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hidePivotFieldList="1" defaultThemeVersion="124226"/>
  <bookViews>
    <workbookView xWindow="-840" yWindow="-60" windowWidth="13365" windowHeight="8445" tabRatio="890" activeTab="1"/>
  </bookViews>
  <sheets>
    <sheet name="MD" sheetId="15" r:id="rId1"/>
    <sheet name="CERNER" sheetId="17" r:id="rId2"/>
    <sheet name="TBORD" sheetId="4" r:id="rId3"/>
  </sheets>
  <definedNames>
    <definedName name="_xlnm._FilterDatabase" localSheetId="1" hidden="1">CERNER!$A$1:$AA$2232</definedName>
    <definedName name="_xlnm.Print_Area" localSheetId="2">TBORD!$B$1:$AM$93</definedName>
  </definedNames>
  <calcPr calcId="124519"/>
</workbook>
</file>

<file path=xl/calcChain.xml><?xml version="1.0" encoding="utf-8"?>
<calcChain xmlns="http://schemas.openxmlformats.org/spreadsheetml/2006/main">
  <c r="I36" i="4"/>
  <c r="B2"/>
  <c r="E43" a="1"/>
  <c r="E41" a="1"/>
  <c r="E41" l="1"/>
  <c r="E43"/>
  <c r="E18"/>
  <c r="E8"/>
  <c r="F14" i="15"/>
  <c r="F13"/>
  <c r="F12"/>
  <c r="F11"/>
  <c r="AB2" i="4" l="1"/>
  <c r="AA2"/>
  <c r="Q36"/>
  <c r="U36"/>
  <c r="Y36"/>
  <c r="AC36"/>
  <c r="AG36"/>
  <c r="F36"/>
  <c r="AK25"/>
  <c r="E9" i="15"/>
  <c r="F18" i="4"/>
  <c r="G18"/>
  <c r="H18"/>
  <c r="I18"/>
  <c r="J18"/>
  <c r="K18"/>
  <c r="L18"/>
  <c r="M18"/>
  <c r="N18"/>
  <c r="O18"/>
  <c r="P18"/>
  <c r="Q18"/>
  <c r="R18"/>
  <c r="S18"/>
  <c r="T18"/>
  <c r="U18"/>
  <c r="V18"/>
  <c r="W18"/>
  <c r="X18"/>
  <c r="Y18"/>
  <c r="Z18"/>
  <c r="AA18"/>
  <c r="AB18"/>
  <c r="AC18"/>
  <c r="AD18"/>
  <c r="AE18"/>
  <c r="AF18"/>
  <c r="AG18"/>
  <c r="AH18"/>
  <c r="AI18"/>
  <c r="F6" i="15"/>
  <c r="F7"/>
  <c r="F5"/>
  <c r="E80" i="4"/>
  <c r="F80"/>
  <c r="G80"/>
  <c r="H80"/>
  <c r="I80"/>
  <c r="J80"/>
  <c r="K80"/>
  <c r="L80"/>
  <c r="M80"/>
  <c r="N80"/>
  <c r="O80"/>
  <c r="P80"/>
  <c r="Q80"/>
  <c r="R80"/>
  <c r="S80"/>
  <c r="T80"/>
  <c r="U80"/>
  <c r="V80"/>
  <c r="W80"/>
  <c r="X80"/>
  <c r="Y80"/>
  <c r="Z80"/>
  <c r="AA80"/>
  <c r="AB80"/>
  <c r="AC80"/>
  <c r="AD80"/>
  <c r="AE80"/>
  <c r="AF80"/>
  <c r="AG80"/>
  <c r="AH80"/>
  <c r="AI80"/>
  <c r="AM78"/>
  <c r="AL78"/>
  <c r="AK78"/>
  <c r="AJ78"/>
  <c r="AM77"/>
  <c r="AL77"/>
  <c r="AK77"/>
  <c r="AJ77"/>
  <c r="AM76"/>
  <c r="AL76"/>
  <c r="AK76"/>
  <c r="AJ76"/>
  <c r="AM75"/>
  <c r="AL75"/>
  <c r="AK75"/>
  <c r="AJ75"/>
  <c r="AI12"/>
  <c r="AI13"/>
  <c r="AI4"/>
  <c r="AI5"/>
  <c r="R8"/>
  <c r="R9"/>
  <c r="S8"/>
  <c r="S9"/>
  <c r="T8"/>
  <c r="T9"/>
  <c r="U8"/>
  <c r="U9"/>
  <c r="V8"/>
  <c r="V9"/>
  <c r="W8"/>
  <c r="W9"/>
  <c r="X8"/>
  <c r="X9"/>
  <c r="Y8"/>
  <c r="Y9"/>
  <c r="Z8"/>
  <c r="Z9"/>
  <c r="AA8"/>
  <c r="AA9"/>
  <c r="AB8"/>
  <c r="AB9"/>
  <c r="AC8"/>
  <c r="AC9"/>
  <c r="AD8"/>
  <c r="AD9"/>
  <c r="AE8"/>
  <c r="AE9"/>
  <c r="AF8"/>
  <c r="AF9"/>
  <c r="AG8"/>
  <c r="AG9"/>
  <c r="AH8"/>
  <c r="AH9"/>
  <c r="AI8"/>
  <c r="AI9"/>
  <c r="Q8"/>
  <c r="Q9"/>
  <c r="E36"/>
  <c r="G36"/>
  <c r="H36"/>
  <c r="J36"/>
  <c r="K36"/>
  <c r="L36"/>
  <c r="O36"/>
  <c r="P36"/>
  <c r="R36"/>
  <c r="S36"/>
  <c r="T36"/>
  <c r="V36"/>
  <c r="W36"/>
  <c r="X36"/>
  <c r="Z36"/>
  <c r="AA36"/>
  <c r="AB36"/>
  <c r="AD36"/>
  <c r="AE36"/>
  <c r="AF36"/>
  <c r="AH36"/>
  <c r="AI36"/>
  <c r="AM35"/>
  <c r="AL35"/>
  <c r="AK35"/>
  <c r="AJ35"/>
  <c r="AL34"/>
  <c r="AJ34"/>
  <c r="AM68"/>
  <c r="AL68"/>
  <c r="AM66"/>
  <c r="AL66"/>
  <c r="AM65"/>
  <c r="AL65"/>
  <c r="AM64"/>
  <c r="AL64"/>
  <c r="AM63"/>
  <c r="AL63"/>
  <c r="AM62"/>
  <c r="AL62"/>
  <c r="AM61"/>
  <c r="AL61"/>
  <c r="AM60"/>
  <c r="AL60"/>
  <c r="AM59"/>
  <c r="AL59"/>
  <c r="AM58"/>
  <c r="AL58"/>
  <c r="AM55"/>
  <c r="AL55"/>
  <c r="AM54"/>
  <c r="AL54"/>
  <c r="AM53"/>
  <c r="AL53"/>
  <c r="AK18" l="1"/>
  <c r="E23" i="15"/>
  <c r="AI6" i="4"/>
  <c r="AM18"/>
  <c r="AM19"/>
  <c r="AH10"/>
  <c r="AG10"/>
  <c r="AD10"/>
  <c r="AC10"/>
  <c r="Z10"/>
  <c r="Y10"/>
  <c r="V10"/>
  <c r="U10"/>
  <c r="R10"/>
  <c r="AI89"/>
  <c r="AG89"/>
  <c r="AE89"/>
  <c r="AC89"/>
  <c r="Z89"/>
  <c r="U89"/>
  <c r="O89"/>
  <c r="L89"/>
  <c r="I89"/>
  <c r="AK19"/>
  <c r="Q10"/>
  <c r="AF10"/>
  <c r="AB10"/>
  <c r="X10"/>
  <c r="T10"/>
  <c r="AI14"/>
  <c r="AK80"/>
  <c r="AM80"/>
  <c r="AH89"/>
  <c r="AF89"/>
  <c r="AD89"/>
  <c r="AB89"/>
  <c r="AA89"/>
  <c r="V89"/>
  <c r="P89"/>
  <c r="N89"/>
  <c r="M89"/>
  <c r="K89"/>
  <c r="J89"/>
  <c r="G89"/>
  <c r="E89"/>
  <c r="AL18"/>
  <c r="M36"/>
  <c r="F89"/>
  <c r="AL19"/>
  <c r="AK34"/>
  <c r="AM34"/>
  <c r="AJ18"/>
  <c r="AI10"/>
  <c r="AE10"/>
  <c r="AA10"/>
  <c r="W10"/>
  <c r="S10"/>
  <c r="AL80"/>
  <c r="Y89"/>
  <c r="X89"/>
  <c r="W89"/>
  <c r="T89"/>
  <c r="S89"/>
  <c r="R89"/>
  <c r="Q89"/>
  <c r="H89"/>
  <c r="AJ19"/>
  <c r="AJ80"/>
  <c r="AM28"/>
  <c r="AL28"/>
  <c r="AM25"/>
  <c r="AL25"/>
  <c r="AM16"/>
  <c r="G12"/>
  <c r="G13"/>
  <c r="E12"/>
  <c r="E13"/>
  <c r="F12"/>
  <c r="F13"/>
  <c r="H12"/>
  <c r="H13"/>
  <c r="I12"/>
  <c r="I13"/>
  <c r="J12"/>
  <c r="J13"/>
  <c r="K12"/>
  <c r="K13"/>
  <c r="L12"/>
  <c r="L13"/>
  <c r="M12"/>
  <c r="M13"/>
  <c r="N12"/>
  <c r="N13"/>
  <c r="O12"/>
  <c r="O13"/>
  <c r="P12"/>
  <c r="P13"/>
  <c r="Q12"/>
  <c r="Q13"/>
  <c r="R12"/>
  <c r="R13"/>
  <c r="S12"/>
  <c r="S13"/>
  <c r="T12"/>
  <c r="T13"/>
  <c r="U12"/>
  <c r="U13"/>
  <c r="V12"/>
  <c r="V13"/>
  <c r="W12"/>
  <c r="W13"/>
  <c r="X12"/>
  <c r="X13"/>
  <c r="Y12"/>
  <c r="Y13"/>
  <c r="Z12"/>
  <c r="Z13"/>
  <c r="AA12"/>
  <c r="AA13"/>
  <c r="AB12"/>
  <c r="AB13"/>
  <c r="AC12"/>
  <c r="AC13"/>
  <c r="AD12"/>
  <c r="AD13"/>
  <c r="AE12"/>
  <c r="AE13"/>
  <c r="AF12"/>
  <c r="AF13"/>
  <c r="AG12"/>
  <c r="AG13"/>
  <c r="AH12"/>
  <c r="AM12" s="1"/>
  <c r="AH13"/>
  <c r="G8"/>
  <c r="G9"/>
  <c r="E9"/>
  <c r="F8"/>
  <c r="F9"/>
  <c r="H8"/>
  <c r="H9"/>
  <c r="I8"/>
  <c r="I9"/>
  <c r="J8"/>
  <c r="J9"/>
  <c r="K8"/>
  <c r="K9"/>
  <c r="L8"/>
  <c r="L9"/>
  <c r="M8"/>
  <c r="M9"/>
  <c r="N8"/>
  <c r="N9"/>
  <c r="O8"/>
  <c r="O9"/>
  <c r="P8"/>
  <c r="P9"/>
  <c r="G4"/>
  <c r="G5"/>
  <c r="E4"/>
  <c r="E5"/>
  <c r="F4"/>
  <c r="F5"/>
  <c r="H4"/>
  <c r="H5"/>
  <c r="I4"/>
  <c r="I5"/>
  <c r="J4"/>
  <c r="J5"/>
  <c r="K4"/>
  <c r="K5"/>
  <c r="L4"/>
  <c r="L5"/>
  <c r="M4"/>
  <c r="M5"/>
  <c r="N4"/>
  <c r="N5"/>
  <c r="O4"/>
  <c r="O5"/>
  <c r="P4"/>
  <c r="P5"/>
  <c r="Q4"/>
  <c r="Q5"/>
  <c r="R4"/>
  <c r="R5"/>
  <c r="S4"/>
  <c r="S5"/>
  <c r="T4"/>
  <c r="T5"/>
  <c r="U4"/>
  <c r="U5"/>
  <c r="V4"/>
  <c r="V5"/>
  <c r="W4"/>
  <c r="W5"/>
  <c r="X4"/>
  <c r="X5"/>
  <c r="Y4"/>
  <c r="Y5"/>
  <c r="Z4"/>
  <c r="Z5"/>
  <c r="AA4"/>
  <c r="AA5"/>
  <c r="AB4"/>
  <c r="AB5"/>
  <c r="AC4"/>
  <c r="AC5"/>
  <c r="AD4"/>
  <c r="AD5"/>
  <c r="AE4"/>
  <c r="AE5"/>
  <c r="AF4"/>
  <c r="AF5"/>
  <c r="AG4"/>
  <c r="AG5"/>
  <c r="AH4"/>
  <c r="AH5"/>
  <c r="AK16"/>
  <c r="AJ16"/>
  <c r="G6" l="1"/>
  <c r="AM8"/>
  <c r="F22" i="15"/>
  <c r="F23"/>
  <c r="F91" i="4"/>
  <c r="J91"/>
  <c r="N91"/>
  <c r="R91"/>
  <c r="V91"/>
  <c r="Z91"/>
  <c r="AD91"/>
  <c r="AH91"/>
  <c r="I38"/>
  <c r="M38"/>
  <c r="O38"/>
  <c r="Q38"/>
  <c r="S38"/>
  <c r="U38"/>
  <c r="W38"/>
  <c r="Y38"/>
  <c r="AA38"/>
  <c r="AC38"/>
  <c r="AE38"/>
  <c r="AG38"/>
  <c r="AI38"/>
  <c r="F38"/>
  <c r="H38"/>
  <c r="J38"/>
  <c r="L38"/>
  <c r="N38"/>
  <c r="P38"/>
  <c r="R38"/>
  <c r="T38"/>
  <c r="V38"/>
  <c r="X38"/>
  <c r="Z38"/>
  <c r="AB38"/>
  <c r="AD38"/>
  <c r="AF38"/>
  <c r="AH38"/>
  <c r="E91"/>
  <c r="G91"/>
  <c r="I91"/>
  <c r="K91"/>
  <c r="M91"/>
  <c r="O91"/>
  <c r="Q91"/>
  <c r="S91"/>
  <c r="U91"/>
  <c r="W91"/>
  <c r="Y91"/>
  <c r="AA91"/>
  <c r="AC91"/>
  <c r="AE91"/>
  <c r="AG91"/>
  <c r="AI91"/>
  <c r="AC6"/>
  <c r="M6"/>
  <c r="AH14"/>
  <c r="R14"/>
  <c r="J14"/>
  <c r="E14"/>
  <c r="AK89"/>
  <c r="AG6"/>
  <c r="AE6"/>
  <c r="AD6"/>
  <c r="U6"/>
  <c r="Q6"/>
  <c r="O6"/>
  <c r="N6"/>
  <c r="AM4"/>
  <c r="AL13"/>
  <c r="Y6"/>
  <c r="W6"/>
  <c r="V6"/>
  <c r="I6"/>
  <c r="F6"/>
  <c r="E6"/>
  <c r="J10"/>
  <c r="AJ89"/>
  <c r="AH6"/>
  <c r="AA6"/>
  <c r="Z6"/>
  <c r="S6"/>
  <c r="R6"/>
  <c r="K6"/>
  <c r="J6"/>
  <c r="Z14"/>
  <c r="V14"/>
  <c r="T14"/>
  <c r="S14"/>
  <c r="AM5"/>
  <c r="AF6"/>
  <c r="AB6"/>
  <c r="X6"/>
  <c r="T6"/>
  <c r="P6"/>
  <c r="L6"/>
  <c r="H6"/>
  <c r="AL4"/>
  <c r="N10"/>
  <c r="L10"/>
  <c r="K10"/>
  <c r="E10"/>
  <c r="AD14"/>
  <c r="AB14"/>
  <c r="AA14"/>
  <c r="N14"/>
  <c r="L14"/>
  <c r="K14"/>
  <c r="AL89"/>
  <c r="N36"/>
  <c r="AM36" s="1"/>
  <c r="G32"/>
  <c r="I32"/>
  <c r="H87"/>
  <c r="I87"/>
  <c r="L87"/>
  <c r="N87"/>
  <c r="O87"/>
  <c r="T87"/>
  <c r="U87"/>
  <c r="X87"/>
  <c r="Y87"/>
  <c r="AA87"/>
  <c r="AB87"/>
  <c r="AC87"/>
  <c r="AE87"/>
  <c r="AF87"/>
  <c r="AL5"/>
  <c r="AM9"/>
  <c r="O10"/>
  <c r="H10"/>
  <c r="F10"/>
  <c r="AM13"/>
  <c r="AF14"/>
  <c r="AE14"/>
  <c r="X14"/>
  <c r="W14"/>
  <c r="P14"/>
  <c r="O14"/>
  <c r="H14"/>
  <c r="F14"/>
  <c r="AM89"/>
  <c r="AL9"/>
  <c r="M10"/>
  <c r="I10"/>
  <c r="G10"/>
  <c r="AL12"/>
  <c r="AG14"/>
  <c r="AC14"/>
  <c r="Y14"/>
  <c r="U14"/>
  <c r="Q14"/>
  <c r="M14"/>
  <c r="I14"/>
  <c r="G14"/>
  <c r="AL16"/>
  <c r="AL8"/>
  <c r="P10"/>
  <c r="E2"/>
  <c r="F2"/>
  <c r="G2"/>
  <c r="H2"/>
  <c r="I2"/>
  <c r="E50"/>
  <c r="E42" a="1"/>
  <c r="E48"/>
  <c r="E51"/>
  <c r="E49"/>
  <c r="E44" a="1"/>
  <c r="E47"/>
  <c r="F41"/>
  <c r="E44" l="1"/>
  <c r="E42"/>
  <c r="H85"/>
  <c r="AH84"/>
  <c r="AE24"/>
  <c r="W24"/>
  <c r="O24"/>
  <c r="G24"/>
  <c r="AE27"/>
  <c r="W27"/>
  <c r="O27"/>
  <c r="G27"/>
  <c r="AB85"/>
  <c r="T85"/>
  <c r="L85"/>
  <c r="AC85"/>
  <c r="H26"/>
  <c r="K38"/>
  <c r="G38"/>
  <c r="AF91"/>
  <c r="AB91"/>
  <c r="X91"/>
  <c r="T91"/>
  <c r="P91"/>
  <c r="L91"/>
  <c r="H91"/>
  <c r="E38"/>
  <c r="AB84"/>
  <c r="T84"/>
  <c r="L84"/>
  <c r="AH23"/>
  <c r="Z23"/>
  <c r="R23"/>
  <c r="J23"/>
  <c r="AH26"/>
  <c r="Z26"/>
  <c r="R26"/>
  <c r="J26"/>
  <c r="AG23"/>
  <c r="Y23"/>
  <c r="Q23"/>
  <c r="I23"/>
  <c r="AG26"/>
  <c r="Y26"/>
  <c r="Q26"/>
  <c r="I26"/>
  <c r="AE84"/>
  <c r="W84"/>
  <c r="O84"/>
  <c r="AI85"/>
  <c r="AE85"/>
  <c r="AA85"/>
  <c r="W85"/>
  <c r="S85"/>
  <c r="O85"/>
  <c r="K85"/>
  <c r="G85"/>
  <c r="AH24"/>
  <c r="AD24"/>
  <c r="Z24"/>
  <c r="V24"/>
  <c r="R24"/>
  <c r="N24"/>
  <c r="J24"/>
  <c r="F24"/>
  <c r="AH27"/>
  <c r="AD27"/>
  <c r="Z27"/>
  <c r="V27"/>
  <c r="R27"/>
  <c r="N27"/>
  <c r="J27"/>
  <c r="F27"/>
  <c r="AG24"/>
  <c r="AC24"/>
  <c r="Y24"/>
  <c r="U24"/>
  <c r="Q24"/>
  <c r="M24"/>
  <c r="I24"/>
  <c r="E24"/>
  <c r="AG27"/>
  <c r="AC27"/>
  <c r="Y27"/>
  <c r="U27"/>
  <c r="Q27"/>
  <c r="M27"/>
  <c r="I27"/>
  <c r="AH85"/>
  <c r="AD85"/>
  <c r="Z85"/>
  <c r="V85"/>
  <c r="R85"/>
  <c r="N85"/>
  <c r="J85"/>
  <c r="AL6"/>
  <c r="AM6"/>
  <c r="AM14"/>
  <c r="AL10"/>
  <c r="AL14"/>
  <c r="AL36"/>
  <c r="AJ36"/>
  <c r="AK36"/>
  <c r="F87"/>
  <c r="AM30"/>
  <c r="AK30"/>
  <c r="E32"/>
  <c r="E87"/>
  <c r="AG32"/>
  <c r="AC32"/>
  <c r="Y32"/>
  <c r="U32"/>
  <c r="Q32"/>
  <c r="M32"/>
  <c r="AF32"/>
  <c r="AB32"/>
  <c r="X32"/>
  <c r="T32"/>
  <c r="P32"/>
  <c r="L32"/>
  <c r="H32"/>
  <c r="AI87"/>
  <c r="AG87"/>
  <c r="W87"/>
  <c r="S87"/>
  <c r="Q87"/>
  <c r="M87"/>
  <c r="K87"/>
  <c r="G87"/>
  <c r="AL31"/>
  <c r="AM31"/>
  <c r="AL30"/>
  <c r="AH32"/>
  <c r="AJ30"/>
  <c r="F32"/>
  <c r="AI32"/>
  <c r="AE32"/>
  <c r="AA32"/>
  <c r="W32"/>
  <c r="S32"/>
  <c r="O32"/>
  <c r="K32"/>
  <c r="AD32"/>
  <c r="Z32"/>
  <c r="V32"/>
  <c r="R32"/>
  <c r="N32"/>
  <c r="J32"/>
  <c r="AH87"/>
  <c r="AD87"/>
  <c r="Z87"/>
  <c r="V87"/>
  <c r="R87"/>
  <c r="P87"/>
  <c r="J87"/>
  <c r="AM10"/>
  <c r="J2"/>
  <c r="O2" i="15" s="1"/>
  <c r="O3" s="1"/>
  <c r="O4" s="1"/>
  <c r="O5" s="1"/>
  <c r="O6" s="1"/>
  <c r="O7" s="1"/>
  <c r="O8" s="1"/>
  <c r="O9" s="1"/>
  <c r="E3"/>
  <c r="K2" i="4"/>
  <c r="L2"/>
  <c r="M2"/>
  <c r="N2"/>
  <c r="O2"/>
  <c r="P2"/>
  <c r="Q2"/>
  <c r="R2"/>
  <c r="S2"/>
  <c r="T2"/>
  <c r="U2"/>
  <c r="V2"/>
  <c r="W2"/>
  <c r="X2"/>
  <c r="Y2"/>
  <c r="Z2"/>
  <c r="AC2"/>
  <c r="AD2"/>
  <c r="AE2"/>
  <c r="AF2"/>
  <c r="AG2"/>
  <c r="AH2"/>
  <c r="AI2"/>
  <c r="AJ4"/>
  <c r="AK4"/>
  <c r="AJ5"/>
  <c r="AK5"/>
  <c r="AJ6"/>
  <c r="AK6"/>
  <c r="AJ8"/>
  <c r="AK8"/>
  <c r="AJ9"/>
  <c r="AK9"/>
  <c r="AJ10"/>
  <c r="AK10"/>
  <c r="AJ12"/>
  <c r="AK12"/>
  <c r="AJ13"/>
  <c r="AK13"/>
  <c r="AJ14"/>
  <c r="AK14"/>
  <c r="AJ53"/>
  <c r="AK53"/>
  <c r="AJ54"/>
  <c r="AK54"/>
  <c r="AJ55"/>
  <c r="AK55"/>
  <c r="AJ31"/>
  <c r="AK31"/>
  <c r="AJ25"/>
  <c r="AJ58"/>
  <c r="AK58"/>
  <c r="AJ59"/>
  <c r="AK59"/>
  <c r="AJ60"/>
  <c r="AK60"/>
  <c r="AJ61"/>
  <c r="AK61"/>
  <c r="AJ62"/>
  <c r="AK62"/>
  <c r="AJ63"/>
  <c r="AK63"/>
  <c r="AJ64"/>
  <c r="AK64"/>
  <c r="AJ65"/>
  <c r="AK65"/>
  <c r="AJ66"/>
  <c r="AK66"/>
  <c r="AJ68"/>
  <c r="AK68"/>
  <c r="AM91" l="1"/>
  <c r="AM41"/>
  <c r="AK41"/>
  <c r="AL41"/>
  <c r="AJ41"/>
  <c r="AM50"/>
  <c r="AK50"/>
  <c r="AL50"/>
  <c r="AJ50"/>
  <c r="AM51"/>
  <c r="AK51"/>
  <c r="AL51"/>
  <c r="AJ51"/>
  <c r="AM43"/>
  <c r="AK43"/>
  <c r="AL43"/>
  <c r="AJ43"/>
  <c r="AM44"/>
  <c r="AK44"/>
  <c r="AL44"/>
  <c r="AJ44"/>
  <c r="AM48"/>
  <c r="AK48"/>
  <c r="AL48"/>
  <c r="AJ48"/>
  <c r="AM47"/>
  <c r="AK47"/>
  <c r="AL47"/>
  <c r="AJ47"/>
  <c r="AK40"/>
  <c r="AJ40"/>
  <c r="AM40"/>
  <c r="AL40"/>
  <c r="AL91"/>
  <c r="AM38"/>
  <c r="AJ38"/>
  <c r="AL38"/>
  <c r="AK38"/>
  <c r="AK91"/>
  <c r="H27"/>
  <c r="P27"/>
  <c r="X27"/>
  <c r="AF27"/>
  <c r="H24"/>
  <c r="P24"/>
  <c r="X24"/>
  <c r="AF24"/>
  <c r="I85"/>
  <c r="Q85"/>
  <c r="Y85"/>
  <c r="AG85"/>
  <c r="I84"/>
  <c r="Q84"/>
  <c r="Y84"/>
  <c r="AG84"/>
  <c r="K26"/>
  <c r="S26"/>
  <c r="AA26"/>
  <c r="AI26"/>
  <c r="K23"/>
  <c r="S23"/>
  <c r="AA23"/>
  <c r="AI23"/>
  <c r="L26"/>
  <c r="T26"/>
  <c r="AB26"/>
  <c r="E26"/>
  <c r="L23"/>
  <c r="T23"/>
  <c r="AB23"/>
  <c r="F84"/>
  <c r="N84"/>
  <c r="V84"/>
  <c r="AD84"/>
  <c r="F85"/>
  <c r="G84"/>
  <c r="K84"/>
  <c r="S84"/>
  <c r="AA84"/>
  <c r="AI84"/>
  <c r="M26"/>
  <c r="U26"/>
  <c r="AC26"/>
  <c r="E23"/>
  <c r="M23"/>
  <c r="U23"/>
  <c r="AC23"/>
  <c r="F26"/>
  <c r="N26"/>
  <c r="V26"/>
  <c r="AD26"/>
  <c r="F23"/>
  <c r="N23"/>
  <c r="V23"/>
  <c r="AD23"/>
  <c r="H84"/>
  <c r="P84"/>
  <c r="X84"/>
  <c r="AF84"/>
  <c r="AJ91"/>
  <c r="P85"/>
  <c r="X85"/>
  <c r="AF85"/>
  <c r="K27"/>
  <c r="S27"/>
  <c r="AA27"/>
  <c r="AI27"/>
  <c r="K24"/>
  <c r="S24"/>
  <c r="AA24"/>
  <c r="AI24"/>
  <c r="L27"/>
  <c r="T27"/>
  <c r="AB27"/>
  <c r="E27"/>
  <c r="L24"/>
  <c r="T24"/>
  <c r="AB24"/>
  <c r="E85"/>
  <c r="M85"/>
  <c r="U85"/>
  <c r="E84"/>
  <c r="M84"/>
  <c r="U84"/>
  <c r="AC84"/>
  <c r="G26"/>
  <c r="O26"/>
  <c r="W26"/>
  <c r="AE26"/>
  <c r="G23"/>
  <c r="O23"/>
  <c r="W23"/>
  <c r="AE23"/>
  <c r="P26"/>
  <c r="X26"/>
  <c r="AF26"/>
  <c r="H23"/>
  <c r="P23"/>
  <c r="X23"/>
  <c r="AF23"/>
  <c r="J84"/>
  <c r="R84"/>
  <c r="Z84"/>
  <c r="AK32"/>
  <c r="AJ32"/>
  <c r="AM87"/>
  <c r="AL87"/>
  <c r="AK87"/>
  <c r="AJ87"/>
  <c r="AL32"/>
  <c r="AM32"/>
  <c r="AM24" l="1"/>
  <c r="AK85"/>
  <c r="AM85"/>
  <c r="AL85"/>
  <c r="AJ85"/>
  <c r="AL27"/>
  <c r="AM27"/>
  <c r="AL26"/>
  <c r="AM26"/>
  <c r="AL24"/>
  <c r="AL84"/>
  <c r="AM84"/>
  <c r="AK84"/>
  <c r="AJ84"/>
  <c r="AL23"/>
  <c r="AM23"/>
  <c r="AK23"/>
  <c r="AJ23"/>
  <c r="AK24"/>
  <c r="AJ24"/>
</calcChain>
</file>

<file path=xl/comments1.xml><?xml version="1.0" encoding="utf-8"?>
<comments xmlns="http://schemas.openxmlformats.org/spreadsheetml/2006/main">
  <authors>
    <author>707865</author>
  </authors>
  <commentList>
    <comment ref="P1" authorId="0">
      <text>
        <r>
          <rPr>
            <b/>
            <sz val="8"/>
            <color indexed="81"/>
            <rFont val="Tahoma"/>
            <family val="2"/>
          </rPr>
          <t>707865:</t>
        </r>
        <r>
          <rPr>
            <sz val="8"/>
            <color indexed="81"/>
            <rFont val="Tahoma"/>
            <family val="2"/>
          </rPr>
          <t xml:space="preserve">
Uf Urgences Médecine ou Uf Urgences Chirurgie ?</t>
        </r>
      </text>
    </comment>
    <comment ref="U1" authorId="0">
      <text>
        <r>
          <rPr>
            <b/>
            <sz val="8"/>
            <color indexed="81"/>
            <rFont val="Tahoma"/>
            <family val="2"/>
          </rPr>
          <t>707865:</t>
        </r>
        <r>
          <rPr>
            <sz val="8"/>
            <color indexed="81"/>
            <rFont val="Tahoma"/>
            <family val="2"/>
          </rPr>
          <t xml:space="preserve">
Uf origine : URG MED ou URG CHIR ?</t>
        </r>
      </text>
    </comment>
    <comment ref="Z1" authorId="0">
      <text>
        <r>
          <rPr>
            <b/>
            <sz val="8"/>
            <color indexed="81"/>
            <rFont val="Tahoma"/>
            <family val="2"/>
          </rPr>
          <t>707865:</t>
        </r>
        <r>
          <rPr>
            <sz val="8"/>
            <color indexed="81"/>
            <rFont val="Tahoma"/>
            <family val="2"/>
          </rPr>
          <t xml:space="preserve">
Périmètre de l'Uf :
URG - URG MED ET CHIR + ZSTCD
URG2 - UHCD + MPUU
UH2 - Patients en UM (hors URG2) venant de URG ou d'URG2
autres - Patients hors URG/URG2/UH2</t>
        </r>
      </text>
    </comment>
  </commentList>
</comments>
</file>

<file path=xl/comments2.xml><?xml version="1.0" encoding="utf-8"?>
<comments xmlns="http://schemas.openxmlformats.org/spreadsheetml/2006/main">
  <authors>
    <author>707865</author>
  </authors>
  <commentList>
    <comment ref="A16" authorId="0">
      <text>
        <r>
          <rPr>
            <b/>
            <sz val="8"/>
            <color indexed="81"/>
            <rFont val="Tahoma"/>
            <family val="2"/>
          </rPr>
          <t>707865:</t>
        </r>
        <r>
          <rPr>
            <sz val="8"/>
            <color indexed="81"/>
            <rFont val="Tahoma"/>
            <family val="2"/>
          </rPr>
          <t xml:space="preserve">
Les patients en Urg MED CHI ET ZSTCD sont comptés.
Risque de doublon si le mm jour un patient est en ZSCTD et Urg.
Les patients en ZSTCD sont comptés sur cette ligne mais pas sur les lignes précédentes, transofmer l'Uf 7107 en URG MED ET CHIR et agréger le séjour ?
</t>
        </r>
      </text>
    </comment>
  </commentList>
</comments>
</file>

<file path=xl/sharedStrings.xml><?xml version="1.0" encoding="utf-8"?>
<sst xmlns="http://schemas.openxmlformats.org/spreadsheetml/2006/main" count="13374" uniqueCount="127">
  <si>
    <t>EVALUATION UHCD</t>
  </si>
  <si>
    <t>Total sorties</t>
  </si>
  <si>
    <t>PLACES CHRD</t>
  </si>
  <si>
    <t xml:space="preserve"> résa réa</t>
  </si>
  <si>
    <t>entrées prévues</t>
  </si>
  <si>
    <t>erreur cerner</t>
  </si>
  <si>
    <t>Patients présents à 16h-17h</t>
  </si>
  <si>
    <t>Nb de places dans tableau en ligne à 9h: MEDECINE et CARDIO</t>
  </si>
  <si>
    <t>Entrées par urg</t>
  </si>
  <si>
    <t>PLACES HOPITAUX EXTERIEURS</t>
  </si>
  <si>
    <t>MAGNY</t>
  </si>
  <si>
    <t>TOTAL REEL MEDICINE 9 h</t>
  </si>
  <si>
    <t>Détail: voir onglet suivant</t>
  </si>
  <si>
    <t>MARS</t>
  </si>
  <si>
    <t>AVRIL</t>
  </si>
  <si>
    <t>MAI</t>
  </si>
  <si>
    <t>JUIN</t>
  </si>
  <si>
    <t>AOUT</t>
  </si>
  <si>
    <t>EVALUATION AUX URGENCES ADULTES MEDECINE ET CHIRURGIE</t>
  </si>
  <si>
    <t>Nb de patients à 9h</t>
  </si>
  <si>
    <t>TOTAL</t>
  </si>
  <si>
    <t>CARDIO  17h</t>
  </si>
  <si>
    <t>UHCD 17h</t>
  </si>
  <si>
    <t xml:space="preserve">CHIR 17h </t>
  </si>
  <si>
    <t>MEDECINE 17h</t>
  </si>
  <si>
    <t xml:space="preserve">TOTAL  DECLARES HORS SI ET REA,  SSR, USP          </t>
  </si>
  <si>
    <t>JANVIER</t>
  </si>
  <si>
    <t>JUILLET</t>
  </si>
  <si>
    <t>SEPTEMBRE</t>
  </si>
  <si>
    <t>OCTOBRE</t>
  </si>
  <si>
    <t>NOVEMBRE</t>
  </si>
  <si>
    <t>FEVRIER</t>
  </si>
  <si>
    <t>Uf présence(C)</t>
  </si>
  <si>
    <t>Mode sortie(C)</t>
  </si>
  <si>
    <t>Heure début Uf</t>
  </si>
  <si>
    <t>Mode entrée(C)</t>
  </si>
  <si>
    <t>Date de début UF</t>
  </si>
  <si>
    <t>TYPE</t>
  </si>
  <si>
    <t>UH</t>
  </si>
  <si>
    <t>MU</t>
  </si>
  <si>
    <t>NO</t>
  </si>
  <si>
    <t>CA</t>
  </si>
  <si>
    <t>DC</t>
  </si>
  <si>
    <t>T1</t>
  </si>
  <si>
    <t>FU</t>
  </si>
  <si>
    <t>UD</t>
  </si>
  <si>
    <t>R1</t>
  </si>
  <si>
    <t>UA</t>
  </si>
  <si>
    <t>NE</t>
  </si>
  <si>
    <t>PA</t>
  </si>
  <si>
    <t>UM</t>
  </si>
  <si>
    <t>U3</t>
  </si>
  <si>
    <t>HB</t>
  </si>
  <si>
    <t>CHIR</t>
  </si>
  <si>
    <t>MED</t>
  </si>
  <si>
    <t>DECEMBRE</t>
  </si>
  <si>
    <t>Total</t>
  </si>
  <si>
    <t>TOTAL PASSAGES EXTERNES</t>
  </si>
  <si>
    <t>TOTAL PASSAGES HOSPITALISATION</t>
  </si>
  <si>
    <t>Patients présents le matin ayant passé la nuit  aux urgences (med et chir)…</t>
  </si>
  <si>
    <t>… en attente d'une place d'hospit</t>
  </si>
  <si>
    <t>… en surveillance accrue (scope ou OH)</t>
  </si>
  <si>
    <t>… en attente d'un avis ou d'un examen.</t>
  </si>
  <si>
    <t>URGENCES MEDECINE</t>
  </si>
  <si>
    <t>URGENCES CHIRURGIE</t>
  </si>
  <si>
    <t>ACCUEIL URGENCES CHIRURGIE</t>
  </si>
  <si>
    <t>ACCUEIL URGENCES MEDECINE</t>
  </si>
  <si>
    <t>CONSULTATIONS URGENCES CHIRURGICALES</t>
  </si>
  <si>
    <t>URGENCES MEDICALES</t>
  </si>
  <si>
    <t>ZONE DE SURVEILLANCE TRES COURTE DUREE</t>
  </si>
  <si>
    <t>UNITE D'HOSPITALISATION DE COURTE DUREE</t>
  </si>
  <si>
    <t>MEDECINE POST URGENCES "URGENCES"</t>
  </si>
  <si>
    <t>S</t>
  </si>
  <si>
    <t>V</t>
  </si>
  <si>
    <t>J</t>
  </si>
  <si>
    <t>M</t>
  </si>
  <si>
    <t>L</t>
  </si>
  <si>
    <t>D</t>
  </si>
  <si>
    <t>N° IPP</t>
  </si>
  <si>
    <t>UF ORIGINE</t>
  </si>
  <si>
    <t>moy.</t>
  </si>
  <si>
    <t>TOTAL PASSAGES EXTERNES + HOSPITALISATION</t>
  </si>
  <si>
    <t>Auto</t>
  </si>
  <si>
    <t>VALEUR ACTUELLE MD</t>
  </si>
  <si>
    <t>VALEUR PRECEDENTE MD</t>
  </si>
  <si>
    <t>LIGNE RECUEIL</t>
  </si>
  <si>
    <t>Date fin Uf</t>
  </si>
  <si>
    <t>Heure début Uf V2</t>
  </si>
  <si>
    <t>Heure fin Uf V2</t>
  </si>
  <si>
    <t>PERIODE SORTIE MED</t>
  </si>
  <si>
    <t>ME V2</t>
  </si>
  <si>
    <t>DONT PATIENT DE +75ans</t>
  </si>
  <si>
    <t>MODE SORTIE</t>
  </si>
  <si>
    <t>DESTINATION UM PAR URGENCES MED / CHIR - GRAPH</t>
  </si>
  <si>
    <t>4. DECES</t>
  </si>
  <si>
    <t>3. PARTIE SANS ATTENDRE + FUGUE</t>
  </si>
  <si>
    <t>2. TRANSFERT</t>
  </si>
  <si>
    <t>min</t>
  </si>
  <si>
    <t>max</t>
  </si>
  <si>
    <t>1. SORTIE VERS UNITE D'HOSPITALISATION (DONT UHCD ET PMUU)</t>
  </si>
  <si>
    <t>URGENCES
CHIRURGIE</t>
  </si>
  <si>
    <t>URGENCES
MEDECINE</t>
  </si>
  <si>
    <t>Délai max entre accueil/mutation</t>
  </si>
  <si>
    <t>Nombre de passages Urgences Médecine</t>
  </si>
  <si>
    <t>Nombre de passages Urgences Chirurgie</t>
  </si>
  <si>
    <t>Nombre de passages externes Urgences Médecine</t>
  </si>
  <si>
    <t>Nombre de passages externes Urgences Chrurgie</t>
  </si>
  <si>
    <t>Nb de passages Urgences Médecine suivi d'Hospit.</t>
  </si>
  <si>
    <t>Nb de passages Urgences Chirurgie suivi d'Hospit.</t>
  </si>
  <si>
    <t>Nb de montées dans les étages matin (7h-13h)</t>
  </si>
  <si>
    <t>Nb de montées dans les étages arpès-midi (13h-20h)</t>
  </si>
  <si>
    <t>Patients présents à 9h</t>
  </si>
  <si>
    <t>Patients présents à 3h</t>
  </si>
  <si>
    <t>Patients présents à 16h</t>
  </si>
  <si>
    <t>Patients présents à 21h</t>
  </si>
  <si>
    <t>ZSTCD</t>
  </si>
  <si>
    <t>NB DE PASSAGES</t>
  </si>
  <si>
    <t xml:space="preserve"> SORTIE VERS UH</t>
  </si>
  <si>
    <t>ONGLET TRANSFERT</t>
  </si>
  <si>
    <t>MED+CHIR+ZSTCD</t>
  </si>
  <si>
    <t>URG</t>
  </si>
  <si>
    <t>1. SORTIE VERS UNITE D'HOSPITALISATION (DONT UHCD ET MPUU)</t>
  </si>
  <si>
    <t>3. PARTIE SANS ATTENDRE + FUGUE + CONTRE AVIS MEDICAL</t>
  </si>
  <si>
    <t>Patients présents de  00h01 à 12h00</t>
  </si>
  <si>
    <t>DBT</t>
  </si>
  <si>
    <t>FIN</t>
  </si>
  <si>
    <t>Manuel</t>
  </si>
</sst>
</file>

<file path=xl/styles.xml><?xml version="1.0" encoding="utf-8"?>
<styleSheet xmlns="http://schemas.openxmlformats.org/spreadsheetml/2006/main">
  <numFmts count="3">
    <numFmt numFmtId="43" formatCode="_-* #,##0.00\ _€_-;\-* #,##0.00\ _€_-;_-* &quot;-&quot;??\ _€_-;_-@_-"/>
    <numFmt numFmtId="164" formatCode="_-* #,##0\ _€_-;\-* #,##0\ _€_-;_-* &quot;-&quot;??\ _€_-;_-@_-"/>
    <numFmt numFmtId="165" formatCode="[$-F400]h:mm:ss\ AM/PM"/>
  </numFmts>
  <fonts count="26">
    <font>
      <sz val="10"/>
      <name val="Arial"/>
    </font>
    <font>
      <sz val="9"/>
      <color theme="1"/>
      <name val="Calibri"/>
      <family val="2"/>
    </font>
    <font>
      <sz val="9"/>
      <color theme="1"/>
      <name val="Calibri"/>
      <family val="2"/>
    </font>
    <font>
      <sz val="8"/>
      <name val="Arial"/>
      <family val="2"/>
    </font>
    <font>
      <sz val="10"/>
      <name val="Arial"/>
      <family val="2"/>
    </font>
    <font>
      <sz val="8"/>
      <color indexed="81"/>
      <name val="Tahoma"/>
      <family val="2"/>
    </font>
    <font>
      <b/>
      <sz val="8"/>
      <color indexed="81"/>
      <name val="Tahoma"/>
      <family val="2"/>
    </font>
    <font>
      <sz val="10"/>
      <name val="Arial"/>
      <family val="2"/>
    </font>
    <font>
      <sz val="9"/>
      <color theme="1"/>
      <name val="Calibri"/>
      <family val="2"/>
      <scheme val="minor"/>
    </font>
    <font>
      <sz val="9"/>
      <name val="Calibri"/>
      <family val="2"/>
      <scheme val="minor"/>
    </font>
    <font>
      <sz val="9"/>
      <color rgb="FFFF0000"/>
      <name val="Calibri"/>
      <family val="2"/>
      <scheme val="minor"/>
    </font>
    <font>
      <b/>
      <sz val="9"/>
      <name val="Calibri"/>
      <family val="2"/>
      <scheme val="minor"/>
    </font>
    <font>
      <b/>
      <sz val="10"/>
      <name val="Calibri"/>
      <family val="2"/>
      <scheme val="minor"/>
    </font>
    <font>
      <sz val="10"/>
      <name val="Calibri"/>
      <family val="2"/>
      <scheme val="minor"/>
    </font>
    <font>
      <sz val="10"/>
      <color rgb="FF449435"/>
      <name val="Calibri"/>
      <family val="2"/>
      <scheme val="minor"/>
    </font>
    <font>
      <sz val="14"/>
      <color rgb="FF449435"/>
      <name val="Calibri"/>
      <family val="2"/>
      <scheme val="minor"/>
    </font>
    <font>
      <sz val="8"/>
      <name val="Calibri"/>
      <family val="2"/>
      <scheme val="minor"/>
    </font>
    <font>
      <sz val="14"/>
      <name val="Calibri"/>
      <family val="2"/>
      <scheme val="minor"/>
    </font>
    <font>
      <b/>
      <sz val="11"/>
      <name val="Calibri"/>
      <family val="2"/>
      <scheme val="minor"/>
    </font>
    <font>
      <b/>
      <sz val="10"/>
      <color rgb="FF449435"/>
      <name val="Calibri"/>
      <family val="2"/>
      <scheme val="minor"/>
    </font>
    <font>
      <b/>
      <sz val="8"/>
      <color rgb="FFFF0000"/>
      <name val="Calibri"/>
      <family val="2"/>
      <scheme val="minor"/>
    </font>
    <font>
      <b/>
      <sz val="8"/>
      <color rgb="FF449435"/>
      <name val="Calibri"/>
      <family val="2"/>
      <scheme val="minor"/>
    </font>
    <font>
      <sz val="10"/>
      <color theme="1"/>
      <name val="Calibri"/>
      <family val="2"/>
      <scheme val="minor"/>
    </font>
    <font>
      <sz val="10"/>
      <color theme="1"/>
      <name val="Calibri"/>
      <family val="2"/>
    </font>
    <font>
      <b/>
      <sz val="10"/>
      <color theme="1"/>
      <name val="Calibri"/>
      <family val="2"/>
    </font>
    <font>
      <b/>
      <sz val="9"/>
      <color rgb="FFFF0000"/>
      <name val="Calibri"/>
      <family val="2"/>
      <scheme val="minor"/>
    </font>
  </fonts>
  <fills count="13">
    <fill>
      <patternFill patternType="none"/>
    </fill>
    <fill>
      <patternFill patternType="gray125"/>
    </fill>
    <fill>
      <patternFill patternType="solid">
        <fgColor rgb="FFFFC000"/>
        <bgColor indexed="64"/>
      </patternFill>
    </fill>
    <fill>
      <patternFill patternType="solid">
        <fgColor rgb="FFFFFF00"/>
        <bgColor indexed="64"/>
      </patternFill>
    </fill>
    <fill>
      <patternFill patternType="solid">
        <fgColor rgb="FF00B0F0"/>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rgb="FF92D050"/>
        <bgColor indexed="64"/>
      </patternFill>
    </fill>
    <fill>
      <patternFill patternType="solid">
        <fgColor rgb="FFCCFFCC"/>
        <bgColor indexed="64"/>
      </patternFill>
    </fill>
    <fill>
      <patternFill patternType="solid">
        <fgColor theme="8" tint="0.79998168889431442"/>
        <bgColor indexed="64"/>
      </patternFill>
    </fill>
    <fill>
      <patternFill patternType="solid">
        <fgColor rgb="FFFF0000"/>
        <bgColor indexed="64"/>
      </patternFill>
    </fill>
    <fill>
      <patternFill patternType="solid">
        <fgColor rgb="FF66FFCC"/>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right style="hair">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thin">
        <color indexed="64"/>
      </left>
      <right/>
      <top/>
      <bottom style="hair">
        <color indexed="64"/>
      </bottom>
      <diagonal/>
    </border>
    <border>
      <left/>
      <right style="hair">
        <color indexed="64"/>
      </right>
      <top style="thin">
        <color indexed="64"/>
      </top>
      <bottom/>
      <diagonal/>
    </border>
  </borders>
  <cellStyleXfs count="7">
    <xf numFmtId="0" fontId="0" fillId="0" borderId="0"/>
    <xf numFmtId="43" fontId="7" fillId="0" borderId="0" applyFont="0" applyFill="0" applyBorder="0" applyAlignment="0" applyProtection="0"/>
    <xf numFmtId="0" fontId="2" fillId="0" borderId="0"/>
    <xf numFmtId="0" fontId="4" fillId="0" borderId="0"/>
    <xf numFmtId="0" fontId="1" fillId="0" borderId="0"/>
    <xf numFmtId="43" fontId="1" fillId="0" borderId="0" applyFont="0" applyFill="0" applyBorder="0" applyAlignment="0" applyProtection="0"/>
    <xf numFmtId="0" fontId="23" fillId="0" borderId="0"/>
  </cellStyleXfs>
  <cellXfs count="256">
    <xf numFmtId="0" fontId="0" fillId="0" borderId="0" xfId="0"/>
    <xf numFmtId="0" fontId="4" fillId="0" borderId="0" xfId="0" applyFont="1"/>
    <xf numFmtId="0" fontId="4" fillId="0" borderId="1" xfId="0" applyFont="1" applyBorder="1"/>
    <xf numFmtId="0" fontId="8" fillId="3" borderId="0" xfId="2" applyFont="1" applyFill="1"/>
    <xf numFmtId="0" fontId="8" fillId="0" borderId="0" xfId="2" applyFont="1"/>
    <xf numFmtId="0" fontId="10" fillId="3" borderId="0" xfId="2" applyFont="1" applyFill="1"/>
    <xf numFmtId="0" fontId="8" fillId="9" borderId="1" xfId="2" applyFont="1" applyFill="1" applyBorder="1" applyAlignment="1">
      <alignment horizontal="center" vertical="center" wrapText="1"/>
    </xf>
    <xf numFmtId="0" fontId="8" fillId="0" borderId="1" xfId="2" applyFont="1" applyBorder="1" applyAlignment="1">
      <alignment horizontal="center" vertical="center" wrapText="1"/>
    </xf>
    <xf numFmtId="0" fontId="11" fillId="10" borderId="1" xfId="2" applyFont="1" applyFill="1" applyBorder="1" applyAlignment="1">
      <alignment horizontal="center" vertical="center" wrapText="1"/>
    </xf>
    <xf numFmtId="165" fontId="10" fillId="3" borderId="0" xfId="2" applyNumberFormat="1" applyFont="1" applyFill="1"/>
    <xf numFmtId="164" fontId="10" fillId="3" borderId="0" xfId="1" applyNumberFormat="1" applyFont="1" applyFill="1"/>
    <xf numFmtId="165" fontId="10" fillId="3" borderId="1" xfId="2" applyNumberFormat="1" applyFont="1" applyFill="1" applyBorder="1" applyAlignment="1">
      <alignment horizontal="center" vertical="center" wrapText="1"/>
    </xf>
    <xf numFmtId="165" fontId="10" fillId="3" borderId="0" xfId="1" applyNumberFormat="1" applyFont="1" applyFill="1"/>
    <xf numFmtId="0" fontId="12" fillId="0" borderId="17" xfId="0" applyNumberFormat="1" applyFont="1" applyFill="1" applyBorder="1" applyAlignment="1">
      <alignment horizontal="center"/>
    </xf>
    <xf numFmtId="0" fontId="13" fillId="0" borderId="32" xfId="1" applyNumberFormat="1" applyFont="1" applyFill="1" applyBorder="1"/>
    <xf numFmtId="0" fontId="13" fillId="0" borderId="16" xfId="1" applyNumberFormat="1" applyFont="1" applyFill="1" applyBorder="1"/>
    <xf numFmtId="0" fontId="14" fillId="5" borderId="21" xfId="1" applyNumberFormat="1" applyFont="1" applyFill="1" applyBorder="1"/>
    <xf numFmtId="0" fontId="13" fillId="0" borderId="0" xfId="0" applyFont="1"/>
    <xf numFmtId="0" fontId="13" fillId="0" borderId="0" xfId="1" applyNumberFormat="1" applyFont="1"/>
    <xf numFmtId="0" fontId="13" fillId="0" borderId="40" xfId="1" applyNumberFormat="1" applyFont="1" applyFill="1" applyBorder="1"/>
    <xf numFmtId="0" fontId="13" fillId="0" borderId="21" xfId="1" applyNumberFormat="1" applyFont="1" applyFill="1" applyBorder="1"/>
    <xf numFmtId="0" fontId="14" fillId="0" borderId="0" xfId="1" applyNumberFormat="1" applyFont="1" applyFill="1" applyBorder="1"/>
    <xf numFmtId="0" fontId="13" fillId="0" borderId="0" xfId="1" applyNumberFormat="1" applyFont="1" applyFill="1" applyBorder="1"/>
    <xf numFmtId="0" fontId="13" fillId="0" borderId="0" xfId="0" applyNumberFormat="1" applyFont="1"/>
    <xf numFmtId="0" fontId="13" fillId="0" borderId="0" xfId="0" applyNumberFormat="1" applyFont="1" applyAlignment="1">
      <alignment horizontal="center"/>
    </xf>
    <xf numFmtId="0" fontId="15" fillId="0" borderId="0" xfId="0" applyNumberFormat="1" applyFont="1" applyBorder="1" applyAlignment="1">
      <alignment horizontal="center" vertical="center"/>
    </xf>
    <xf numFmtId="0" fontId="16" fillId="0" borderId="0" xfId="0" applyNumberFormat="1" applyFont="1" applyFill="1"/>
    <xf numFmtId="0" fontId="16" fillId="0" borderId="0" xfId="0" applyNumberFormat="1" applyFont="1"/>
    <xf numFmtId="0" fontId="12" fillId="6" borderId="17" xfId="0" applyNumberFormat="1" applyFont="1" applyFill="1" applyBorder="1" applyAlignment="1">
      <alignment horizontal="center"/>
    </xf>
    <xf numFmtId="0" fontId="13" fillId="6" borderId="32" xfId="1" applyNumberFormat="1" applyFont="1" applyFill="1" applyBorder="1"/>
    <xf numFmtId="0" fontId="13" fillId="7" borderId="32" xfId="1" applyNumberFormat="1" applyFont="1" applyFill="1" applyBorder="1"/>
    <xf numFmtId="0" fontId="13" fillId="6" borderId="16" xfId="1" applyNumberFormat="1" applyFont="1" applyFill="1" applyBorder="1"/>
    <xf numFmtId="0" fontId="13" fillId="7" borderId="16" xfId="1" applyNumberFormat="1" applyFont="1" applyFill="1" applyBorder="1"/>
    <xf numFmtId="0" fontId="13" fillId="0" borderId="0" xfId="0" applyFont="1" applyAlignment="1">
      <alignment horizontal="center"/>
    </xf>
    <xf numFmtId="0" fontId="13" fillId="0" borderId="0" xfId="1" applyNumberFormat="1" applyFont="1" applyFill="1"/>
    <xf numFmtId="0" fontId="13" fillId="2" borderId="0" xfId="0" applyNumberFormat="1" applyFont="1" applyFill="1" applyAlignment="1">
      <alignment horizontal="center"/>
    </xf>
    <xf numFmtId="0" fontId="13" fillId="7" borderId="40" xfId="1" applyNumberFormat="1" applyFont="1" applyFill="1" applyBorder="1"/>
    <xf numFmtId="0" fontId="13" fillId="6" borderId="0" xfId="0" applyNumberFormat="1" applyFont="1" applyFill="1" applyAlignment="1">
      <alignment horizontal="center"/>
    </xf>
    <xf numFmtId="0" fontId="13" fillId="6" borderId="21" xfId="1" applyNumberFormat="1" applyFont="1" applyFill="1" applyBorder="1"/>
    <xf numFmtId="0" fontId="13" fillId="7" borderId="21" xfId="1" applyNumberFormat="1" applyFont="1" applyFill="1" applyBorder="1"/>
    <xf numFmtId="0" fontId="20" fillId="0" borderId="38" xfId="0" applyNumberFormat="1" applyFont="1" applyBorder="1" applyAlignment="1">
      <alignment vertical="center" wrapText="1"/>
    </xf>
    <xf numFmtId="0" fontId="13" fillId="0" borderId="0" xfId="0" applyFont="1" applyFill="1"/>
    <xf numFmtId="0" fontId="20" fillId="0" borderId="0" xfId="0" applyNumberFormat="1" applyFont="1" applyFill="1" applyBorder="1" applyAlignment="1">
      <alignment vertical="center" wrapText="1"/>
    </xf>
    <xf numFmtId="0" fontId="19" fillId="0" borderId="0" xfId="0" applyNumberFormat="1" applyFont="1" applyFill="1" applyBorder="1" applyAlignment="1">
      <alignment horizontal="center" vertical="center" wrapText="1"/>
    </xf>
    <xf numFmtId="0" fontId="13" fillId="0" borderId="0" xfId="0" applyNumberFormat="1" applyFont="1" applyFill="1"/>
    <xf numFmtId="0" fontId="12" fillId="0" borderId="0" xfId="0" applyNumberFormat="1" applyFont="1" applyFill="1" applyBorder="1" applyAlignment="1">
      <alignment horizontal="center" vertical="center" wrapText="1"/>
    </xf>
    <xf numFmtId="0" fontId="13" fillId="0" borderId="0" xfId="0" applyNumberFormat="1" applyFont="1" applyFill="1" applyBorder="1" applyAlignment="1">
      <alignment horizontal="center" vertical="center" wrapText="1"/>
    </xf>
    <xf numFmtId="0" fontId="13" fillId="0" borderId="32" xfId="0" applyNumberFormat="1" applyFont="1" applyBorder="1"/>
    <xf numFmtId="0" fontId="9" fillId="0" borderId="16" xfId="0" applyNumberFormat="1" applyFont="1" applyBorder="1"/>
    <xf numFmtId="0" fontId="13" fillId="0" borderId="16" xfId="0" applyNumberFormat="1" applyFont="1" applyBorder="1"/>
    <xf numFmtId="0" fontId="13" fillId="0" borderId="21" xfId="0" applyNumberFormat="1" applyFont="1" applyBorder="1"/>
    <xf numFmtId="0" fontId="13" fillId="0" borderId="34" xfId="0" applyNumberFormat="1" applyFont="1" applyBorder="1" applyAlignment="1">
      <alignment horizontal="center" vertical="center" wrapText="1"/>
    </xf>
    <xf numFmtId="0" fontId="13" fillId="0" borderId="16" xfId="0" applyNumberFormat="1" applyFont="1" applyBorder="1" applyAlignment="1">
      <alignment horizontal="center" vertical="center" wrapText="1"/>
    </xf>
    <xf numFmtId="0" fontId="13" fillId="0" borderId="34" xfId="0" applyNumberFormat="1" applyFont="1" applyBorder="1" applyAlignment="1">
      <alignment vertical="center" wrapText="1"/>
    </xf>
    <xf numFmtId="0" fontId="13" fillId="0" borderId="16" xfId="0" applyNumberFormat="1" applyFont="1" applyBorder="1" applyAlignment="1">
      <alignment vertical="center" wrapText="1"/>
    </xf>
    <xf numFmtId="0" fontId="14" fillId="5" borderId="16" xfId="1" applyNumberFormat="1" applyFont="1" applyFill="1" applyBorder="1"/>
    <xf numFmtId="0" fontId="13" fillId="0" borderId="16" xfId="0" applyFont="1" applyFill="1" applyBorder="1" applyAlignment="1">
      <alignment vertical="center" wrapText="1"/>
    </xf>
    <xf numFmtId="0" fontId="13" fillId="0" borderId="21" xfId="0" applyFont="1" applyFill="1" applyBorder="1" applyAlignment="1">
      <alignment vertical="center" wrapText="1"/>
    </xf>
    <xf numFmtId="0" fontId="13" fillId="0" borderId="42" xfId="0" applyNumberFormat="1" applyFont="1" applyBorder="1" applyAlignment="1">
      <alignment horizontal="center" vertical="center" wrapText="1"/>
    </xf>
    <xf numFmtId="0" fontId="13" fillId="0" borderId="40" xfId="0" applyNumberFormat="1" applyFont="1" applyBorder="1" applyAlignment="1">
      <alignment horizontal="center" vertical="center" wrapText="1"/>
    </xf>
    <xf numFmtId="0" fontId="13" fillId="6" borderId="40" xfId="1" applyNumberFormat="1" applyFont="1" applyFill="1" applyBorder="1"/>
    <xf numFmtId="164" fontId="13" fillId="7" borderId="33" xfId="1" applyNumberFormat="1" applyFont="1" applyFill="1" applyBorder="1" applyAlignment="1">
      <alignment horizontal="center"/>
    </xf>
    <xf numFmtId="0" fontId="13" fillId="7" borderId="32" xfId="1" applyNumberFormat="1" applyFont="1" applyFill="1" applyBorder="1" applyAlignment="1">
      <alignment horizontal="center"/>
    </xf>
    <xf numFmtId="164" fontId="13" fillId="7" borderId="35" xfId="1" applyNumberFormat="1" applyFont="1" applyFill="1" applyBorder="1" applyAlignment="1">
      <alignment horizontal="center"/>
    </xf>
    <xf numFmtId="0" fontId="13" fillId="7" borderId="16" xfId="1" applyNumberFormat="1" applyFont="1" applyFill="1" applyBorder="1" applyAlignment="1">
      <alignment horizontal="center"/>
    </xf>
    <xf numFmtId="164" fontId="14" fillId="5" borderId="37" xfId="1" applyNumberFormat="1" applyFont="1" applyFill="1" applyBorder="1" applyAlignment="1">
      <alignment horizontal="center"/>
    </xf>
    <xf numFmtId="0" fontId="14" fillId="5" borderId="21" xfId="1" applyNumberFormat="1" applyFont="1" applyFill="1" applyBorder="1" applyAlignment="1">
      <alignment horizontal="center"/>
    </xf>
    <xf numFmtId="164" fontId="13" fillId="0" borderId="0" xfId="1" applyNumberFormat="1" applyFont="1" applyFill="1" applyAlignment="1">
      <alignment horizontal="center"/>
    </xf>
    <xf numFmtId="164" fontId="13" fillId="7" borderId="41" xfId="1" applyNumberFormat="1" applyFont="1" applyFill="1" applyBorder="1" applyAlignment="1">
      <alignment horizontal="center"/>
    </xf>
    <xf numFmtId="0" fontId="13" fillId="7" borderId="40" xfId="1" applyNumberFormat="1" applyFont="1" applyFill="1" applyBorder="1" applyAlignment="1">
      <alignment horizontal="center"/>
    </xf>
    <xf numFmtId="164" fontId="13" fillId="7" borderId="37" xfId="1" applyNumberFormat="1" applyFont="1" applyFill="1" applyBorder="1" applyAlignment="1">
      <alignment horizontal="center"/>
    </xf>
    <xf numFmtId="0" fontId="13" fillId="7" borderId="21" xfId="1" applyNumberFormat="1" applyFont="1" applyFill="1" applyBorder="1" applyAlignment="1">
      <alignment horizontal="center"/>
    </xf>
    <xf numFmtId="164" fontId="14" fillId="0" borderId="0" xfId="1" applyNumberFormat="1" applyFont="1" applyFill="1" applyBorder="1" applyAlignment="1">
      <alignment horizontal="center"/>
    </xf>
    <xf numFmtId="0" fontId="14" fillId="0" borderId="0" xfId="1" applyNumberFormat="1" applyFont="1" applyFill="1" applyBorder="1" applyAlignment="1">
      <alignment horizontal="center"/>
    </xf>
    <xf numFmtId="164" fontId="13" fillId="0" borderId="0" xfId="1" applyNumberFormat="1" applyFont="1" applyFill="1" applyBorder="1" applyAlignment="1">
      <alignment horizontal="center"/>
    </xf>
    <xf numFmtId="0" fontId="13" fillId="0" borderId="0" xfId="1" applyNumberFormat="1" applyFont="1" applyFill="1" applyBorder="1" applyAlignment="1">
      <alignment horizontal="center"/>
    </xf>
    <xf numFmtId="164" fontId="21" fillId="6" borderId="16" xfId="1" applyNumberFormat="1" applyFont="1" applyFill="1" applyBorder="1" applyAlignment="1">
      <alignment horizontal="center"/>
    </xf>
    <xf numFmtId="164" fontId="21" fillId="0" borderId="16" xfId="1" applyNumberFormat="1" applyFont="1" applyFill="1" applyBorder="1" applyAlignment="1">
      <alignment horizontal="center"/>
    </xf>
    <xf numFmtId="0" fontId="13" fillId="0" borderId="39" xfId="1" applyNumberFormat="1" applyFont="1" applyFill="1" applyBorder="1"/>
    <xf numFmtId="0" fontId="13" fillId="7" borderId="46" xfId="1" applyNumberFormat="1" applyFont="1" applyFill="1" applyBorder="1" applyAlignment="1">
      <alignment horizontal="center"/>
    </xf>
    <xf numFmtId="0" fontId="13" fillId="7" borderId="20" xfId="1" applyNumberFormat="1" applyFont="1" applyFill="1" applyBorder="1" applyAlignment="1">
      <alignment horizontal="center"/>
    </xf>
    <xf numFmtId="0" fontId="13" fillId="7" borderId="36" xfId="1" applyNumberFormat="1" applyFont="1" applyFill="1" applyBorder="1" applyAlignment="1">
      <alignment horizontal="center"/>
    </xf>
    <xf numFmtId="0" fontId="13" fillId="0" borderId="19" xfId="1" applyNumberFormat="1" applyFont="1" applyFill="1" applyBorder="1"/>
    <xf numFmtId="0" fontId="13" fillId="6" borderId="19" xfId="1" applyNumberFormat="1" applyFont="1" applyFill="1" applyBorder="1"/>
    <xf numFmtId="0" fontId="13" fillId="7" borderId="19" xfId="1" applyNumberFormat="1" applyFont="1" applyFill="1" applyBorder="1"/>
    <xf numFmtId="164" fontId="13" fillId="7" borderId="48" xfId="1" applyNumberFormat="1" applyFont="1" applyFill="1" applyBorder="1" applyAlignment="1">
      <alignment horizontal="center"/>
    </xf>
    <xf numFmtId="0" fontId="13" fillId="7" borderId="30" xfId="1" applyNumberFormat="1" applyFont="1" applyFill="1" applyBorder="1" applyAlignment="1">
      <alignment horizontal="center"/>
    </xf>
    <xf numFmtId="0" fontId="8" fillId="11" borderId="0" xfId="2" applyFont="1" applyFill="1"/>
    <xf numFmtId="0" fontId="13" fillId="6" borderId="39" xfId="1" applyNumberFormat="1" applyFont="1" applyFill="1" applyBorder="1"/>
    <xf numFmtId="0" fontId="13" fillId="0" borderId="32" xfId="0" applyFont="1" applyFill="1" applyBorder="1"/>
    <xf numFmtId="0" fontId="13" fillId="6" borderId="32" xfId="0" applyFont="1" applyFill="1" applyBorder="1"/>
    <xf numFmtId="0" fontId="13" fillId="0" borderId="0" xfId="0" applyFont="1" applyFill="1" applyAlignment="1">
      <alignment horizontal="center"/>
    </xf>
    <xf numFmtId="0" fontId="22" fillId="0" borderId="0" xfId="4" applyNumberFormat="1" applyFont="1" applyAlignment="1">
      <alignment horizontal="center"/>
    </xf>
    <xf numFmtId="0" fontId="13" fillId="2" borderId="0" xfId="4" applyNumberFormat="1" applyFont="1" applyFill="1" applyAlignment="1">
      <alignment horizontal="center"/>
    </xf>
    <xf numFmtId="0" fontId="19" fillId="0" borderId="0" xfId="0" applyFont="1" applyFill="1"/>
    <xf numFmtId="0" fontId="20" fillId="0" borderId="38" xfId="0" applyNumberFormat="1" applyFont="1" applyBorder="1" applyAlignment="1">
      <alignment horizontal="center" vertical="center" wrapText="1"/>
    </xf>
    <xf numFmtId="0" fontId="13" fillId="0" borderId="32" xfId="0" applyNumberFormat="1" applyFont="1" applyFill="1" applyBorder="1" applyAlignment="1">
      <alignment horizontal="center" vertical="center" wrapText="1"/>
    </xf>
    <xf numFmtId="0" fontId="8" fillId="0" borderId="0" xfId="4" applyNumberFormat="1" applyFont="1"/>
    <xf numFmtId="0" fontId="13" fillId="0" borderId="19" xfId="5" applyNumberFormat="1" applyFont="1" applyFill="1" applyBorder="1"/>
    <xf numFmtId="0" fontId="13" fillId="6" borderId="19" xfId="5" applyNumberFormat="1" applyFont="1" applyFill="1" applyBorder="1"/>
    <xf numFmtId="0" fontId="13" fillId="0" borderId="16" xfId="5" applyNumberFormat="1" applyFont="1" applyFill="1" applyBorder="1"/>
    <xf numFmtId="0" fontId="13" fillId="6" borderId="16" xfId="5" applyNumberFormat="1" applyFont="1" applyFill="1" applyBorder="1"/>
    <xf numFmtId="0" fontId="14" fillId="5" borderId="16" xfId="5" applyNumberFormat="1" applyFont="1" applyFill="1" applyBorder="1"/>
    <xf numFmtId="0" fontId="8" fillId="0" borderId="0" xfId="4" applyFont="1"/>
    <xf numFmtId="14" fontId="13" fillId="0" borderId="0" xfId="0" applyNumberFormat="1" applyFont="1" applyFill="1"/>
    <xf numFmtId="0" fontId="10" fillId="9" borderId="1" xfId="2" applyFont="1" applyFill="1" applyBorder="1" applyAlignment="1">
      <alignment horizontal="center" vertical="center" wrapText="1"/>
    </xf>
    <xf numFmtId="165" fontId="10" fillId="9" borderId="1" xfId="2" applyNumberFormat="1" applyFont="1" applyFill="1" applyBorder="1" applyAlignment="1">
      <alignment horizontal="center" vertical="center" wrapText="1"/>
    </xf>
    <xf numFmtId="0" fontId="4" fillId="0" borderId="4" xfId="0" applyFont="1" applyBorder="1"/>
    <xf numFmtId="0" fontId="4" fillId="0" borderId="13" xfId="0" applyFont="1" applyBorder="1"/>
    <xf numFmtId="0" fontId="4" fillId="0" borderId="8" xfId="0" applyFont="1" applyBorder="1"/>
    <xf numFmtId="0" fontId="4" fillId="5" borderId="15" xfId="0" applyFont="1" applyFill="1" applyBorder="1"/>
    <xf numFmtId="0" fontId="4" fillId="5" borderId="12" xfId="0" applyFont="1" applyFill="1" applyBorder="1"/>
    <xf numFmtId="0" fontId="4" fillId="5" borderId="9" xfId="0" applyFont="1" applyFill="1" applyBorder="1"/>
    <xf numFmtId="0" fontId="4" fillId="5" borderId="4" xfId="0" applyFont="1" applyFill="1" applyBorder="1"/>
    <xf numFmtId="0" fontId="4" fillId="5" borderId="13" xfId="0" applyFont="1" applyFill="1" applyBorder="1"/>
    <xf numFmtId="0" fontId="4" fillId="5" borderId="8" xfId="0" applyFont="1" applyFill="1" applyBorder="1"/>
    <xf numFmtId="0" fontId="4" fillId="3" borderId="4" xfId="0" applyFont="1" applyFill="1" applyBorder="1"/>
    <xf numFmtId="0" fontId="4" fillId="0" borderId="14" xfId="0" applyFont="1" applyBorder="1"/>
    <xf numFmtId="0" fontId="4" fillId="0" borderId="15" xfId="0" applyFont="1" applyBorder="1"/>
    <xf numFmtId="0" fontId="4" fillId="8" borderId="0" xfId="0" applyFont="1" applyFill="1"/>
    <xf numFmtId="0" fontId="4" fillId="4" borderId="13" xfId="0" applyFont="1" applyFill="1" applyBorder="1"/>
    <xf numFmtId="0" fontId="4" fillId="0" borderId="0" xfId="0" applyFont="1" applyBorder="1"/>
    <xf numFmtId="0" fontId="4" fillId="0" borderId="12" xfId="0" applyFont="1" applyBorder="1"/>
    <xf numFmtId="0" fontId="4" fillId="2" borderId="12" xfId="0" applyFont="1" applyFill="1" applyBorder="1"/>
    <xf numFmtId="0" fontId="4" fillId="5" borderId="3" xfId="0" applyFont="1" applyFill="1" applyBorder="1" applyAlignment="1">
      <alignment horizontal="center"/>
    </xf>
    <xf numFmtId="0" fontId="4" fillId="3" borderId="13" xfId="0" applyFont="1" applyFill="1" applyBorder="1"/>
    <xf numFmtId="0" fontId="4" fillId="10" borderId="9" xfId="0" applyFont="1" applyFill="1" applyBorder="1"/>
    <xf numFmtId="0" fontId="4" fillId="5" borderId="10" xfId="0" applyFont="1" applyFill="1" applyBorder="1" applyAlignment="1">
      <alignment horizontal="center"/>
    </xf>
    <xf numFmtId="43" fontId="4" fillId="0" borderId="0" xfId="1" applyFont="1"/>
    <xf numFmtId="0" fontId="4" fillId="5" borderId="14" xfId="0" applyFont="1" applyFill="1" applyBorder="1"/>
    <xf numFmtId="165" fontId="4" fillId="5" borderId="15" xfId="0" applyNumberFormat="1" applyFont="1" applyFill="1" applyBorder="1"/>
    <xf numFmtId="0" fontId="4" fillId="5" borderId="0" xfId="0" applyFont="1" applyFill="1" applyBorder="1"/>
    <xf numFmtId="165" fontId="4" fillId="5" borderId="12" xfId="0" applyNumberFormat="1" applyFont="1" applyFill="1" applyBorder="1"/>
    <xf numFmtId="0" fontId="4" fillId="5" borderId="5" xfId="0" applyFont="1" applyFill="1" applyBorder="1"/>
    <xf numFmtId="165" fontId="4" fillId="5" borderId="9" xfId="0" applyNumberFormat="1" applyFont="1" applyFill="1" applyBorder="1"/>
    <xf numFmtId="0" fontId="4" fillId="5" borderId="2" xfId="0" applyFont="1" applyFill="1" applyBorder="1"/>
    <xf numFmtId="0" fontId="4" fillId="5" borderId="11" xfId="0" applyFont="1" applyFill="1" applyBorder="1"/>
    <xf numFmtId="0" fontId="4" fillId="5" borderId="7" xfId="0" applyFont="1" applyFill="1" applyBorder="1" applyAlignment="1">
      <alignment horizontal="center"/>
    </xf>
    <xf numFmtId="0" fontId="4" fillId="3" borderId="8" xfId="0" applyFont="1" applyFill="1" applyBorder="1"/>
    <xf numFmtId="0" fontId="4" fillId="0" borderId="5" xfId="0" applyFont="1" applyBorder="1"/>
    <xf numFmtId="0" fontId="4" fillId="0" borderId="9" xfId="0" applyFont="1" applyBorder="1"/>
    <xf numFmtId="0" fontId="9" fillId="0" borderId="0" xfId="2" applyFont="1" applyFill="1"/>
    <xf numFmtId="164" fontId="9" fillId="0" borderId="0" xfId="1" applyNumberFormat="1" applyFont="1" applyFill="1"/>
    <xf numFmtId="0" fontId="13" fillId="6" borderId="32" xfId="0" applyNumberFormat="1" applyFont="1" applyFill="1" applyBorder="1" applyAlignment="1">
      <alignment horizontal="center" vertical="center" wrapText="1"/>
    </xf>
    <xf numFmtId="0" fontId="14" fillId="0" borderId="21" xfId="1" applyNumberFormat="1" applyFont="1" applyFill="1" applyBorder="1"/>
    <xf numFmtId="0" fontId="14" fillId="0" borderId="16" xfId="1" applyNumberFormat="1" applyFont="1" applyFill="1" applyBorder="1"/>
    <xf numFmtId="0" fontId="14" fillId="0" borderId="16" xfId="5" applyNumberFormat="1" applyFont="1" applyFill="1" applyBorder="1"/>
    <xf numFmtId="0" fontId="8" fillId="0" borderId="0" xfId="4" applyFont="1" applyFill="1"/>
    <xf numFmtId="0" fontId="13" fillId="0" borderId="49" xfId="1" applyNumberFormat="1" applyFont="1" applyFill="1" applyBorder="1"/>
    <xf numFmtId="164" fontId="13" fillId="0" borderId="35" xfId="1" applyNumberFormat="1" applyFont="1" applyFill="1" applyBorder="1" applyAlignment="1">
      <alignment horizontal="center"/>
    </xf>
    <xf numFmtId="164" fontId="14" fillId="0" borderId="37" xfId="1" applyNumberFormat="1" applyFont="1" applyFill="1" applyBorder="1" applyAlignment="1">
      <alignment horizontal="center"/>
    </xf>
    <xf numFmtId="164" fontId="13" fillId="0" borderId="41" xfId="1" applyNumberFormat="1" applyFont="1" applyFill="1" applyBorder="1" applyAlignment="1">
      <alignment horizontal="center"/>
    </xf>
    <xf numFmtId="164" fontId="13" fillId="0" borderId="33" xfId="1" applyNumberFormat="1" applyFont="1" applyFill="1" applyBorder="1" applyAlignment="1">
      <alignment horizontal="center"/>
    </xf>
    <xf numFmtId="164" fontId="14" fillId="0" borderId="35" xfId="1" applyNumberFormat="1" applyFont="1" applyFill="1" applyBorder="1" applyAlignment="1">
      <alignment horizontal="center"/>
    </xf>
    <xf numFmtId="164" fontId="13" fillId="0" borderId="37" xfId="1" applyNumberFormat="1" applyFont="1" applyFill="1" applyBorder="1" applyAlignment="1">
      <alignment horizontal="center"/>
    </xf>
    <xf numFmtId="164" fontId="13" fillId="0" borderId="50" xfId="1" applyNumberFormat="1" applyFont="1" applyFill="1" applyBorder="1" applyAlignment="1">
      <alignment horizontal="center"/>
    </xf>
    <xf numFmtId="0" fontId="13" fillId="0" borderId="16" xfId="1" applyNumberFormat="1" applyFont="1" applyFill="1" applyBorder="1" applyAlignment="1">
      <alignment horizontal="center"/>
    </xf>
    <xf numFmtId="0" fontId="14" fillId="0" borderId="21" xfId="1" applyNumberFormat="1" applyFont="1" applyFill="1" applyBorder="1" applyAlignment="1">
      <alignment horizontal="center"/>
    </xf>
    <xf numFmtId="0" fontId="13" fillId="0" borderId="40" xfId="1" applyNumberFormat="1" applyFont="1" applyFill="1" applyBorder="1" applyAlignment="1">
      <alignment horizontal="center"/>
    </xf>
    <xf numFmtId="0" fontId="13" fillId="0" borderId="32" xfId="1" applyNumberFormat="1" applyFont="1" applyFill="1" applyBorder="1" applyAlignment="1">
      <alignment horizontal="center"/>
    </xf>
    <xf numFmtId="0" fontId="14" fillId="0" borderId="16" xfId="1" applyNumberFormat="1" applyFont="1" applyFill="1" applyBorder="1" applyAlignment="1">
      <alignment horizontal="center"/>
    </xf>
    <xf numFmtId="0" fontId="13" fillId="0" borderId="21" xfId="1" applyNumberFormat="1" applyFont="1" applyFill="1" applyBorder="1" applyAlignment="1">
      <alignment horizontal="center"/>
    </xf>
    <xf numFmtId="0" fontId="13" fillId="0" borderId="49" xfId="1" applyNumberFormat="1" applyFont="1" applyFill="1" applyBorder="1" applyAlignment="1">
      <alignment horizontal="center"/>
    </xf>
    <xf numFmtId="0" fontId="13" fillId="0" borderId="40" xfId="1" quotePrefix="1" applyNumberFormat="1" applyFont="1" applyFill="1" applyBorder="1" applyAlignment="1"/>
    <xf numFmtId="43" fontId="10" fillId="3" borderId="1" xfId="1" applyFont="1" applyFill="1" applyBorder="1" applyAlignment="1">
      <alignment horizontal="center" vertical="center" wrapText="1"/>
    </xf>
    <xf numFmtId="0" fontId="12" fillId="0" borderId="51" xfId="0" applyNumberFormat="1" applyFont="1" applyFill="1" applyBorder="1" applyAlignment="1">
      <alignment horizontal="center" vertical="center" wrapText="1"/>
    </xf>
    <xf numFmtId="0" fontId="12" fillId="0" borderId="52" xfId="0" applyNumberFormat="1" applyFont="1" applyFill="1" applyBorder="1" applyAlignment="1">
      <alignment horizontal="center" vertical="center" wrapText="1"/>
    </xf>
    <xf numFmtId="0" fontId="4" fillId="7" borderId="13" xfId="0" applyFont="1" applyFill="1" applyBorder="1"/>
    <xf numFmtId="0" fontId="4" fillId="7" borderId="12" xfId="0" applyFont="1" applyFill="1" applyBorder="1"/>
    <xf numFmtId="0" fontId="4" fillId="7" borderId="8" xfId="0" applyFont="1" applyFill="1" applyBorder="1"/>
    <xf numFmtId="0" fontId="4" fillId="7" borderId="9" xfId="0" applyFont="1" applyFill="1" applyBorder="1"/>
    <xf numFmtId="0" fontId="13" fillId="6" borderId="40" xfId="1" quotePrefix="1" applyNumberFormat="1" applyFont="1" applyFill="1" applyBorder="1" applyAlignment="1"/>
    <xf numFmtId="0" fontId="14" fillId="6" borderId="21" xfId="1" applyNumberFormat="1" applyFont="1" applyFill="1" applyBorder="1"/>
    <xf numFmtId="43" fontId="13" fillId="2" borderId="0" xfId="1" applyFont="1" applyFill="1" applyAlignment="1">
      <alignment horizontal="center"/>
    </xf>
    <xf numFmtId="0" fontId="13" fillId="12" borderId="0" xfId="0" applyNumberFormat="1" applyFont="1" applyFill="1" applyAlignment="1">
      <alignment horizontal="center"/>
    </xf>
    <xf numFmtId="165" fontId="13" fillId="0" borderId="0" xfId="1" applyNumberFormat="1" applyFont="1" applyFill="1" applyAlignment="1">
      <alignment horizontal="center"/>
    </xf>
    <xf numFmtId="20" fontId="24" fillId="0" borderId="1" xfId="6" applyNumberFormat="1" applyFont="1" applyFill="1" applyBorder="1" applyAlignment="1">
      <alignment horizontal="center"/>
    </xf>
    <xf numFmtId="14" fontId="8" fillId="3" borderId="0" xfId="2" applyNumberFormat="1" applyFont="1" applyFill="1"/>
    <xf numFmtId="14" fontId="25" fillId="3" borderId="1" xfId="2" applyNumberFormat="1" applyFont="1" applyFill="1" applyBorder="1" applyAlignment="1">
      <alignment horizontal="center" vertical="center" wrapText="1"/>
    </xf>
    <xf numFmtId="14" fontId="10" fillId="3" borderId="0" xfId="2" applyNumberFormat="1" applyFont="1" applyFill="1"/>
    <xf numFmtId="43" fontId="10" fillId="3" borderId="0" xfId="1" applyFont="1" applyFill="1"/>
    <xf numFmtId="0" fontId="25" fillId="3" borderId="1" xfId="2" applyFont="1" applyFill="1" applyBorder="1" applyAlignment="1">
      <alignment horizontal="center" vertical="center" wrapText="1"/>
    </xf>
    <xf numFmtId="0" fontId="10" fillId="3" borderId="0" xfId="0" applyNumberFormat="1" applyFont="1" applyFill="1"/>
    <xf numFmtId="0" fontId="10" fillId="3" borderId="0" xfId="0" applyNumberFormat="1" applyFont="1" applyFill="1" applyBorder="1"/>
    <xf numFmtId="0" fontId="13" fillId="0" borderId="27" xfId="4" applyNumberFormat="1" applyFont="1" applyBorder="1" applyAlignment="1">
      <alignment horizontal="center" vertical="center" wrapText="1"/>
    </xf>
    <xf numFmtId="0" fontId="13" fillId="0" borderId="16" xfId="4" applyNumberFormat="1" applyFont="1" applyBorder="1" applyAlignment="1">
      <alignment horizontal="center" vertical="center" wrapText="1"/>
    </xf>
    <xf numFmtId="0" fontId="14" fillId="5" borderId="27" xfId="4" applyNumberFormat="1" applyFont="1" applyFill="1" applyBorder="1" applyAlignment="1">
      <alignment horizontal="center" vertical="center" wrapText="1"/>
    </xf>
    <xf numFmtId="0" fontId="14" fillId="5" borderId="16" xfId="4" applyNumberFormat="1" applyFont="1" applyFill="1" applyBorder="1" applyAlignment="1">
      <alignment horizontal="center" vertical="center" wrapText="1"/>
    </xf>
    <xf numFmtId="0" fontId="19" fillId="0" borderId="2" xfId="0" applyFont="1" applyBorder="1" applyAlignment="1">
      <alignment horizontal="center" wrapText="1"/>
    </xf>
    <xf numFmtId="0" fontId="19" fillId="0" borderId="6" xfId="0" applyFont="1" applyBorder="1" applyAlignment="1">
      <alignment horizontal="center" wrapText="1"/>
    </xf>
    <xf numFmtId="0" fontId="19" fillId="0" borderId="11" xfId="0" applyFont="1" applyBorder="1" applyAlignment="1">
      <alignment horizontal="center" wrapText="1"/>
    </xf>
    <xf numFmtId="0" fontId="19" fillId="5" borderId="21" xfId="0" applyNumberFormat="1" applyFont="1" applyFill="1" applyBorder="1" applyAlignment="1">
      <alignment horizontal="center" vertical="center" wrapText="1"/>
    </xf>
    <xf numFmtId="0" fontId="18" fillId="8" borderId="2" xfId="0" applyFont="1" applyFill="1" applyBorder="1" applyAlignment="1">
      <alignment horizontal="center"/>
    </xf>
    <xf numFmtId="0" fontId="18" fillId="8" borderId="6" xfId="0" applyFont="1" applyFill="1" applyBorder="1" applyAlignment="1">
      <alignment horizontal="center"/>
    </xf>
    <xf numFmtId="0" fontId="18" fillId="0" borderId="6" xfId="0" applyFont="1" applyFill="1" applyBorder="1" applyAlignment="1">
      <alignment horizontal="center"/>
    </xf>
    <xf numFmtId="0" fontId="18" fillId="6" borderId="6" xfId="0" applyFont="1" applyFill="1" applyBorder="1" applyAlignment="1">
      <alignment horizontal="center"/>
    </xf>
    <xf numFmtId="0" fontId="18" fillId="0" borderId="11" xfId="0" applyFont="1" applyFill="1" applyBorder="1" applyAlignment="1">
      <alignment horizontal="center"/>
    </xf>
    <xf numFmtId="0" fontId="13" fillId="0" borderId="42" xfId="0" applyNumberFormat="1" applyFont="1" applyBorder="1" applyAlignment="1">
      <alignment horizontal="center"/>
    </xf>
    <xf numFmtId="0" fontId="13" fillId="0" borderId="40" xfId="0" applyNumberFormat="1" applyFont="1" applyBorder="1" applyAlignment="1">
      <alignment horizontal="center"/>
    </xf>
    <xf numFmtId="0" fontId="13" fillId="0" borderId="0" xfId="0" applyNumberFormat="1" applyFont="1" applyBorder="1" applyAlignment="1">
      <alignment horizontal="center" vertical="center"/>
    </xf>
    <xf numFmtId="0" fontId="13" fillId="0" borderId="29" xfId="0" applyNumberFormat="1" applyFont="1" applyBorder="1" applyAlignment="1">
      <alignment horizontal="center" vertical="center"/>
    </xf>
    <xf numFmtId="164" fontId="12" fillId="7" borderId="17" xfId="1" applyNumberFormat="1" applyFont="1" applyFill="1" applyBorder="1" applyAlignment="1">
      <alignment horizontal="center" vertical="center" wrapText="1"/>
    </xf>
    <xf numFmtId="164" fontId="12" fillId="7" borderId="18" xfId="1" applyNumberFormat="1" applyFont="1" applyFill="1" applyBorder="1" applyAlignment="1">
      <alignment horizontal="center" vertical="center" wrapText="1"/>
    </xf>
    <xf numFmtId="0" fontId="18" fillId="8" borderId="11" xfId="0" applyFont="1" applyFill="1" applyBorder="1" applyAlignment="1">
      <alignment horizontal="center"/>
    </xf>
    <xf numFmtId="0" fontId="19" fillId="0" borderId="31" xfId="0" applyFont="1" applyBorder="1" applyAlignment="1">
      <alignment horizontal="center" vertical="center" wrapText="1"/>
    </xf>
    <xf numFmtId="0" fontId="19" fillId="0" borderId="34" xfId="0" applyFont="1" applyBorder="1" applyAlignment="1">
      <alignment horizontal="center" vertical="center" wrapText="1"/>
    </xf>
    <xf numFmtId="0" fontId="19" fillId="0" borderId="38" xfId="0" applyFont="1" applyBorder="1" applyAlignment="1">
      <alignment horizontal="center" vertical="center" wrapText="1"/>
    </xf>
    <xf numFmtId="0" fontId="13" fillId="0" borderId="32" xfId="0" applyNumberFormat="1" applyFont="1" applyBorder="1" applyAlignment="1">
      <alignment horizontal="center" vertical="center" wrapText="1"/>
    </xf>
    <xf numFmtId="0" fontId="9" fillId="0" borderId="31" xfId="0" applyNumberFormat="1" applyFont="1" applyBorder="1" applyAlignment="1">
      <alignment horizontal="center" vertical="center" wrapText="1"/>
    </xf>
    <xf numFmtId="0" fontId="9" fillId="0" borderId="32" xfId="0" applyNumberFormat="1" applyFont="1" applyBorder="1" applyAlignment="1">
      <alignment horizontal="center" vertical="center" wrapText="1"/>
    </xf>
    <xf numFmtId="0" fontId="12" fillId="0" borderId="16" xfId="0" applyNumberFormat="1" applyFont="1" applyFill="1" applyBorder="1" applyAlignment="1">
      <alignment horizontal="center" vertical="center" wrapText="1"/>
    </xf>
    <xf numFmtId="0" fontId="13" fillId="0" borderId="32" xfId="0" applyNumberFormat="1" applyFont="1" applyBorder="1" applyAlignment="1">
      <alignment horizontal="right" vertical="center"/>
    </xf>
    <xf numFmtId="0" fontId="13" fillId="0" borderId="16" xfId="0" applyNumberFormat="1" applyFont="1" applyBorder="1" applyAlignment="1">
      <alignment horizontal="right" vertical="center"/>
    </xf>
    <xf numFmtId="0" fontId="13" fillId="0" borderId="21" xfId="0" applyNumberFormat="1" applyFont="1" applyBorder="1" applyAlignment="1">
      <alignment horizontal="center" vertical="center" wrapText="1"/>
    </xf>
    <xf numFmtId="0" fontId="12" fillId="0" borderId="32" xfId="0" applyNumberFormat="1" applyFont="1" applyFill="1" applyBorder="1" applyAlignment="1">
      <alignment horizontal="center" vertical="center" wrapText="1"/>
    </xf>
    <xf numFmtId="0" fontId="12" fillId="0" borderId="31" xfId="0" applyFont="1" applyBorder="1" applyAlignment="1">
      <alignment horizontal="center" vertical="center"/>
    </xf>
    <xf numFmtId="0" fontId="12" fillId="0" borderId="38" xfId="0" applyFont="1" applyBorder="1" applyAlignment="1">
      <alignment horizontal="center" vertical="center"/>
    </xf>
    <xf numFmtId="0" fontId="13" fillId="0" borderId="32" xfId="0" applyFont="1" applyBorder="1" applyAlignment="1">
      <alignment horizontal="center"/>
    </xf>
    <xf numFmtId="0" fontId="13" fillId="0" borderId="21" xfId="0" applyFont="1" applyBorder="1" applyAlignment="1">
      <alignment horizontal="center"/>
    </xf>
    <xf numFmtId="0" fontId="12" fillId="0" borderId="31" xfId="0" applyNumberFormat="1" applyFont="1" applyBorder="1" applyAlignment="1">
      <alignment horizontal="center" vertical="center" wrapText="1"/>
    </xf>
    <xf numFmtId="0" fontId="12" fillId="0" borderId="34" xfId="0" applyNumberFormat="1" applyFont="1" applyBorder="1" applyAlignment="1">
      <alignment horizontal="center" vertical="center" wrapText="1"/>
    </xf>
    <xf numFmtId="0" fontId="12" fillId="0" borderId="38" xfId="0" applyNumberFormat="1" applyFont="1" applyBorder="1" applyAlignment="1">
      <alignment horizontal="center" vertical="center" wrapText="1"/>
    </xf>
    <xf numFmtId="0" fontId="15" fillId="0" borderId="22" xfId="0" applyNumberFormat="1" applyFont="1" applyBorder="1" applyAlignment="1">
      <alignment horizontal="center" vertical="center"/>
    </xf>
    <xf numFmtId="0" fontId="16" fillId="0" borderId="43" xfId="0" applyNumberFormat="1" applyFont="1" applyBorder="1" applyAlignment="1">
      <alignment horizontal="center" vertical="center" wrapText="1"/>
    </xf>
    <xf numFmtId="0" fontId="16" fillId="0" borderId="44" xfId="0" applyNumberFormat="1" applyFont="1" applyBorder="1" applyAlignment="1">
      <alignment horizontal="center" vertical="center" wrapText="1"/>
    </xf>
    <xf numFmtId="0" fontId="16" fillId="0" borderId="45" xfId="0" applyNumberFormat="1" applyFont="1" applyBorder="1" applyAlignment="1">
      <alignment horizontal="center" vertical="center" wrapText="1"/>
    </xf>
    <xf numFmtId="0" fontId="14" fillId="5" borderId="38" xfId="0" applyNumberFormat="1" applyFont="1" applyFill="1" applyBorder="1" applyAlignment="1">
      <alignment horizontal="center"/>
    </xf>
    <xf numFmtId="0" fontId="14" fillId="5" borderId="21" xfId="0" applyNumberFormat="1" applyFont="1" applyFill="1" applyBorder="1" applyAlignment="1">
      <alignment horizontal="center"/>
    </xf>
    <xf numFmtId="0" fontId="13" fillId="0" borderId="31" xfId="0" applyNumberFormat="1" applyFont="1" applyBorder="1" applyAlignment="1">
      <alignment horizontal="center"/>
    </xf>
    <xf numFmtId="0" fontId="13" fillId="0" borderId="32" xfId="0" applyNumberFormat="1" applyFont="1" applyBorder="1" applyAlignment="1">
      <alignment horizontal="center"/>
    </xf>
    <xf numFmtId="0" fontId="13" fillId="0" borderId="34" xfId="0" applyNumberFormat="1" applyFont="1" applyBorder="1" applyAlignment="1">
      <alignment horizontal="center"/>
    </xf>
    <xf numFmtId="0" fontId="13" fillId="0" borderId="16" xfId="0" applyNumberFormat="1" applyFont="1" applyBorder="1" applyAlignment="1">
      <alignment horizontal="center"/>
    </xf>
    <xf numFmtId="0" fontId="17" fillId="0" borderId="23" xfId="0" applyNumberFormat="1" applyFont="1" applyBorder="1" applyAlignment="1">
      <alignment horizontal="center" vertical="center"/>
    </xf>
    <xf numFmtId="0" fontId="17" fillId="0" borderId="24" xfId="0" applyNumberFormat="1" applyFont="1" applyBorder="1" applyAlignment="1">
      <alignment horizontal="center" vertical="center"/>
    </xf>
    <xf numFmtId="0" fontId="17" fillId="0" borderId="25" xfId="0" applyNumberFormat="1" applyFont="1" applyBorder="1" applyAlignment="1">
      <alignment horizontal="center" vertical="center"/>
    </xf>
    <xf numFmtId="0" fontId="17" fillId="0" borderId="28" xfId="0" applyNumberFormat="1" applyFont="1" applyBorder="1" applyAlignment="1">
      <alignment horizontal="center" vertical="center"/>
    </xf>
    <xf numFmtId="0" fontId="17" fillId="0" borderId="0" xfId="0" applyNumberFormat="1" applyFont="1" applyBorder="1" applyAlignment="1">
      <alignment horizontal="center" vertical="center"/>
    </xf>
    <xf numFmtId="0" fontId="17" fillId="0" borderId="29" xfId="0" applyNumberFormat="1" applyFont="1" applyBorder="1" applyAlignment="1">
      <alignment horizontal="center" vertical="center"/>
    </xf>
    <xf numFmtId="0" fontId="12" fillId="7" borderId="17" xfId="0" applyNumberFormat="1" applyFont="1" applyFill="1" applyBorder="1" applyAlignment="1">
      <alignment horizontal="center" vertical="center" wrapText="1"/>
    </xf>
    <xf numFmtId="0" fontId="12" fillId="7" borderId="18" xfId="0" applyNumberFormat="1" applyFont="1" applyFill="1" applyBorder="1" applyAlignment="1">
      <alignment horizontal="center" vertical="center" wrapText="1"/>
    </xf>
    <xf numFmtId="0" fontId="12" fillId="0" borderId="47" xfId="0" applyNumberFormat="1" applyFont="1" applyBorder="1" applyAlignment="1">
      <alignment horizontal="center" vertical="center" wrapText="1"/>
    </xf>
    <xf numFmtId="0" fontId="15" fillId="0" borderId="2" xfId="0" applyNumberFormat="1" applyFont="1" applyBorder="1" applyAlignment="1">
      <alignment horizontal="center" vertical="center"/>
    </xf>
    <xf numFmtId="0" fontId="15" fillId="0" borderId="6" xfId="0" applyNumberFormat="1" applyFont="1" applyBorder="1" applyAlignment="1">
      <alignment horizontal="center" vertical="center"/>
    </xf>
    <xf numFmtId="0" fontId="15" fillId="0" borderId="11" xfId="0" applyNumberFormat="1" applyFont="1" applyBorder="1" applyAlignment="1">
      <alignment horizontal="center" vertical="center"/>
    </xf>
    <xf numFmtId="0" fontId="13" fillId="0" borderId="26" xfId="4" applyNumberFormat="1" applyFont="1" applyBorder="1" applyAlignment="1">
      <alignment horizontal="center" vertical="center" wrapText="1"/>
    </xf>
    <xf numFmtId="0" fontId="13" fillId="0" borderId="19" xfId="4" applyNumberFormat="1" applyFont="1" applyBorder="1" applyAlignment="1">
      <alignment horizontal="center" vertical="center" wrapText="1"/>
    </xf>
    <xf numFmtId="0" fontId="21" fillId="0" borderId="4" xfId="0" applyFont="1" applyBorder="1" applyAlignment="1">
      <alignment horizontal="center" vertical="center" wrapText="1"/>
    </xf>
    <xf numFmtId="0" fontId="21" fillId="0" borderId="54" xfId="0" applyFont="1" applyBorder="1" applyAlignment="1">
      <alignment horizontal="center" vertical="center" wrapText="1"/>
    </xf>
    <xf numFmtId="0" fontId="21" fillId="0" borderId="53" xfId="0" applyFont="1" applyBorder="1" applyAlignment="1">
      <alignment horizontal="center" vertical="center" wrapText="1"/>
    </xf>
    <xf numFmtId="0" fontId="21" fillId="0" borderId="30" xfId="0" applyFont="1" applyBorder="1" applyAlignment="1">
      <alignment horizontal="center" vertical="center" wrapText="1"/>
    </xf>
    <xf numFmtId="0" fontId="16" fillId="0" borderId="16" xfId="0" applyNumberFormat="1" applyFont="1" applyBorder="1" applyAlignment="1">
      <alignment horizontal="center" vertical="center" wrapText="1"/>
    </xf>
    <xf numFmtId="0" fontId="13" fillId="0" borderId="34" xfId="0" applyFont="1" applyFill="1" applyBorder="1" applyAlignment="1">
      <alignment horizontal="center" vertical="center" wrapText="1"/>
    </xf>
    <xf numFmtId="0" fontId="13" fillId="0" borderId="38" xfId="0" applyFont="1" applyFill="1" applyBorder="1" applyAlignment="1">
      <alignment horizontal="center" vertical="center" wrapText="1"/>
    </xf>
    <xf numFmtId="0" fontId="14" fillId="5" borderId="34" xfId="0" applyNumberFormat="1" applyFont="1" applyFill="1" applyBorder="1" applyAlignment="1">
      <alignment horizontal="center" vertical="center" wrapText="1"/>
    </xf>
    <xf numFmtId="0" fontId="14" fillId="5" borderId="16" xfId="0" applyNumberFormat="1" applyFont="1" applyFill="1" applyBorder="1" applyAlignment="1">
      <alignment horizontal="center" vertical="center" wrapText="1"/>
    </xf>
    <xf numFmtId="0" fontId="13" fillId="0" borderId="16" xfId="0" applyNumberFormat="1" applyFont="1" applyBorder="1" applyAlignment="1">
      <alignment horizontal="center" vertical="center" wrapText="1"/>
    </xf>
  </cellXfs>
  <cellStyles count="7">
    <cellStyle name="Milliers" xfId="1" builtinId="3"/>
    <cellStyle name="Milliers 2" xfId="5"/>
    <cellStyle name="Normal" xfId="0" builtinId="0"/>
    <cellStyle name="Normal 2" xfId="2"/>
    <cellStyle name="Normal 2 2" xfId="3"/>
    <cellStyle name="Normal 3" xfId="4"/>
    <cellStyle name="Normal 7" xfId="6"/>
  </cellStyles>
  <dxfs count="2">
    <dxf>
      <font>
        <color rgb="FF449435"/>
      </font>
      <fill>
        <patternFill>
          <bgColor rgb="FFFFFFCC"/>
        </patternFill>
      </fill>
    </dxf>
    <dxf>
      <font>
        <color rgb="FF449435"/>
      </font>
      <fill>
        <patternFill>
          <bgColor rgb="FFFFFFCC"/>
        </patternFill>
      </fill>
    </dxf>
  </dxfs>
  <tableStyles count="0" defaultTableStyle="TableStyleMedium9" defaultPivotStyle="PivotStyleLight16"/>
  <colors>
    <mruColors>
      <color rgb="FFFFFFCC"/>
      <color rgb="FF66FFCC"/>
      <color rgb="FF33CCCC"/>
      <color rgb="FFCCFFCC"/>
      <color rgb="FF449435"/>
    </mruColors>
  </colors>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4"/>
  <dimension ref="A1:P24"/>
  <sheetViews>
    <sheetView workbookViewId="0">
      <selection activeCell="B2" sqref="B2"/>
    </sheetView>
  </sheetViews>
  <sheetFormatPr baseColWidth="10" defaultRowHeight="12.75"/>
  <cols>
    <col min="1" max="1" width="3" style="1" bestFit="1" customWidth="1"/>
    <col min="2" max="2" width="12.5703125" style="1" bestFit="1" customWidth="1"/>
    <col min="3" max="3" width="3" style="1" bestFit="1" customWidth="1"/>
    <col min="4" max="4" width="25.28515625" style="1" bestFit="1" customWidth="1"/>
    <col min="5" max="5" width="14.7109375" style="1" bestFit="1" customWidth="1"/>
    <col min="6" max="6" width="8.140625" style="1" bestFit="1" customWidth="1"/>
    <col min="7" max="7" width="6.85546875" style="1" customWidth="1"/>
    <col min="8" max="8" width="45.140625" style="1" bestFit="1" customWidth="1"/>
    <col min="9" max="11" width="0.5703125" style="1" customWidth="1"/>
    <col min="12" max="12" width="2" style="1" bestFit="1" customWidth="1"/>
    <col min="13" max="13" width="3.85546875" style="1" customWidth="1"/>
    <col min="14" max="14" width="0.5703125" style="1" customWidth="1"/>
    <col min="15" max="15" width="3" style="1" bestFit="1" customWidth="1"/>
    <col min="16" max="16384" width="11.42578125" style="1"/>
  </cols>
  <sheetData>
    <row r="1" spans="1:16">
      <c r="A1" s="116">
        <v>1</v>
      </c>
      <c r="B1" s="117"/>
      <c r="C1" s="118"/>
      <c r="D1" s="107" t="s">
        <v>84</v>
      </c>
      <c r="E1" s="110">
        <v>5</v>
      </c>
      <c r="P1" s="119"/>
    </row>
    <row r="2" spans="1:16">
      <c r="A2" s="120">
        <v>2</v>
      </c>
      <c r="B2" s="121" t="s">
        <v>26</v>
      </c>
      <c r="C2" s="122">
        <v>1</v>
      </c>
      <c r="D2" s="108" t="s">
        <v>83</v>
      </c>
      <c r="E2" s="123">
        <v>2</v>
      </c>
      <c r="G2" s="113">
        <v>7118</v>
      </c>
      <c r="H2" s="110" t="s">
        <v>65</v>
      </c>
      <c r="L2" s="113">
        <v>1</v>
      </c>
      <c r="M2" s="110" t="s">
        <v>77</v>
      </c>
      <c r="O2" s="124">
        <f>MATCH("S",TBORD!2:2,0)</f>
        <v>9</v>
      </c>
      <c r="P2" s="119"/>
    </row>
    <row r="3" spans="1:16">
      <c r="A3" s="125">
        <v>3</v>
      </c>
      <c r="B3" s="121" t="s">
        <v>31</v>
      </c>
      <c r="C3" s="122">
        <v>2</v>
      </c>
      <c r="D3" s="109" t="s">
        <v>85</v>
      </c>
      <c r="E3" s="126" t="e">
        <f>MATCH(DATE(2013,VLOOKUP(E1,A2:C13,3,FALSE),1),#REF!,0)</f>
        <v>#REF!</v>
      </c>
      <c r="G3" s="114">
        <v>7108</v>
      </c>
      <c r="H3" s="111" t="s">
        <v>66</v>
      </c>
      <c r="L3" s="114">
        <v>2</v>
      </c>
      <c r="M3" s="111" t="s">
        <v>76</v>
      </c>
      <c r="O3" s="127">
        <f>O2+1</f>
        <v>10</v>
      </c>
      <c r="P3" s="119"/>
    </row>
    <row r="4" spans="1:16">
      <c r="A4" s="120">
        <v>4</v>
      </c>
      <c r="B4" s="121" t="s">
        <v>13</v>
      </c>
      <c r="C4" s="122">
        <v>3</v>
      </c>
      <c r="E4" s="128"/>
      <c r="G4" s="114">
        <v>7120</v>
      </c>
      <c r="H4" s="111" t="s">
        <v>67</v>
      </c>
      <c r="L4" s="114">
        <v>3</v>
      </c>
      <c r="M4" s="111" t="s">
        <v>75</v>
      </c>
      <c r="O4" s="127">
        <f>O3+6</f>
        <v>16</v>
      </c>
      <c r="P4" s="119"/>
    </row>
    <row r="5" spans="1:16">
      <c r="A5" s="125">
        <v>5</v>
      </c>
      <c r="B5" s="121" t="s">
        <v>14</v>
      </c>
      <c r="C5" s="122">
        <v>4</v>
      </c>
      <c r="D5" s="113" t="s">
        <v>89</v>
      </c>
      <c r="E5" s="129">
        <v>700</v>
      </c>
      <c r="F5" s="130">
        <f>(LEFT(TEXT(E5,"0000"),2)*60+RIGHT(TEXT(E5,"0000"),2))/(24*60)</f>
        <v>0.29166666666666669</v>
      </c>
      <c r="G5" s="114">
        <v>7110</v>
      </c>
      <c r="H5" s="111" t="s">
        <v>68</v>
      </c>
      <c r="L5" s="114">
        <v>4</v>
      </c>
      <c r="M5" s="111" t="s">
        <v>75</v>
      </c>
      <c r="O5" s="127">
        <f>O4+1</f>
        <v>17</v>
      </c>
      <c r="P5" s="119"/>
    </row>
    <row r="6" spans="1:16">
      <c r="A6" s="120">
        <v>6</v>
      </c>
      <c r="B6" s="121" t="s">
        <v>15</v>
      </c>
      <c r="C6" s="122">
        <v>5</v>
      </c>
      <c r="D6" s="114" t="s">
        <v>89</v>
      </c>
      <c r="E6" s="131">
        <v>1300</v>
      </c>
      <c r="F6" s="132">
        <f>(LEFT(TEXT(E6,"0000"),2)*60+RIGHT(TEXT(E6,"0000"),2))/(24*60)</f>
        <v>0.54166666666666663</v>
      </c>
      <c r="G6" s="114">
        <v>7107</v>
      </c>
      <c r="H6" s="111" t="s">
        <v>69</v>
      </c>
      <c r="L6" s="114">
        <v>5</v>
      </c>
      <c r="M6" s="111" t="s">
        <v>74</v>
      </c>
      <c r="O6" s="127">
        <f>O5+6</f>
        <v>23</v>
      </c>
      <c r="P6" s="119"/>
    </row>
    <row r="7" spans="1:16">
      <c r="A7" s="125">
        <v>7</v>
      </c>
      <c r="B7" s="121" t="s">
        <v>16</v>
      </c>
      <c r="C7" s="122">
        <v>6</v>
      </c>
      <c r="D7" s="115" t="s">
        <v>89</v>
      </c>
      <c r="E7" s="133">
        <v>2000</v>
      </c>
      <c r="F7" s="134">
        <f>(LEFT(TEXT(E7,"0000"),2)*60+RIGHT(TEXT(E7,"0000"),2))/(24*60)</f>
        <v>0.83333333333333337</v>
      </c>
      <c r="G7" s="167">
        <v>7109</v>
      </c>
      <c r="H7" s="168" t="s">
        <v>70</v>
      </c>
      <c r="L7" s="114">
        <v>6</v>
      </c>
      <c r="M7" s="111" t="s">
        <v>73</v>
      </c>
      <c r="O7" s="127">
        <f>O6+1</f>
        <v>24</v>
      </c>
      <c r="P7" s="119"/>
    </row>
    <row r="8" spans="1:16">
      <c r="A8" s="120">
        <v>8</v>
      </c>
      <c r="B8" s="121" t="s">
        <v>27</v>
      </c>
      <c r="C8" s="122">
        <v>7</v>
      </c>
      <c r="G8" s="169">
        <v>7106</v>
      </c>
      <c r="H8" s="170" t="s">
        <v>71</v>
      </c>
      <c r="L8" s="115">
        <v>7</v>
      </c>
      <c r="M8" s="112" t="s">
        <v>72</v>
      </c>
      <c r="O8" s="127">
        <f>O7+6</f>
        <v>30</v>
      </c>
      <c r="P8" s="119"/>
    </row>
    <row r="9" spans="1:16">
      <c r="A9" s="125">
        <v>9</v>
      </c>
      <c r="B9" s="121" t="s">
        <v>17</v>
      </c>
      <c r="C9" s="122">
        <v>8</v>
      </c>
      <c r="D9" s="135" t="s">
        <v>118</v>
      </c>
      <c r="E9" s="136" t="str">
        <f>"transferts "&amp;VLOOKUP(E2,A2:B13,2,FALSE)</f>
        <v>transferts JANVIER</v>
      </c>
      <c r="O9" s="137">
        <f>O8+1</f>
        <v>31</v>
      </c>
      <c r="P9" s="119"/>
    </row>
    <row r="10" spans="1:16">
      <c r="A10" s="120">
        <v>10</v>
      </c>
      <c r="B10" s="121" t="s">
        <v>28</v>
      </c>
      <c r="C10" s="122">
        <v>9</v>
      </c>
      <c r="P10" s="119"/>
    </row>
    <row r="11" spans="1:16">
      <c r="A11" s="125">
        <v>11</v>
      </c>
      <c r="B11" s="121" t="s">
        <v>29</v>
      </c>
      <c r="C11" s="122">
        <v>10</v>
      </c>
      <c r="D11" s="113" t="s">
        <v>112</v>
      </c>
      <c r="E11" s="129">
        <v>300</v>
      </c>
      <c r="F11" s="130">
        <f>(LEFT(TEXT(E11,"0000"),2)*60+RIGHT(TEXT(E11,"0000"),2))/(24*60)</f>
        <v>0.125</v>
      </c>
      <c r="P11" s="119"/>
    </row>
    <row r="12" spans="1:16">
      <c r="A12" s="120">
        <v>12</v>
      </c>
      <c r="B12" s="121" t="s">
        <v>30</v>
      </c>
      <c r="C12" s="122">
        <v>11</v>
      </c>
      <c r="D12" s="114" t="s">
        <v>111</v>
      </c>
      <c r="E12" s="131">
        <v>900</v>
      </c>
      <c r="F12" s="132">
        <f>(LEFT(TEXT(E12,"0000"),2)*60+RIGHT(TEXT(E12,"0000"),2))/(24*60)</f>
        <v>0.375</v>
      </c>
      <c r="P12" s="119"/>
    </row>
    <row r="13" spans="1:16">
      <c r="A13" s="138">
        <v>13</v>
      </c>
      <c r="B13" s="139" t="s">
        <v>55</v>
      </c>
      <c r="C13" s="140">
        <v>12</v>
      </c>
      <c r="D13" s="114" t="s">
        <v>113</v>
      </c>
      <c r="E13" s="131">
        <v>1600</v>
      </c>
      <c r="F13" s="132">
        <f>(LEFT(TEXT(E13,"0000"),2)*60+RIGHT(TEXT(E13,"0000"),2))/(24*60)</f>
        <v>0.66666666666666663</v>
      </c>
      <c r="P13" s="119"/>
    </row>
    <row r="14" spans="1:16">
      <c r="A14" s="119"/>
      <c r="B14" s="119"/>
      <c r="C14" s="119"/>
      <c r="D14" s="115" t="s">
        <v>114</v>
      </c>
      <c r="E14" s="133">
        <v>2100</v>
      </c>
      <c r="F14" s="134">
        <f>(LEFT(TEXT(E14,"0000"),2)*60+RIGHT(TEXT(E14,"0000"),2))/(24*60)</f>
        <v>0.875</v>
      </c>
      <c r="G14" s="119"/>
      <c r="H14" s="119"/>
      <c r="I14" s="119"/>
      <c r="J14" s="119"/>
      <c r="K14" s="119"/>
      <c r="L14" s="119"/>
      <c r="M14" s="119"/>
      <c r="N14" s="119"/>
      <c r="O14" s="119"/>
      <c r="P14" s="119"/>
    </row>
    <row r="15" spans="1:16">
      <c r="A15" s="119"/>
      <c r="B15" s="119"/>
      <c r="C15" s="119"/>
      <c r="D15" s="119"/>
      <c r="E15" s="119"/>
      <c r="F15" s="119"/>
      <c r="G15" s="119"/>
      <c r="H15" s="119"/>
      <c r="I15" s="119"/>
      <c r="J15" s="119"/>
      <c r="K15" s="119"/>
      <c r="L15" s="119"/>
      <c r="M15" s="119"/>
      <c r="N15" s="119"/>
      <c r="O15" s="119"/>
      <c r="P15" s="119"/>
    </row>
    <row r="16" spans="1:16">
      <c r="A16" s="119"/>
      <c r="B16" s="119"/>
      <c r="C16" s="119"/>
      <c r="D16" s="119"/>
      <c r="E16" s="119"/>
      <c r="F16" s="119"/>
      <c r="G16" s="119"/>
      <c r="H16" s="119"/>
      <c r="I16" s="119"/>
      <c r="J16" s="119"/>
      <c r="K16" s="119"/>
      <c r="L16" s="119"/>
      <c r="M16" s="119"/>
      <c r="N16" s="119"/>
      <c r="O16" s="119"/>
      <c r="P16" s="119"/>
    </row>
    <row r="17" spans="1:16">
      <c r="A17" s="119"/>
      <c r="B17" s="119"/>
      <c r="C17" s="119"/>
      <c r="D17" s="119"/>
      <c r="E17" s="119"/>
      <c r="F17" s="119"/>
      <c r="G17" s="119"/>
      <c r="H17" s="119"/>
      <c r="I17" s="119"/>
      <c r="J17" s="119"/>
      <c r="K17" s="119"/>
      <c r="L17" s="119"/>
      <c r="M17" s="119"/>
      <c r="N17" s="119"/>
      <c r="O17" s="119"/>
      <c r="P17" s="119"/>
    </row>
    <row r="21" spans="1:16">
      <c r="D21" s="2" t="s">
        <v>119</v>
      </c>
      <c r="E21" s="2" t="s">
        <v>124</v>
      </c>
      <c r="F21" s="2" t="s">
        <v>125</v>
      </c>
    </row>
    <row r="22" spans="1:16">
      <c r="D22" s="2">
        <v>0</v>
      </c>
      <c r="E22" s="2">
        <v>2</v>
      </c>
      <c r="F22" s="2" t="e">
        <f>E23-1</f>
        <v>#N/A</v>
      </c>
    </row>
    <row r="23" spans="1:16">
      <c r="D23" s="2" t="s">
        <v>53</v>
      </c>
      <c r="E23" s="2" t="e">
        <f>MATCH(D23,CERNER!AA:AA,0)</f>
        <v>#N/A</v>
      </c>
      <c r="F23" s="2">
        <f>E24-1</f>
        <v>1</v>
      </c>
    </row>
    <row r="24" spans="1:16">
      <c r="D24" s="2" t="s">
        <v>54</v>
      </c>
      <c r="E24" s="2">
        <v>2</v>
      </c>
      <c r="F24" s="2">
        <v>7047</v>
      </c>
    </row>
  </sheetData>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sheetPr codeName="Feuil2"/>
  <dimension ref="A1:AA2232"/>
  <sheetViews>
    <sheetView tabSelected="1" workbookViewId="0">
      <pane ySplit="1" topLeftCell="A2" activePane="bottomLeft" state="frozen"/>
      <selection activeCell="S27" sqref="S27"/>
      <selection pane="bottomLeft"/>
    </sheetView>
  </sheetViews>
  <sheetFormatPr baseColWidth="10" defaultRowHeight="12.75"/>
  <cols>
    <col min="1" max="1" width="4.42578125" style="4" customWidth="1"/>
    <col min="2" max="2" width="3.7109375" style="4" customWidth="1"/>
    <col min="3" max="3" width="5.140625" style="4" customWidth="1"/>
    <col min="4" max="4" width="3.85546875" style="4" customWidth="1"/>
    <col min="5" max="5" width="9.85546875" style="179" customWidth="1"/>
    <col min="6" max="10" width="1.28515625" customWidth="1"/>
    <col min="11" max="11" width="10.7109375" style="182" customWidth="1"/>
    <col min="12" max="12" width="10" style="177" customWidth="1"/>
    <col min="13" max="15" width="1.28515625" customWidth="1"/>
    <col min="16" max="16" width="4.28515625" style="3" customWidth="1"/>
    <col min="17" max="20" width="1.28515625" customWidth="1"/>
    <col min="21" max="21" width="8" style="3" customWidth="1"/>
    <col min="22" max="22" width="7.7109375" style="9" bestFit="1" customWidth="1"/>
    <col min="23" max="23" width="8.7109375" style="180" bestFit="1" customWidth="1"/>
    <col min="24" max="25" width="1.5703125" customWidth="1"/>
    <col min="26" max="26" width="7.140625" style="4" customWidth="1"/>
    <col min="27" max="27" width="8.28515625" style="4" customWidth="1"/>
    <col min="28" max="30" width="1" style="4" customWidth="1"/>
    <col min="31" max="16384" width="11.42578125" style="4"/>
  </cols>
  <sheetData>
    <row r="1" spans="1:27" s="7" customFormat="1" ht="53.25" customHeight="1">
      <c r="A1" s="6" t="s">
        <v>32</v>
      </c>
      <c r="B1" s="6" t="s">
        <v>33</v>
      </c>
      <c r="C1" s="8" t="s">
        <v>34</v>
      </c>
      <c r="D1" s="6" t="s">
        <v>35</v>
      </c>
      <c r="E1" s="178" t="s">
        <v>36</v>
      </c>
      <c r="F1"/>
      <c r="G1"/>
      <c r="H1"/>
      <c r="I1"/>
      <c r="J1"/>
      <c r="K1" s="181" t="s">
        <v>78</v>
      </c>
      <c r="L1" s="178" t="s">
        <v>86</v>
      </c>
      <c r="M1"/>
      <c r="N1"/>
      <c r="O1"/>
      <c r="P1" s="105" t="s">
        <v>37</v>
      </c>
      <c r="Q1"/>
      <c r="R1"/>
      <c r="S1"/>
      <c r="T1"/>
      <c r="U1" s="105" t="s">
        <v>79</v>
      </c>
      <c r="V1" s="11" t="s">
        <v>87</v>
      </c>
      <c r="W1" s="164" t="s">
        <v>88</v>
      </c>
      <c r="X1"/>
      <c r="Y1"/>
      <c r="Z1" s="106" t="s">
        <v>90</v>
      </c>
      <c r="AA1" s="105" t="s">
        <v>119</v>
      </c>
    </row>
    <row r="2" spans="1:27">
      <c r="A2" s="4">
        <v>7108</v>
      </c>
      <c r="B2" s="4" t="s">
        <v>38</v>
      </c>
      <c r="C2" s="4">
        <v>1622</v>
      </c>
      <c r="D2" s="4" t="s">
        <v>47</v>
      </c>
      <c r="E2" s="179">
        <v>41274</v>
      </c>
      <c r="K2" s="182">
        <v>99014538</v>
      </c>
      <c r="L2" s="177">
        <v>41275</v>
      </c>
      <c r="P2" s="141" t="s">
        <v>54</v>
      </c>
      <c r="U2" s="141" t="s">
        <v>54</v>
      </c>
      <c r="V2" s="9">
        <v>0.68194444444444446</v>
      </c>
      <c r="W2" s="12">
        <v>1.3888888888888888E-2</v>
      </c>
      <c r="Z2" s="142" t="s">
        <v>120</v>
      </c>
      <c r="AA2" s="142" t="s">
        <v>54</v>
      </c>
    </row>
    <row r="3" spans="1:27">
      <c r="A3" s="4">
        <v>7110</v>
      </c>
      <c r="B3" s="4" t="s">
        <v>40</v>
      </c>
      <c r="C3" s="4">
        <v>2303</v>
      </c>
      <c r="D3" s="4" t="s">
        <v>45</v>
      </c>
      <c r="E3" s="179">
        <v>41274</v>
      </c>
      <c r="K3" s="182">
        <v>1000150127</v>
      </c>
      <c r="L3" s="177">
        <v>41275</v>
      </c>
      <c r="P3" s="141" t="s">
        <v>54</v>
      </c>
      <c r="U3" s="141" t="s">
        <v>54</v>
      </c>
      <c r="V3" s="9">
        <v>0.9604166666666667</v>
      </c>
      <c r="W3" s="12">
        <v>0.1875</v>
      </c>
      <c r="Z3" s="142" t="s">
        <v>120</v>
      </c>
      <c r="AA3" s="142" t="s">
        <v>54</v>
      </c>
    </row>
    <row r="4" spans="1:27">
      <c r="A4" s="4">
        <v>7108</v>
      </c>
      <c r="B4" s="4" t="s">
        <v>38</v>
      </c>
      <c r="C4" s="4">
        <v>1238</v>
      </c>
      <c r="D4" s="4" t="s">
        <v>45</v>
      </c>
      <c r="E4" s="179">
        <v>41274</v>
      </c>
      <c r="K4" s="182">
        <v>1000152232</v>
      </c>
      <c r="L4" s="177">
        <v>41275</v>
      </c>
      <c r="P4" s="141" t="s">
        <v>54</v>
      </c>
      <c r="U4" s="141" t="s">
        <v>54</v>
      </c>
      <c r="V4" s="9">
        <v>0.52638888888888891</v>
      </c>
      <c r="W4" s="12">
        <v>0.125</v>
      </c>
      <c r="Z4" s="142" t="s">
        <v>120</v>
      </c>
      <c r="AA4" s="142" t="s">
        <v>54</v>
      </c>
    </row>
    <row r="5" spans="1:27">
      <c r="A5" s="4">
        <v>7107</v>
      </c>
      <c r="B5" s="4" t="s">
        <v>40</v>
      </c>
      <c r="C5" s="4">
        <v>1238</v>
      </c>
      <c r="D5" s="4" t="s">
        <v>38</v>
      </c>
      <c r="E5" s="179">
        <v>41274</v>
      </c>
      <c r="K5" s="182">
        <v>1000152232</v>
      </c>
      <c r="L5" s="177">
        <v>41275</v>
      </c>
      <c r="P5" s="141">
        <v>0</v>
      </c>
      <c r="U5" s="141" t="s">
        <v>54</v>
      </c>
      <c r="V5" s="9">
        <v>0.52638888888888891</v>
      </c>
      <c r="W5" s="12">
        <v>0.14583333333333334</v>
      </c>
      <c r="Z5" s="142" t="s">
        <v>120</v>
      </c>
      <c r="AA5" s="142" t="s">
        <v>54</v>
      </c>
    </row>
    <row r="6" spans="1:27">
      <c r="A6" s="4">
        <v>7108</v>
      </c>
      <c r="B6" s="4" t="s">
        <v>38</v>
      </c>
      <c r="C6" s="4">
        <v>2133</v>
      </c>
      <c r="D6" s="4" t="s">
        <v>45</v>
      </c>
      <c r="E6" s="179">
        <v>41274</v>
      </c>
      <c r="K6" s="182">
        <v>1000168495</v>
      </c>
      <c r="L6" s="177">
        <v>41275</v>
      </c>
      <c r="P6" s="141" t="s">
        <v>54</v>
      </c>
      <c r="U6" s="141" t="s">
        <v>54</v>
      </c>
      <c r="V6" s="9">
        <v>0.8979166666666667</v>
      </c>
      <c r="W6" s="12">
        <v>0.14583333333333334</v>
      </c>
      <c r="Z6" s="142" t="s">
        <v>120</v>
      </c>
      <c r="AA6" s="142" t="s">
        <v>54</v>
      </c>
    </row>
    <row r="7" spans="1:27">
      <c r="A7" s="4">
        <v>7107</v>
      </c>
      <c r="B7" s="4" t="s">
        <v>40</v>
      </c>
      <c r="C7" s="4">
        <v>2133</v>
      </c>
      <c r="D7" s="4" t="s">
        <v>38</v>
      </c>
      <c r="E7" s="179">
        <v>41274</v>
      </c>
      <c r="K7" s="182">
        <v>1000168495</v>
      </c>
      <c r="L7" s="177">
        <v>41275</v>
      </c>
      <c r="P7" s="141">
        <v>0</v>
      </c>
      <c r="U7" s="141" t="s">
        <v>54</v>
      </c>
      <c r="V7" s="9">
        <v>0.8979166666666667</v>
      </c>
      <c r="W7" s="12">
        <v>0.15625</v>
      </c>
      <c r="Z7" s="142" t="s">
        <v>120</v>
      </c>
      <c r="AA7" s="142" t="s">
        <v>54</v>
      </c>
    </row>
    <row r="8" spans="1:27">
      <c r="A8" s="4">
        <v>7108</v>
      </c>
      <c r="B8" s="4" t="s">
        <v>38</v>
      </c>
      <c r="C8" s="4">
        <v>1837</v>
      </c>
      <c r="D8" s="4" t="s">
        <v>45</v>
      </c>
      <c r="E8" s="179">
        <v>41274</v>
      </c>
      <c r="K8" s="182">
        <v>1000170285</v>
      </c>
      <c r="L8" s="177">
        <v>41275</v>
      </c>
      <c r="P8" s="141" t="s">
        <v>54</v>
      </c>
      <c r="U8" s="141" t="s">
        <v>54</v>
      </c>
      <c r="V8" s="9">
        <v>0.77569444444444446</v>
      </c>
      <c r="W8" s="12">
        <v>6.25E-2</v>
      </c>
      <c r="Z8" s="142" t="s">
        <v>120</v>
      </c>
      <c r="AA8" s="142" t="s">
        <v>54</v>
      </c>
    </row>
    <row r="9" spans="1:27">
      <c r="A9" s="4">
        <v>7107</v>
      </c>
      <c r="B9" s="4" t="s">
        <v>40</v>
      </c>
      <c r="C9" s="4">
        <v>1837</v>
      </c>
      <c r="D9" s="4" t="s">
        <v>38</v>
      </c>
      <c r="E9" s="179">
        <v>41274</v>
      </c>
      <c r="K9" s="182">
        <v>1000170285</v>
      </c>
      <c r="L9" s="177">
        <v>41275</v>
      </c>
      <c r="P9" s="141">
        <v>0</v>
      </c>
      <c r="U9" s="141" t="s">
        <v>54</v>
      </c>
      <c r="V9" s="9">
        <v>0.77569444444444446</v>
      </c>
      <c r="W9" s="12">
        <v>8.3333333333333329E-2</v>
      </c>
      <c r="Z9" s="142" t="s">
        <v>120</v>
      </c>
      <c r="AA9" s="142" t="s">
        <v>54</v>
      </c>
    </row>
    <row r="10" spans="1:27">
      <c r="A10" s="4">
        <v>7110</v>
      </c>
      <c r="B10" s="4" t="s">
        <v>40</v>
      </c>
      <c r="C10" s="4">
        <v>2233</v>
      </c>
      <c r="D10" s="4" t="s">
        <v>45</v>
      </c>
      <c r="E10" s="179">
        <v>41274</v>
      </c>
      <c r="K10" s="182">
        <v>1000235911</v>
      </c>
      <c r="L10" s="177">
        <v>41275</v>
      </c>
      <c r="P10" s="141" t="s">
        <v>54</v>
      </c>
      <c r="U10" s="141" t="s">
        <v>54</v>
      </c>
      <c r="V10" s="9">
        <v>0.93958333333333333</v>
      </c>
      <c r="W10" s="12">
        <v>0.1388888888888889</v>
      </c>
      <c r="Z10" s="142" t="s">
        <v>120</v>
      </c>
      <c r="AA10" s="142" t="s">
        <v>54</v>
      </c>
    </row>
    <row r="11" spans="1:27">
      <c r="A11" s="4">
        <v>7108</v>
      </c>
      <c r="B11" s="4" t="s">
        <v>38</v>
      </c>
      <c r="C11" s="4">
        <v>2213</v>
      </c>
      <c r="D11" s="4" t="s">
        <v>45</v>
      </c>
      <c r="E11" s="179">
        <v>41274</v>
      </c>
      <c r="K11" s="182">
        <v>1000277345</v>
      </c>
      <c r="L11" s="177">
        <v>41275</v>
      </c>
      <c r="P11" s="141" t="s">
        <v>54</v>
      </c>
      <c r="U11" s="141" t="s">
        <v>54</v>
      </c>
      <c r="V11" s="9">
        <v>0.92569444444444449</v>
      </c>
      <c r="W11" s="12">
        <v>0.20833333333333334</v>
      </c>
      <c r="Z11" s="142" t="s">
        <v>120</v>
      </c>
      <c r="AA11" s="142" t="s">
        <v>54</v>
      </c>
    </row>
    <row r="12" spans="1:27">
      <c r="A12" s="4">
        <v>7107</v>
      </c>
      <c r="B12" s="4" t="s">
        <v>40</v>
      </c>
      <c r="C12" s="4">
        <v>2213</v>
      </c>
      <c r="D12" s="4" t="s">
        <v>38</v>
      </c>
      <c r="E12" s="179">
        <v>41274</v>
      </c>
      <c r="K12" s="182">
        <v>1000277345</v>
      </c>
      <c r="L12" s="177">
        <v>41275</v>
      </c>
      <c r="P12" s="141">
        <v>0</v>
      </c>
      <c r="U12" s="141" t="s">
        <v>54</v>
      </c>
      <c r="V12" s="9">
        <v>0.92569444444444449</v>
      </c>
      <c r="W12" s="12">
        <v>0.21527777777777779</v>
      </c>
      <c r="Z12" s="142" t="s">
        <v>120</v>
      </c>
      <c r="AA12" s="142" t="s">
        <v>54</v>
      </c>
    </row>
    <row r="13" spans="1:27">
      <c r="A13" s="4">
        <v>7110</v>
      </c>
      <c r="B13" s="4" t="s">
        <v>40</v>
      </c>
      <c r="C13" s="4">
        <v>1803</v>
      </c>
      <c r="D13" s="4" t="s">
        <v>45</v>
      </c>
      <c r="E13" s="179">
        <v>41274</v>
      </c>
      <c r="K13" s="182">
        <v>1000399256</v>
      </c>
      <c r="L13" s="177">
        <v>41275</v>
      </c>
      <c r="P13" s="141" t="s">
        <v>54</v>
      </c>
      <c r="U13" s="141" t="s">
        <v>54</v>
      </c>
      <c r="V13" s="9">
        <v>0.75208333333333333</v>
      </c>
      <c r="W13" s="12">
        <v>0.14583333333333334</v>
      </c>
      <c r="Z13" s="142" t="s">
        <v>120</v>
      </c>
      <c r="AA13" s="142" t="s">
        <v>54</v>
      </c>
    </row>
    <row r="14" spans="1:27">
      <c r="A14" s="4">
        <v>7108</v>
      </c>
      <c r="B14" s="4" t="s">
        <v>38</v>
      </c>
      <c r="C14" s="4">
        <v>1654</v>
      </c>
      <c r="D14" s="4" t="s">
        <v>45</v>
      </c>
      <c r="E14" s="179">
        <v>41274</v>
      </c>
      <c r="K14" s="182">
        <v>1000409827</v>
      </c>
      <c r="L14" s="177">
        <v>41275</v>
      </c>
      <c r="P14" s="141" t="s">
        <v>54</v>
      </c>
      <c r="U14" s="141" t="s">
        <v>54</v>
      </c>
      <c r="V14" s="9">
        <v>0.70416666666666672</v>
      </c>
      <c r="W14" s="12">
        <v>0.20833333333333334</v>
      </c>
      <c r="Z14" s="142" t="s">
        <v>120</v>
      </c>
      <c r="AA14" s="142" t="s">
        <v>54</v>
      </c>
    </row>
    <row r="15" spans="1:27">
      <c r="A15" s="4">
        <v>7107</v>
      </c>
      <c r="B15" s="4" t="s">
        <v>44</v>
      </c>
      <c r="C15" s="4">
        <v>1654</v>
      </c>
      <c r="D15" s="4" t="s">
        <v>38</v>
      </c>
      <c r="E15" s="179">
        <v>41274</v>
      </c>
      <c r="K15" s="182">
        <v>1000409827</v>
      </c>
      <c r="L15" s="177">
        <v>41275</v>
      </c>
      <c r="P15" s="141">
        <v>0</v>
      </c>
      <c r="U15" s="141" t="s">
        <v>54</v>
      </c>
      <c r="V15" s="9">
        <v>0.70416666666666672</v>
      </c>
      <c r="W15" s="12">
        <v>0.25</v>
      </c>
      <c r="Z15" s="142" t="s">
        <v>120</v>
      </c>
      <c r="AA15" s="142" t="s">
        <v>54</v>
      </c>
    </row>
    <row r="16" spans="1:27">
      <c r="A16" s="4">
        <v>7110</v>
      </c>
      <c r="B16" s="4" t="s">
        <v>40</v>
      </c>
      <c r="C16" s="4">
        <v>1934</v>
      </c>
      <c r="D16" s="4" t="s">
        <v>45</v>
      </c>
      <c r="E16" s="179">
        <v>41274</v>
      </c>
      <c r="K16" s="182">
        <v>1000566930</v>
      </c>
      <c r="L16" s="177">
        <v>41275</v>
      </c>
      <c r="P16" s="141" t="s">
        <v>54</v>
      </c>
      <c r="U16" s="141" t="s">
        <v>54</v>
      </c>
      <c r="V16" s="9">
        <v>0.81527777777777777</v>
      </c>
      <c r="W16" s="12">
        <v>0.22916666666666666</v>
      </c>
      <c r="Z16" s="142" t="s">
        <v>120</v>
      </c>
      <c r="AA16" s="142" t="s">
        <v>54</v>
      </c>
    </row>
    <row r="17" spans="1:27">
      <c r="A17" s="4">
        <v>7108</v>
      </c>
      <c r="B17" s="4" t="s">
        <v>38</v>
      </c>
      <c r="C17" s="4">
        <v>1645</v>
      </c>
      <c r="D17" s="4" t="s">
        <v>45</v>
      </c>
      <c r="E17" s="179">
        <v>41274</v>
      </c>
      <c r="K17" s="182">
        <v>1000572431</v>
      </c>
      <c r="L17" s="177">
        <v>41275</v>
      </c>
      <c r="P17" s="141" t="s">
        <v>54</v>
      </c>
      <c r="U17" s="141" t="s">
        <v>54</v>
      </c>
      <c r="V17" s="9">
        <v>0.69791666666666663</v>
      </c>
      <c r="W17" s="12">
        <v>0.16666666666666666</v>
      </c>
      <c r="Z17" s="142" t="s">
        <v>120</v>
      </c>
      <c r="AA17" s="142" t="s">
        <v>54</v>
      </c>
    </row>
    <row r="18" spans="1:27">
      <c r="A18" s="4">
        <v>7107</v>
      </c>
      <c r="B18" s="4" t="s">
        <v>40</v>
      </c>
      <c r="C18" s="4">
        <v>1645</v>
      </c>
      <c r="D18" s="4" t="s">
        <v>38</v>
      </c>
      <c r="E18" s="179">
        <v>41274</v>
      </c>
      <c r="K18" s="182">
        <v>1000572431</v>
      </c>
      <c r="L18" s="177">
        <v>41275</v>
      </c>
      <c r="P18" s="141">
        <v>0</v>
      </c>
      <c r="U18" s="141" t="s">
        <v>54</v>
      </c>
      <c r="V18" s="9">
        <v>0.69791666666666663</v>
      </c>
      <c r="W18" s="12">
        <v>0.1673611111111111</v>
      </c>
      <c r="Z18" s="142" t="s">
        <v>120</v>
      </c>
      <c r="AA18" s="142" t="s">
        <v>54</v>
      </c>
    </row>
    <row r="19" spans="1:27">
      <c r="A19" s="4">
        <v>7110</v>
      </c>
      <c r="B19" s="4" t="s">
        <v>40</v>
      </c>
      <c r="C19" s="4">
        <v>2159</v>
      </c>
      <c r="D19" s="4" t="s">
        <v>45</v>
      </c>
      <c r="E19" s="179">
        <v>41274</v>
      </c>
      <c r="K19" s="182">
        <v>1000572445</v>
      </c>
      <c r="L19" s="177">
        <v>41275</v>
      </c>
      <c r="P19" s="141" t="s">
        <v>54</v>
      </c>
      <c r="U19" s="141" t="s">
        <v>54</v>
      </c>
      <c r="V19" s="9">
        <v>0.91597222222222219</v>
      </c>
      <c r="W19" s="12">
        <v>0.12847222222222221</v>
      </c>
      <c r="Z19" s="142" t="s">
        <v>120</v>
      </c>
      <c r="AA19" s="142" t="s">
        <v>54</v>
      </c>
    </row>
    <row r="20" spans="1:27">
      <c r="A20" s="4">
        <v>7110</v>
      </c>
      <c r="B20" s="4" t="s">
        <v>40</v>
      </c>
      <c r="C20" s="4">
        <v>2300</v>
      </c>
      <c r="D20" s="4" t="s">
        <v>45</v>
      </c>
      <c r="E20" s="179">
        <v>41274</v>
      </c>
      <c r="K20" s="182">
        <v>1000572448</v>
      </c>
      <c r="L20" s="177">
        <v>41275</v>
      </c>
      <c r="P20" s="141" t="s">
        <v>54</v>
      </c>
      <c r="U20" s="141" t="s">
        <v>54</v>
      </c>
      <c r="V20" s="9">
        <v>0.95833333333333337</v>
      </c>
      <c r="W20" s="12">
        <v>3.125E-2</v>
      </c>
      <c r="Z20" s="142" t="s">
        <v>120</v>
      </c>
      <c r="AA20" s="142" t="s">
        <v>54</v>
      </c>
    </row>
    <row r="21" spans="1:27">
      <c r="A21" s="4">
        <v>7110</v>
      </c>
      <c r="B21" s="4" t="s">
        <v>40</v>
      </c>
      <c r="C21" s="4">
        <v>2342</v>
      </c>
      <c r="D21" s="4" t="s">
        <v>45</v>
      </c>
      <c r="E21" s="179">
        <v>41274</v>
      </c>
      <c r="K21" s="182">
        <v>1000572450</v>
      </c>
      <c r="L21" s="177">
        <v>41275</v>
      </c>
      <c r="P21" s="141" t="s">
        <v>54</v>
      </c>
      <c r="U21" s="141" t="s">
        <v>54</v>
      </c>
      <c r="V21" s="9">
        <v>0.98750000000000004</v>
      </c>
      <c r="W21" s="12">
        <v>0.5083333333333333</v>
      </c>
      <c r="Z21" s="142" t="s">
        <v>120</v>
      </c>
      <c r="AA21" s="142" t="s">
        <v>54</v>
      </c>
    </row>
    <row r="22" spans="1:27">
      <c r="A22" s="4">
        <v>7110</v>
      </c>
      <c r="B22" s="4" t="s">
        <v>40</v>
      </c>
      <c r="C22" s="4">
        <v>2351</v>
      </c>
      <c r="D22" s="4" t="s">
        <v>45</v>
      </c>
      <c r="E22" s="179">
        <v>41274</v>
      </c>
      <c r="K22" s="182">
        <v>1000572453</v>
      </c>
      <c r="L22" s="177">
        <v>41275</v>
      </c>
      <c r="P22" s="141" t="s">
        <v>54</v>
      </c>
      <c r="U22" s="141" t="s">
        <v>54</v>
      </c>
      <c r="V22" s="9">
        <v>0.99375000000000002</v>
      </c>
      <c r="W22" s="12">
        <v>0.1875</v>
      </c>
      <c r="Z22" s="142" t="s">
        <v>120</v>
      </c>
      <c r="AA22" s="142" t="s">
        <v>54</v>
      </c>
    </row>
    <row r="23" spans="1:27">
      <c r="A23" s="4">
        <v>7108</v>
      </c>
      <c r="B23" s="4" t="s">
        <v>38</v>
      </c>
      <c r="C23" s="4">
        <v>1015</v>
      </c>
      <c r="D23" s="4" t="s">
        <v>45</v>
      </c>
      <c r="E23" s="179">
        <v>41275</v>
      </c>
      <c r="K23" s="182">
        <v>224733</v>
      </c>
      <c r="L23" s="177">
        <v>41275</v>
      </c>
      <c r="P23" s="141" t="s">
        <v>54</v>
      </c>
      <c r="U23" s="141" t="s">
        <v>54</v>
      </c>
      <c r="V23" s="9">
        <v>0.42708333333333331</v>
      </c>
      <c r="W23" s="12">
        <v>0.68888888888888888</v>
      </c>
      <c r="Z23" s="142" t="s">
        <v>120</v>
      </c>
      <c r="AA23" s="142" t="s">
        <v>54</v>
      </c>
    </row>
    <row r="24" spans="1:27">
      <c r="A24" s="4">
        <v>7108</v>
      </c>
      <c r="B24" s="4" t="s">
        <v>38</v>
      </c>
      <c r="C24" s="4">
        <v>1841</v>
      </c>
      <c r="D24" s="4" t="s">
        <v>45</v>
      </c>
      <c r="E24" s="179">
        <v>41275</v>
      </c>
      <c r="K24" s="182">
        <v>236918</v>
      </c>
      <c r="L24" s="177">
        <v>41276</v>
      </c>
      <c r="P24" s="141" t="s">
        <v>54</v>
      </c>
      <c r="U24" s="141" t="s">
        <v>54</v>
      </c>
      <c r="V24" s="9">
        <v>0.77847222222222223</v>
      </c>
      <c r="W24" s="12">
        <v>2.8472222222222222E-2</v>
      </c>
      <c r="Z24" s="142" t="s">
        <v>120</v>
      </c>
      <c r="AA24" s="142" t="s">
        <v>54</v>
      </c>
    </row>
    <row r="25" spans="1:27">
      <c r="A25" s="4">
        <v>7107</v>
      </c>
      <c r="B25" s="4" t="s">
        <v>39</v>
      </c>
      <c r="C25" s="4">
        <v>1841</v>
      </c>
      <c r="D25" s="4" t="s">
        <v>38</v>
      </c>
      <c r="E25" s="179">
        <v>41275</v>
      </c>
      <c r="K25" s="182">
        <v>236918</v>
      </c>
      <c r="L25" s="177">
        <v>41276</v>
      </c>
      <c r="P25" s="141">
        <v>0</v>
      </c>
      <c r="U25" s="141" t="s">
        <v>54</v>
      </c>
      <c r="V25" s="9">
        <v>0.77847222222222223</v>
      </c>
      <c r="W25" s="12">
        <v>0.67083333333333328</v>
      </c>
      <c r="Z25" s="142" t="s">
        <v>120</v>
      </c>
      <c r="AA25" s="142" t="s">
        <v>54</v>
      </c>
    </row>
    <row r="26" spans="1:27">
      <c r="A26" s="4">
        <v>7110</v>
      </c>
      <c r="B26" s="4" t="s">
        <v>49</v>
      </c>
      <c r="C26" s="4">
        <v>251</v>
      </c>
      <c r="D26" s="4" t="s">
        <v>45</v>
      </c>
      <c r="E26" s="179">
        <v>41275</v>
      </c>
      <c r="K26" s="182">
        <v>282655</v>
      </c>
      <c r="L26" s="177">
        <v>41275</v>
      </c>
      <c r="P26" s="141" t="s">
        <v>54</v>
      </c>
      <c r="U26" s="141" t="s">
        <v>54</v>
      </c>
      <c r="V26" s="9">
        <v>0.11874999999999999</v>
      </c>
      <c r="W26" s="12">
        <v>0.4826388888888889</v>
      </c>
      <c r="Z26" s="142" t="s">
        <v>120</v>
      </c>
      <c r="AA26" s="142" t="s">
        <v>54</v>
      </c>
    </row>
    <row r="27" spans="1:27">
      <c r="A27" s="4">
        <v>7110</v>
      </c>
      <c r="B27" s="4" t="s">
        <v>40</v>
      </c>
      <c r="C27" s="4">
        <v>2208</v>
      </c>
      <c r="D27" s="4" t="s">
        <v>45</v>
      </c>
      <c r="E27" s="179">
        <v>41275</v>
      </c>
      <c r="K27" s="182">
        <v>295904</v>
      </c>
      <c r="L27" s="177">
        <v>41276</v>
      </c>
      <c r="P27" s="141" t="s">
        <v>54</v>
      </c>
      <c r="U27" s="141" t="s">
        <v>54</v>
      </c>
      <c r="V27" s="9">
        <v>0.92222222222222228</v>
      </c>
      <c r="W27" s="12">
        <v>0.10416666666666667</v>
      </c>
      <c r="Z27" s="142" t="s">
        <v>120</v>
      </c>
      <c r="AA27" s="142" t="s">
        <v>54</v>
      </c>
    </row>
    <row r="28" spans="1:27">
      <c r="A28" s="4">
        <v>7108</v>
      </c>
      <c r="B28" s="4" t="s">
        <v>38</v>
      </c>
      <c r="C28" s="4">
        <v>1242</v>
      </c>
      <c r="D28" s="4" t="s">
        <v>45</v>
      </c>
      <c r="E28" s="179">
        <v>41275</v>
      </c>
      <c r="K28" s="182">
        <v>316469</v>
      </c>
      <c r="L28" s="177">
        <v>41275</v>
      </c>
      <c r="P28" s="141" t="s">
        <v>54</v>
      </c>
      <c r="U28" s="141" t="s">
        <v>54</v>
      </c>
      <c r="V28" s="9">
        <v>0.52916666666666667</v>
      </c>
      <c r="W28" s="12">
        <v>0.84166666666666667</v>
      </c>
      <c r="Z28" s="142" t="s">
        <v>120</v>
      </c>
      <c r="AA28" s="142" t="s">
        <v>54</v>
      </c>
    </row>
    <row r="29" spans="1:27">
      <c r="A29" s="4">
        <v>7107</v>
      </c>
      <c r="B29" s="4" t="s">
        <v>43</v>
      </c>
      <c r="C29" s="4">
        <v>1242</v>
      </c>
      <c r="D29" s="4" t="s">
        <v>38</v>
      </c>
      <c r="E29" s="179">
        <v>41275</v>
      </c>
      <c r="K29" s="182">
        <v>316469</v>
      </c>
      <c r="L29" s="177">
        <v>41275</v>
      </c>
      <c r="P29" s="141">
        <v>0</v>
      </c>
      <c r="U29" s="141" t="s">
        <v>54</v>
      </c>
      <c r="V29" s="9">
        <v>0.52916666666666667</v>
      </c>
      <c r="W29" s="12">
        <v>0.84236111111111112</v>
      </c>
      <c r="Z29" s="142" t="s">
        <v>120</v>
      </c>
      <c r="AA29" s="142" t="s">
        <v>54</v>
      </c>
    </row>
    <row r="30" spans="1:27">
      <c r="A30" s="4">
        <v>7110</v>
      </c>
      <c r="B30" s="4" t="s">
        <v>40</v>
      </c>
      <c r="C30" s="4">
        <v>2239</v>
      </c>
      <c r="D30" s="4" t="s">
        <v>45</v>
      </c>
      <c r="E30" s="179">
        <v>41275</v>
      </c>
      <c r="K30" s="182">
        <v>90047772</v>
      </c>
      <c r="L30" s="177">
        <v>41276</v>
      </c>
      <c r="P30" s="141" t="s">
        <v>54</v>
      </c>
      <c r="U30" s="141" t="s">
        <v>54</v>
      </c>
      <c r="V30" s="9">
        <v>0.94374999999999998</v>
      </c>
      <c r="W30" s="12">
        <v>0.13541666666666666</v>
      </c>
      <c r="Z30" s="142" t="s">
        <v>120</v>
      </c>
      <c r="AA30" s="142" t="s">
        <v>54</v>
      </c>
    </row>
    <row r="31" spans="1:27">
      <c r="A31" s="4">
        <v>7110</v>
      </c>
      <c r="B31" s="4" t="s">
        <v>40</v>
      </c>
      <c r="C31" s="4">
        <v>1349</v>
      </c>
      <c r="D31" s="4" t="s">
        <v>45</v>
      </c>
      <c r="E31" s="179">
        <v>41275</v>
      </c>
      <c r="K31" s="182">
        <v>90063544</v>
      </c>
      <c r="L31" s="177">
        <v>41275</v>
      </c>
      <c r="P31" s="141" t="s">
        <v>54</v>
      </c>
      <c r="U31" s="141" t="s">
        <v>54</v>
      </c>
      <c r="V31" s="9">
        <v>0.5756944444444444</v>
      </c>
      <c r="W31" s="12">
        <v>0.90625</v>
      </c>
      <c r="Z31" s="142" t="s">
        <v>120</v>
      </c>
      <c r="AA31" s="142" t="s">
        <v>54</v>
      </c>
    </row>
    <row r="32" spans="1:27">
      <c r="A32" s="4">
        <v>7110</v>
      </c>
      <c r="B32" s="4" t="s">
        <v>40</v>
      </c>
      <c r="C32" s="4">
        <v>1016</v>
      </c>
      <c r="D32" s="4" t="s">
        <v>45</v>
      </c>
      <c r="E32" s="179">
        <v>41275</v>
      </c>
      <c r="K32" s="182">
        <v>90095316</v>
      </c>
      <c r="L32" s="177">
        <v>41275</v>
      </c>
      <c r="P32" s="141" t="s">
        <v>54</v>
      </c>
      <c r="U32" s="141" t="s">
        <v>54</v>
      </c>
      <c r="V32" s="9">
        <v>0.42777777777777776</v>
      </c>
      <c r="W32" s="12">
        <v>0.4513888888888889</v>
      </c>
      <c r="Z32" s="142" t="s">
        <v>120</v>
      </c>
      <c r="AA32" s="142" t="s">
        <v>54</v>
      </c>
    </row>
    <row r="33" spans="1:27">
      <c r="A33" s="4">
        <v>7108</v>
      </c>
      <c r="B33" s="4" t="s">
        <v>38</v>
      </c>
      <c r="C33" s="4">
        <v>2118</v>
      </c>
      <c r="D33" s="4" t="s">
        <v>45</v>
      </c>
      <c r="E33" s="179">
        <v>41275</v>
      </c>
      <c r="K33" s="182">
        <v>90150108</v>
      </c>
      <c r="L33" s="177">
        <v>41276</v>
      </c>
      <c r="P33" s="141" t="s">
        <v>54</v>
      </c>
      <c r="U33" s="141" t="s">
        <v>54</v>
      </c>
      <c r="V33" s="9">
        <v>0.88749999999999996</v>
      </c>
      <c r="W33" s="12">
        <v>0.10208333333333333</v>
      </c>
      <c r="Z33" s="142" t="s">
        <v>120</v>
      </c>
      <c r="AA33" s="142" t="s">
        <v>54</v>
      </c>
    </row>
    <row r="34" spans="1:27">
      <c r="A34" s="4">
        <v>7110</v>
      </c>
      <c r="B34" s="4" t="s">
        <v>38</v>
      </c>
      <c r="C34" s="4">
        <v>429</v>
      </c>
      <c r="D34" s="4" t="s">
        <v>45</v>
      </c>
      <c r="E34" s="179">
        <v>41275</v>
      </c>
      <c r="K34" s="182">
        <v>90176483</v>
      </c>
      <c r="L34" s="177">
        <v>41275</v>
      </c>
      <c r="P34" s="141" t="s">
        <v>54</v>
      </c>
      <c r="U34" s="141" t="s">
        <v>54</v>
      </c>
      <c r="V34" s="9">
        <v>0.18680555555555556</v>
      </c>
      <c r="W34" s="12">
        <v>0.49305555555555558</v>
      </c>
      <c r="Z34" s="142" t="s">
        <v>120</v>
      </c>
      <c r="AA34" s="142" t="s">
        <v>54</v>
      </c>
    </row>
    <row r="35" spans="1:27">
      <c r="A35" s="4">
        <v>7107</v>
      </c>
      <c r="B35" s="4" t="s">
        <v>40</v>
      </c>
      <c r="C35" s="4">
        <v>429</v>
      </c>
      <c r="D35" s="4" t="s">
        <v>38</v>
      </c>
      <c r="E35" s="179">
        <v>41275</v>
      </c>
      <c r="K35" s="182">
        <v>90176483</v>
      </c>
      <c r="L35" s="177">
        <v>41275</v>
      </c>
      <c r="P35" s="141">
        <v>0</v>
      </c>
      <c r="U35" s="141" t="s">
        <v>54</v>
      </c>
      <c r="V35" s="9">
        <v>0.18680555555555556</v>
      </c>
      <c r="W35" s="12">
        <v>0.49375000000000002</v>
      </c>
      <c r="Z35" s="142" t="s">
        <v>120</v>
      </c>
      <c r="AA35" s="142" t="s">
        <v>54</v>
      </c>
    </row>
    <row r="36" spans="1:27">
      <c r="A36" s="4">
        <v>7110</v>
      </c>
      <c r="B36" s="4" t="s">
        <v>49</v>
      </c>
      <c r="C36" s="4">
        <v>203</v>
      </c>
      <c r="D36" s="4" t="s">
        <v>45</v>
      </c>
      <c r="E36" s="179">
        <v>41275</v>
      </c>
      <c r="K36" s="182">
        <v>99013775</v>
      </c>
      <c r="L36" s="177">
        <v>41275</v>
      </c>
      <c r="P36" s="141" t="s">
        <v>54</v>
      </c>
      <c r="U36" s="141" t="s">
        <v>54</v>
      </c>
      <c r="V36" s="9">
        <v>8.5416666666666669E-2</v>
      </c>
      <c r="W36" s="12">
        <v>0.125</v>
      </c>
      <c r="Z36" s="142" t="s">
        <v>120</v>
      </c>
      <c r="AA36" s="142" t="s">
        <v>54</v>
      </c>
    </row>
    <row r="37" spans="1:27">
      <c r="A37" s="4">
        <v>7110</v>
      </c>
      <c r="B37" s="4" t="s">
        <v>40</v>
      </c>
      <c r="C37" s="4">
        <v>26</v>
      </c>
      <c r="D37" s="4" t="s">
        <v>45</v>
      </c>
      <c r="E37" s="179">
        <v>41275</v>
      </c>
      <c r="K37" s="182">
        <v>99044932</v>
      </c>
      <c r="L37" s="177">
        <v>41275</v>
      </c>
      <c r="P37" s="141" t="s">
        <v>54</v>
      </c>
      <c r="U37" s="141" t="s">
        <v>54</v>
      </c>
      <c r="V37" s="9">
        <v>1.8055555555555554E-2</v>
      </c>
      <c r="W37" s="12">
        <v>0.14583333333333334</v>
      </c>
      <c r="Z37" s="142" t="s">
        <v>120</v>
      </c>
      <c r="AA37" s="142" t="s">
        <v>54</v>
      </c>
    </row>
    <row r="38" spans="1:27">
      <c r="A38" s="4">
        <v>7110</v>
      </c>
      <c r="B38" s="4" t="s">
        <v>40</v>
      </c>
      <c r="C38" s="4">
        <v>2115</v>
      </c>
      <c r="D38" s="4" t="s">
        <v>45</v>
      </c>
      <c r="E38" s="179">
        <v>41275</v>
      </c>
      <c r="K38" s="182">
        <v>199039908</v>
      </c>
      <c r="L38" s="177">
        <v>41276</v>
      </c>
      <c r="P38" s="141" t="s">
        <v>54</v>
      </c>
      <c r="U38" s="141" t="s">
        <v>54</v>
      </c>
      <c r="V38" s="9">
        <v>0.88541666666666663</v>
      </c>
      <c r="W38" s="12">
        <v>0</v>
      </c>
      <c r="Z38" s="142" t="s">
        <v>120</v>
      </c>
      <c r="AA38" s="142" t="s">
        <v>54</v>
      </c>
    </row>
    <row r="39" spans="1:27">
      <c r="A39" s="4">
        <v>7110</v>
      </c>
      <c r="B39" s="4" t="s">
        <v>40</v>
      </c>
      <c r="C39" s="4">
        <v>1046</v>
      </c>
      <c r="D39" s="4" t="s">
        <v>45</v>
      </c>
      <c r="E39" s="179">
        <v>41275</v>
      </c>
      <c r="K39" s="182">
        <v>1000004429</v>
      </c>
      <c r="L39" s="177">
        <v>41275</v>
      </c>
      <c r="P39" s="141" t="s">
        <v>54</v>
      </c>
      <c r="U39" s="141" t="s">
        <v>54</v>
      </c>
      <c r="V39" s="9">
        <v>0.44861111111111113</v>
      </c>
      <c r="W39" s="12">
        <v>0.6875</v>
      </c>
      <c r="Z39" s="142" t="s">
        <v>120</v>
      </c>
      <c r="AA39" s="142" t="s">
        <v>54</v>
      </c>
    </row>
    <row r="40" spans="1:27">
      <c r="A40" s="4">
        <v>7110</v>
      </c>
      <c r="B40" s="4" t="s">
        <v>40</v>
      </c>
      <c r="C40" s="4">
        <v>904</v>
      </c>
      <c r="D40" s="4" t="s">
        <v>45</v>
      </c>
      <c r="E40" s="179">
        <v>41275</v>
      </c>
      <c r="K40" s="182">
        <v>1000006744</v>
      </c>
      <c r="L40" s="177">
        <v>41275</v>
      </c>
      <c r="P40" s="141" t="s">
        <v>54</v>
      </c>
      <c r="U40" s="141" t="s">
        <v>54</v>
      </c>
      <c r="V40" s="9">
        <v>0.37777777777777777</v>
      </c>
      <c r="W40" s="12">
        <v>0.50347222222222221</v>
      </c>
      <c r="Z40" s="142" t="s">
        <v>120</v>
      </c>
      <c r="AA40" s="142" t="s">
        <v>54</v>
      </c>
    </row>
    <row r="41" spans="1:27">
      <c r="A41" s="4">
        <v>7108</v>
      </c>
      <c r="B41" s="4" t="s">
        <v>38</v>
      </c>
      <c r="C41" s="4">
        <v>1635</v>
      </c>
      <c r="D41" s="4" t="s">
        <v>45</v>
      </c>
      <c r="E41" s="179">
        <v>41275</v>
      </c>
      <c r="K41" s="182">
        <v>1000007695</v>
      </c>
      <c r="L41" s="177">
        <v>41275</v>
      </c>
      <c r="P41" s="141" t="s">
        <v>54</v>
      </c>
      <c r="U41" s="141" t="s">
        <v>54</v>
      </c>
      <c r="V41" s="9">
        <v>0.69097222222222221</v>
      </c>
      <c r="W41" s="12">
        <v>0.875</v>
      </c>
      <c r="Z41" s="142" t="s">
        <v>120</v>
      </c>
      <c r="AA41" s="142" t="s">
        <v>54</v>
      </c>
    </row>
    <row r="42" spans="1:27">
      <c r="A42" s="4">
        <v>7107</v>
      </c>
      <c r="B42" s="4" t="s">
        <v>43</v>
      </c>
      <c r="C42" s="4">
        <v>1635</v>
      </c>
      <c r="D42" s="4" t="s">
        <v>38</v>
      </c>
      <c r="E42" s="179">
        <v>41275</v>
      </c>
      <c r="K42" s="182">
        <v>1000007695</v>
      </c>
      <c r="L42" s="177">
        <v>41275</v>
      </c>
      <c r="P42" s="141">
        <v>0</v>
      </c>
      <c r="U42" s="141" t="s">
        <v>54</v>
      </c>
      <c r="V42" s="9">
        <v>0.69097222222222221</v>
      </c>
      <c r="W42" s="12">
        <v>0.89027777777777772</v>
      </c>
      <c r="Z42" s="142" t="s">
        <v>120</v>
      </c>
      <c r="AA42" s="142" t="s">
        <v>54</v>
      </c>
    </row>
    <row r="43" spans="1:27">
      <c r="A43" s="4">
        <v>7110</v>
      </c>
      <c r="B43" s="4" t="s">
        <v>40</v>
      </c>
      <c r="C43" s="4">
        <v>11</v>
      </c>
      <c r="D43" s="4" t="s">
        <v>47</v>
      </c>
      <c r="E43" s="179">
        <v>41275</v>
      </c>
      <c r="K43" s="182">
        <v>1000012687</v>
      </c>
      <c r="L43" s="177">
        <v>41275</v>
      </c>
      <c r="P43" s="141" t="s">
        <v>54</v>
      </c>
      <c r="U43" s="141" t="s">
        <v>54</v>
      </c>
      <c r="V43" s="9">
        <v>7.6388888888888886E-3</v>
      </c>
      <c r="W43" s="12">
        <v>0.10416666666666667</v>
      </c>
      <c r="Z43" s="142" t="s">
        <v>120</v>
      </c>
      <c r="AA43" s="142" t="s">
        <v>54</v>
      </c>
    </row>
    <row r="44" spans="1:27">
      <c r="A44" s="4">
        <v>7108</v>
      </c>
      <c r="B44" s="4" t="s">
        <v>38</v>
      </c>
      <c r="C44" s="4">
        <v>1758</v>
      </c>
      <c r="D44" s="4" t="s">
        <v>45</v>
      </c>
      <c r="E44" s="179">
        <v>41275</v>
      </c>
      <c r="K44" s="182">
        <v>1000015107</v>
      </c>
      <c r="L44" s="177">
        <v>41276</v>
      </c>
      <c r="P44" s="141" t="s">
        <v>54</v>
      </c>
      <c r="U44" s="141" t="s">
        <v>54</v>
      </c>
      <c r="V44" s="9">
        <v>0.74861111111111112</v>
      </c>
      <c r="W44" s="12">
        <v>2.5694444444444443E-2</v>
      </c>
      <c r="Z44" s="142" t="s">
        <v>120</v>
      </c>
      <c r="AA44" s="142" t="s">
        <v>54</v>
      </c>
    </row>
    <row r="45" spans="1:27">
      <c r="A45" s="4">
        <v>7110</v>
      </c>
      <c r="B45" s="4" t="s">
        <v>40</v>
      </c>
      <c r="C45" s="4">
        <v>734</v>
      </c>
      <c r="D45" s="4" t="s">
        <v>45</v>
      </c>
      <c r="E45" s="179">
        <v>41275</v>
      </c>
      <c r="K45" s="182">
        <v>1000018933</v>
      </c>
      <c r="L45" s="177">
        <v>41275</v>
      </c>
      <c r="P45" s="141" t="s">
        <v>54</v>
      </c>
      <c r="U45" s="141" t="s">
        <v>54</v>
      </c>
      <c r="V45" s="9">
        <v>0.31527777777777777</v>
      </c>
      <c r="W45" s="12">
        <v>0.61458333333333337</v>
      </c>
      <c r="Z45" s="142" t="s">
        <v>120</v>
      </c>
      <c r="AA45" s="142" t="s">
        <v>54</v>
      </c>
    </row>
    <row r="46" spans="1:27">
      <c r="A46" s="4">
        <v>7108</v>
      </c>
      <c r="B46" s="4" t="s">
        <v>38</v>
      </c>
      <c r="C46" s="4">
        <v>1036</v>
      </c>
      <c r="D46" s="4" t="s">
        <v>45</v>
      </c>
      <c r="E46" s="179">
        <v>41275</v>
      </c>
      <c r="K46" s="182">
        <v>1000041134</v>
      </c>
      <c r="L46" s="177">
        <v>41275</v>
      </c>
      <c r="P46" s="141" t="s">
        <v>54</v>
      </c>
      <c r="U46" s="141" t="s">
        <v>54</v>
      </c>
      <c r="V46" s="9">
        <v>0.44166666666666665</v>
      </c>
      <c r="W46" s="12">
        <v>0.76527777777777772</v>
      </c>
      <c r="Z46" s="142" t="s">
        <v>120</v>
      </c>
      <c r="AA46" s="142" t="s">
        <v>54</v>
      </c>
    </row>
    <row r="47" spans="1:27">
      <c r="A47" s="4">
        <v>7108</v>
      </c>
      <c r="B47" s="4" t="s">
        <v>38</v>
      </c>
      <c r="C47" s="4">
        <v>1602</v>
      </c>
      <c r="D47" s="4" t="s">
        <v>45</v>
      </c>
      <c r="E47" s="179">
        <v>41275</v>
      </c>
      <c r="K47" s="182">
        <v>1000042538</v>
      </c>
      <c r="L47" s="177">
        <v>41276</v>
      </c>
      <c r="P47" s="141" t="s">
        <v>54</v>
      </c>
      <c r="U47" s="141" t="s">
        <v>54</v>
      </c>
      <c r="V47" s="9">
        <v>0.66805555555555551</v>
      </c>
      <c r="W47" s="12">
        <v>0.58888888888888891</v>
      </c>
      <c r="Z47" s="142" t="s">
        <v>120</v>
      </c>
      <c r="AA47" s="142" t="s">
        <v>54</v>
      </c>
    </row>
    <row r="48" spans="1:27">
      <c r="A48" s="4">
        <v>7107</v>
      </c>
      <c r="B48" s="4" t="s">
        <v>39</v>
      </c>
      <c r="C48" s="4">
        <v>1602</v>
      </c>
      <c r="D48" s="4" t="s">
        <v>38</v>
      </c>
      <c r="E48" s="179">
        <v>41275</v>
      </c>
      <c r="K48" s="182">
        <v>1000042538</v>
      </c>
      <c r="L48" s="177">
        <v>41276</v>
      </c>
      <c r="P48" s="141">
        <v>0</v>
      </c>
      <c r="U48" s="141" t="s">
        <v>54</v>
      </c>
      <c r="V48" s="9">
        <v>0.66805555555555551</v>
      </c>
      <c r="W48" s="12">
        <v>0.58958333333333335</v>
      </c>
      <c r="Z48" s="142" t="s">
        <v>120</v>
      </c>
      <c r="AA48" s="142" t="s">
        <v>54</v>
      </c>
    </row>
    <row r="49" spans="1:27">
      <c r="A49" s="4">
        <v>7108</v>
      </c>
      <c r="B49" s="4" t="s">
        <v>38</v>
      </c>
      <c r="C49" s="4">
        <v>1258</v>
      </c>
      <c r="D49" s="4" t="s">
        <v>45</v>
      </c>
      <c r="E49" s="179">
        <v>41275</v>
      </c>
      <c r="K49" s="182">
        <v>1000055540</v>
      </c>
      <c r="L49" s="177">
        <v>41275</v>
      </c>
      <c r="P49" s="141" t="s">
        <v>54</v>
      </c>
      <c r="U49" s="141" t="s">
        <v>54</v>
      </c>
      <c r="V49" s="9">
        <v>0.54027777777777775</v>
      </c>
      <c r="W49" s="12">
        <v>0.66388888888888886</v>
      </c>
      <c r="Z49" s="142" t="s">
        <v>120</v>
      </c>
      <c r="AA49" s="142" t="s">
        <v>54</v>
      </c>
    </row>
    <row r="50" spans="1:27">
      <c r="A50" s="4">
        <v>7107</v>
      </c>
      <c r="B50" s="4" t="s">
        <v>39</v>
      </c>
      <c r="C50" s="4">
        <v>1258</v>
      </c>
      <c r="D50" s="4" t="s">
        <v>38</v>
      </c>
      <c r="E50" s="179">
        <v>41275</v>
      </c>
      <c r="K50" s="182">
        <v>1000055540</v>
      </c>
      <c r="L50" s="177">
        <v>41275</v>
      </c>
      <c r="P50" s="141">
        <v>0</v>
      </c>
      <c r="U50" s="141" t="s">
        <v>54</v>
      </c>
      <c r="V50" s="9">
        <v>0.54027777777777775</v>
      </c>
      <c r="W50" s="12">
        <v>0.66527777777777775</v>
      </c>
      <c r="Z50" s="142" t="s">
        <v>120</v>
      </c>
      <c r="AA50" s="142" t="s">
        <v>54</v>
      </c>
    </row>
    <row r="51" spans="1:27">
      <c r="A51" s="4">
        <v>7108</v>
      </c>
      <c r="B51" s="4" t="s">
        <v>38</v>
      </c>
      <c r="C51" s="4">
        <v>1059</v>
      </c>
      <c r="D51" s="4" t="s">
        <v>45</v>
      </c>
      <c r="E51" s="179">
        <v>41275</v>
      </c>
      <c r="K51" s="182">
        <v>1000099840</v>
      </c>
      <c r="L51" s="177">
        <v>41276</v>
      </c>
      <c r="P51" s="141" t="s">
        <v>54</v>
      </c>
      <c r="U51" s="141" t="s">
        <v>54</v>
      </c>
      <c r="V51" s="9">
        <v>0.45763888888888887</v>
      </c>
      <c r="W51" s="12">
        <v>0.67222222222222228</v>
      </c>
      <c r="Z51" s="142" t="s">
        <v>120</v>
      </c>
      <c r="AA51" s="142" t="s">
        <v>54</v>
      </c>
    </row>
    <row r="52" spans="1:27">
      <c r="A52" s="4">
        <v>7107</v>
      </c>
      <c r="B52" s="4" t="s">
        <v>39</v>
      </c>
      <c r="C52" s="4">
        <v>1059</v>
      </c>
      <c r="D52" s="4" t="s">
        <v>38</v>
      </c>
      <c r="E52" s="179">
        <v>41275</v>
      </c>
      <c r="K52" s="182">
        <v>1000099840</v>
      </c>
      <c r="L52" s="177">
        <v>41276</v>
      </c>
      <c r="P52" s="141">
        <v>0</v>
      </c>
      <c r="U52" s="141" t="s">
        <v>54</v>
      </c>
      <c r="V52" s="9">
        <v>0.45763888888888887</v>
      </c>
      <c r="W52" s="12">
        <v>0.67291666666666672</v>
      </c>
      <c r="Z52" s="142" t="s">
        <v>120</v>
      </c>
      <c r="AA52" s="142" t="s">
        <v>54</v>
      </c>
    </row>
    <row r="53" spans="1:27">
      <c r="A53" s="4">
        <v>7110</v>
      </c>
      <c r="B53" s="4" t="s">
        <v>40</v>
      </c>
      <c r="C53" s="4">
        <v>941</v>
      </c>
      <c r="D53" s="4" t="s">
        <v>45</v>
      </c>
      <c r="E53" s="179">
        <v>41275</v>
      </c>
      <c r="K53" s="182">
        <v>1000103346</v>
      </c>
      <c r="L53" s="177">
        <v>41275</v>
      </c>
      <c r="P53" s="141" t="s">
        <v>54</v>
      </c>
      <c r="U53" s="141" t="s">
        <v>54</v>
      </c>
      <c r="V53" s="9">
        <v>0.40347222222222223</v>
      </c>
      <c r="W53" s="12">
        <v>0.68888888888888888</v>
      </c>
      <c r="Z53" s="142" t="s">
        <v>120</v>
      </c>
      <c r="AA53" s="142" t="s">
        <v>54</v>
      </c>
    </row>
    <row r="54" spans="1:27">
      <c r="A54" s="4">
        <v>7110</v>
      </c>
      <c r="B54" s="4" t="s">
        <v>49</v>
      </c>
      <c r="C54" s="4">
        <v>701</v>
      </c>
      <c r="D54" s="4" t="s">
        <v>45</v>
      </c>
      <c r="E54" s="179">
        <v>41275</v>
      </c>
      <c r="K54" s="182">
        <v>1000104152</v>
      </c>
      <c r="L54" s="177">
        <v>41275</v>
      </c>
      <c r="P54" s="141" t="s">
        <v>54</v>
      </c>
      <c r="U54" s="141" t="s">
        <v>54</v>
      </c>
      <c r="V54" s="9">
        <v>0.29236111111111113</v>
      </c>
      <c r="W54" s="12">
        <v>0.45833333333333331</v>
      </c>
      <c r="Z54" s="142" t="s">
        <v>120</v>
      </c>
      <c r="AA54" s="142" t="s">
        <v>54</v>
      </c>
    </row>
    <row r="55" spans="1:27">
      <c r="A55" s="4">
        <v>7110</v>
      </c>
      <c r="B55" s="4" t="s">
        <v>40</v>
      </c>
      <c r="C55" s="4">
        <v>645</v>
      </c>
      <c r="D55" s="4" t="s">
        <v>45</v>
      </c>
      <c r="E55" s="179">
        <v>41275</v>
      </c>
      <c r="K55" s="182">
        <v>1000168297</v>
      </c>
      <c r="L55" s="177">
        <v>41275</v>
      </c>
      <c r="P55" s="141" t="s">
        <v>54</v>
      </c>
      <c r="U55" s="141" t="s">
        <v>54</v>
      </c>
      <c r="V55" s="9">
        <v>0.28125</v>
      </c>
      <c r="W55" s="12">
        <v>0.5</v>
      </c>
      <c r="Z55" s="142" t="s">
        <v>120</v>
      </c>
      <c r="AA55" s="142" t="s">
        <v>54</v>
      </c>
    </row>
    <row r="56" spans="1:27">
      <c r="A56" s="4">
        <v>7110</v>
      </c>
      <c r="B56" s="4" t="s">
        <v>40</v>
      </c>
      <c r="C56" s="4">
        <v>17</v>
      </c>
      <c r="D56" s="4" t="s">
        <v>45</v>
      </c>
      <c r="E56" s="179">
        <v>41275</v>
      </c>
      <c r="K56" s="182">
        <v>1000190740</v>
      </c>
      <c r="L56" s="177">
        <v>41275</v>
      </c>
      <c r="P56" s="141" t="s">
        <v>54</v>
      </c>
      <c r="U56" s="141" t="s">
        <v>54</v>
      </c>
      <c r="V56" s="9">
        <v>1.1805555555555555E-2</v>
      </c>
      <c r="W56" s="12">
        <v>0.29166666666666669</v>
      </c>
      <c r="Z56" s="142" t="s">
        <v>120</v>
      </c>
      <c r="AA56" s="142" t="s">
        <v>54</v>
      </c>
    </row>
    <row r="57" spans="1:27">
      <c r="A57" s="4">
        <v>7110</v>
      </c>
      <c r="B57" s="4" t="s">
        <v>49</v>
      </c>
      <c r="C57" s="4">
        <v>835</v>
      </c>
      <c r="D57" s="4" t="s">
        <v>45</v>
      </c>
      <c r="E57" s="179">
        <v>41275</v>
      </c>
      <c r="K57" s="182">
        <v>1000198381</v>
      </c>
      <c r="L57" s="177">
        <v>41275</v>
      </c>
      <c r="P57" s="141" t="s">
        <v>54</v>
      </c>
      <c r="U57" s="141" t="s">
        <v>54</v>
      </c>
      <c r="V57" s="9">
        <v>0.3576388888888889</v>
      </c>
      <c r="W57" s="12">
        <v>0.45833333333333331</v>
      </c>
      <c r="Z57" s="142" t="s">
        <v>120</v>
      </c>
      <c r="AA57" s="142" t="s">
        <v>54</v>
      </c>
    </row>
    <row r="58" spans="1:27">
      <c r="A58" s="4">
        <v>7110</v>
      </c>
      <c r="B58" s="4" t="s">
        <v>40</v>
      </c>
      <c r="C58" s="4">
        <v>1330</v>
      </c>
      <c r="D58" s="4" t="s">
        <v>45</v>
      </c>
      <c r="E58" s="179">
        <v>41275</v>
      </c>
      <c r="K58" s="182">
        <v>1000235248</v>
      </c>
      <c r="L58" s="177">
        <v>41275</v>
      </c>
      <c r="P58" s="141" t="s">
        <v>54</v>
      </c>
      <c r="U58" s="141" t="s">
        <v>54</v>
      </c>
      <c r="V58" s="9">
        <v>0.5625</v>
      </c>
      <c r="W58" s="12">
        <v>0.79166666666666663</v>
      </c>
      <c r="Z58" s="142" t="s">
        <v>120</v>
      </c>
      <c r="AA58" s="142" t="s">
        <v>54</v>
      </c>
    </row>
    <row r="59" spans="1:27">
      <c r="A59" s="4">
        <v>7110</v>
      </c>
      <c r="B59" s="4" t="s">
        <v>40</v>
      </c>
      <c r="C59" s="4">
        <v>1423</v>
      </c>
      <c r="D59" s="4" t="s">
        <v>45</v>
      </c>
      <c r="E59" s="179">
        <v>41275</v>
      </c>
      <c r="K59" s="182">
        <v>1000243407</v>
      </c>
      <c r="L59" s="177">
        <v>41276</v>
      </c>
      <c r="P59" s="141" t="s">
        <v>54</v>
      </c>
      <c r="U59" s="141" t="s">
        <v>54</v>
      </c>
      <c r="V59" s="9">
        <v>0.59930555555555554</v>
      </c>
      <c r="W59" s="12">
        <v>6.25E-2</v>
      </c>
      <c r="Z59" s="142" t="s">
        <v>120</v>
      </c>
      <c r="AA59" s="142" t="s">
        <v>54</v>
      </c>
    </row>
    <row r="60" spans="1:27">
      <c r="A60" s="4">
        <v>7110</v>
      </c>
      <c r="B60" s="4" t="s">
        <v>40</v>
      </c>
      <c r="C60" s="4">
        <v>2035</v>
      </c>
      <c r="D60" s="4" t="s">
        <v>45</v>
      </c>
      <c r="E60" s="179">
        <v>41275</v>
      </c>
      <c r="K60" s="182">
        <v>1000246105</v>
      </c>
      <c r="L60" s="177">
        <v>41275</v>
      </c>
      <c r="P60" s="141" t="s">
        <v>54</v>
      </c>
      <c r="U60" s="141" t="s">
        <v>54</v>
      </c>
      <c r="V60" s="9">
        <v>0.85763888888888884</v>
      </c>
      <c r="W60" s="12">
        <v>0.99652777777777779</v>
      </c>
      <c r="Z60" s="142" t="s">
        <v>120</v>
      </c>
      <c r="AA60" s="142" t="s">
        <v>54</v>
      </c>
    </row>
    <row r="61" spans="1:27">
      <c r="A61" s="4">
        <v>7108</v>
      </c>
      <c r="B61" s="4" t="s">
        <v>38</v>
      </c>
      <c r="C61" s="4">
        <v>417</v>
      </c>
      <c r="D61" s="4" t="s">
        <v>45</v>
      </c>
      <c r="E61" s="179">
        <v>41275</v>
      </c>
      <c r="K61" s="182">
        <v>1000258987</v>
      </c>
      <c r="L61" s="177">
        <v>41275</v>
      </c>
      <c r="P61" s="141" t="s">
        <v>54</v>
      </c>
      <c r="U61" s="141" t="s">
        <v>54</v>
      </c>
      <c r="V61" s="9">
        <v>0.17847222222222223</v>
      </c>
      <c r="W61" s="12">
        <v>0.28194444444444444</v>
      </c>
      <c r="Z61" s="142" t="s">
        <v>120</v>
      </c>
      <c r="AA61" s="142" t="s">
        <v>54</v>
      </c>
    </row>
    <row r="62" spans="1:27">
      <c r="A62" s="4">
        <v>7108</v>
      </c>
      <c r="B62" s="4" t="s">
        <v>38</v>
      </c>
      <c r="C62" s="4">
        <v>724</v>
      </c>
      <c r="D62" s="4" t="s">
        <v>45</v>
      </c>
      <c r="E62" s="179">
        <v>41275</v>
      </c>
      <c r="K62" s="182">
        <v>1000273417</v>
      </c>
      <c r="L62" s="177">
        <v>41275</v>
      </c>
      <c r="P62" s="141" t="s">
        <v>54</v>
      </c>
      <c r="U62" s="141" t="s">
        <v>54</v>
      </c>
      <c r="V62" s="9">
        <v>0.30833333333333335</v>
      </c>
      <c r="W62" s="12">
        <v>0.80555555555555558</v>
      </c>
      <c r="Z62" s="142" t="s">
        <v>120</v>
      </c>
      <c r="AA62" s="142" t="s">
        <v>54</v>
      </c>
    </row>
    <row r="63" spans="1:27">
      <c r="A63" s="4">
        <v>7107</v>
      </c>
      <c r="B63" s="4" t="s">
        <v>39</v>
      </c>
      <c r="C63" s="4">
        <v>724</v>
      </c>
      <c r="D63" s="4" t="s">
        <v>38</v>
      </c>
      <c r="E63" s="179">
        <v>41275</v>
      </c>
      <c r="K63" s="182">
        <v>1000273417</v>
      </c>
      <c r="L63" s="177">
        <v>41275</v>
      </c>
      <c r="P63" s="141">
        <v>0</v>
      </c>
      <c r="U63" s="141" t="s">
        <v>54</v>
      </c>
      <c r="V63" s="9">
        <v>0.30833333333333335</v>
      </c>
      <c r="W63" s="12">
        <v>0.80694444444444446</v>
      </c>
      <c r="Z63" s="142" t="s">
        <v>120</v>
      </c>
      <c r="AA63" s="142" t="s">
        <v>54</v>
      </c>
    </row>
    <row r="64" spans="1:27">
      <c r="A64" s="4">
        <v>7110</v>
      </c>
      <c r="B64" s="4" t="s">
        <v>40</v>
      </c>
      <c r="C64" s="4">
        <v>1039</v>
      </c>
      <c r="D64" s="4" t="s">
        <v>45</v>
      </c>
      <c r="E64" s="179">
        <v>41275</v>
      </c>
      <c r="K64" s="182">
        <v>1000278199</v>
      </c>
      <c r="L64" s="177">
        <v>41275</v>
      </c>
      <c r="P64" s="141" t="s">
        <v>54</v>
      </c>
      <c r="U64" s="141" t="s">
        <v>54</v>
      </c>
      <c r="V64" s="9">
        <v>0.44374999999999998</v>
      </c>
      <c r="W64" s="12">
        <v>0.8833333333333333</v>
      </c>
      <c r="Z64" s="142" t="s">
        <v>120</v>
      </c>
      <c r="AA64" s="142" t="s">
        <v>54</v>
      </c>
    </row>
    <row r="65" spans="1:27">
      <c r="A65" s="4">
        <v>7110</v>
      </c>
      <c r="B65" s="4" t="s">
        <v>49</v>
      </c>
      <c r="C65" s="4">
        <v>0</v>
      </c>
      <c r="D65" s="4" t="s">
        <v>45</v>
      </c>
      <c r="E65" s="179">
        <v>41275</v>
      </c>
      <c r="K65" s="182">
        <v>1000306250</v>
      </c>
      <c r="L65" s="177">
        <v>41275</v>
      </c>
      <c r="P65" s="141" t="s">
        <v>54</v>
      </c>
      <c r="U65" s="141" t="s">
        <v>54</v>
      </c>
      <c r="V65" s="9">
        <v>0</v>
      </c>
      <c r="W65" s="12">
        <v>0.10416666666666667</v>
      </c>
      <c r="Z65" s="142" t="s">
        <v>120</v>
      </c>
      <c r="AA65" s="142" t="s">
        <v>54</v>
      </c>
    </row>
    <row r="66" spans="1:27">
      <c r="A66" s="4">
        <v>7110</v>
      </c>
      <c r="B66" s="4" t="s">
        <v>40</v>
      </c>
      <c r="C66" s="4">
        <v>1159</v>
      </c>
      <c r="D66" s="4" t="s">
        <v>45</v>
      </c>
      <c r="E66" s="179">
        <v>41275</v>
      </c>
      <c r="K66" s="182">
        <v>1000344502</v>
      </c>
      <c r="L66" s="177">
        <v>41275</v>
      </c>
      <c r="P66" s="141" t="s">
        <v>54</v>
      </c>
      <c r="U66" s="141" t="s">
        <v>54</v>
      </c>
      <c r="V66" s="9">
        <v>0.49930555555555556</v>
      </c>
      <c r="W66" s="12">
        <v>0.87847222222222221</v>
      </c>
      <c r="Z66" s="142" t="s">
        <v>120</v>
      </c>
      <c r="AA66" s="142" t="s">
        <v>54</v>
      </c>
    </row>
    <row r="67" spans="1:27">
      <c r="A67" s="4">
        <v>7110</v>
      </c>
      <c r="B67" s="4" t="s">
        <v>40</v>
      </c>
      <c r="C67" s="4">
        <v>206</v>
      </c>
      <c r="D67" s="4" t="s">
        <v>45</v>
      </c>
      <c r="E67" s="179">
        <v>41275</v>
      </c>
      <c r="K67" s="182">
        <v>1000351538</v>
      </c>
      <c r="L67" s="177">
        <v>41275</v>
      </c>
      <c r="P67" s="141" t="s">
        <v>54</v>
      </c>
      <c r="U67" s="141" t="s">
        <v>54</v>
      </c>
      <c r="V67" s="9">
        <v>8.7499999999999994E-2</v>
      </c>
      <c r="W67" s="12">
        <v>0.14583333333333334</v>
      </c>
      <c r="Z67" s="142" t="s">
        <v>120</v>
      </c>
      <c r="AA67" s="142" t="s">
        <v>54</v>
      </c>
    </row>
    <row r="68" spans="1:27">
      <c r="A68" s="4">
        <v>7110</v>
      </c>
      <c r="B68" s="4" t="s">
        <v>40</v>
      </c>
      <c r="C68" s="4">
        <v>4</v>
      </c>
      <c r="D68" s="4" t="s">
        <v>45</v>
      </c>
      <c r="E68" s="179">
        <v>41275</v>
      </c>
      <c r="K68" s="182">
        <v>1000351789</v>
      </c>
      <c r="L68" s="177">
        <v>41275</v>
      </c>
      <c r="P68" s="141" t="s">
        <v>54</v>
      </c>
      <c r="U68" s="141" t="s">
        <v>54</v>
      </c>
      <c r="V68" s="9">
        <v>2.7777777777777779E-3</v>
      </c>
      <c r="W68" s="12">
        <v>0.14583333333333334</v>
      </c>
      <c r="Z68" s="142" t="s">
        <v>120</v>
      </c>
      <c r="AA68" s="142" t="s">
        <v>54</v>
      </c>
    </row>
    <row r="69" spans="1:27">
      <c r="A69" s="4">
        <v>7110</v>
      </c>
      <c r="B69" s="4" t="s">
        <v>40</v>
      </c>
      <c r="C69" s="4">
        <v>535</v>
      </c>
      <c r="D69" s="4" t="s">
        <v>45</v>
      </c>
      <c r="E69" s="179">
        <v>41275</v>
      </c>
      <c r="K69" s="182">
        <v>1000360024</v>
      </c>
      <c r="L69" s="177">
        <v>41275</v>
      </c>
      <c r="P69" s="141" t="s">
        <v>54</v>
      </c>
      <c r="U69" s="141" t="s">
        <v>54</v>
      </c>
      <c r="V69" s="9">
        <v>0.2326388888888889</v>
      </c>
      <c r="W69" s="12">
        <v>0.53541666666666665</v>
      </c>
      <c r="Z69" s="142" t="s">
        <v>120</v>
      </c>
      <c r="AA69" s="142" t="s">
        <v>54</v>
      </c>
    </row>
    <row r="70" spans="1:27">
      <c r="A70" s="4">
        <v>7110</v>
      </c>
      <c r="B70" s="4" t="s">
        <v>40</v>
      </c>
      <c r="C70" s="4">
        <v>1338</v>
      </c>
      <c r="D70" s="4" t="s">
        <v>45</v>
      </c>
      <c r="E70" s="179">
        <v>41275</v>
      </c>
      <c r="K70" s="182">
        <v>1000372298</v>
      </c>
      <c r="L70" s="177">
        <v>41275</v>
      </c>
      <c r="P70" s="141" t="s">
        <v>54</v>
      </c>
      <c r="U70" s="141" t="s">
        <v>54</v>
      </c>
      <c r="V70" s="9">
        <v>0.56805555555555554</v>
      </c>
      <c r="W70" s="12">
        <v>0.87916666666666665</v>
      </c>
      <c r="Z70" s="142" t="s">
        <v>120</v>
      </c>
      <c r="AA70" s="142" t="s">
        <v>54</v>
      </c>
    </row>
    <row r="71" spans="1:27">
      <c r="A71" s="4">
        <v>7110</v>
      </c>
      <c r="B71" s="4" t="s">
        <v>40</v>
      </c>
      <c r="C71" s="4">
        <v>840</v>
      </c>
      <c r="D71" s="4" t="s">
        <v>45</v>
      </c>
      <c r="E71" s="179">
        <v>41275</v>
      </c>
      <c r="K71" s="182">
        <v>1000379469</v>
      </c>
      <c r="L71" s="177">
        <v>41275</v>
      </c>
      <c r="P71" s="141" t="s">
        <v>54</v>
      </c>
      <c r="U71" s="141" t="s">
        <v>54</v>
      </c>
      <c r="V71" s="9">
        <v>0.3611111111111111</v>
      </c>
      <c r="W71" s="12">
        <v>0.61388888888888893</v>
      </c>
      <c r="Z71" s="142" t="s">
        <v>120</v>
      </c>
      <c r="AA71" s="142" t="s">
        <v>54</v>
      </c>
    </row>
    <row r="72" spans="1:27">
      <c r="A72" s="4">
        <v>7110</v>
      </c>
      <c r="B72" s="4" t="s">
        <v>40</v>
      </c>
      <c r="C72" s="4">
        <v>1712</v>
      </c>
      <c r="D72" s="4" t="s">
        <v>45</v>
      </c>
      <c r="E72" s="179">
        <v>41275</v>
      </c>
      <c r="K72" s="182">
        <v>1000393973</v>
      </c>
      <c r="L72" s="177">
        <v>41276</v>
      </c>
      <c r="P72" s="141" t="s">
        <v>54</v>
      </c>
      <c r="U72" s="141" t="s">
        <v>54</v>
      </c>
      <c r="V72" s="9">
        <v>0.71666666666666667</v>
      </c>
      <c r="W72" s="12">
        <v>0</v>
      </c>
      <c r="Z72" s="142" t="s">
        <v>120</v>
      </c>
      <c r="AA72" s="142" t="s">
        <v>54</v>
      </c>
    </row>
    <row r="73" spans="1:27">
      <c r="A73" s="4">
        <v>7110</v>
      </c>
      <c r="B73" s="4" t="s">
        <v>40</v>
      </c>
      <c r="C73" s="4">
        <v>2144</v>
      </c>
      <c r="D73" s="4" t="s">
        <v>45</v>
      </c>
      <c r="E73" s="179">
        <v>41275</v>
      </c>
      <c r="K73" s="182">
        <v>1000399137</v>
      </c>
      <c r="L73" s="177">
        <v>41276</v>
      </c>
      <c r="P73" s="141" t="s">
        <v>54</v>
      </c>
      <c r="U73" s="141" t="s">
        <v>54</v>
      </c>
      <c r="V73" s="9">
        <v>0.90555555555555556</v>
      </c>
      <c r="W73" s="12">
        <v>4.1666666666666664E-2</v>
      </c>
      <c r="Z73" s="142" t="s">
        <v>120</v>
      </c>
      <c r="AA73" s="142" t="s">
        <v>54</v>
      </c>
    </row>
    <row r="74" spans="1:27">
      <c r="A74" s="4">
        <v>7110</v>
      </c>
      <c r="B74" s="4" t="s">
        <v>40</v>
      </c>
      <c r="C74" s="4">
        <v>356</v>
      </c>
      <c r="D74" s="4" t="s">
        <v>45</v>
      </c>
      <c r="E74" s="179">
        <v>41275</v>
      </c>
      <c r="K74" s="182">
        <v>1000399344</v>
      </c>
      <c r="L74" s="177">
        <v>41275</v>
      </c>
      <c r="P74" s="141" t="s">
        <v>54</v>
      </c>
      <c r="U74" s="141" t="s">
        <v>54</v>
      </c>
      <c r="V74" s="9">
        <v>0.16388888888888889</v>
      </c>
      <c r="W74" s="12">
        <v>0.25</v>
      </c>
      <c r="Z74" s="142" t="s">
        <v>120</v>
      </c>
      <c r="AA74" s="142" t="s">
        <v>54</v>
      </c>
    </row>
    <row r="75" spans="1:27">
      <c r="A75" s="4">
        <v>7108</v>
      </c>
      <c r="B75" s="4" t="s">
        <v>38</v>
      </c>
      <c r="C75" s="4">
        <v>615</v>
      </c>
      <c r="D75" s="4" t="s">
        <v>45</v>
      </c>
      <c r="E75" s="179">
        <v>41275</v>
      </c>
      <c r="K75" s="182">
        <v>1000409492</v>
      </c>
      <c r="L75" s="177">
        <v>41275</v>
      </c>
      <c r="P75" s="141" t="s">
        <v>54</v>
      </c>
      <c r="U75" s="141" t="s">
        <v>54</v>
      </c>
      <c r="V75" s="9">
        <v>0.26041666666666669</v>
      </c>
      <c r="W75" s="12">
        <v>0.72430555555555554</v>
      </c>
      <c r="Z75" s="142" t="s">
        <v>120</v>
      </c>
      <c r="AA75" s="142" t="s">
        <v>54</v>
      </c>
    </row>
    <row r="76" spans="1:27">
      <c r="A76" s="4">
        <v>7108</v>
      </c>
      <c r="B76" s="4" t="s">
        <v>38</v>
      </c>
      <c r="C76" s="4">
        <v>1439</v>
      </c>
      <c r="D76" s="4" t="s">
        <v>45</v>
      </c>
      <c r="E76" s="179">
        <v>41275</v>
      </c>
      <c r="K76" s="182">
        <v>1000425977</v>
      </c>
      <c r="L76" s="177">
        <v>41276</v>
      </c>
      <c r="P76" s="141" t="s">
        <v>54</v>
      </c>
      <c r="U76" s="141" t="s">
        <v>54</v>
      </c>
      <c r="V76" s="9">
        <v>0.61041666666666672</v>
      </c>
      <c r="W76" s="12">
        <v>0.62430555555555556</v>
      </c>
      <c r="Z76" s="142" t="s">
        <v>120</v>
      </c>
      <c r="AA76" s="142" t="s">
        <v>54</v>
      </c>
    </row>
    <row r="77" spans="1:27">
      <c r="A77" s="4">
        <v>7107</v>
      </c>
      <c r="B77" s="4" t="s">
        <v>39</v>
      </c>
      <c r="C77" s="4">
        <v>1439</v>
      </c>
      <c r="D77" s="4" t="s">
        <v>38</v>
      </c>
      <c r="E77" s="179">
        <v>41275</v>
      </c>
      <c r="K77" s="182">
        <v>1000425977</v>
      </c>
      <c r="L77" s="177">
        <v>41276</v>
      </c>
      <c r="P77" s="141">
        <v>0</v>
      </c>
      <c r="U77" s="141" t="s">
        <v>54</v>
      </c>
      <c r="V77" s="9">
        <v>0.61041666666666672</v>
      </c>
      <c r="W77" s="12">
        <v>0.62569444444444444</v>
      </c>
      <c r="Z77" s="142" t="s">
        <v>120</v>
      </c>
      <c r="AA77" s="142" t="s">
        <v>54</v>
      </c>
    </row>
    <row r="78" spans="1:27">
      <c r="A78" s="4">
        <v>7110</v>
      </c>
      <c r="B78" s="4" t="s">
        <v>40</v>
      </c>
      <c r="C78" s="4">
        <v>1023</v>
      </c>
      <c r="D78" s="4" t="s">
        <v>45</v>
      </c>
      <c r="E78" s="179">
        <v>41275</v>
      </c>
      <c r="K78" s="182">
        <v>1000509601</v>
      </c>
      <c r="L78" s="177">
        <v>41275</v>
      </c>
      <c r="P78" s="141" t="s">
        <v>54</v>
      </c>
      <c r="U78" s="141" t="s">
        <v>54</v>
      </c>
      <c r="V78" s="9">
        <v>0.43263888888888891</v>
      </c>
      <c r="W78" s="12">
        <v>0.65972222222222221</v>
      </c>
      <c r="Z78" s="142" t="s">
        <v>120</v>
      </c>
      <c r="AA78" s="142" t="s">
        <v>54</v>
      </c>
    </row>
    <row r="79" spans="1:27">
      <c r="A79" s="4">
        <v>7110</v>
      </c>
      <c r="B79" s="4" t="s">
        <v>49</v>
      </c>
      <c r="C79" s="4">
        <v>427</v>
      </c>
      <c r="D79" s="4" t="s">
        <v>45</v>
      </c>
      <c r="E79" s="179">
        <v>41275</v>
      </c>
      <c r="K79" s="182">
        <v>1000511356</v>
      </c>
      <c r="L79" s="177">
        <v>41275</v>
      </c>
      <c r="P79" s="141" t="s">
        <v>54</v>
      </c>
      <c r="U79" s="141" t="s">
        <v>54</v>
      </c>
      <c r="V79" s="9">
        <v>0.18541666666666667</v>
      </c>
      <c r="W79" s="12">
        <v>0.20833333333333334</v>
      </c>
      <c r="Z79" s="142" t="s">
        <v>120</v>
      </c>
      <c r="AA79" s="142" t="s">
        <v>54</v>
      </c>
    </row>
    <row r="80" spans="1:27">
      <c r="A80" s="4">
        <v>7110</v>
      </c>
      <c r="B80" s="4" t="s">
        <v>49</v>
      </c>
      <c r="C80" s="4">
        <v>1228</v>
      </c>
      <c r="D80" s="4" t="s">
        <v>45</v>
      </c>
      <c r="E80" s="179">
        <v>41275</v>
      </c>
      <c r="K80" s="182">
        <v>1000567523</v>
      </c>
      <c r="L80" s="177">
        <v>41275</v>
      </c>
      <c r="P80" s="141" t="s">
        <v>54</v>
      </c>
      <c r="U80" s="141" t="s">
        <v>54</v>
      </c>
      <c r="V80" s="9">
        <v>0.51944444444444449</v>
      </c>
      <c r="W80" s="12">
        <v>0.62291666666666667</v>
      </c>
      <c r="Z80" s="142" t="s">
        <v>120</v>
      </c>
      <c r="AA80" s="142" t="s">
        <v>54</v>
      </c>
    </row>
    <row r="81" spans="1:27">
      <c r="A81" s="4">
        <v>7108</v>
      </c>
      <c r="B81" s="4" t="s">
        <v>38</v>
      </c>
      <c r="C81" s="4">
        <v>1245</v>
      </c>
      <c r="D81" s="4" t="s">
        <v>46</v>
      </c>
      <c r="E81" s="179">
        <v>41275</v>
      </c>
      <c r="K81" s="182">
        <v>1000569581</v>
      </c>
      <c r="L81" s="177">
        <v>41275</v>
      </c>
      <c r="P81" s="141" t="s">
        <v>54</v>
      </c>
      <c r="U81" s="141" t="s">
        <v>54</v>
      </c>
      <c r="V81" s="9">
        <v>0.53125</v>
      </c>
      <c r="W81" s="12">
        <v>0.73541666666666672</v>
      </c>
      <c r="Z81" s="142" t="s">
        <v>120</v>
      </c>
      <c r="AA81" s="142" t="s">
        <v>54</v>
      </c>
    </row>
    <row r="82" spans="1:27">
      <c r="A82" s="4">
        <v>7110</v>
      </c>
      <c r="B82" s="4" t="s">
        <v>40</v>
      </c>
      <c r="C82" s="4">
        <v>24</v>
      </c>
      <c r="D82" s="4" t="s">
        <v>45</v>
      </c>
      <c r="E82" s="179">
        <v>41275</v>
      </c>
      <c r="K82" s="182">
        <v>1000572455</v>
      </c>
      <c r="L82" s="177">
        <v>41275</v>
      </c>
      <c r="P82" s="141" t="s">
        <v>54</v>
      </c>
      <c r="U82" s="141" t="s">
        <v>54</v>
      </c>
      <c r="V82" s="9">
        <v>1.6666666666666666E-2</v>
      </c>
      <c r="W82" s="12">
        <v>0.25</v>
      </c>
      <c r="Z82" s="142" t="s">
        <v>120</v>
      </c>
      <c r="AA82" s="142" t="s">
        <v>54</v>
      </c>
    </row>
    <row r="83" spans="1:27">
      <c r="A83" s="4">
        <v>7110</v>
      </c>
      <c r="B83" s="4" t="s">
        <v>49</v>
      </c>
      <c r="C83" s="4">
        <v>106</v>
      </c>
      <c r="D83" s="4" t="s">
        <v>45</v>
      </c>
      <c r="E83" s="179">
        <v>41275</v>
      </c>
      <c r="K83" s="182">
        <v>1000572459</v>
      </c>
      <c r="L83" s="177">
        <v>41275</v>
      </c>
      <c r="P83" s="141" t="s">
        <v>54</v>
      </c>
      <c r="U83" s="141" t="s">
        <v>54</v>
      </c>
      <c r="V83" s="9">
        <v>4.583333333333333E-2</v>
      </c>
      <c r="W83" s="12">
        <v>0.10416666666666667</v>
      </c>
      <c r="Z83" s="142" t="s">
        <v>120</v>
      </c>
      <c r="AA83" s="142" t="s">
        <v>54</v>
      </c>
    </row>
    <row r="84" spans="1:27">
      <c r="A84" s="4">
        <v>7110</v>
      </c>
      <c r="B84" s="4" t="s">
        <v>49</v>
      </c>
      <c r="C84" s="4">
        <v>142</v>
      </c>
      <c r="D84" s="4" t="s">
        <v>45</v>
      </c>
      <c r="E84" s="179">
        <v>41275</v>
      </c>
      <c r="K84" s="182">
        <v>1000572461</v>
      </c>
      <c r="L84" s="177">
        <v>41275</v>
      </c>
      <c r="P84" s="141" t="s">
        <v>54</v>
      </c>
      <c r="U84" s="141" t="s">
        <v>54</v>
      </c>
      <c r="V84" s="9">
        <v>7.0833333333333331E-2</v>
      </c>
      <c r="W84" s="12">
        <v>0.12638888888888888</v>
      </c>
      <c r="Z84" s="142" t="s">
        <v>120</v>
      </c>
      <c r="AA84" s="142" t="s">
        <v>54</v>
      </c>
    </row>
    <row r="85" spans="1:27">
      <c r="A85" s="4">
        <v>7108</v>
      </c>
      <c r="B85" s="4" t="s">
        <v>38</v>
      </c>
      <c r="C85" s="4">
        <v>149</v>
      </c>
      <c r="D85" s="4" t="s">
        <v>45</v>
      </c>
      <c r="E85" s="179">
        <v>41275</v>
      </c>
      <c r="K85" s="182">
        <v>1000572462</v>
      </c>
      <c r="L85" s="177">
        <v>41275</v>
      </c>
      <c r="P85" s="141" t="s">
        <v>54</v>
      </c>
      <c r="U85" s="141" t="s">
        <v>54</v>
      </c>
      <c r="V85" s="9">
        <v>7.5694444444444439E-2</v>
      </c>
      <c r="W85" s="12">
        <v>0.32569444444444445</v>
      </c>
      <c r="Z85" s="142" t="s">
        <v>120</v>
      </c>
      <c r="AA85" s="142" t="s">
        <v>54</v>
      </c>
    </row>
    <row r="86" spans="1:27">
      <c r="A86" s="4">
        <v>7107</v>
      </c>
      <c r="B86" s="4" t="s">
        <v>44</v>
      </c>
      <c r="C86" s="4">
        <v>149</v>
      </c>
      <c r="D86" s="4" t="s">
        <v>38</v>
      </c>
      <c r="E86" s="179">
        <v>41275</v>
      </c>
      <c r="K86" s="182">
        <v>1000572462</v>
      </c>
      <c r="L86" s="177">
        <v>41275</v>
      </c>
      <c r="P86" s="141">
        <v>0</v>
      </c>
      <c r="U86" s="141" t="s">
        <v>54</v>
      </c>
      <c r="V86" s="9">
        <v>7.5694444444444439E-2</v>
      </c>
      <c r="W86" s="12">
        <v>0.72638888888888886</v>
      </c>
      <c r="Z86" s="142" t="s">
        <v>120</v>
      </c>
      <c r="AA86" s="142" t="s">
        <v>54</v>
      </c>
    </row>
    <row r="87" spans="1:27">
      <c r="A87" s="4">
        <v>7110</v>
      </c>
      <c r="B87" s="4" t="s">
        <v>40</v>
      </c>
      <c r="C87" s="4">
        <v>306</v>
      </c>
      <c r="D87" s="4" t="s">
        <v>47</v>
      </c>
      <c r="E87" s="179">
        <v>41275</v>
      </c>
      <c r="K87" s="182">
        <v>1000572466</v>
      </c>
      <c r="L87" s="177">
        <v>41275</v>
      </c>
      <c r="P87" s="141" t="s">
        <v>54</v>
      </c>
      <c r="U87" s="141" t="s">
        <v>54</v>
      </c>
      <c r="V87" s="9">
        <v>0.12916666666666668</v>
      </c>
      <c r="W87" s="12">
        <v>0.18611111111111112</v>
      </c>
      <c r="Z87" s="142" t="s">
        <v>120</v>
      </c>
      <c r="AA87" s="142" t="s">
        <v>54</v>
      </c>
    </row>
    <row r="88" spans="1:27">
      <c r="A88" s="4">
        <v>7110</v>
      </c>
      <c r="B88" s="4" t="s">
        <v>40</v>
      </c>
      <c r="C88" s="4">
        <v>308</v>
      </c>
      <c r="D88" s="4" t="s">
        <v>47</v>
      </c>
      <c r="E88" s="179">
        <v>41275</v>
      </c>
      <c r="K88" s="182">
        <v>1000572467</v>
      </c>
      <c r="L88" s="177">
        <v>41275</v>
      </c>
      <c r="P88" s="141" t="s">
        <v>54</v>
      </c>
      <c r="U88" s="141" t="s">
        <v>54</v>
      </c>
      <c r="V88" s="9">
        <v>0.13055555555555556</v>
      </c>
      <c r="W88" s="12">
        <v>0.18680555555555556</v>
      </c>
      <c r="Z88" s="142" t="s">
        <v>120</v>
      </c>
      <c r="AA88" s="142" t="s">
        <v>54</v>
      </c>
    </row>
    <row r="89" spans="1:27">
      <c r="A89" s="4">
        <v>7110</v>
      </c>
      <c r="B89" s="4" t="s">
        <v>40</v>
      </c>
      <c r="C89" s="4">
        <v>311</v>
      </c>
      <c r="D89" s="4" t="s">
        <v>47</v>
      </c>
      <c r="E89" s="179">
        <v>41275</v>
      </c>
      <c r="K89" s="182">
        <v>1000572468</v>
      </c>
      <c r="L89" s="177">
        <v>41275</v>
      </c>
      <c r="P89" s="141" t="s">
        <v>54</v>
      </c>
      <c r="U89" s="141" t="s">
        <v>54</v>
      </c>
      <c r="V89" s="9">
        <v>0.13263888888888889</v>
      </c>
      <c r="W89" s="12">
        <v>0.1875</v>
      </c>
      <c r="Z89" s="142" t="s">
        <v>120</v>
      </c>
      <c r="AA89" s="142" t="s">
        <v>54</v>
      </c>
    </row>
    <row r="90" spans="1:27">
      <c r="A90" s="4">
        <v>7110</v>
      </c>
      <c r="B90" s="4" t="s">
        <v>49</v>
      </c>
      <c r="C90" s="4">
        <v>333</v>
      </c>
      <c r="D90" s="4" t="s">
        <v>45</v>
      </c>
      <c r="E90" s="179">
        <v>41275</v>
      </c>
      <c r="K90" s="182">
        <v>1000572470</v>
      </c>
      <c r="L90" s="177">
        <v>41275</v>
      </c>
      <c r="P90" s="141" t="s">
        <v>54</v>
      </c>
      <c r="U90" s="141" t="s">
        <v>54</v>
      </c>
      <c r="V90" s="9">
        <v>0.14791666666666667</v>
      </c>
      <c r="W90" s="12">
        <v>0.20833333333333334</v>
      </c>
      <c r="Z90" s="142" t="s">
        <v>120</v>
      </c>
      <c r="AA90" s="142" t="s">
        <v>54</v>
      </c>
    </row>
    <row r="91" spans="1:27">
      <c r="A91" s="4">
        <v>7110</v>
      </c>
      <c r="B91" s="4" t="s">
        <v>49</v>
      </c>
      <c r="C91" s="4">
        <v>339</v>
      </c>
      <c r="D91" s="4" t="s">
        <v>45</v>
      </c>
      <c r="E91" s="179">
        <v>41275</v>
      </c>
      <c r="K91" s="182">
        <v>1000572472</v>
      </c>
      <c r="L91" s="177">
        <v>41275</v>
      </c>
      <c r="P91" s="141" t="s">
        <v>54</v>
      </c>
      <c r="U91" s="141" t="s">
        <v>54</v>
      </c>
      <c r="V91" s="9">
        <v>0.15208333333333332</v>
      </c>
      <c r="W91" s="12">
        <v>0.20833333333333334</v>
      </c>
      <c r="Z91" s="142" t="s">
        <v>120</v>
      </c>
      <c r="AA91" s="142" t="s">
        <v>54</v>
      </c>
    </row>
    <row r="92" spans="1:27">
      <c r="A92" s="4">
        <v>7110</v>
      </c>
      <c r="B92" s="4" t="s">
        <v>49</v>
      </c>
      <c r="C92" s="4">
        <v>424</v>
      </c>
      <c r="D92" s="4" t="s">
        <v>45</v>
      </c>
      <c r="E92" s="179">
        <v>41275</v>
      </c>
      <c r="K92" s="182">
        <v>1000572474</v>
      </c>
      <c r="L92" s="177">
        <v>41275</v>
      </c>
      <c r="P92" s="141" t="s">
        <v>54</v>
      </c>
      <c r="U92" s="141" t="s">
        <v>54</v>
      </c>
      <c r="V92" s="9">
        <v>0.18333333333333332</v>
      </c>
      <c r="W92" s="12">
        <v>0.25</v>
      </c>
      <c r="Z92" s="142" t="s">
        <v>120</v>
      </c>
      <c r="AA92" s="142" t="s">
        <v>54</v>
      </c>
    </row>
    <row r="93" spans="1:27">
      <c r="A93" s="4">
        <v>7110</v>
      </c>
      <c r="B93" s="4" t="s">
        <v>49</v>
      </c>
      <c r="C93" s="4">
        <v>721</v>
      </c>
      <c r="D93" s="4" t="s">
        <v>45</v>
      </c>
      <c r="E93" s="179">
        <v>41275</v>
      </c>
      <c r="K93" s="182">
        <v>1000572481</v>
      </c>
      <c r="L93" s="177">
        <v>41275</v>
      </c>
      <c r="P93" s="141" t="s">
        <v>54</v>
      </c>
      <c r="U93" s="141" t="s">
        <v>54</v>
      </c>
      <c r="V93" s="9">
        <v>0.30625000000000002</v>
      </c>
      <c r="W93" s="12">
        <v>0.5</v>
      </c>
      <c r="Z93" s="142" t="s">
        <v>120</v>
      </c>
      <c r="AA93" s="142" t="s">
        <v>54</v>
      </c>
    </row>
    <row r="94" spans="1:27">
      <c r="A94" s="4">
        <v>7110</v>
      </c>
      <c r="B94" s="4" t="s">
        <v>40</v>
      </c>
      <c r="C94" s="4">
        <v>727</v>
      </c>
      <c r="D94" s="4" t="s">
        <v>47</v>
      </c>
      <c r="E94" s="179">
        <v>41275</v>
      </c>
      <c r="K94" s="182">
        <v>1000572482</v>
      </c>
      <c r="L94" s="177">
        <v>41275</v>
      </c>
      <c r="P94" s="141" t="s">
        <v>54</v>
      </c>
      <c r="U94" s="141" t="s">
        <v>54</v>
      </c>
      <c r="V94" s="9">
        <v>0.31041666666666667</v>
      </c>
      <c r="W94" s="12">
        <v>0.4861111111111111</v>
      </c>
      <c r="Z94" s="142" t="s">
        <v>120</v>
      </c>
      <c r="AA94" s="142" t="s">
        <v>54</v>
      </c>
    </row>
    <row r="95" spans="1:27">
      <c r="A95" s="4">
        <v>7108</v>
      </c>
      <c r="B95" s="4" t="s">
        <v>38</v>
      </c>
      <c r="C95" s="4">
        <v>803</v>
      </c>
      <c r="D95" s="4" t="s">
        <v>45</v>
      </c>
      <c r="E95" s="179">
        <v>41275</v>
      </c>
      <c r="K95" s="182">
        <v>1000572483</v>
      </c>
      <c r="L95" s="177">
        <v>41275</v>
      </c>
      <c r="P95" s="141" t="s">
        <v>54</v>
      </c>
      <c r="U95" s="141" t="s">
        <v>54</v>
      </c>
      <c r="V95" s="9">
        <v>0.33541666666666664</v>
      </c>
      <c r="W95" s="12">
        <v>0.97916666666666663</v>
      </c>
      <c r="Z95" s="142" t="s">
        <v>120</v>
      </c>
      <c r="AA95" s="142" t="s">
        <v>54</v>
      </c>
    </row>
    <row r="96" spans="1:27">
      <c r="A96" s="4">
        <v>7107</v>
      </c>
      <c r="B96" s="4" t="s">
        <v>39</v>
      </c>
      <c r="C96" s="4">
        <v>803</v>
      </c>
      <c r="D96" s="4" t="s">
        <v>38</v>
      </c>
      <c r="E96" s="179">
        <v>41275</v>
      </c>
      <c r="K96" s="182">
        <v>1000572483</v>
      </c>
      <c r="L96" s="177">
        <v>41275</v>
      </c>
      <c r="P96" s="141">
        <v>0</v>
      </c>
      <c r="U96" s="141" t="s">
        <v>54</v>
      </c>
      <c r="V96" s="9">
        <v>0.33541666666666664</v>
      </c>
      <c r="W96" s="12">
        <v>0.9819444444444444</v>
      </c>
      <c r="Z96" s="142" t="s">
        <v>120</v>
      </c>
      <c r="AA96" s="142" t="s">
        <v>54</v>
      </c>
    </row>
    <row r="97" spans="1:27">
      <c r="A97" s="4">
        <v>7110</v>
      </c>
      <c r="B97" s="4" t="s">
        <v>49</v>
      </c>
      <c r="C97" s="4">
        <v>825</v>
      </c>
      <c r="D97" s="4" t="s">
        <v>45</v>
      </c>
      <c r="E97" s="179">
        <v>41275</v>
      </c>
      <c r="K97" s="182">
        <v>1000572486</v>
      </c>
      <c r="L97" s="177">
        <v>41275</v>
      </c>
      <c r="P97" s="141" t="s">
        <v>54</v>
      </c>
      <c r="U97" s="141" t="s">
        <v>54</v>
      </c>
      <c r="V97" s="9">
        <v>0.35069444444444442</v>
      </c>
      <c r="W97" s="12">
        <v>0.5</v>
      </c>
      <c r="Z97" s="142" t="s">
        <v>120</v>
      </c>
      <c r="AA97" s="142" t="s">
        <v>54</v>
      </c>
    </row>
    <row r="98" spans="1:27">
      <c r="A98" s="4">
        <v>7110</v>
      </c>
      <c r="B98" s="4" t="s">
        <v>40</v>
      </c>
      <c r="C98" s="4">
        <v>926</v>
      </c>
      <c r="D98" s="4" t="s">
        <v>45</v>
      </c>
      <c r="E98" s="179">
        <v>41275</v>
      </c>
      <c r="K98" s="182">
        <v>1000572488</v>
      </c>
      <c r="L98" s="177">
        <v>41275</v>
      </c>
      <c r="P98" s="141" t="s">
        <v>54</v>
      </c>
      <c r="U98" s="141" t="s">
        <v>54</v>
      </c>
      <c r="V98" s="9">
        <v>0.39305555555555555</v>
      </c>
      <c r="W98" s="12">
        <v>0.61527777777777781</v>
      </c>
      <c r="Z98" s="142" t="s">
        <v>120</v>
      </c>
      <c r="AA98" s="142" t="s">
        <v>54</v>
      </c>
    </row>
    <row r="99" spans="1:27">
      <c r="A99" s="4">
        <v>7110</v>
      </c>
      <c r="B99" s="4" t="s">
        <v>40</v>
      </c>
      <c r="C99" s="4">
        <v>1123</v>
      </c>
      <c r="D99" s="4" t="s">
        <v>45</v>
      </c>
      <c r="E99" s="179">
        <v>41275</v>
      </c>
      <c r="K99" s="182">
        <v>1000572494</v>
      </c>
      <c r="L99" s="177">
        <v>41275</v>
      </c>
      <c r="P99" s="141" t="s">
        <v>54</v>
      </c>
      <c r="U99" s="141" t="s">
        <v>54</v>
      </c>
      <c r="V99" s="9">
        <v>0.47430555555555554</v>
      </c>
      <c r="W99" s="12">
        <v>0.72916666666666663</v>
      </c>
      <c r="Z99" s="142" t="s">
        <v>120</v>
      </c>
      <c r="AA99" s="142" t="s">
        <v>54</v>
      </c>
    </row>
    <row r="100" spans="1:27">
      <c r="A100" s="4">
        <v>7110</v>
      </c>
      <c r="B100" s="4" t="s">
        <v>40</v>
      </c>
      <c r="C100" s="4">
        <v>1314</v>
      </c>
      <c r="D100" s="4" t="s">
        <v>45</v>
      </c>
      <c r="E100" s="179">
        <v>41275</v>
      </c>
      <c r="K100" s="182">
        <v>1000572502</v>
      </c>
      <c r="L100" s="177">
        <v>41275</v>
      </c>
      <c r="P100" s="141" t="s">
        <v>54</v>
      </c>
      <c r="U100" s="141" t="s">
        <v>54</v>
      </c>
      <c r="V100" s="9">
        <v>0.55138888888888893</v>
      </c>
      <c r="W100" s="12">
        <v>0.64583333333333337</v>
      </c>
      <c r="Z100" s="142" t="s">
        <v>120</v>
      </c>
      <c r="AA100" s="142" t="s">
        <v>54</v>
      </c>
    </row>
    <row r="101" spans="1:27">
      <c r="A101" s="4">
        <v>7118</v>
      </c>
      <c r="B101" s="4" t="s">
        <v>38</v>
      </c>
      <c r="C101" s="4">
        <v>1803</v>
      </c>
      <c r="D101" s="4" t="s">
        <v>45</v>
      </c>
      <c r="E101" s="179">
        <v>41275</v>
      </c>
      <c r="K101" s="182">
        <v>1000572502</v>
      </c>
      <c r="L101" s="177">
        <v>41275</v>
      </c>
      <c r="P101" s="141" t="s">
        <v>53</v>
      </c>
      <c r="U101" s="141" t="s">
        <v>54</v>
      </c>
      <c r="V101" s="9">
        <v>0.75208333333333333</v>
      </c>
      <c r="W101" s="12">
        <v>0.78125</v>
      </c>
      <c r="Z101" s="142" t="s">
        <v>120</v>
      </c>
      <c r="AA101" s="142" t="s">
        <v>54</v>
      </c>
    </row>
    <row r="102" spans="1:27">
      <c r="A102" s="4">
        <v>7110</v>
      </c>
      <c r="B102" s="4" t="s">
        <v>49</v>
      </c>
      <c r="C102" s="4">
        <v>1651</v>
      </c>
      <c r="D102" s="4" t="s">
        <v>45</v>
      </c>
      <c r="E102" s="179">
        <v>41275</v>
      </c>
      <c r="K102" s="182">
        <v>1000572519</v>
      </c>
      <c r="L102" s="177">
        <v>41275</v>
      </c>
      <c r="P102" s="141" t="s">
        <v>54</v>
      </c>
      <c r="U102" s="141" t="s">
        <v>54</v>
      </c>
      <c r="V102" s="9">
        <v>0.70208333333333328</v>
      </c>
      <c r="W102" s="12">
        <v>0.94791666666666663</v>
      </c>
      <c r="Z102" s="142" t="s">
        <v>120</v>
      </c>
      <c r="AA102" s="142" t="s">
        <v>54</v>
      </c>
    </row>
    <row r="103" spans="1:27">
      <c r="A103" s="4">
        <v>7108</v>
      </c>
      <c r="B103" s="4" t="s">
        <v>38</v>
      </c>
      <c r="C103" s="4">
        <v>2025</v>
      </c>
      <c r="D103" s="4" t="s">
        <v>45</v>
      </c>
      <c r="E103" s="179">
        <v>41275</v>
      </c>
      <c r="K103" s="182">
        <v>1000572530</v>
      </c>
      <c r="L103" s="177">
        <v>41276</v>
      </c>
      <c r="P103" s="141" t="s">
        <v>54</v>
      </c>
      <c r="U103" s="141" t="s">
        <v>54</v>
      </c>
      <c r="V103" s="9">
        <v>0.85069444444444442</v>
      </c>
      <c r="W103" s="12">
        <v>0.61805555555555558</v>
      </c>
      <c r="Z103" s="142" t="s">
        <v>120</v>
      </c>
      <c r="AA103" s="142" t="s">
        <v>54</v>
      </c>
    </row>
    <row r="104" spans="1:27">
      <c r="A104" s="4">
        <v>7107</v>
      </c>
      <c r="B104" s="4" t="s">
        <v>39</v>
      </c>
      <c r="C104" s="4">
        <v>2025</v>
      </c>
      <c r="D104" s="4" t="s">
        <v>38</v>
      </c>
      <c r="E104" s="179">
        <v>41275</v>
      </c>
      <c r="K104" s="182">
        <v>1000572530</v>
      </c>
      <c r="L104" s="177">
        <v>41276</v>
      </c>
      <c r="P104" s="141">
        <v>0</v>
      </c>
      <c r="U104" s="141" t="s">
        <v>54</v>
      </c>
      <c r="V104" s="9">
        <v>0.85069444444444442</v>
      </c>
      <c r="W104" s="12">
        <v>0.61875000000000002</v>
      </c>
      <c r="Z104" s="142" t="s">
        <v>120</v>
      </c>
      <c r="AA104" s="142" t="s">
        <v>54</v>
      </c>
    </row>
    <row r="105" spans="1:27">
      <c r="A105" s="4">
        <v>7110</v>
      </c>
      <c r="B105" s="4" t="s">
        <v>40</v>
      </c>
      <c r="C105" s="4">
        <v>2127</v>
      </c>
      <c r="D105" s="4" t="s">
        <v>45</v>
      </c>
      <c r="E105" s="179">
        <v>41275</v>
      </c>
      <c r="K105" s="182">
        <v>1000572536</v>
      </c>
      <c r="L105" s="177">
        <v>41276</v>
      </c>
      <c r="P105" s="141" t="s">
        <v>54</v>
      </c>
      <c r="U105" s="141" t="s">
        <v>54</v>
      </c>
      <c r="V105" s="9">
        <v>0.89375000000000004</v>
      </c>
      <c r="W105" s="12">
        <v>0.11458333333333333</v>
      </c>
      <c r="Z105" s="142" t="s">
        <v>120</v>
      </c>
      <c r="AA105" s="142" t="s">
        <v>54</v>
      </c>
    </row>
    <row r="106" spans="1:27">
      <c r="A106" s="4">
        <v>7110</v>
      </c>
      <c r="B106" s="4" t="s">
        <v>40</v>
      </c>
      <c r="C106" s="4">
        <v>1005</v>
      </c>
      <c r="D106" s="4" t="s">
        <v>45</v>
      </c>
      <c r="E106" s="179">
        <v>41276</v>
      </c>
      <c r="K106" s="182">
        <v>3839</v>
      </c>
      <c r="L106" s="177">
        <v>41276</v>
      </c>
      <c r="P106" s="141" t="s">
        <v>54</v>
      </c>
      <c r="U106" s="141" t="s">
        <v>54</v>
      </c>
      <c r="V106" s="9">
        <v>0.4201388888888889</v>
      </c>
      <c r="W106" s="12">
        <v>0.60833333333333328</v>
      </c>
      <c r="Z106" s="142" t="s">
        <v>120</v>
      </c>
      <c r="AA106" s="142" t="s">
        <v>54</v>
      </c>
    </row>
    <row r="107" spans="1:27">
      <c r="A107" s="4">
        <v>7108</v>
      </c>
      <c r="B107" s="4" t="s">
        <v>38</v>
      </c>
      <c r="C107" s="4">
        <v>1345</v>
      </c>
      <c r="D107" s="4" t="s">
        <v>45</v>
      </c>
      <c r="E107" s="179">
        <v>41276</v>
      </c>
      <c r="K107" s="182">
        <v>245923</v>
      </c>
      <c r="L107" s="177">
        <v>41276</v>
      </c>
      <c r="P107" s="141" t="s">
        <v>54</v>
      </c>
      <c r="U107" s="141" t="s">
        <v>54</v>
      </c>
      <c r="V107" s="9">
        <v>0.57291666666666663</v>
      </c>
      <c r="W107" s="12">
        <v>0.98055555555555551</v>
      </c>
      <c r="Z107" s="142" t="s">
        <v>120</v>
      </c>
      <c r="AA107" s="142" t="s">
        <v>54</v>
      </c>
    </row>
    <row r="108" spans="1:27">
      <c r="A108" s="4">
        <v>7110</v>
      </c>
      <c r="B108" s="4" t="s">
        <v>40</v>
      </c>
      <c r="C108" s="4">
        <v>1943</v>
      </c>
      <c r="D108" s="4" t="s">
        <v>45</v>
      </c>
      <c r="E108" s="179">
        <v>41276</v>
      </c>
      <c r="K108" s="182">
        <v>247828</v>
      </c>
      <c r="L108" s="177">
        <v>41277</v>
      </c>
      <c r="P108" s="141" t="s">
        <v>54</v>
      </c>
      <c r="U108" s="141" t="s">
        <v>54</v>
      </c>
      <c r="V108" s="9">
        <v>0.82152777777777775</v>
      </c>
      <c r="W108" s="12">
        <v>3.4722222222222224E-2</v>
      </c>
      <c r="Z108" s="142" t="s">
        <v>120</v>
      </c>
      <c r="AA108" s="142" t="s">
        <v>54</v>
      </c>
    </row>
    <row r="109" spans="1:27">
      <c r="A109" s="4">
        <v>7110</v>
      </c>
      <c r="B109" s="4" t="s">
        <v>40</v>
      </c>
      <c r="C109" s="4">
        <v>1321</v>
      </c>
      <c r="D109" s="4" t="s">
        <v>45</v>
      </c>
      <c r="E109" s="179">
        <v>41276</v>
      </c>
      <c r="K109" s="182">
        <v>266835</v>
      </c>
      <c r="L109" s="177">
        <v>41276</v>
      </c>
      <c r="P109" s="141" t="s">
        <v>54</v>
      </c>
      <c r="U109" s="141" t="s">
        <v>54</v>
      </c>
      <c r="V109" s="9">
        <v>0.55625000000000002</v>
      </c>
      <c r="W109" s="12">
        <v>0.66666666666666663</v>
      </c>
      <c r="Z109" s="142" t="s">
        <v>120</v>
      </c>
      <c r="AA109" s="142" t="s">
        <v>54</v>
      </c>
    </row>
    <row r="110" spans="1:27">
      <c r="A110" s="4">
        <v>7110</v>
      </c>
      <c r="B110" s="4" t="s">
        <v>40</v>
      </c>
      <c r="C110" s="4">
        <v>1120</v>
      </c>
      <c r="D110" s="4" t="s">
        <v>45</v>
      </c>
      <c r="E110" s="179">
        <v>41276</v>
      </c>
      <c r="K110" s="182">
        <v>270715</v>
      </c>
      <c r="L110" s="177">
        <v>41276</v>
      </c>
      <c r="P110" s="141" t="s">
        <v>54</v>
      </c>
      <c r="U110" s="141" t="s">
        <v>54</v>
      </c>
      <c r="V110" s="9">
        <v>0.47222222222222221</v>
      </c>
      <c r="W110" s="12">
        <v>0.82222222222222219</v>
      </c>
      <c r="Z110" s="142" t="s">
        <v>120</v>
      </c>
      <c r="AA110" s="142" t="s">
        <v>54</v>
      </c>
    </row>
    <row r="111" spans="1:27">
      <c r="A111" s="4">
        <v>7108</v>
      </c>
      <c r="B111" s="4" t="s">
        <v>38</v>
      </c>
      <c r="C111" s="4">
        <v>1125</v>
      </c>
      <c r="D111" s="4" t="s">
        <v>45</v>
      </c>
      <c r="E111" s="179">
        <v>41276</v>
      </c>
      <c r="K111" s="182">
        <v>307936</v>
      </c>
      <c r="L111" s="177">
        <v>41276</v>
      </c>
      <c r="P111" s="141" t="s">
        <v>54</v>
      </c>
      <c r="U111" s="141" t="s">
        <v>54</v>
      </c>
      <c r="V111" s="9">
        <v>0.47569444444444442</v>
      </c>
      <c r="W111" s="12">
        <v>0.95416666666666672</v>
      </c>
      <c r="Z111" s="142" t="s">
        <v>120</v>
      </c>
      <c r="AA111" s="142" t="s">
        <v>54</v>
      </c>
    </row>
    <row r="112" spans="1:27">
      <c r="A112" s="4">
        <v>7108</v>
      </c>
      <c r="B112" s="4" t="s">
        <v>38</v>
      </c>
      <c r="C112" s="4">
        <v>1554</v>
      </c>
      <c r="D112" s="4" t="s">
        <v>45</v>
      </c>
      <c r="E112" s="179">
        <v>41276</v>
      </c>
      <c r="K112" s="182">
        <v>84026606</v>
      </c>
      <c r="L112" s="177">
        <v>41277</v>
      </c>
      <c r="P112" s="141" t="s">
        <v>54</v>
      </c>
      <c r="U112" s="141" t="s">
        <v>54</v>
      </c>
      <c r="V112" s="9">
        <v>0.66249999999999998</v>
      </c>
      <c r="W112" s="12">
        <v>0.10208333333333333</v>
      </c>
      <c r="Z112" s="142" t="s">
        <v>120</v>
      </c>
      <c r="AA112" s="142" t="s">
        <v>54</v>
      </c>
    </row>
    <row r="113" spans="1:27">
      <c r="A113" s="4">
        <v>7108</v>
      </c>
      <c r="B113" s="4" t="s">
        <v>38</v>
      </c>
      <c r="C113" s="4">
        <v>1835</v>
      </c>
      <c r="D113" s="4" t="s">
        <v>45</v>
      </c>
      <c r="E113" s="179">
        <v>41276</v>
      </c>
      <c r="K113" s="182">
        <v>90001125</v>
      </c>
      <c r="L113" s="177">
        <v>41276</v>
      </c>
      <c r="P113" s="141" t="s">
        <v>54</v>
      </c>
      <c r="U113" s="141" t="s">
        <v>54</v>
      </c>
      <c r="V113" s="9">
        <v>0.77430555555555558</v>
      </c>
      <c r="W113" s="12">
        <v>0.93194444444444446</v>
      </c>
      <c r="Z113" s="142" t="s">
        <v>120</v>
      </c>
      <c r="AA113" s="142" t="s">
        <v>54</v>
      </c>
    </row>
    <row r="114" spans="1:27">
      <c r="A114" s="4">
        <v>7110</v>
      </c>
      <c r="B114" s="4" t="s">
        <v>40</v>
      </c>
      <c r="C114" s="4">
        <v>1117</v>
      </c>
      <c r="D114" s="4" t="s">
        <v>45</v>
      </c>
      <c r="E114" s="179">
        <v>41276</v>
      </c>
      <c r="K114" s="182">
        <v>90014090</v>
      </c>
      <c r="L114" s="177">
        <v>41276</v>
      </c>
      <c r="P114" s="141" t="s">
        <v>54</v>
      </c>
      <c r="U114" s="141" t="s">
        <v>54</v>
      </c>
      <c r="V114" s="9">
        <v>0.47013888888888888</v>
      </c>
      <c r="W114" s="12">
        <v>0.82777777777777772</v>
      </c>
      <c r="Z114" s="142" t="s">
        <v>120</v>
      </c>
      <c r="AA114" s="142" t="s">
        <v>54</v>
      </c>
    </row>
    <row r="115" spans="1:27">
      <c r="A115" s="4">
        <v>7110</v>
      </c>
      <c r="B115" s="4" t="s">
        <v>40</v>
      </c>
      <c r="C115" s="4">
        <v>937</v>
      </c>
      <c r="D115" s="4" t="s">
        <v>45</v>
      </c>
      <c r="E115" s="179">
        <v>41276</v>
      </c>
      <c r="K115" s="182">
        <v>90034804</v>
      </c>
      <c r="L115" s="177">
        <v>41276</v>
      </c>
      <c r="P115" s="141" t="s">
        <v>54</v>
      </c>
      <c r="U115" s="141" t="s">
        <v>54</v>
      </c>
      <c r="V115" s="9">
        <v>0.40069444444444446</v>
      </c>
      <c r="W115" s="12">
        <v>0.45833333333333331</v>
      </c>
      <c r="Z115" s="142" t="s">
        <v>120</v>
      </c>
      <c r="AA115" s="142" t="s">
        <v>54</v>
      </c>
    </row>
    <row r="116" spans="1:27">
      <c r="A116" s="4">
        <v>7110</v>
      </c>
      <c r="B116" s="4" t="s">
        <v>40</v>
      </c>
      <c r="C116" s="4">
        <v>1309</v>
      </c>
      <c r="D116" s="4" t="s">
        <v>45</v>
      </c>
      <c r="E116" s="179">
        <v>41276</v>
      </c>
      <c r="K116" s="182">
        <v>90037152</v>
      </c>
      <c r="L116" s="177">
        <v>41276</v>
      </c>
      <c r="P116" s="141" t="s">
        <v>54</v>
      </c>
      <c r="U116" s="141" t="s">
        <v>54</v>
      </c>
      <c r="V116" s="9">
        <v>0.54791666666666672</v>
      </c>
      <c r="W116" s="12">
        <v>0.98611111111111116</v>
      </c>
      <c r="Z116" s="142" t="s">
        <v>120</v>
      </c>
      <c r="AA116" s="142" t="s">
        <v>54</v>
      </c>
    </row>
    <row r="117" spans="1:27">
      <c r="A117" s="4">
        <v>7110</v>
      </c>
      <c r="B117" s="4" t="s">
        <v>49</v>
      </c>
      <c r="C117" s="4">
        <v>1500</v>
      </c>
      <c r="D117" s="4" t="s">
        <v>45</v>
      </c>
      <c r="E117" s="179">
        <v>41276</v>
      </c>
      <c r="K117" s="182">
        <v>90051940</v>
      </c>
      <c r="L117" s="177">
        <v>41276</v>
      </c>
      <c r="P117" s="141" t="s">
        <v>54</v>
      </c>
      <c r="U117" s="141" t="s">
        <v>54</v>
      </c>
      <c r="V117" s="9">
        <v>0.625</v>
      </c>
      <c r="W117" s="12">
        <v>0.76249999999999996</v>
      </c>
      <c r="Z117" s="142" t="s">
        <v>120</v>
      </c>
      <c r="AA117" s="142" t="s">
        <v>54</v>
      </c>
    </row>
    <row r="118" spans="1:27">
      <c r="A118" s="4">
        <v>7110</v>
      </c>
      <c r="B118" s="4" t="s">
        <v>40</v>
      </c>
      <c r="C118" s="4">
        <v>926</v>
      </c>
      <c r="D118" s="4" t="s">
        <v>45</v>
      </c>
      <c r="E118" s="179">
        <v>41276</v>
      </c>
      <c r="K118" s="182">
        <v>90088403</v>
      </c>
      <c r="L118" s="177">
        <v>41276</v>
      </c>
      <c r="P118" s="141" t="s">
        <v>54</v>
      </c>
      <c r="U118" s="141" t="s">
        <v>54</v>
      </c>
      <c r="V118" s="9">
        <v>0.39305555555555555</v>
      </c>
      <c r="W118" s="12">
        <v>0.49027777777777776</v>
      </c>
      <c r="Z118" s="142" t="s">
        <v>120</v>
      </c>
      <c r="AA118" s="142" t="s">
        <v>54</v>
      </c>
    </row>
    <row r="119" spans="1:27">
      <c r="A119" s="4">
        <v>7110</v>
      </c>
      <c r="B119" s="4" t="s">
        <v>40</v>
      </c>
      <c r="C119" s="4">
        <v>1138</v>
      </c>
      <c r="D119" s="4" t="s">
        <v>45</v>
      </c>
      <c r="E119" s="179">
        <v>41276</v>
      </c>
      <c r="K119" s="182">
        <v>90092892</v>
      </c>
      <c r="L119" s="177">
        <v>41276</v>
      </c>
      <c r="P119" s="141" t="s">
        <v>54</v>
      </c>
      <c r="U119" s="141" t="s">
        <v>54</v>
      </c>
      <c r="V119" s="9">
        <v>0.48472222222222222</v>
      </c>
      <c r="W119" s="12">
        <v>0.9375</v>
      </c>
      <c r="Z119" s="142" t="s">
        <v>120</v>
      </c>
      <c r="AA119" s="142" t="s">
        <v>54</v>
      </c>
    </row>
    <row r="120" spans="1:27">
      <c r="A120" s="4">
        <v>7110</v>
      </c>
      <c r="B120" s="4" t="s">
        <v>40</v>
      </c>
      <c r="C120" s="4">
        <v>1521</v>
      </c>
      <c r="D120" s="4" t="s">
        <v>47</v>
      </c>
      <c r="E120" s="179">
        <v>41276</v>
      </c>
      <c r="K120" s="182">
        <v>90103166</v>
      </c>
      <c r="L120" s="177">
        <v>41276</v>
      </c>
      <c r="P120" s="141" t="s">
        <v>54</v>
      </c>
      <c r="U120" s="141" t="s">
        <v>54</v>
      </c>
      <c r="V120" s="9">
        <v>0.63958333333333328</v>
      </c>
      <c r="W120" s="12">
        <v>0.75763888888888886</v>
      </c>
      <c r="Z120" s="142" t="s">
        <v>120</v>
      </c>
      <c r="AA120" s="142" t="s">
        <v>54</v>
      </c>
    </row>
    <row r="121" spans="1:27">
      <c r="A121" s="4">
        <v>7108</v>
      </c>
      <c r="B121" s="4" t="s">
        <v>38</v>
      </c>
      <c r="C121" s="4">
        <v>1127</v>
      </c>
      <c r="D121" s="4" t="s">
        <v>45</v>
      </c>
      <c r="E121" s="179">
        <v>41276</v>
      </c>
      <c r="K121" s="182">
        <v>90141391</v>
      </c>
      <c r="L121" s="177">
        <v>41276</v>
      </c>
      <c r="P121" s="141" t="s">
        <v>54</v>
      </c>
      <c r="U121" s="141" t="s">
        <v>54</v>
      </c>
      <c r="V121" s="9">
        <v>0.47708333333333336</v>
      </c>
      <c r="W121" s="12">
        <v>0.78333333333333333</v>
      </c>
      <c r="Z121" s="142" t="s">
        <v>120</v>
      </c>
      <c r="AA121" s="142" t="s">
        <v>54</v>
      </c>
    </row>
    <row r="122" spans="1:27">
      <c r="A122" s="4">
        <v>7108</v>
      </c>
      <c r="B122" s="4" t="s">
        <v>38</v>
      </c>
      <c r="C122" s="4">
        <v>1331</v>
      </c>
      <c r="D122" s="4" t="s">
        <v>45</v>
      </c>
      <c r="E122" s="179">
        <v>41276</v>
      </c>
      <c r="K122" s="182">
        <v>90180302</v>
      </c>
      <c r="L122" s="177">
        <v>41276</v>
      </c>
      <c r="P122" s="141" t="s">
        <v>54</v>
      </c>
      <c r="U122" s="141" t="s">
        <v>54</v>
      </c>
      <c r="V122" s="9">
        <v>0.56319444444444444</v>
      </c>
      <c r="W122" s="12">
        <v>0.73819444444444449</v>
      </c>
      <c r="Z122" s="142" t="s">
        <v>120</v>
      </c>
      <c r="AA122" s="142" t="s">
        <v>54</v>
      </c>
    </row>
    <row r="123" spans="1:27">
      <c r="A123" s="4">
        <v>7108</v>
      </c>
      <c r="B123" s="4" t="s">
        <v>38</v>
      </c>
      <c r="C123" s="4">
        <v>1152</v>
      </c>
      <c r="D123" s="4" t="s">
        <v>45</v>
      </c>
      <c r="E123" s="179">
        <v>41276</v>
      </c>
      <c r="K123" s="182">
        <v>99024412</v>
      </c>
      <c r="L123" s="177">
        <v>41276</v>
      </c>
      <c r="P123" s="141" t="s">
        <v>54</v>
      </c>
      <c r="U123" s="141" t="s">
        <v>54</v>
      </c>
      <c r="V123" s="9">
        <v>0.49444444444444446</v>
      </c>
      <c r="W123" s="12">
        <v>0.79861111111111116</v>
      </c>
      <c r="Z123" s="142" t="s">
        <v>120</v>
      </c>
      <c r="AA123" s="142" t="s">
        <v>54</v>
      </c>
    </row>
    <row r="124" spans="1:27">
      <c r="A124" s="4">
        <v>7107</v>
      </c>
      <c r="B124" s="4" t="s">
        <v>40</v>
      </c>
      <c r="C124" s="4">
        <v>1152</v>
      </c>
      <c r="D124" s="4" t="s">
        <v>38</v>
      </c>
      <c r="E124" s="179">
        <v>41276</v>
      </c>
      <c r="K124" s="182">
        <v>99024412</v>
      </c>
      <c r="L124" s="177">
        <v>41276</v>
      </c>
      <c r="P124" s="141">
        <v>0</v>
      </c>
      <c r="U124" s="141" t="s">
        <v>54</v>
      </c>
      <c r="V124" s="9">
        <v>0.49444444444444446</v>
      </c>
      <c r="W124" s="12">
        <v>0.7993055555555556</v>
      </c>
      <c r="Z124" s="142" t="s">
        <v>120</v>
      </c>
      <c r="AA124" s="142" t="s">
        <v>54</v>
      </c>
    </row>
    <row r="125" spans="1:27">
      <c r="A125" s="4">
        <v>7110</v>
      </c>
      <c r="B125" s="4" t="s">
        <v>40</v>
      </c>
      <c r="C125" s="4">
        <v>1448</v>
      </c>
      <c r="D125" s="4" t="s">
        <v>45</v>
      </c>
      <c r="E125" s="179">
        <v>41276</v>
      </c>
      <c r="K125" s="182">
        <v>1000026974</v>
      </c>
      <c r="L125" s="177">
        <v>41277</v>
      </c>
      <c r="P125" s="141" t="s">
        <v>54</v>
      </c>
      <c r="U125" s="141" t="s">
        <v>54</v>
      </c>
      <c r="V125" s="9">
        <v>0.6166666666666667</v>
      </c>
      <c r="W125" s="12">
        <v>0.11458333333333333</v>
      </c>
      <c r="Z125" s="142" t="s">
        <v>120</v>
      </c>
      <c r="AA125" s="142" t="s">
        <v>54</v>
      </c>
    </row>
    <row r="126" spans="1:27">
      <c r="A126" s="4">
        <v>7110</v>
      </c>
      <c r="B126" s="4" t="s">
        <v>40</v>
      </c>
      <c r="C126" s="4">
        <v>731</v>
      </c>
      <c r="D126" s="4" t="s">
        <v>45</v>
      </c>
      <c r="E126" s="179">
        <v>41276</v>
      </c>
      <c r="K126" s="182">
        <v>1000052517</v>
      </c>
      <c r="L126" s="177">
        <v>41276</v>
      </c>
      <c r="P126" s="141" t="s">
        <v>54</v>
      </c>
      <c r="U126" s="141" t="s">
        <v>54</v>
      </c>
      <c r="V126" s="9">
        <v>0.31319444444444444</v>
      </c>
      <c r="W126" s="12">
        <v>0.46180555555555558</v>
      </c>
      <c r="Z126" s="142" t="s">
        <v>120</v>
      </c>
      <c r="AA126" s="142" t="s">
        <v>54</v>
      </c>
    </row>
    <row r="127" spans="1:27">
      <c r="A127" s="4">
        <v>7110</v>
      </c>
      <c r="B127" s="4" t="s">
        <v>40</v>
      </c>
      <c r="C127" s="4">
        <v>2123</v>
      </c>
      <c r="D127" s="4" t="s">
        <v>45</v>
      </c>
      <c r="E127" s="179">
        <v>41276</v>
      </c>
      <c r="K127" s="182">
        <v>1000075001</v>
      </c>
      <c r="L127" s="177">
        <v>41277</v>
      </c>
      <c r="P127" s="141" t="s">
        <v>54</v>
      </c>
      <c r="U127" s="141" t="s">
        <v>54</v>
      </c>
      <c r="V127" s="9">
        <v>0.89097222222222228</v>
      </c>
      <c r="W127" s="12">
        <v>0.7</v>
      </c>
      <c r="Z127" s="142" t="s">
        <v>120</v>
      </c>
      <c r="AA127" s="142" t="s">
        <v>54</v>
      </c>
    </row>
    <row r="128" spans="1:27">
      <c r="A128" s="4">
        <v>7110</v>
      </c>
      <c r="B128" s="4" t="s">
        <v>40</v>
      </c>
      <c r="C128" s="4">
        <v>547</v>
      </c>
      <c r="D128" s="4" t="s">
        <v>45</v>
      </c>
      <c r="E128" s="179">
        <v>41276</v>
      </c>
      <c r="K128" s="182">
        <v>1000084798</v>
      </c>
      <c r="L128" s="177">
        <v>41276</v>
      </c>
      <c r="P128" s="141" t="s">
        <v>54</v>
      </c>
      <c r="U128" s="141" t="s">
        <v>54</v>
      </c>
      <c r="V128" s="9">
        <v>0.24097222222222223</v>
      </c>
      <c r="W128" s="12">
        <v>0.71527777777777779</v>
      </c>
      <c r="Z128" s="142" t="s">
        <v>120</v>
      </c>
      <c r="AA128" s="142" t="s">
        <v>54</v>
      </c>
    </row>
    <row r="129" spans="1:27">
      <c r="A129" s="4">
        <v>7110</v>
      </c>
      <c r="B129" s="4" t="s">
        <v>40</v>
      </c>
      <c r="C129" s="4">
        <v>1020</v>
      </c>
      <c r="D129" s="4" t="s">
        <v>45</v>
      </c>
      <c r="E129" s="179">
        <v>41276</v>
      </c>
      <c r="K129" s="182">
        <v>1000090998</v>
      </c>
      <c r="L129" s="177">
        <v>41276</v>
      </c>
      <c r="P129" s="141" t="s">
        <v>54</v>
      </c>
      <c r="U129" s="141" t="s">
        <v>54</v>
      </c>
      <c r="V129" s="9">
        <v>0.43055555555555558</v>
      </c>
      <c r="W129" s="12">
        <v>0.61111111111111116</v>
      </c>
      <c r="Z129" s="142" t="s">
        <v>120</v>
      </c>
      <c r="AA129" s="142" t="s">
        <v>54</v>
      </c>
    </row>
    <row r="130" spans="1:27">
      <c r="A130" s="4">
        <v>7110</v>
      </c>
      <c r="B130" s="4" t="s">
        <v>40</v>
      </c>
      <c r="C130" s="4">
        <v>1010</v>
      </c>
      <c r="D130" s="4" t="s">
        <v>45</v>
      </c>
      <c r="E130" s="179">
        <v>41276</v>
      </c>
      <c r="K130" s="182">
        <v>1000101129</v>
      </c>
      <c r="L130" s="177">
        <v>41276</v>
      </c>
      <c r="P130" s="141" t="s">
        <v>54</v>
      </c>
      <c r="U130" s="141" t="s">
        <v>54</v>
      </c>
      <c r="V130" s="9">
        <v>0.4236111111111111</v>
      </c>
      <c r="W130" s="12">
        <v>0.72569444444444442</v>
      </c>
      <c r="Z130" s="142" t="s">
        <v>120</v>
      </c>
      <c r="AA130" s="142" t="s">
        <v>54</v>
      </c>
    </row>
    <row r="131" spans="1:27">
      <c r="A131" s="4">
        <v>7110</v>
      </c>
      <c r="B131" s="4" t="s">
        <v>40</v>
      </c>
      <c r="C131" s="4">
        <v>1204</v>
      </c>
      <c r="D131" s="4" t="s">
        <v>45</v>
      </c>
      <c r="E131" s="179">
        <v>41276</v>
      </c>
      <c r="K131" s="182">
        <v>1000129577</v>
      </c>
      <c r="L131" s="177">
        <v>41276</v>
      </c>
      <c r="P131" s="141" t="s">
        <v>54</v>
      </c>
      <c r="U131" s="141" t="s">
        <v>54</v>
      </c>
      <c r="V131" s="9">
        <v>0.50277777777777777</v>
      </c>
      <c r="W131" s="12">
        <v>0.95625000000000004</v>
      </c>
      <c r="Z131" s="142" t="s">
        <v>120</v>
      </c>
      <c r="AA131" s="142" t="s">
        <v>54</v>
      </c>
    </row>
    <row r="132" spans="1:27">
      <c r="A132" s="4">
        <v>7110</v>
      </c>
      <c r="B132" s="4" t="s">
        <v>49</v>
      </c>
      <c r="C132" s="4">
        <v>2059</v>
      </c>
      <c r="D132" s="4" t="s">
        <v>45</v>
      </c>
      <c r="E132" s="179">
        <v>41276</v>
      </c>
      <c r="K132" s="182">
        <v>1000133754</v>
      </c>
      <c r="L132" s="177">
        <v>41277</v>
      </c>
      <c r="P132" s="141" t="s">
        <v>54</v>
      </c>
      <c r="U132" s="141" t="s">
        <v>54</v>
      </c>
      <c r="V132" s="9">
        <v>0.87430555555555556</v>
      </c>
      <c r="W132" s="12">
        <v>7.6388888888888895E-2</v>
      </c>
      <c r="Z132" s="142" t="s">
        <v>120</v>
      </c>
      <c r="AA132" s="142" t="s">
        <v>54</v>
      </c>
    </row>
    <row r="133" spans="1:27">
      <c r="A133" s="4">
        <v>7110</v>
      </c>
      <c r="B133" s="4" t="s">
        <v>40</v>
      </c>
      <c r="C133" s="4">
        <v>836</v>
      </c>
      <c r="D133" s="4" t="s">
        <v>45</v>
      </c>
      <c r="E133" s="179">
        <v>41276</v>
      </c>
      <c r="K133" s="182">
        <v>1000139616</v>
      </c>
      <c r="L133" s="177">
        <v>41276</v>
      </c>
      <c r="P133" s="141" t="s">
        <v>54</v>
      </c>
      <c r="U133" s="141" t="s">
        <v>54</v>
      </c>
      <c r="V133" s="9">
        <v>0.35833333333333334</v>
      </c>
      <c r="W133" s="12">
        <v>0.39583333333333331</v>
      </c>
      <c r="Z133" s="142" t="s">
        <v>120</v>
      </c>
      <c r="AA133" s="142" t="s">
        <v>54</v>
      </c>
    </row>
    <row r="134" spans="1:27">
      <c r="A134" s="4">
        <v>7110</v>
      </c>
      <c r="B134" s="4" t="s">
        <v>40</v>
      </c>
      <c r="C134" s="4">
        <v>1218</v>
      </c>
      <c r="D134" s="4" t="s">
        <v>45</v>
      </c>
      <c r="E134" s="179">
        <v>41276</v>
      </c>
      <c r="K134" s="182">
        <v>1000139685</v>
      </c>
      <c r="L134" s="177">
        <v>41276</v>
      </c>
      <c r="P134" s="141" t="s">
        <v>54</v>
      </c>
      <c r="U134" s="141" t="s">
        <v>54</v>
      </c>
      <c r="V134" s="9">
        <v>0.51249999999999996</v>
      </c>
      <c r="W134" s="12">
        <v>0.88541666666666663</v>
      </c>
      <c r="Z134" s="142" t="s">
        <v>120</v>
      </c>
      <c r="AA134" s="142" t="s">
        <v>54</v>
      </c>
    </row>
    <row r="135" spans="1:27">
      <c r="A135" s="4">
        <v>7110</v>
      </c>
      <c r="B135" s="4" t="s">
        <v>40</v>
      </c>
      <c r="C135" s="4">
        <v>357</v>
      </c>
      <c r="D135" s="4" t="s">
        <v>45</v>
      </c>
      <c r="E135" s="179">
        <v>41276</v>
      </c>
      <c r="K135" s="182">
        <v>1000144555</v>
      </c>
      <c r="L135" s="177">
        <v>41276</v>
      </c>
      <c r="P135" s="141" t="s">
        <v>54</v>
      </c>
      <c r="U135" s="141" t="s">
        <v>54</v>
      </c>
      <c r="V135" s="9">
        <v>0.16458333333333333</v>
      </c>
      <c r="W135" s="12">
        <v>0.28611111111111109</v>
      </c>
      <c r="Z135" s="142" t="s">
        <v>120</v>
      </c>
      <c r="AA135" s="142" t="s">
        <v>54</v>
      </c>
    </row>
    <row r="136" spans="1:27">
      <c r="A136" s="4">
        <v>7110</v>
      </c>
      <c r="B136" s="4" t="s">
        <v>40</v>
      </c>
      <c r="C136" s="4">
        <v>29</v>
      </c>
      <c r="D136" s="4" t="s">
        <v>45</v>
      </c>
      <c r="E136" s="179">
        <v>41276</v>
      </c>
      <c r="K136" s="182">
        <v>1000152404</v>
      </c>
      <c r="L136" s="177">
        <v>41276</v>
      </c>
      <c r="P136" s="141" t="s">
        <v>54</v>
      </c>
      <c r="U136" s="141" t="s">
        <v>54</v>
      </c>
      <c r="V136" s="9">
        <v>2.013888888888889E-2</v>
      </c>
      <c r="W136" s="12">
        <v>0.16666666666666666</v>
      </c>
      <c r="Z136" s="142" t="s">
        <v>120</v>
      </c>
      <c r="AA136" s="142" t="s">
        <v>54</v>
      </c>
    </row>
    <row r="137" spans="1:27">
      <c r="A137" s="4">
        <v>7110</v>
      </c>
      <c r="B137" s="4" t="s">
        <v>40</v>
      </c>
      <c r="C137" s="4">
        <v>1106</v>
      </c>
      <c r="D137" s="4" t="s">
        <v>45</v>
      </c>
      <c r="E137" s="179">
        <v>41276</v>
      </c>
      <c r="K137" s="182">
        <v>1000154914</v>
      </c>
      <c r="L137" s="177">
        <v>41276</v>
      </c>
      <c r="P137" s="141" t="s">
        <v>54</v>
      </c>
      <c r="U137" s="141" t="s">
        <v>54</v>
      </c>
      <c r="V137" s="9">
        <v>0.46250000000000002</v>
      </c>
      <c r="W137" s="12">
        <v>0.71875</v>
      </c>
      <c r="Z137" s="142" t="s">
        <v>120</v>
      </c>
      <c r="AA137" s="142" t="s">
        <v>54</v>
      </c>
    </row>
    <row r="138" spans="1:27">
      <c r="A138" s="4">
        <v>7110</v>
      </c>
      <c r="B138" s="4" t="s">
        <v>40</v>
      </c>
      <c r="C138" s="4">
        <v>336</v>
      </c>
      <c r="D138" s="4" t="s">
        <v>45</v>
      </c>
      <c r="E138" s="179">
        <v>41276</v>
      </c>
      <c r="K138" s="182">
        <v>1000172348</v>
      </c>
      <c r="L138" s="177">
        <v>41276</v>
      </c>
      <c r="P138" s="141" t="s">
        <v>54</v>
      </c>
      <c r="U138" s="141" t="s">
        <v>54</v>
      </c>
      <c r="V138" s="9">
        <v>0.15</v>
      </c>
      <c r="W138" s="12">
        <v>0.33333333333333331</v>
      </c>
      <c r="Z138" s="142" t="s">
        <v>120</v>
      </c>
      <c r="AA138" s="142" t="s">
        <v>54</v>
      </c>
    </row>
    <row r="139" spans="1:27">
      <c r="A139" s="4">
        <v>7110</v>
      </c>
      <c r="B139" s="4" t="s">
        <v>40</v>
      </c>
      <c r="C139" s="4">
        <v>1529</v>
      </c>
      <c r="D139" s="4" t="s">
        <v>45</v>
      </c>
      <c r="E139" s="179">
        <v>41276</v>
      </c>
      <c r="K139" s="182">
        <v>1000211680</v>
      </c>
      <c r="L139" s="177">
        <v>41277</v>
      </c>
      <c r="P139" s="141" t="s">
        <v>54</v>
      </c>
      <c r="U139" s="141" t="s">
        <v>54</v>
      </c>
      <c r="V139" s="9">
        <v>0.64513888888888893</v>
      </c>
      <c r="W139" s="12">
        <v>0.4826388888888889</v>
      </c>
      <c r="Z139" s="142" t="s">
        <v>120</v>
      </c>
      <c r="AA139" s="142" t="s">
        <v>54</v>
      </c>
    </row>
    <row r="140" spans="1:27">
      <c r="A140" s="4">
        <v>7110</v>
      </c>
      <c r="B140" s="4" t="s">
        <v>49</v>
      </c>
      <c r="C140" s="4">
        <v>1704</v>
      </c>
      <c r="D140" s="4" t="s">
        <v>45</v>
      </c>
      <c r="E140" s="179">
        <v>41276</v>
      </c>
      <c r="K140" s="182">
        <v>1000221317</v>
      </c>
      <c r="L140" s="177">
        <v>41276</v>
      </c>
      <c r="P140" s="141" t="s">
        <v>54</v>
      </c>
      <c r="U140" s="141" t="s">
        <v>54</v>
      </c>
      <c r="V140" s="9">
        <v>0.71111111111111114</v>
      </c>
      <c r="W140" s="12">
        <v>0.73541666666666672</v>
      </c>
      <c r="Z140" s="142" t="s">
        <v>120</v>
      </c>
      <c r="AA140" s="142" t="s">
        <v>54</v>
      </c>
    </row>
    <row r="141" spans="1:27">
      <c r="A141" s="4">
        <v>7110</v>
      </c>
      <c r="B141" s="4" t="s">
        <v>40</v>
      </c>
      <c r="C141" s="4">
        <v>751</v>
      </c>
      <c r="D141" s="4" t="s">
        <v>45</v>
      </c>
      <c r="E141" s="179">
        <v>41276</v>
      </c>
      <c r="K141" s="182">
        <v>1000223319</v>
      </c>
      <c r="L141" s="177">
        <v>41276</v>
      </c>
      <c r="P141" s="141" t="s">
        <v>54</v>
      </c>
      <c r="U141" s="141" t="s">
        <v>54</v>
      </c>
      <c r="V141" s="9">
        <v>0.32708333333333334</v>
      </c>
      <c r="W141" s="12">
        <v>0.66666666666666663</v>
      </c>
      <c r="Z141" s="142" t="s">
        <v>120</v>
      </c>
      <c r="AA141" s="142" t="s">
        <v>54</v>
      </c>
    </row>
    <row r="142" spans="1:27">
      <c r="A142" s="4">
        <v>7110</v>
      </c>
      <c r="B142" s="4" t="s">
        <v>40</v>
      </c>
      <c r="C142" s="4">
        <v>1714</v>
      </c>
      <c r="D142" s="4" t="s">
        <v>45</v>
      </c>
      <c r="E142" s="179">
        <v>41276</v>
      </c>
      <c r="K142" s="182">
        <v>1000223821</v>
      </c>
      <c r="L142" s="177">
        <v>41276</v>
      </c>
      <c r="P142" s="141" t="s">
        <v>54</v>
      </c>
      <c r="U142" s="141" t="s">
        <v>54</v>
      </c>
      <c r="V142" s="9">
        <v>0.71805555555555556</v>
      </c>
      <c r="W142" s="12">
        <v>0.9375</v>
      </c>
      <c r="Z142" s="142" t="s">
        <v>120</v>
      </c>
      <c r="AA142" s="142" t="s">
        <v>54</v>
      </c>
    </row>
    <row r="143" spans="1:27">
      <c r="A143" s="4">
        <v>7108</v>
      </c>
      <c r="B143" s="4" t="s">
        <v>38</v>
      </c>
      <c r="C143" s="4">
        <v>2052</v>
      </c>
      <c r="D143" s="4" t="s">
        <v>45</v>
      </c>
      <c r="E143" s="179">
        <v>41276</v>
      </c>
      <c r="K143" s="182">
        <v>1000236962</v>
      </c>
      <c r="L143" s="177">
        <v>41277</v>
      </c>
      <c r="P143" s="141" t="s">
        <v>54</v>
      </c>
      <c r="U143" s="141" t="s">
        <v>54</v>
      </c>
      <c r="V143" s="9">
        <v>0.86944444444444446</v>
      </c>
      <c r="W143" s="12">
        <v>0.61458333333333337</v>
      </c>
      <c r="Z143" s="142" t="s">
        <v>120</v>
      </c>
      <c r="AA143" s="142" t="s">
        <v>54</v>
      </c>
    </row>
    <row r="144" spans="1:27">
      <c r="A144" s="4">
        <v>7107</v>
      </c>
      <c r="B144" s="4" t="s">
        <v>43</v>
      </c>
      <c r="C144" s="4">
        <v>2052</v>
      </c>
      <c r="D144" s="4" t="s">
        <v>38</v>
      </c>
      <c r="E144" s="179">
        <v>41276</v>
      </c>
      <c r="K144" s="182">
        <v>1000236962</v>
      </c>
      <c r="L144" s="177">
        <v>41277</v>
      </c>
      <c r="P144" s="141">
        <v>0</v>
      </c>
      <c r="U144" s="141" t="s">
        <v>54</v>
      </c>
      <c r="V144" s="9">
        <v>0.86944444444444446</v>
      </c>
      <c r="W144" s="12">
        <v>0.68333333333333335</v>
      </c>
      <c r="Z144" s="142" t="s">
        <v>120</v>
      </c>
      <c r="AA144" s="142" t="s">
        <v>54</v>
      </c>
    </row>
    <row r="145" spans="1:27">
      <c r="A145" s="4">
        <v>7110</v>
      </c>
      <c r="B145" s="4" t="s">
        <v>40</v>
      </c>
      <c r="C145" s="4">
        <v>1114</v>
      </c>
      <c r="D145" s="4" t="s">
        <v>45</v>
      </c>
      <c r="E145" s="179">
        <v>41276</v>
      </c>
      <c r="K145" s="182">
        <v>1000249793</v>
      </c>
      <c r="L145" s="177">
        <v>41276</v>
      </c>
      <c r="P145" s="141" t="s">
        <v>54</v>
      </c>
      <c r="U145" s="141" t="s">
        <v>54</v>
      </c>
      <c r="V145" s="9">
        <v>0.46805555555555556</v>
      </c>
      <c r="W145" s="12">
        <v>0.66249999999999998</v>
      </c>
      <c r="Z145" s="142" t="s">
        <v>120</v>
      </c>
      <c r="AA145" s="142" t="s">
        <v>54</v>
      </c>
    </row>
    <row r="146" spans="1:27">
      <c r="A146" s="4">
        <v>7110</v>
      </c>
      <c r="B146" s="4" t="s">
        <v>40</v>
      </c>
      <c r="C146" s="4">
        <v>1834</v>
      </c>
      <c r="D146" s="4" t="s">
        <v>45</v>
      </c>
      <c r="E146" s="179">
        <v>41276</v>
      </c>
      <c r="K146" s="182">
        <v>1000257151</v>
      </c>
      <c r="L146" s="177">
        <v>41277</v>
      </c>
      <c r="P146" s="141" t="s">
        <v>54</v>
      </c>
      <c r="U146" s="141" t="s">
        <v>54</v>
      </c>
      <c r="V146" s="9">
        <v>0.77361111111111114</v>
      </c>
      <c r="W146" s="12">
        <v>7.2916666666666671E-2</v>
      </c>
      <c r="Z146" s="142" t="s">
        <v>120</v>
      </c>
      <c r="AA146" s="142" t="s">
        <v>54</v>
      </c>
    </row>
    <row r="147" spans="1:27">
      <c r="A147" s="4">
        <v>7110</v>
      </c>
      <c r="B147" s="4" t="s">
        <v>40</v>
      </c>
      <c r="C147" s="4">
        <v>1543</v>
      </c>
      <c r="D147" s="4" t="s">
        <v>45</v>
      </c>
      <c r="E147" s="179">
        <v>41276</v>
      </c>
      <c r="K147" s="182">
        <v>1000264926</v>
      </c>
      <c r="L147" s="177">
        <v>41277</v>
      </c>
      <c r="P147" s="141" t="s">
        <v>54</v>
      </c>
      <c r="U147" s="141" t="s">
        <v>54</v>
      </c>
      <c r="V147" s="9">
        <v>0.65486111111111112</v>
      </c>
      <c r="W147" s="12">
        <v>4.1666666666666664E-2</v>
      </c>
      <c r="Z147" s="142" t="s">
        <v>120</v>
      </c>
      <c r="AA147" s="142" t="s">
        <v>54</v>
      </c>
    </row>
    <row r="148" spans="1:27">
      <c r="A148" s="4">
        <v>7110</v>
      </c>
      <c r="B148" s="4" t="s">
        <v>40</v>
      </c>
      <c r="C148" s="4">
        <v>1235</v>
      </c>
      <c r="D148" s="4" t="s">
        <v>45</v>
      </c>
      <c r="E148" s="179">
        <v>41276</v>
      </c>
      <c r="K148" s="182">
        <v>1000302782</v>
      </c>
      <c r="L148" s="177">
        <v>41276</v>
      </c>
      <c r="P148" s="141" t="s">
        <v>54</v>
      </c>
      <c r="U148" s="141" t="s">
        <v>54</v>
      </c>
      <c r="V148" s="9">
        <v>0.52430555555555558</v>
      </c>
      <c r="W148" s="12">
        <v>0.72013888888888888</v>
      </c>
      <c r="Z148" s="142" t="s">
        <v>120</v>
      </c>
      <c r="AA148" s="142" t="s">
        <v>54</v>
      </c>
    </row>
    <row r="149" spans="1:27">
      <c r="A149" s="4">
        <v>7110</v>
      </c>
      <c r="B149" s="4" t="s">
        <v>40</v>
      </c>
      <c r="C149" s="4">
        <v>505</v>
      </c>
      <c r="D149" s="4" t="s">
        <v>45</v>
      </c>
      <c r="E149" s="179">
        <v>41276</v>
      </c>
      <c r="K149" s="182">
        <v>1000309025</v>
      </c>
      <c r="L149" s="177">
        <v>41276</v>
      </c>
      <c r="P149" s="141" t="s">
        <v>54</v>
      </c>
      <c r="U149" s="141" t="s">
        <v>54</v>
      </c>
      <c r="V149" s="9">
        <v>0.21180555555555555</v>
      </c>
      <c r="W149" s="12">
        <v>0.28749999999999998</v>
      </c>
      <c r="Z149" s="142" t="s">
        <v>120</v>
      </c>
      <c r="AA149" s="142" t="s">
        <v>54</v>
      </c>
    </row>
    <row r="150" spans="1:27">
      <c r="A150" s="4">
        <v>7110</v>
      </c>
      <c r="B150" s="4" t="s">
        <v>40</v>
      </c>
      <c r="C150" s="4">
        <v>1755</v>
      </c>
      <c r="D150" s="4" t="s">
        <v>47</v>
      </c>
      <c r="E150" s="179">
        <v>41276</v>
      </c>
      <c r="K150" s="182">
        <v>1000312177</v>
      </c>
      <c r="L150" s="177">
        <v>41276</v>
      </c>
      <c r="P150" s="141" t="s">
        <v>54</v>
      </c>
      <c r="U150" s="141" t="s">
        <v>54</v>
      </c>
      <c r="V150" s="9">
        <v>0.74652777777777779</v>
      </c>
      <c r="W150" s="12">
        <v>0.80208333333333337</v>
      </c>
      <c r="Z150" s="142" t="s">
        <v>120</v>
      </c>
      <c r="AA150" s="142" t="s">
        <v>54</v>
      </c>
    </row>
    <row r="151" spans="1:27">
      <c r="A151" s="4">
        <v>7110</v>
      </c>
      <c r="B151" s="4" t="s">
        <v>40</v>
      </c>
      <c r="C151" s="4">
        <v>1141</v>
      </c>
      <c r="D151" s="4" t="s">
        <v>45</v>
      </c>
      <c r="E151" s="179">
        <v>41276</v>
      </c>
      <c r="K151" s="182">
        <v>1000319704</v>
      </c>
      <c r="L151" s="177">
        <v>41276</v>
      </c>
      <c r="P151" s="141" t="s">
        <v>54</v>
      </c>
      <c r="U151" s="141" t="s">
        <v>54</v>
      </c>
      <c r="V151" s="9">
        <v>0.48680555555555555</v>
      </c>
      <c r="W151" s="12">
        <v>0.8125</v>
      </c>
      <c r="Z151" s="142" t="s">
        <v>120</v>
      </c>
      <c r="AA151" s="142" t="s">
        <v>54</v>
      </c>
    </row>
    <row r="152" spans="1:27">
      <c r="A152" s="4">
        <v>7108</v>
      </c>
      <c r="B152" s="4" t="s">
        <v>38</v>
      </c>
      <c r="C152" s="4">
        <v>1853</v>
      </c>
      <c r="D152" s="4" t="s">
        <v>45</v>
      </c>
      <c r="E152" s="179">
        <v>41276</v>
      </c>
      <c r="K152" s="182">
        <v>1000332993</v>
      </c>
      <c r="L152" s="177">
        <v>41277</v>
      </c>
      <c r="P152" s="141" t="s">
        <v>54</v>
      </c>
      <c r="U152" s="141" t="s">
        <v>54</v>
      </c>
      <c r="V152" s="9">
        <v>0.78680555555555554</v>
      </c>
      <c r="W152" s="12">
        <v>0.11874999999999999</v>
      </c>
      <c r="Z152" s="142" t="s">
        <v>120</v>
      </c>
      <c r="AA152" s="142" t="s">
        <v>54</v>
      </c>
    </row>
    <row r="153" spans="1:27">
      <c r="A153" s="4">
        <v>7108</v>
      </c>
      <c r="B153" s="4" t="s">
        <v>38</v>
      </c>
      <c r="C153" s="4">
        <v>1243</v>
      </c>
      <c r="D153" s="4" t="s">
        <v>45</v>
      </c>
      <c r="E153" s="179">
        <v>41276</v>
      </c>
      <c r="K153" s="182">
        <v>1000334525</v>
      </c>
      <c r="L153" s="177">
        <v>41276</v>
      </c>
      <c r="P153" s="141" t="s">
        <v>54</v>
      </c>
      <c r="U153" s="141" t="s">
        <v>54</v>
      </c>
      <c r="V153" s="9">
        <v>0.52986111111111112</v>
      </c>
      <c r="W153" s="12">
        <v>0.95347222222222228</v>
      </c>
      <c r="Z153" s="142" t="s">
        <v>120</v>
      </c>
      <c r="AA153" s="142" t="s">
        <v>54</v>
      </c>
    </row>
    <row r="154" spans="1:27">
      <c r="A154" s="4">
        <v>7110</v>
      </c>
      <c r="B154" s="4" t="s">
        <v>49</v>
      </c>
      <c r="C154" s="4">
        <v>1232</v>
      </c>
      <c r="D154" s="4" t="s">
        <v>45</v>
      </c>
      <c r="E154" s="179">
        <v>41276</v>
      </c>
      <c r="K154" s="182">
        <v>1000351789</v>
      </c>
      <c r="L154" s="177">
        <v>41276</v>
      </c>
      <c r="P154" s="141" t="s">
        <v>54</v>
      </c>
      <c r="U154" s="141" t="s">
        <v>54</v>
      </c>
      <c r="V154" s="9">
        <v>0.52222222222222225</v>
      </c>
      <c r="W154" s="12">
        <v>0.71111111111111114</v>
      </c>
      <c r="Z154" s="142" t="s">
        <v>120</v>
      </c>
      <c r="AA154" s="142" t="s">
        <v>54</v>
      </c>
    </row>
    <row r="155" spans="1:27">
      <c r="A155" s="4">
        <v>7110</v>
      </c>
      <c r="B155" s="4" t="s">
        <v>43</v>
      </c>
      <c r="C155" s="4">
        <v>1906</v>
      </c>
      <c r="D155" s="4" t="s">
        <v>45</v>
      </c>
      <c r="E155" s="179">
        <v>41276</v>
      </c>
      <c r="K155" s="182">
        <v>1000353350</v>
      </c>
      <c r="L155" s="177">
        <v>41276</v>
      </c>
      <c r="P155" s="141" t="s">
        <v>54</v>
      </c>
      <c r="U155" s="141" t="s">
        <v>54</v>
      </c>
      <c r="V155" s="9">
        <v>0.79583333333333328</v>
      </c>
      <c r="W155" s="12">
        <v>0.83680555555555558</v>
      </c>
      <c r="Z155" s="142" t="s">
        <v>120</v>
      </c>
      <c r="AA155" s="142" t="s">
        <v>54</v>
      </c>
    </row>
    <row r="156" spans="1:27">
      <c r="A156" s="4">
        <v>7110</v>
      </c>
      <c r="B156" s="4" t="s">
        <v>40</v>
      </c>
      <c r="C156" s="4">
        <v>2156</v>
      </c>
      <c r="D156" s="4" t="s">
        <v>45</v>
      </c>
      <c r="E156" s="179">
        <v>41276</v>
      </c>
      <c r="K156" s="182">
        <v>1000359061</v>
      </c>
      <c r="L156" s="177">
        <v>41277</v>
      </c>
      <c r="P156" s="141" t="s">
        <v>54</v>
      </c>
      <c r="U156" s="141" t="s">
        <v>54</v>
      </c>
      <c r="V156" s="9">
        <v>0.91388888888888886</v>
      </c>
      <c r="W156" s="12">
        <v>0.22916666666666666</v>
      </c>
      <c r="Z156" s="142" t="s">
        <v>120</v>
      </c>
      <c r="AA156" s="142" t="s">
        <v>54</v>
      </c>
    </row>
    <row r="157" spans="1:27">
      <c r="A157" s="4">
        <v>7110</v>
      </c>
      <c r="B157" s="4" t="s">
        <v>40</v>
      </c>
      <c r="C157" s="4">
        <v>1016</v>
      </c>
      <c r="D157" s="4" t="s">
        <v>45</v>
      </c>
      <c r="E157" s="179">
        <v>41276</v>
      </c>
      <c r="K157" s="182">
        <v>1000378778</v>
      </c>
      <c r="L157" s="177">
        <v>41276</v>
      </c>
      <c r="P157" s="141" t="s">
        <v>54</v>
      </c>
      <c r="U157" s="141" t="s">
        <v>54</v>
      </c>
      <c r="V157" s="9">
        <v>0.42777777777777776</v>
      </c>
      <c r="W157" s="12">
        <v>0.5083333333333333</v>
      </c>
      <c r="Z157" s="142" t="s">
        <v>120</v>
      </c>
      <c r="AA157" s="142" t="s">
        <v>54</v>
      </c>
    </row>
    <row r="158" spans="1:27">
      <c r="A158" s="4">
        <v>7110</v>
      </c>
      <c r="B158" s="4" t="s">
        <v>40</v>
      </c>
      <c r="C158" s="4">
        <v>1033</v>
      </c>
      <c r="D158" s="4" t="s">
        <v>45</v>
      </c>
      <c r="E158" s="179">
        <v>41276</v>
      </c>
      <c r="K158" s="182">
        <v>1000410888</v>
      </c>
      <c r="L158" s="177">
        <v>41276</v>
      </c>
      <c r="P158" s="141" t="s">
        <v>54</v>
      </c>
      <c r="U158" s="141" t="s">
        <v>54</v>
      </c>
      <c r="V158" s="9">
        <v>0.43958333333333333</v>
      </c>
      <c r="W158" s="12">
        <v>0.72569444444444442</v>
      </c>
      <c r="Z158" s="142" t="s">
        <v>120</v>
      </c>
      <c r="AA158" s="142" t="s">
        <v>54</v>
      </c>
    </row>
    <row r="159" spans="1:27">
      <c r="A159" s="4">
        <v>7108</v>
      </c>
      <c r="B159" s="4" t="s">
        <v>38</v>
      </c>
      <c r="C159" s="4">
        <v>1450</v>
      </c>
      <c r="D159" s="4" t="s">
        <v>45</v>
      </c>
      <c r="E159" s="179">
        <v>41276</v>
      </c>
      <c r="K159" s="182">
        <v>1000430993</v>
      </c>
      <c r="L159" s="177">
        <v>41276</v>
      </c>
      <c r="P159" s="141" t="s">
        <v>54</v>
      </c>
      <c r="U159" s="141" t="s">
        <v>54</v>
      </c>
      <c r="V159" s="9">
        <v>0.61805555555555558</v>
      </c>
      <c r="W159" s="12">
        <v>0.8520833333333333</v>
      </c>
      <c r="Z159" s="142" t="s">
        <v>120</v>
      </c>
      <c r="AA159" s="142" t="s">
        <v>54</v>
      </c>
    </row>
    <row r="160" spans="1:27">
      <c r="A160" s="4">
        <v>7110</v>
      </c>
      <c r="B160" s="4" t="s">
        <v>40</v>
      </c>
      <c r="C160" s="4">
        <v>1653</v>
      </c>
      <c r="D160" s="4" t="s">
        <v>45</v>
      </c>
      <c r="E160" s="179">
        <v>41276</v>
      </c>
      <c r="K160" s="182">
        <v>1000441466</v>
      </c>
      <c r="L160" s="177">
        <v>41277</v>
      </c>
      <c r="P160" s="141" t="s">
        <v>54</v>
      </c>
      <c r="U160" s="141" t="s">
        <v>54</v>
      </c>
      <c r="V160" s="9">
        <v>0.70347222222222228</v>
      </c>
      <c r="W160" s="12">
        <v>0.17708333333333334</v>
      </c>
      <c r="Z160" s="142" t="s">
        <v>120</v>
      </c>
      <c r="AA160" s="142" t="s">
        <v>54</v>
      </c>
    </row>
    <row r="161" spans="1:27">
      <c r="A161" s="4">
        <v>7108</v>
      </c>
      <c r="B161" s="4" t="s">
        <v>38</v>
      </c>
      <c r="C161" s="4">
        <v>1312</v>
      </c>
      <c r="D161" s="4" t="s">
        <v>45</v>
      </c>
      <c r="E161" s="179">
        <v>41276</v>
      </c>
      <c r="K161" s="182">
        <v>1000477093</v>
      </c>
      <c r="L161" s="177">
        <v>41276</v>
      </c>
      <c r="P161" s="141" t="s">
        <v>54</v>
      </c>
      <c r="U161" s="141" t="s">
        <v>54</v>
      </c>
      <c r="V161" s="9">
        <v>0.55000000000000004</v>
      </c>
      <c r="W161" s="12">
        <v>0.82777777777777772</v>
      </c>
      <c r="Z161" s="142" t="s">
        <v>120</v>
      </c>
      <c r="AA161" s="142" t="s">
        <v>54</v>
      </c>
    </row>
    <row r="162" spans="1:27">
      <c r="A162" s="4">
        <v>7108</v>
      </c>
      <c r="B162" s="4" t="s">
        <v>38</v>
      </c>
      <c r="C162" s="4">
        <v>1641</v>
      </c>
      <c r="D162" s="4" t="s">
        <v>45</v>
      </c>
      <c r="E162" s="179">
        <v>41276</v>
      </c>
      <c r="K162" s="182">
        <v>1000495382</v>
      </c>
      <c r="L162" s="177">
        <v>41277</v>
      </c>
      <c r="P162" s="141" t="s">
        <v>54</v>
      </c>
      <c r="U162" s="141" t="s">
        <v>54</v>
      </c>
      <c r="V162" s="9">
        <v>0.69513888888888886</v>
      </c>
      <c r="W162" s="12">
        <v>0.25694444444444442</v>
      </c>
      <c r="Z162" s="142" t="s">
        <v>120</v>
      </c>
      <c r="AA162" s="142" t="s">
        <v>54</v>
      </c>
    </row>
    <row r="163" spans="1:27">
      <c r="A163" s="4">
        <v>7110</v>
      </c>
      <c r="B163" s="4" t="s">
        <v>40</v>
      </c>
      <c r="C163" s="4">
        <v>1603</v>
      </c>
      <c r="D163" s="4" t="s">
        <v>45</v>
      </c>
      <c r="E163" s="179">
        <v>41276</v>
      </c>
      <c r="K163" s="182">
        <v>1000497231</v>
      </c>
      <c r="L163" s="177">
        <v>41276</v>
      </c>
      <c r="P163" s="141" t="s">
        <v>54</v>
      </c>
      <c r="U163" s="141" t="s">
        <v>54</v>
      </c>
      <c r="V163" s="9">
        <v>0.66874999999999996</v>
      </c>
      <c r="W163" s="12">
        <v>0.90972222222222221</v>
      </c>
      <c r="Z163" s="142" t="s">
        <v>120</v>
      </c>
      <c r="AA163" s="142" t="s">
        <v>54</v>
      </c>
    </row>
    <row r="164" spans="1:27">
      <c r="A164" s="4">
        <v>7108</v>
      </c>
      <c r="B164" s="4" t="s">
        <v>38</v>
      </c>
      <c r="C164" s="4">
        <v>1024</v>
      </c>
      <c r="D164" s="4" t="s">
        <v>45</v>
      </c>
      <c r="E164" s="179">
        <v>41276</v>
      </c>
      <c r="K164" s="182">
        <v>1000497326</v>
      </c>
      <c r="L164" s="177">
        <v>41276</v>
      </c>
      <c r="P164" s="141" t="s">
        <v>54</v>
      </c>
      <c r="U164" s="141" t="s">
        <v>54</v>
      </c>
      <c r="V164" s="9">
        <v>0.43333333333333335</v>
      </c>
      <c r="W164" s="12">
        <v>0.73333333333333328</v>
      </c>
      <c r="Z164" s="142" t="s">
        <v>120</v>
      </c>
      <c r="AA164" s="142" t="s">
        <v>54</v>
      </c>
    </row>
    <row r="165" spans="1:27">
      <c r="A165" s="4">
        <v>7110</v>
      </c>
      <c r="B165" s="4" t="s">
        <v>40</v>
      </c>
      <c r="C165" s="4">
        <v>24</v>
      </c>
      <c r="D165" s="4" t="s">
        <v>45</v>
      </c>
      <c r="E165" s="179">
        <v>41276</v>
      </c>
      <c r="K165" s="182">
        <v>1000505623</v>
      </c>
      <c r="L165" s="177">
        <v>41276</v>
      </c>
      <c r="P165" s="141" t="s">
        <v>54</v>
      </c>
      <c r="U165" s="141" t="s">
        <v>54</v>
      </c>
      <c r="V165" s="9">
        <v>1.6666666666666666E-2</v>
      </c>
      <c r="W165" s="12">
        <v>0.1875</v>
      </c>
      <c r="Z165" s="142" t="s">
        <v>120</v>
      </c>
      <c r="AA165" s="142" t="s">
        <v>54</v>
      </c>
    </row>
    <row r="166" spans="1:27">
      <c r="A166" s="4">
        <v>7110</v>
      </c>
      <c r="B166" s="4" t="s">
        <v>40</v>
      </c>
      <c r="C166" s="4">
        <v>2102</v>
      </c>
      <c r="D166" s="4" t="s">
        <v>45</v>
      </c>
      <c r="E166" s="179">
        <v>41276</v>
      </c>
      <c r="K166" s="182">
        <v>1000533522</v>
      </c>
      <c r="L166" s="177">
        <v>41277</v>
      </c>
      <c r="P166" s="141" t="s">
        <v>54</v>
      </c>
      <c r="U166" s="141" t="s">
        <v>54</v>
      </c>
      <c r="V166" s="9">
        <v>0.87638888888888888</v>
      </c>
      <c r="W166" s="12">
        <v>0.19791666666666666</v>
      </c>
      <c r="Z166" s="142" t="s">
        <v>120</v>
      </c>
      <c r="AA166" s="142" t="s">
        <v>54</v>
      </c>
    </row>
    <row r="167" spans="1:27">
      <c r="A167" s="4">
        <v>7110</v>
      </c>
      <c r="B167" s="4" t="s">
        <v>40</v>
      </c>
      <c r="C167" s="4">
        <v>426</v>
      </c>
      <c r="D167" s="4" t="s">
        <v>45</v>
      </c>
      <c r="E167" s="179">
        <v>41276</v>
      </c>
      <c r="K167" s="182">
        <v>1000533780</v>
      </c>
      <c r="L167" s="177">
        <v>41276</v>
      </c>
      <c r="P167" s="141" t="s">
        <v>54</v>
      </c>
      <c r="U167" s="141" t="s">
        <v>54</v>
      </c>
      <c r="V167" s="9">
        <v>0.18472222222222223</v>
      </c>
      <c r="W167" s="12">
        <v>0.28888888888888886</v>
      </c>
      <c r="Z167" s="142" t="s">
        <v>120</v>
      </c>
      <c r="AA167" s="142" t="s">
        <v>54</v>
      </c>
    </row>
    <row r="168" spans="1:27">
      <c r="A168" s="4">
        <v>7110</v>
      </c>
      <c r="B168" s="4" t="s">
        <v>40</v>
      </c>
      <c r="C168" s="4">
        <v>2111</v>
      </c>
      <c r="D168" s="4" t="s">
        <v>45</v>
      </c>
      <c r="E168" s="179">
        <v>41276</v>
      </c>
      <c r="K168" s="182">
        <v>1000536413</v>
      </c>
      <c r="L168" s="177">
        <v>41276</v>
      </c>
      <c r="P168" s="141" t="s">
        <v>54</v>
      </c>
      <c r="U168" s="141" t="s">
        <v>54</v>
      </c>
      <c r="V168" s="9">
        <v>0.88263888888888886</v>
      </c>
      <c r="W168" s="12">
        <v>0.96180555555555558</v>
      </c>
      <c r="Z168" s="142" t="s">
        <v>120</v>
      </c>
      <c r="AA168" s="142" t="s">
        <v>54</v>
      </c>
    </row>
    <row r="169" spans="1:27">
      <c r="A169" s="4">
        <v>7110</v>
      </c>
      <c r="B169" s="4" t="s">
        <v>40</v>
      </c>
      <c r="C169" s="4">
        <v>1758</v>
      </c>
      <c r="D169" s="4" t="s">
        <v>45</v>
      </c>
      <c r="E169" s="179">
        <v>41276</v>
      </c>
      <c r="K169" s="182">
        <v>1000553423</v>
      </c>
      <c r="L169" s="177">
        <v>41276</v>
      </c>
      <c r="P169" s="141" t="s">
        <v>54</v>
      </c>
      <c r="U169" s="141" t="s">
        <v>54</v>
      </c>
      <c r="V169" s="9">
        <v>0.74861111111111112</v>
      </c>
      <c r="W169" s="12">
        <v>0.97916666666666663</v>
      </c>
      <c r="Z169" s="142" t="s">
        <v>120</v>
      </c>
      <c r="AA169" s="142" t="s">
        <v>54</v>
      </c>
    </row>
    <row r="170" spans="1:27">
      <c r="A170" s="4">
        <v>7110</v>
      </c>
      <c r="B170" s="4" t="s">
        <v>40</v>
      </c>
      <c r="C170" s="4">
        <v>1351</v>
      </c>
      <c r="D170" s="4" t="s">
        <v>45</v>
      </c>
      <c r="E170" s="179">
        <v>41276</v>
      </c>
      <c r="K170" s="182">
        <v>1000560178</v>
      </c>
      <c r="L170" s="177">
        <v>41276</v>
      </c>
      <c r="P170" s="141" t="s">
        <v>54</v>
      </c>
      <c r="U170" s="141" t="s">
        <v>54</v>
      </c>
      <c r="V170" s="9">
        <v>0.57708333333333328</v>
      </c>
      <c r="W170" s="12">
        <v>0.8305555555555556</v>
      </c>
      <c r="Z170" s="142" t="s">
        <v>120</v>
      </c>
      <c r="AA170" s="142" t="s">
        <v>54</v>
      </c>
    </row>
    <row r="171" spans="1:27">
      <c r="A171" s="4">
        <v>7110</v>
      </c>
      <c r="B171" s="4" t="s">
        <v>40</v>
      </c>
      <c r="C171" s="4">
        <v>315</v>
      </c>
      <c r="D171" s="4" t="s">
        <v>45</v>
      </c>
      <c r="E171" s="179">
        <v>41276</v>
      </c>
      <c r="K171" s="182">
        <v>1000572543</v>
      </c>
      <c r="L171" s="177">
        <v>41276</v>
      </c>
      <c r="P171" s="141" t="s">
        <v>54</v>
      </c>
      <c r="U171" s="141" t="s">
        <v>54</v>
      </c>
      <c r="V171" s="9">
        <v>0.13541666666666666</v>
      </c>
      <c r="W171" s="12">
        <v>0.1875</v>
      </c>
      <c r="Z171" s="142" t="s">
        <v>120</v>
      </c>
      <c r="AA171" s="142" t="s">
        <v>54</v>
      </c>
    </row>
    <row r="172" spans="1:27">
      <c r="A172" s="4">
        <v>7110</v>
      </c>
      <c r="B172" s="4" t="s">
        <v>40</v>
      </c>
      <c r="C172" s="4">
        <v>327</v>
      </c>
      <c r="D172" s="4" t="s">
        <v>45</v>
      </c>
      <c r="E172" s="179">
        <v>41276</v>
      </c>
      <c r="K172" s="182">
        <v>1000572544</v>
      </c>
      <c r="L172" s="177">
        <v>41276</v>
      </c>
      <c r="P172" s="141" t="s">
        <v>54</v>
      </c>
      <c r="U172" s="141" t="s">
        <v>54</v>
      </c>
      <c r="V172" s="9">
        <v>0.14374999999999999</v>
      </c>
      <c r="W172" s="12">
        <v>0.28819444444444442</v>
      </c>
      <c r="Z172" s="142" t="s">
        <v>120</v>
      </c>
      <c r="AA172" s="142" t="s">
        <v>54</v>
      </c>
    </row>
    <row r="173" spans="1:27">
      <c r="A173" s="4">
        <v>7108</v>
      </c>
      <c r="B173" s="4" t="s">
        <v>38</v>
      </c>
      <c r="C173" s="4">
        <v>1022</v>
      </c>
      <c r="D173" s="4" t="s">
        <v>45</v>
      </c>
      <c r="E173" s="179">
        <v>41276</v>
      </c>
      <c r="K173" s="182">
        <v>1000572568</v>
      </c>
      <c r="L173" s="177">
        <v>41276</v>
      </c>
      <c r="P173" s="141" t="s">
        <v>54</v>
      </c>
      <c r="U173" s="141" t="s">
        <v>54</v>
      </c>
      <c r="V173" s="9">
        <v>0.43194444444444446</v>
      </c>
      <c r="W173" s="12">
        <v>0.62916666666666665</v>
      </c>
      <c r="Z173" s="142" t="s">
        <v>120</v>
      </c>
      <c r="AA173" s="142" t="s">
        <v>54</v>
      </c>
    </row>
    <row r="174" spans="1:27">
      <c r="A174" s="4">
        <v>7107</v>
      </c>
      <c r="B174" s="4" t="s">
        <v>39</v>
      </c>
      <c r="C174" s="4">
        <v>1022</v>
      </c>
      <c r="D174" s="4" t="s">
        <v>38</v>
      </c>
      <c r="E174" s="179">
        <v>41276</v>
      </c>
      <c r="K174" s="182">
        <v>1000572568</v>
      </c>
      <c r="L174" s="177">
        <v>41276</v>
      </c>
      <c r="P174" s="141">
        <v>0</v>
      </c>
      <c r="U174" s="141" t="s">
        <v>54</v>
      </c>
      <c r="V174" s="9">
        <v>0.43194444444444446</v>
      </c>
      <c r="W174" s="12">
        <v>0.63124999999999998</v>
      </c>
      <c r="Z174" s="142" t="s">
        <v>120</v>
      </c>
      <c r="AA174" s="142" t="s">
        <v>54</v>
      </c>
    </row>
    <row r="175" spans="1:27">
      <c r="A175" s="4">
        <v>7110</v>
      </c>
      <c r="B175" s="4" t="s">
        <v>40</v>
      </c>
      <c r="C175" s="4">
        <v>1200</v>
      </c>
      <c r="D175" s="4" t="s">
        <v>51</v>
      </c>
      <c r="E175" s="179">
        <v>41276</v>
      </c>
      <c r="K175" s="182">
        <v>1000572587</v>
      </c>
      <c r="L175" s="177">
        <v>41276</v>
      </c>
      <c r="P175" s="141" t="s">
        <v>54</v>
      </c>
      <c r="U175" s="141" t="s">
        <v>54</v>
      </c>
      <c r="V175" s="9">
        <v>0.5</v>
      </c>
      <c r="W175" s="12">
        <v>0.66319444444444442</v>
      </c>
      <c r="Z175" s="142" t="s">
        <v>120</v>
      </c>
      <c r="AA175" s="142" t="s">
        <v>54</v>
      </c>
    </row>
    <row r="176" spans="1:27">
      <c r="A176" s="4">
        <v>7110</v>
      </c>
      <c r="B176" s="4" t="s">
        <v>49</v>
      </c>
      <c r="C176" s="4">
        <v>1210</v>
      </c>
      <c r="D176" s="4" t="s">
        <v>45</v>
      </c>
      <c r="E176" s="179">
        <v>41276</v>
      </c>
      <c r="K176" s="182">
        <v>1000572591</v>
      </c>
      <c r="L176" s="177">
        <v>41276</v>
      </c>
      <c r="P176" s="141" t="s">
        <v>54</v>
      </c>
      <c r="U176" s="141" t="s">
        <v>54</v>
      </c>
      <c r="V176" s="9">
        <v>0.50694444444444442</v>
      </c>
      <c r="W176" s="12">
        <v>0.67847222222222225</v>
      </c>
      <c r="Z176" s="142" t="s">
        <v>120</v>
      </c>
      <c r="AA176" s="142" t="s">
        <v>54</v>
      </c>
    </row>
    <row r="177" spans="1:27">
      <c r="A177" s="4">
        <v>7110</v>
      </c>
      <c r="B177" s="4" t="s">
        <v>40</v>
      </c>
      <c r="C177" s="4">
        <v>1230</v>
      </c>
      <c r="D177" s="4" t="s">
        <v>45</v>
      </c>
      <c r="E177" s="179">
        <v>41276</v>
      </c>
      <c r="K177" s="182">
        <v>1000572593</v>
      </c>
      <c r="L177" s="177">
        <v>41276</v>
      </c>
      <c r="P177" s="141" t="s">
        <v>54</v>
      </c>
      <c r="U177" s="141" t="s">
        <v>54</v>
      </c>
      <c r="V177" s="9">
        <v>0.52083333333333337</v>
      </c>
      <c r="W177" s="12">
        <v>0.66249999999999998</v>
      </c>
      <c r="Z177" s="142" t="s">
        <v>120</v>
      </c>
      <c r="AA177" s="142" t="s">
        <v>54</v>
      </c>
    </row>
    <row r="178" spans="1:27">
      <c r="A178" s="4">
        <v>7110</v>
      </c>
      <c r="B178" s="4" t="s">
        <v>40</v>
      </c>
      <c r="C178" s="4">
        <v>1248</v>
      </c>
      <c r="D178" s="4" t="s">
        <v>45</v>
      </c>
      <c r="E178" s="179">
        <v>41276</v>
      </c>
      <c r="K178" s="182">
        <v>1000572594</v>
      </c>
      <c r="L178" s="177">
        <v>41277</v>
      </c>
      <c r="P178" s="141" t="s">
        <v>54</v>
      </c>
      <c r="U178" s="141" t="s">
        <v>54</v>
      </c>
      <c r="V178" s="9">
        <v>0.53333333333333333</v>
      </c>
      <c r="W178" s="12">
        <v>6.25E-2</v>
      </c>
      <c r="Z178" s="142" t="s">
        <v>120</v>
      </c>
      <c r="AA178" s="142" t="s">
        <v>54</v>
      </c>
    </row>
    <row r="179" spans="1:27">
      <c r="A179" s="4">
        <v>7110</v>
      </c>
      <c r="B179" s="4" t="s">
        <v>40</v>
      </c>
      <c r="C179" s="4">
        <v>1259</v>
      </c>
      <c r="D179" s="4" t="s">
        <v>45</v>
      </c>
      <c r="E179" s="179">
        <v>41276</v>
      </c>
      <c r="K179" s="182">
        <v>1000572596</v>
      </c>
      <c r="L179" s="177">
        <v>41276</v>
      </c>
      <c r="P179" s="141" t="s">
        <v>54</v>
      </c>
      <c r="U179" s="141" t="s">
        <v>54</v>
      </c>
      <c r="V179" s="9">
        <v>0.54097222222222219</v>
      </c>
      <c r="W179" s="12">
        <v>0.54791666666666672</v>
      </c>
      <c r="Z179" s="142" t="s">
        <v>120</v>
      </c>
      <c r="AA179" s="142" t="s">
        <v>54</v>
      </c>
    </row>
    <row r="180" spans="1:27">
      <c r="A180" s="4">
        <v>7108</v>
      </c>
      <c r="B180" s="4" t="s">
        <v>38</v>
      </c>
      <c r="C180" s="4">
        <v>1330</v>
      </c>
      <c r="D180" s="4" t="s">
        <v>45</v>
      </c>
      <c r="E180" s="179">
        <v>41276</v>
      </c>
      <c r="K180" s="182">
        <v>1000572603</v>
      </c>
      <c r="L180" s="177">
        <v>41276</v>
      </c>
      <c r="P180" s="141" t="s">
        <v>54</v>
      </c>
      <c r="U180" s="141" t="s">
        <v>54</v>
      </c>
      <c r="V180" s="9">
        <v>0.5625</v>
      </c>
      <c r="W180" s="12">
        <v>0.73402777777777772</v>
      </c>
      <c r="Z180" s="142" t="s">
        <v>120</v>
      </c>
      <c r="AA180" s="142" t="s">
        <v>54</v>
      </c>
    </row>
    <row r="181" spans="1:27">
      <c r="A181" s="4">
        <v>7110</v>
      </c>
      <c r="B181" s="4" t="s">
        <v>40</v>
      </c>
      <c r="C181" s="4">
        <v>1402</v>
      </c>
      <c r="D181" s="4" t="s">
        <v>45</v>
      </c>
      <c r="E181" s="179">
        <v>41276</v>
      </c>
      <c r="K181" s="182">
        <v>1000572606</v>
      </c>
      <c r="L181" s="177">
        <v>41276</v>
      </c>
      <c r="P181" s="141" t="s">
        <v>54</v>
      </c>
      <c r="U181" s="141" t="s">
        <v>54</v>
      </c>
      <c r="V181" s="9">
        <v>0.58472222222222225</v>
      </c>
      <c r="W181" s="12">
        <v>0.95833333333333337</v>
      </c>
      <c r="Z181" s="142" t="s">
        <v>120</v>
      </c>
      <c r="AA181" s="142" t="s">
        <v>54</v>
      </c>
    </row>
    <row r="182" spans="1:27">
      <c r="A182" s="4">
        <v>7110</v>
      </c>
      <c r="B182" s="4" t="s">
        <v>40</v>
      </c>
      <c r="C182" s="4">
        <v>1444</v>
      </c>
      <c r="D182" s="4" t="s">
        <v>45</v>
      </c>
      <c r="E182" s="179">
        <v>41276</v>
      </c>
      <c r="K182" s="182">
        <v>1000572621</v>
      </c>
      <c r="L182" s="177">
        <v>41276</v>
      </c>
      <c r="P182" s="141" t="s">
        <v>54</v>
      </c>
      <c r="U182" s="141" t="s">
        <v>54</v>
      </c>
      <c r="V182" s="9">
        <v>0.61388888888888893</v>
      </c>
      <c r="W182" s="12">
        <v>0.72152777777777777</v>
      </c>
      <c r="Z182" s="142" t="s">
        <v>120</v>
      </c>
      <c r="AA182" s="142" t="s">
        <v>54</v>
      </c>
    </row>
    <row r="183" spans="1:27">
      <c r="A183" s="4">
        <v>7108</v>
      </c>
      <c r="B183" s="4" t="s">
        <v>38</v>
      </c>
      <c r="C183" s="4">
        <v>1533</v>
      </c>
      <c r="D183" s="4" t="s">
        <v>45</v>
      </c>
      <c r="E183" s="179">
        <v>41276</v>
      </c>
      <c r="K183" s="182">
        <v>1000572630</v>
      </c>
      <c r="L183" s="177">
        <v>41276</v>
      </c>
      <c r="P183" s="141" t="s">
        <v>54</v>
      </c>
      <c r="U183" s="141" t="s">
        <v>54</v>
      </c>
      <c r="V183" s="9">
        <v>0.6479166666666667</v>
      </c>
      <c r="W183" s="12">
        <v>0.69791666666666663</v>
      </c>
      <c r="Z183" s="142" t="s">
        <v>120</v>
      </c>
      <c r="AA183" s="142" t="s">
        <v>54</v>
      </c>
    </row>
    <row r="184" spans="1:27">
      <c r="A184" s="4">
        <v>7107</v>
      </c>
      <c r="B184" s="4" t="s">
        <v>39</v>
      </c>
      <c r="C184" s="4">
        <v>1533</v>
      </c>
      <c r="D184" s="4" t="s">
        <v>38</v>
      </c>
      <c r="E184" s="179">
        <v>41276</v>
      </c>
      <c r="K184" s="182">
        <v>1000572630</v>
      </c>
      <c r="L184" s="177">
        <v>41276</v>
      </c>
      <c r="P184" s="141">
        <v>0</v>
      </c>
      <c r="U184" s="141" t="s">
        <v>54</v>
      </c>
      <c r="V184" s="9">
        <v>0.6479166666666667</v>
      </c>
      <c r="W184" s="12">
        <v>0.70763888888888893</v>
      </c>
      <c r="Z184" s="142" t="s">
        <v>120</v>
      </c>
      <c r="AA184" s="142" t="s">
        <v>54</v>
      </c>
    </row>
    <row r="185" spans="1:27">
      <c r="A185" s="4">
        <v>7110</v>
      </c>
      <c r="B185" s="4" t="s">
        <v>49</v>
      </c>
      <c r="C185" s="4">
        <v>1650</v>
      </c>
      <c r="D185" s="4" t="s">
        <v>45</v>
      </c>
      <c r="E185" s="179">
        <v>41276</v>
      </c>
      <c r="K185" s="182">
        <v>1000572637</v>
      </c>
      <c r="L185" s="177">
        <v>41277</v>
      </c>
      <c r="P185" s="141" t="s">
        <v>54</v>
      </c>
      <c r="U185" s="141" t="s">
        <v>54</v>
      </c>
      <c r="V185" s="9">
        <v>0.70138888888888884</v>
      </c>
      <c r="W185" s="12">
        <v>3.472222222222222E-3</v>
      </c>
      <c r="Z185" s="142" t="s">
        <v>120</v>
      </c>
      <c r="AA185" s="142" t="s">
        <v>54</v>
      </c>
    </row>
    <row r="186" spans="1:27">
      <c r="A186" s="4">
        <v>7110</v>
      </c>
      <c r="B186" s="4" t="s">
        <v>40</v>
      </c>
      <c r="C186" s="4">
        <v>1940</v>
      </c>
      <c r="D186" s="4" t="s">
        <v>45</v>
      </c>
      <c r="E186" s="179">
        <v>41276</v>
      </c>
      <c r="K186" s="182">
        <v>1000572645</v>
      </c>
      <c r="L186" s="177">
        <v>41276</v>
      </c>
      <c r="P186" s="141" t="s">
        <v>54</v>
      </c>
      <c r="U186" s="141" t="s">
        <v>54</v>
      </c>
      <c r="V186" s="9">
        <v>0.81944444444444442</v>
      </c>
      <c r="W186" s="12">
        <v>0.84027777777777779</v>
      </c>
      <c r="Z186" s="142" t="s">
        <v>120</v>
      </c>
      <c r="AA186" s="142" t="s">
        <v>54</v>
      </c>
    </row>
    <row r="187" spans="1:27">
      <c r="A187" s="4">
        <v>7108</v>
      </c>
      <c r="B187" s="4" t="s">
        <v>38</v>
      </c>
      <c r="C187" s="4">
        <v>2139</v>
      </c>
      <c r="D187" s="4" t="s">
        <v>45</v>
      </c>
      <c r="E187" s="179">
        <v>41276</v>
      </c>
      <c r="K187" s="182">
        <v>1000572652</v>
      </c>
      <c r="L187" s="177">
        <v>41277</v>
      </c>
      <c r="P187" s="141" t="s">
        <v>54</v>
      </c>
      <c r="U187" s="141" t="s">
        <v>54</v>
      </c>
      <c r="V187" s="9">
        <v>0.90208333333333335</v>
      </c>
      <c r="W187" s="12">
        <v>8.1250000000000003E-2</v>
      </c>
      <c r="Z187" s="142" t="s">
        <v>120</v>
      </c>
      <c r="AA187" s="142" t="s">
        <v>54</v>
      </c>
    </row>
    <row r="188" spans="1:27">
      <c r="A188" s="4">
        <v>7110</v>
      </c>
      <c r="B188" s="4" t="s">
        <v>40</v>
      </c>
      <c r="C188" s="4">
        <v>1603</v>
      </c>
      <c r="D188" s="4" t="s">
        <v>45</v>
      </c>
      <c r="E188" s="179">
        <v>41277</v>
      </c>
      <c r="K188" s="182">
        <v>245072</v>
      </c>
      <c r="L188" s="177">
        <v>41277</v>
      </c>
      <c r="P188" s="141" t="s">
        <v>54</v>
      </c>
      <c r="U188" s="141" t="s">
        <v>54</v>
      </c>
      <c r="V188" s="9">
        <v>0.66874999999999996</v>
      </c>
      <c r="W188" s="12">
        <v>0.86458333333333337</v>
      </c>
      <c r="Z188" s="142" t="s">
        <v>120</v>
      </c>
      <c r="AA188" s="142" t="s">
        <v>54</v>
      </c>
    </row>
    <row r="189" spans="1:27">
      <c r="A189" s="4">
        <v>7110</v>
      </c>
      <c r="B189" s="4" t="s">
        <v>40</v>
      </c>
      <c r="C189" s="4">
        <v>1024</v>
      </c>
      <c r="D189" s="4" t="s">
        <v>45</v>
      </c>
      <c r="E189" s="179">
        <v>41277</v>
      </c>
      <c r="K189" s="182">
        <v>250115</v>
      </c>
      <c r="L189" s="177">
        <v>41277</v>
      </c>
      <c r="P189" s="141" t="s">
        <v>54</v>
      </c>
      <c r="U189" s="141" t="s">
        <v>54</v>
      </c>
      <c r="V189" s="9">
        <v>0.43333333333333335</v>
      </c>
      <c r="W189" s="12">
        <v>0.62708333333333333</v>
      </c>
      <c r="Z189" s="142" t="s">
        <v>120</v>
      </c>
      <c r="AA189" s="142" t="s">
        <v>54</v>
      </c>
    </row>
    <row r="190" spans="1:27">
      <c r="A190" s="4">
        <v>7110</v>
      </c>
      <c r="B190" s="4" t="s">
        <v>40</v>
      </c>
      <c r="C190" s="4">
        <v>1806</v>
      </c>
      <c r="D190" s="4" t="s">
        <v>45</v>
      </c>
      <c r="E190" s="179">
        <v>41277</v>
      </c>
      <c r="K190" s="182">
        <v>258444</v>
      </c>
      <c r="L190" s="177">
        <v>41278</v>
      </c>
      <c r="P190" s="141" t="s">
        <v>54</v>
      </c>
      <c r="U190" s="141" t="s">
        <v>54</v>
      </c>
      <c r="V190" s="9">
        <v>0.75416666666666665</v>
      </c>
      <c r="W190" s="12">
        <v>1.1805555555555555E-2</v>
      </c>
      <c r="Z190" s="142" t="s">
        <v>120</v>
      </c>
      <c r="AA190" s="142" t="s">
        <v>54</v>
      </c>
    </row>
    <row r="191" spans="1:27">
      <c r="A191" s="4">
        <v>7110</v>
      </c>
      <c r="B191" s="4" t="s">
        <v>40</v>
      </c>
      <c r="C191" s="4">
        <v>234</v>
      </c>
      <c r="D191" s="4" t="s">
        <v>45</v>
      </c>
      <c r="E191" s="179">
        <v>41277</v>
      </c>
      <c r="K191" s="182">
        <v>267041</v>
      </c>
      <c r="L191" s="177">
        <v>41277</v>
      </c>
      <c r="P191" s="141" t="s">
        <v>54</v>
      </c>
      <c r="U191" s="141" t="s">
        <v>54</v>
      </c>
      <c r="V191" s="9">
        <v>0.10694444444444444</v>
      </c>
      <c r="W191" s="12">
        <v>0.27430555555555558</v>
      </c>
      <c r="Z191" s="142" t="s">
        <v>120</v>
      </c>
      <c r="AA191" s="142" t="s">
        <v>54</v>
      </c>
    </row>
    <row r="192" spans="1:27">
      <c r="A192" s="4">
        <v>7110</v>
      </c>
      <c r="B192" s="4" t="s">
        <v>40</v>
      </c>
      <c r="C192" s="4">
        <v>1211</v>
      </c>
      <c r="D192" s="4" t="s">
        <v>45</v>
      </c>
      <c r="E192" s="179">
        <v>41277</v>
      </c>
      <c r="K192" s="182">
        <v>309504</v>
      </c>
      <c r="L192" s="177">
        <v>41277</v>
      </c>
      <c r="P192" s="141" t="s">
        <v>54</v>
      </c>
      <c r="U192" s="141" t="s">
        <v>54</v>
      </c>
      <c r="V192" s="9">
        <v>0.50763888888888886</v>
      </c>
      <c r="W192" s="12">
        <v>0.75763888888888886</v>
      </c>
      <c r="Z192" s="142" t="s">
        <v>120</v>
      </c>
      <c r="AA192" s="142" t="s">
        <v>54</v>
      </c>
    </row>
    <row r="193" spans="1:27">
      <c r="A193" s="4">
        <v>7110</v>
      </c>
      <c r="B193" s="4" t="s">
        <v>49</v>
      </c>
      <c r="C193" s="4">
        <v>1925</v>
      </c>
      <c r="D193" s="4" t="s">
        <v>45</v>
      </c>
      <c r="E193" s="179">
        <v>41277</v>
      </c>
      <c r="K193" s="182">
        <v>85007793</v>
      </c>
      <c r="L193" s="177">
        <v>41278</v>
      </c>
      <c r="P193" s="141" t="s">
        <v>54</v>
      </c>
      <c r="U193" s="141" t="s">
        <v>54</v>
      </c>
      <c r="V193" s="9">
        <v>0.80902777777777779</v>
      </c>
      <c r="W193" s="12">
        <v>2.1527777777777778E-2</v>
      </c>
      <c r="Z193" s="142" t="s">
        <v>120</v>
      </c>
      <c r="AA193" s="142" t="s">
        <v>54</v>
      </c>
    </row>
    <row r="194" spans="1:27">
      <c r="A194" s="4">
        <v>7110</v>
      </c>
      <c r="B194" s="4" t="s">
        <v>40</v>
      </c>
      <c r="C194" s="4">
        <v>419</v>
      </c>
      <c r="D194" s="4" t="s">
        <v>45</v>
      </c>
      <c r="E194" s="179">
        <v>41277</v>
      </c>
      <c r="K194" s="182">
        <v>90019535</v>
      </c>
      <c r="L194" s="177">
        <v>41277</v>
      </c>
      <c r="P194" s="141" t="s">
        <v>54</v>
      </c>
      <c r="U194" s="141" t="s">
        <v>54</v>
      </c>
      <c r="V194" s="9">
        <v>0.17986111111111111</v>
      </c>
      <c r="W194" s="12">
        <v>0.46458333333333335</v>
      </c>
      <c r="Z194" s="142" t="s">
        <v>120</v>
      </c>
      <c r="AA194" s="142" t="s">
        <v>54</v>
      </c>
    </row>
    <row r="195" spans="1:27">
      <c r="A195" s="4">
        <v>7108</v>
      </c>
      <c r="B195" s="4" t="s">
        <v>38</v>
      </c>
      <c r="C195" s="4">
        <v>2127</v>
      </c>
      <c r="D195" s="4" t="s">
        <v>45</v>
      </c>
      <c r="E195" s="179">
        <v>41277</v>
      </c>
      <c r="K195" s="182">
        <v>90026827</v>
      </c>
      <c r="L195" s="177">
        <v>41278</v>
      </c>
      <c r="P195" s="141" t="s">
        <v>54</v>
      </c>
      <c r="U195" s="141" t="s">
        <v>54</v>
      </c>
      <c r="V195" s="9">
        <v>0.89375000000000004</v>
      </c>
      <c r="W195" s="12">
        <v>0.47222222222222221</v>
      </c>
      <c r="Z195" s="142" t="s">
        <v>120</v>
      </c>
      <c r="AA195" s="142" t="s">
        <v>54</v>
      </c>
    </row>
    <row r="196" spans="1:27">
      <c r="A196" s="4">
        <v>7107</v>
      </c>
      <c r="B196" s="4" t="s">
        <v>40</v>
      </c>
      <c r="C196" s="4">
        <v>2127</v>
      </c>
      <c r="D196" s="4" t="s">
        <v>38</v>
      </c>
      <c r="E196" s="179">
        <v>41277</v>
      </c>
      <c r="K196" s="182">
        <v>90026827</v>
      </c>
      <c r="L196" s="177">
        <v>41278</v>
      </c>
      <c r="P196" s="141">
        <v>0</v>
      </c>
      <c r="U196" s="141" t="s">
        <v>54</v>
      </c>
      <c r="V196" s="9">
        <v>0.89375000000000004</v>
      </c>
      <c r="W196" s="12">
        <v>0.47291666666666665</v>
      </c>
      <c r="Z196" s="142" t="s">
        <v>120</v>
      </c>
      <c r="AA196" s="142" t="s">
        <v>54</v>
      </c>
    </row>
    <row r="197" spans="1:27">
      <c r="A197" s="4">
        <v>7108</v>
      </c>
      <c r="B197" s="4" t="s">
        <v>38</v>
      </c>
      <c r="C197" s="4">
        <v>47</v>
      </c>
      <c r="D197" s="4" t="s">
        <v>45</v>
      </c>
      <c r="E197" s="179">
        <v>41277</v>
      </c>
      <c r="K197" s="182">
        <v>90030408</v>
      </c>
      <c r="L197" s="177">
        <v>41277</v>
      </c>
      <c r="P197" s="141" t="s">
        <v>54</v>
      </c>
      <c r="U197" s="141" t="s">
        <v>54</v>
      </c>
      <c r="V197" s="9">
        <v>3.2638888888888891E-2</v>
      </c>
      <c r="W197" s="12">
        <v>0.62986111111111109</v>
      </c>
      <c r="Z197" s="142" t="s">
        <v>120</v>
      </c>
      <c r="AA197" s="142" t="s">
        <v>54</v>
      </c>
    </row>
    <row r="198" spans="1:27">
      <c r="A198" s="4">
        <v>7107</v>
      </c>
      <c r="B198" s="4" t="s">
        <v>40</v>
      </c>
      <c r="C198" s="4">
        <v>47</v>
      </c>
      <c r="D198" s="4" t="s">
        <v>38</v>
      </c>
      <c r="E198" s="179">
        <v>41277</v>
      </c>
      <c r="K198" s="182">
        <v>90030408</v>
      </c>
      <c r="L198" s="177">
        <v>41277</v>
      </c>
      <c r="P198" s="141">
        <v>0</v>
      </c>
      <c r="U198" s="141" t="s">
        <v>54</v>
      </c>
      <c r="V198" s="9">
        <v>3.2638888888888891E-2</v>
      </c>
      <c r="W198" s="12">
        <v>0.63055555555555554</v>
      </c>
      <c r="Z198" s="142" t="s">
        <v>120</v>
      </c>
      <c r="AA198" s="142" t="s">
        <v>54</v>
      </c>
    </row>
    <row r="199" spans="1:27">
      <c r="A199" s="4">
        <v>7110</v>
      </c>
      <c r="B199" s="4" t="s">
        <v>40</v>
      </c>
      <c r="C199" s="4">
        <v>1231</v>
      </c>
      <c r="D199" s="4" t="s">
        <v>45</v>
      </c>
      <c r="E199" s="179">
        <v>41277</v>
      </c>
      <c r="K199" s="182">
        <v>90037541</v>
      </c>
      <c r="L199" s="177">
        <v>41277</v>
      </c>
      <c r="P199" s="141" t="s">
        <v>54</v>
      </c>
      <c r="U199" s="141" t="s">
        <v>54</v>
      </c>
      <c r="V199" s="9">
        <v>0.52152777777777781</v>
      </c>
      <c r="W199" s="12">
        <v>0.89583333333333337</v>
      </c>
      <c r="Z199" s="142" t="s">
        <v>120</v>
      </c>
      <c r="AA199" s="142" t="s">
        <v>54</v>
      </c>
    </row>
    <row r="200" spans="1:27">
      <c r="A200" s="4">
        <v>7108</v>
      </c>
      <c r="B200" s="4" t="s">
        <v>38</v>
      </c>
      <c r="C200" s="4">
        <v>911</v>
      </c>
      <c r="D200" s="4" t="s">
        <v>45</v>
      </c>
      <c r="E200" s="179">
        <v>41277</v>
      </c>
      <c r="K200" s="182">
        <v>90099231</v>
      </c>
      <c r="L200" s="177">
        <v>41277</v>
      </c>
      <c r="P200" s="141" t="s">
        <v>54</v>
      </c>
      <c r="U200" s="141" t="s">
        <v>54</v>
      </c>
      <c r="V200" s="9">
        <v>0.38263888888888886</v>
      </c>
      <c r="W200" s="12">
        <v>0.62430555555555556</v>
      </c>
      <c r="Z200" s="142" t="s">
        <v>120</v>
      </c>
      <c r="AA200" s="142" t="s">
        <v>54</v>
      </c>
    </row>
    <row r="201" spans="1:27">
      <c r="A201" s="4">
        <v>7108</v>
      </c>
      <c r="B201" s="4" t="s">
        <v>38</v>
      </c>
      <c r="C201" s="4">
        <v>1125</v>
      </c>
      <c r="D201" s="4" t="s">
        <v>45</v>
      </c>
      <c r="E201" s="179">
        <v>41277</v>
      </c>
      <c r="K201" s="182">
        <v>90102303</v>
      </c>
      <c r="L201" s="177">
        <v>41277</v>
      </c>
      <c r="P201" s="141" t="s">
        <v>54</v>
      </c>
      <c r="U201" s="141" t="s">
        <v>54</v>
      </c>
      <c r="V201" s="9">
        <v>0.47569444444444442</v>
      </c>
      <c r="W201" s="12">
        <v>0.77986111111111112</v>
      </c>
      <c r="Z201" s="142" t="s">
        <v>120</v>
      </c>
      <c r="AA201" s="142" t="s">
        <v>54</v>
      </c>
    </row>
    <row r="202" spans="1:27">
      <c r="A202" s="4">
        <v>7108</v>
      </c>
      <c r="B202" s="4" t="s">
        <v>38</v>
      </c>
      <c r="C202" s="4">
        <v>1846</v>
      </c>
      <c r="D202" s="4" t="s">
        <v>45</v>
      </c>
      <c r="E202" s="179">
        <v>41277</v>
      </c>
      <c r="K202" s="182">
        <v>99008006</v>
      </c>
      <c r="L202" s="177">
        <v>41278</v>
      </c>
      <c r="P202" s="141" t="s">
        <v>54</v>
      </c>
      <c r="U202" s="141" t="s">
        <v>54</v>
      </c>
      <c r="V202" s="9">
        <v>0.78194444444444444</v>
      </c>
      <c r="W202" s="12">
        <v>3.472222222222222E-3</v>
      </c>
      <c r="Z202" s="142" t="s">
        <v>120</v>
      </c>
      <c r="AA202" s="142" t="s">
        <v>54</v>
      </c>
    </row>
    <row r="203" spans="1:27">
      <c r="A203" s="4">
        <v>7107</v>
      </c>
      <c r="B203" s="4" t="s">
        <v>40</v>
      </c>
      <c r="C203" s="4">
        <v>1846</v>
      </c>
      <c r="D203" s="4" t="s">
        <v>38</v>
      </c>
      <c r="E203" s="179">
        <v>41277</v>
      </c>
      <c r="K203" s="182">
        <v>99008006</v>
      </c>
      <c r="L203" s="177">
        <v>41278</v>
      </c>
      <c r="P203" s="141">
        <v>0</v>
      </c>
      <c r="U203" s="141" t="s">
        <v>54</v>
      </c>
      <c r="V203" s="9">
        <v>0.78194444444444444</v>
      </c>
      <c r="W203" s="12">
        <v>0.14166666666666666</v>
      </c>
      <c r="Z203" s="142" t="s">
        <v>120</v>
      </c>
      <c r="AA203" s="142" t="s">
        <v>54</v>
      </c>
    </row>
    <row r="204" spans="1:27">
      <c r="A204" s="4">
        <v>7110</v>
      </c>
      <c r="B204" s="4" t="s">
        <v>40</v>
      </c>
      <c r="C204" s="4">
        <v>413</v>
      </c>
      <c r="D204" s="4" t="s">
        <v>45</v>
      </c>
      <c r="E204" s="179">
        <v>41277</v>
      </c>
      <c r="K204" s="182">
        <v>99009772</v>
      </c>
      <c r="L204" s="177">
        <v>41277</v>
      </c>
      <c r="P204" s="141" t="s">
        <v>54</v>
      </c>
      <c r="U204" s="141" t="s">
        <v>54</v>
      </c>
      <c r="V204" s="9">
        <v>0.17569444444444443</v>
      </c>
      <c r="W204" s="12">
        <v>0.20833333333333334</v>
      </c>
      <c r="Z204" s="142" t="s">
        <v>120</v>
      </c>
      <c r="AA204" s="142" t="s">
        <v>54</v>
      </c>
    </row>
    <row r="205" spans="1:27">
      <c r="A205" s="4">
        <v>7110</v>
      </c>
      <c r="B205" s="4" t="s">
        <v>49</v>
      </c>
      <c r="C205" s="4">
        <v>1600</v>
      </c>
      <c r="D205" s="4" t="s">
        <v>45</v>
      </c>
      <c r="E205" s="179">
        <v>41277</v>
      </c>
      <c r="K205" s="182">
        <v>99028151</v>
      </c>
      <c r="L205" s="177">
        <v>41277</v>
      </c>
      <c r="P205" s="141" t="s">
        <v>54</v>
      </c>
      <c r="U205" s="141" t="s">
        <v>54</v>
      </c>
      <c r="V205" s="9">
        <v>0.66666666666666663</v>
      </c>
      <c r="W205" s="12">
        <v>0.94791666666666663</v>
      </c>
      <c r="Z205" s="142" t="s">
        <v>120</v>
      </c>
      <c r="AA205" s="142" t="s">
        <v>54</v>
      </c>
    </row>
    <row r="206" spans="1:27">
      <c r="A206" s="4">
        <v>7110</v>
      </c>
      <c r="B206" s="4" t="s">
        <v>40</v>
      </c>
      <c r="C206" s="4">
        <v>952</v>
      </c>
      <c r="D206" s="4" t="s">
        <v>45</v>
      </c>
      <c r="E206" s="179">
        <v>41277</v>
      </c>
      <c r="K206" s="182">
        <v>99038294</v>
      </c>
      <c r="L206" s="177">
        <v>41277</v>
      </c>
      <c r="P206" s="141" t="s">
        <v>54</v>
      </c>
      <c r="U206" s="141" t="s">
        <v>54</v>
      </c>
      <c r="V206" s="9">
        <v>0.41111111111111109</v>
      </c>
      <c r="W206" s="12">
        <v>0.61805555555555558</v>
      </c>
      <c r="Z206" s="142" t="s">
        <v>120</v>
      </c>
      <c r="AA206" s="142" t="s">
        <v>54</v>
      </c>
    </row>
    <row r="207" spans="1:27">
      <c r="A207" s="4">
        <v>7110</v>
      </c>
      <c r="B207" s="4" t="s">
        <v>40</v>
      </c>
      <c r="C207" s="4">
        <v>1936</v>
      </c>
      <c r="D207" s="4" t="s">
        <v>45</v>
      </c>
      <c r="E207" s="179">
        <v>41277</v>
      </c>
      <c r="K207" s="182">
        <v>99041134</v>
      </c>
      <c r="L207" s="177">
        <v>41278</v>
      </c>
      <c r="P207" s="141" t="s">
        <v>54</v>
      </c>
      <c r="U207" s="141" t="s">
        <v>54</v>
      </c>
      <c r="V207" s="9">
        <v>0.81666666666666665</v>
      </c>
      <c r="W207" s="12">
        <v>6.25E-2</v>
      </c>
      <c r="Z207" s="142" t="s">
        <v>120</v>
      </c>
      <c r="AA207" s="142" t="s">
        <v>54</v>
      </c>
    </row>
    <row r="208" spans="1:27">
      <c r="A208" s="4">
        <v>7108</v>
      </c>
      <c r="B208" s="4" t="s">
        <v>38</v>
      </c>
      <c r="C208" s="4">
        <v>359</v>
      </c>
      <c r="D208" s="4" t="s">
        <v>45</v>
      </c>
      <c r="E208" s="179">
        <v>41277</v>
      </c>
      <c r="K208" s="182">
        <v>99044440</v>
      </c>
      <c r="L208" s="177">
        <v>41277</v>
      </c>
      <c r="P208" s="141" t="s">
        <v>54</v>
      </c>
      <c r="U208" s="141" t="s">
        <v>54</v>
      </c>
      <c r="V208" s="9">
        <v>0.16597222222222222</v>
      </c>
      <c r="W208" s="12">
        <v>0.41597222222222224</v>
      </c>
      <c r="Z208" s="142" t="s">
        <v>120</v>
      </c>
      <c r="AA208" s="142" t="s">
        <v>54</v>
      </c>
    </row>
    <row r="209" spans="1:27">
      <c r="A209" s="4">
        <v>7107</v>
      </c>
      <c r="B209" s="4" t="s">
        <v>39</v>
      </c>
      <c r="C209" s="4">
        <v>359</v>
      </c>
      <c r="D209" s="4" t="s">
        <v>38</v>
      </c>
      <c r="E209" s="179">
        <v>41277</v>
      </c>
      <c r="K209" s="182">
        <v>99044440</v>
      </c>
      <c r="L209" s="177">
        <v>41277</v>
      </c>
      <c r="P209" s="141">
        <v>0</v>
      </c>
      <c r="U209" s="141" t="s">
        <v>54</v>
      </c>
      <c r="V209" s="9">
        <v>0.16597222222222222</v>
      </c>
      <c r="W209" s="12">
        <v>0.71250000000000002</v>
      </c>
      <c r="Z209" s="142" t="s">
        <v>120</v>
      </c>
      <c r="AA209" s="142" t="s">
        <v>54</v>
      </c>
    </row>
    <row r="210" spans="1:27">
      <c r="A210" s="4">
        <v>7110</v>
      </c>
      <c r="B210" s="4" t="s">
        <v>52</v>
      </c>
      <c r="C210" s="4">
        <v>1514</v>
      </c>
      <c r="D210" s="4" t="s">
        <v>45</v>
      </c>
      <c r="E210" s="179">
        <v>41277</v>
      </c>
      <c r="K210" s="182">
        <v>1000001134</v>
      </c>
      <c r="L210" s="177">
        <v>41277</v>
      </c>
      <c r="P210" s="141" t="s">
        <v>54</v>
      </c>
      <c r="U210" s="141" t="s">
        <v>54</v>
      </c>
      <c r="V210" s="9">
        <v>0.63472222222222219</v>
      </c>
      <c r="W210" s="12">
        <v>0.91666666666666663</v>
      </c>
      <c r="Z210" s="142" t="s">
        <v>120</v>
      </c>
      <c r="AA210" s="142" t="s">
        <v>54</v>
      </c>
    </row>
    <row r="211" spans="1:27">
      <c r="A211" s="4">
        <v>7108</v>
      </c>
      <c r="B211" s="4" t="s">
        <v>38</v>
      </c>
      <c r="C211" s="4">
        <v>1029</v>
      </c>
      <c r="D211" s="4" t="s">
        <v>45</v>
      </c>
      <c r="E211" s="179">
        <v>41277</v>
      </c>
      <c r="K211" s="182">
        <v>1000011689</v>
      </c>
      <c r="L211" s="177">
        <v>41277</v>
      </c>
      <c r="P211" s="141" t="s">
        <v>54</v>
      </c>
      <c r="U211" s="141" t="s">
        <v>54</v>
      </c>
      <c r="V211" s="9">
        <v>0.43680555555555556</v>
      </c>
      <c r="W211" s="12">
        <v>0.66527777777777775</v>
      </c>
      <c r="Z211" s="142" t="s">
        <v>120</v>
      </c>
      <c r="AA211" s="142" t="s">
        <v>54</v>
      </c>
    </row>
    <row r="212" spans="1:27">
      <c r="A212" s="4">
        <v>7108</v>
      </c>
      <c r="B212" s="4" t="s">
        <v>38</v>
      </c>
      <c r="C212" s="4">
        <v>1426</v>
      </c>
      <c r="D212" s="4" t="s">
        <v>45</v>
      </c>
      <c r="E212" s="179">
        <v>41277</v>
      </c>
      <c r="K212" s="182">
        <v>1000014811</v>
      </c>
      <c r="L212" s="177">
        <v>41277</v>
      </c>
      <c r="P212" s="141" t="s">
        <v>54</v>
      </c>
      <c r="U212" s="141" t="s">
        <v>54</v>
      </c>
      <c r="V212" s="9">
        <v>0.60138888888888886</v>
      </c>
      <c r="W212" s="12">
        <v>0.97569444444444442</v>
      </c>
      <c r="Z212" s="142" t="s">
        <v>120</v>
      </c>
      <c r="AA212" s="142" t="s">
        <v>54</v>
      </c>
    </row>
    <row r="213" spans="1:27">
      <c r="A213" s="4">
        <v>7108</v>
      </c>
      <c r="B213" s="4" t="s">
        <v>38</v>
      </c>
      <c r="C213" s="4">
        <v>1504</v>
      </c>
      <c r="D213" s="4" t="s">
        <v>45</v>
      </c>
      <c r="E213" s="179">
        <v>41277</v>
      </c>
      <c r="K213" s="182">
        <v>1000024246</v>
      </c>
      <c r="L213" s="177">
        <v>41278</v>
      </c>
      <c r="P213" s="141" t="s">
        <v>54</v>
      </c>
      <c r="U213" s="141" t="s">
        <v>54</v>
      </c>
      <c r="V213" s="9">
        <v>0.62777777777777777</v>
      </c>
      <c r="W213" s="12">
        <v>8.0555555555555561E-2</v>
      </c>
      <c r="Z213" s="142" t="s">
        <v>120</v>
      </c>
      <c r="AA213" s="142" t="s">
        <v>54</v>
      </c>
    </row>
    <row r="214" spans="1:27">
      <c r="A214" s="4">
        <v>7110</v>
      </c>
      <c r="B214" s="4" t="s">
        <v>40</v>
      </c>
      <c r="C214" s="4">
        <v>1959</v>
      </c>
      <c r="D214" s="4" t="s">
        <v>45</v>
      </c>
      <c r="E214" s="179">
        <v>41277</v>
      </c>
      <c r="K214" s="182">
        <v>1000029205</v>
      </c>
      <c r="L214" s="177">
        <v>41278</v>
      </c>
      <c r="P214" s="141" t="s">
        <v>54</v>
      </c>
      <c r="U214" s="141" t="s">
        <v>54</v>
      </c>
      <c r="V214" s="9">
        <v>0.83263888888888893</v>
      </c>
      <c r="W214" s="12">
        <v>0.10416666666666667</v>
      </c>
      <c r="Z214" s="142" t="s">
        <v>120</v>
      </c>
      <c r="AA214" s="142" t="s">
        <v>54</v>
      </c>
    </row>
    <row r="215" spans="1:27">
      <c r="A215" s="4">
        <v>7110</v>
      </c>
      <c r="B215" s="4" t="s">
        <v>49</v>
      </c>
      <c r="C215" s="4">
        <v>1916</v>
      </c>
      <c r="D215" s="4" t="s">
        <v>45</v>
      </c>
      <c r="E215" s="179">
        <v>41277</v>
      </c>
      <c r="K215" s="182">
        <v>1000031449</v>
      </c>
      <c r="L215" s="177">
        <v>41278</v>
      </c>
      <c r="P215" s="141" t="s">
        <v>54</v>
      </c>
      <c r="U215" s="141" t="s">
        <v>54</v>
      </c>
      <c r="V215" s="9">
        <v>0.80277777777777781</v>
      </c>
      <c r="W215" s="12">
        <v>2.4305555555555556E-2</v>
      </c>
      <c r="Z215" s="142" t="s">
        <v>120</v>
      </c>
      <c r="AA215" s="142" t="s">
        <v>54</v>
      </c>
    </row>
    <row r="216" spans="1:27">
      <c r="A216" s="4">
        <v>7110</v>
      </c>
      <c r="B216" s="4" t="s">
        <v>40</v>
      </c>
      <c r="C216" s="4">
        <v>1325</v>
      </c>
      <c r="D216" s="4" t="s">
        <v>45</v>
      </c>
      <c r="E216" s="179">
        <v>41277</v>
      </c>
      <c r="K216" s="182">
        <v>1000045066</v>
      </c>
      <c r="L216" s="177">
        <v>41277</v>
      </c>
      <c r="P216" s="141" t="s">
        <v>54</v>
      </c>
      <c r="U216" s="141" t="s">
        <v>54</v>
      </c>
      <c r="V216" s="9">
        <v>0.55902777777777779</v>
      </c>
      <c r="W216" s="12">
        <v>0.85486111111111107</v>
      </c>
      <c r="Z216" s="142" t="s">
        <v>120</v>
      </c>
      <c r="AA216" s="142" t="s">
        <v>54</v>
      </c>
    </row>
    <row r="217" spans="1:27">
      <c r="A217" s="4">
        <v>7110</v>
      </c>
      <c r="B217" s="4" t="s">
        <v>40</v>
      </c>
      <c r="C217" s="4">
        <v>1750</v>
      </c>
      <c r="D217" s="4" t="s">
        <v>45</v>
      </c>
      <c r="E217" s="179">
        <v>41277</v>
      </c>
      <c r="K217" s="182">
        <v>1000053930</v>
      </c>
      <c r="L217" s="177">
        <v>41277</v>
      </c>
      <c r="P217" s="141" t="s">
        <v>54</v>
      </c>
      <c r="U217" s="141" t="s">
        <v>54</v>
      </c>
      <c r="V217" s="9">
        <v>0.74305555555555558</v>
      </c>
      <c r="W217" s="12">
        <v>0.93125000000000002</v>
      </c>
      <c r="Z217" s="142" t="s">
        <v>120</v>
      </c>
      <c r="AA217" s="142" t="s">
        <v>54</v>
      </c>
    </row>
    <row r="218" spans="1:27">
      <c r="A218" s="4">
        <v>7108</v>
      </c>
      <c r="B218" s="4" t="s">
        <v>38</v>
      </c>
      <c r="C218" s="4">
        <v>1550</v>
      </c>
      <c r="D218" s="4" t="s">
        <v>45</v>
      </c>
      <c r="E218" s="179">
        <v>41277</v>
      </c>
      <c r="K218" s="182">
        <v>1000056331</v>
      </c>
      <c r="L218" s="177">
        <v>41278</v>
      </c>
      <c r="P218" s="141" t="s">
        <v>54</v>
      </c>
      <c r="U218" s="141" t="s">
        <v>54</v>
      </c>
      <c r="V218" s="9">
        <v>0.65972222222222221</v>
      </c>
      <c r="W218" s="12">
        <v>0.97222222222222221</v>
      </c>
      <c r="Z218" s="142" t="s">
        <v>120</v>
      </c>
      <c r="AA218" s="142" t="s">
        <v>54</v>
      </c>
    </row>
    <row r="219" spans="1:27">
      <c r="A219" s="4">
        <v>7110</v>
      </c>
      <c r="B219" s="4" t="s">
        <v>40</v>
      </c>
      <c r="C219" s="4">
        <v>1139</v>
      </c>
      <c r="D219" s="4" t="s">
        <v>45</v>
      </c>
      <c r="E219" s="179">
        <v>41277</v>
      </c>
      <c r="K219" s="182">
        <v>1000056715</v>
      </c>
      <c r="L219" s="177">
        <v>41277</v>
      </c>
      <c r="P219" s="141" t="s">
        <v>54</v>
      </c>
      <c r="U219" s="141" t="s">
        <v>54</v>
      </c>
      <c r="V219" s="9">
        <v>0.48541666666666666</v>
      </c>
      <c r="W219" s="12">
        <v>0.66666666666666663</v>
      </c>
      <c r="Z219" s="142" t="s">
        <v>120</v>
      </c>
      <c r="AA219" s="142" t="s">
        <v>54</v>
      </c>
    </row>
    <row r="220" spans="1:27">
      <c r="A220" s="4">
        <v>7110</v>
      </c>
      <c r="B220" s="4" t="s">
        <v>49</v>
      </c>
      <c r="C220" s="4">
        <v>1424</v>
      </c>
      <c r="D220" s="4" t="s">
        <v>45</v>
      </c>
      <c r="E220" s="179">
        <v>41277</v>
      </c>
      <c r="K220" s="182">
        <v>1000078242</v>
      </c>
      <c r="L220" s="177">
        <v>41277</v>
      </c>
      <c r="P220" s="141" t="s">
        <v>54</v>
      </c>
      <c r="U220" s="141" t="s">
        <v>54</v>
      </c>
      <c r="V220" s="9">
        <v>0.6</v>
      </c>
      <c r="W220" s="12">
        <v>0.70486111111111116</v>
      </c>
      <c r="Z220" s="142" t="s">
        <v>120</v>
      </c>
      <c r="AA220" s="142" t="s">
        <v>54</v>
      </c>
    </row>
    <row r="221" spans="1:27">
      <c r="A221" s="4">
        <v>7110</v>
      </c>
      <c r="B221" s="4" t="s">
        <v>49</v>
      </c>
      <c r="C221" s="4">
        <v>1656</v>
      </c>
      <c r="D221" s="4" t="s">
        <v>45</v>
      </c>
      <c r="E221" s="179">
        <v>41277</v>
      </c>
      <c r="K221" s="182">
        <v>1000078242</v>
      </c>
      <c r="L221" s="177">
        <v>41277</v>
      </c>
      <c r="P221" s="141" t="s">
        <v>54</v>
      </c>
      <c r="U221" s="141" t="s">
        <v>54</v>
      </c>
      <c r="V221" s="9">
        <v>0.7055555555555556</v>
      </c>
      <c r="W221" s="12">
        <v>0.81180555555555556</v>
      </c>
      <c r="Z221" s="142" t="s">
        <v>120</v>
      </c>
      <c r="AA221" s="142" t="s">
        <v>54</v>
      </c>
    </row>
    <row r="222" spans="1:27">
      <c r="A222" s="4">
        <v>7110</v>
      </c>
      <c r="B222" s="4" t="s">
        <v>40</v>
      </c>
      <c r="C222" s="4">
        <v>805</v>
      </c>
      <c r="D222" s="4" t="s">
        <v>45</v>
      </c>
      <c r="E222" s="179">
        <v>41277</v>
      </c>
      <c r="K222" s="182">
        <v>1000163960</v>
      </c>
      <c r="L222" s="177">
        <v>41277</v>
      </c>
      <c r="P222" s="141" t="s">
        <v>54</v>
      </c>
      <c r="U222" s="141" t="s">
        <v>54</v>
      </c>
      <c r="V222" s="9">
        <v>0.33680555555555558</v>
      </c>
      <c r="W222" s="12">
        <v>0.40486111111111112</v>
      </c>
      <c r="Z222" s="142" t="s">
        <v>120</v>
      </c>
      <c r="AA222" s="142" t="s">
        <v>54</v>
      </c>
    </row>
    <row r="223" spans="1:27">
      <c r="A223" s="4">
        <v>7108</v>
      </c>
      <c r="B223" s="4" t="s">
        <v>38</v>
      </c>
      <c r="C223" s="4">
        <v>1320</v>
      </c>
      <c r="D223" s="4" t="s">
        <v>45</v>
      </c>
      <c r="E223" s="179">
        <v>41277</v>
      </c>
      <c r="K223" s="182">
        <v>1000167722</v>
      </c>
      <c r="L223" s="177">
        <v>41277</v>
      </c>
      <c r="P223" s="141" t="s">
        <v>54</v>
      </c>
      <c r="U223" s="141" t="s">
        <v>54</v>
      </c>
      <c r="V223" s="9">
        <v>0.55555555555555558</v>
      </c>
      <c r="W223" s="12">
        <v>0.83194444444444449</v>
      </c>
      <c r="Z223" s="142" t="s">
        <v>120</v>
      </c>
      <c r="AA223" s="142" t="s">
        <v>54</v>
      </c>
    </row>
    <row r="224" spans="1:27">
      <c r="A224" s="4">
        <v>7108</v>
      </c>
      <c r="B224" s="4" t="s">
        <v>38</v>
      </c>
      <c r="C224" s="4">
        <v>1909</v>
      </c>
      <c r="D224" s="4" t="s">
        <v>45</v>
      </c>
      <c r="E224" s="179">
        <v>41277</v>
      </c>
      <c r="K224" s="182">
        <v>1000181336</v>
      </c>
      <c r="L224" s="177">
        <v>41278</v>
      </c>
      <c r="P224" s="141" t="s">
        <v>54</v>
      </c>
      <c r="U224" s="141" t="s">
        <v>54</v>
      </c>
      <c r="V224" s="9">
        <v>0.79791666666666672</v>
      </c>
      <c r="W224" s="12">
        <v>9.4444444444444442E-2</v>
      </c>
      <c r="Z224" s="142" t="s">
        <v>120</v>
      </c>
      <c r="AA224" s="142" t="s">
        <v>54</v>
      </c>
    </row>
    <row r="225" spans="1:27">
      <c r="A225" s="4">
        <v>7108</v>
      </c>
      <c r="B225" s="4" t="s">
        <v>38</v>
      </c>
      <c r="C225" s="4">
        <v>1317</v>
      </c>
      <c r="D225" s="4" t="s">
        <v>45</v>
      </c>
      <c r="E225" s="179">
        <v>41277</v>
      </c>
      <c r="K225" s="182">
        <v>1000187319</v>
      </c>
      <c r="L225" s="177">
        <v>41277</v>
      </c>
      <c r="P225" s="141" t="s">
        <v>54</v>
      </c>
      <c r="U225" s="141" t="s">
        <v>54</v>
      </c>
      <c r="V225" s="9">
        <v>0.55347222222222225</v>
      </c>
      <c r="W225" s="12">
        <v>0.72291666666666665</v>
      </c>
      <c r="Z225" s="142" t="s">
        <v>120</v>
      </c>
      <c r="AA225" s="142" t="s">
        <v>54</v>
      </c>
    </row>
    <row r="226" spans="1:27">
      <c r="A226" s="4">
        <v>7110</v>
      </c>
      <c r="B226" s="4" t="s">
        <v>40</v>
      </c>
      <c r="C226" s="4">
        <v>1432</v>
      </c>
      <c r="D226" s="4" t="s">
        <v>45</v>
      </c>
      <c r="E226" s="179">
        <v>41277</v>
      </c>
      <c r="K226" s="182">
        <v>1000189160</v>
      </c>
      <c r="L226" s="177">
        <v>41278</v>
      </c>
      <c r="P226" s="141" t="s">
        <v>54</v>
      </c>
      <c r="U226" s="141" t="s">
        <v>54</v>
      </c>
      <c r="V226" s="9">
        <v>0.60555555555555551</v>
      </c>
      <c r="W226" s="12">
        <v>5.6250000000000001E-2</v>
      </c>
      <c r="Z226" s="142" t="s">
        <v>120</v>
      </c>
      <c r="AA226" s="142" t="s">
        <v>54</v>
      </c>
    </row>
    <row r="227" spans="1:27">
      <c r="A227" s="4">
        <v>7110</v>
      </c>
      <c r="B227" s="4" t="s">
        <v>40</v>
      </c>
      <c r="C227" s="4">
        <v>1046</v>
      </c>
      <c r="D227" s="4" t="s">
        <v>45</v>
      </c>
      <c r="E227" s="179">
        <v>41277</v>
      </c>
      <c r="K227" s="182">
        <v>1000245912</v>
      </c>
      <c r="L227" s="177">
        <v>41277</v>
      </c>
      <c r="P227" s="141" t="s">
        <v>54</v>
      </c>
      <c r="U227" s="141" t="s">
        <v>54</v>
      </c>
      <c r="V227" s="9">
        <v>0.44861111111111113</v>
      </c>
      <c r="W227" s="12">
        <v>0.62638888888888888</v>
      </c>
      <c r="Z227" s="142" t="s">
        <v>120</v>
      </c>
      <c r="AA227" s="142" t="s">
        <v>54</v>
      </c>
    </row>
    <row r="228" spans="1:27">
      <c r="A228" s="4">
        <v>7110</v>
      </c>
      <c r="B228" s="4" t="s">
        <v>49</v>
      </c>
      <c r="C228" s="4">
        <v>2138</v>
      </c>
      <c r="D228" s="4" t="s">
        <v>45</v>
      </c>
      <c r="E228" s="179">
        <v>41277</v>
      </c>
      <c r="K228" s="182">
        <v>1000265241</v>
      </c>
      <c r="L228" s="177">
        <v>41278</v>
      </c>
      <c r="P228" s="141" t="s">
        <v>54</v>
      </c>
      <c r="U228" s="141" t="s">
        <v>54</v>
      </c>
      <c r="V228" s="9">
        <v>0.90138888888888891</v>
      </c>
      <c r="W228" s="12">
        <v>6.3888888888888884E-2</v>
      </c>
      <c r="Z228" s="142" t="s">
        <v>120</v>
      </c>
      <c r="AA228" s="142" t="s">
        <v>54</v>
      </c>
    </row>
    <row r="229" spans="1:27">
      <c r="A229" s="4">
        <v>7108</v>
      </c>
      <c r="B229" s="4" t="s">
        <v>38</v>
      </c>
      <c r="C229" s="4">
        <v>150</v>
      </c>
      <c r="D229" s="4" t="s">
        <v>45</v>
      </c>
      <c r="E229" s="179">
        <v>41277</v>
      </c>
      <c r="K229" s="182">
        <v>1000270788</v>
      </c>
      <c r="L229" s="177">
        <v>41277</v>
      </c>
      <c r="P229" s="141" t="s">
        <v>54</v>
      </c>
      <c r="U229" s="141" t="s">
        <v>54</v>
      </c>
      <c r="V229" s="9">
        <v>7.6388888888888895E-2</v>
      </c>
      <c r="W229" s="12">
        <v>0.49930555555555556</v>
      </c>
      <c r="Z229" s="142" t="s">
        <v>120</v>
      </c>
      <c r="AA229" s="142" t="s">
        <v>54</v>
      </c>
    </row>
    <row r="230" spans="1:27">
      <c r="A230" s="4">
        <v>7107</v>
      </c>
      <c r="B230" s="4" t="s">
        <v>39</v>
      </c>
      <c r="C230" s="4">
        <v>150</v>
      </c>
      <c r="D230" s="4" t="s">
        <v>38</v>
      </c>
      <c r="E230" s="179">
        <v>41277</v>
      </c>
      <c r="K230" s="182">
        <v>1000270788</v>
      </c>
      <c r="L230" s="177">
        <v>41277</v>
      </c>
      <c r="P230" s="141">
        <v>0</v>
      </c>
      <c r="U230" s="141" t="s">
        <v>54</v>
      </c>
      <c r="V230" s="9">
        <v>7.6388888888888895E-2</v>
      </c>
      <c r="W230" s="12">
        <v>0.50277777777777777</v>
      </c>
      <c r="Z230" s="142" t="s">
        <v>120</v>
      </c>
      <c r="AA230" s="142" t="s">
        <v>54</v>
      </c>
    </row>
    <row r="231" spans="1:27">
      <c r="A231" s="4">
        <v>7110</v>
      </c>
      <c r="B231" s="4" t="s">
        <v>49</v>
      </c>
      <c r="C231" s="4">
        <v>1835</v>
      </c>
      <c r="D231" s="4" t="s">
        <v>45</v>
      </c>
      <c r="E231" s="179">
        <v>41277</v>
      </c>
      <c r="K231" s="182">
        <v>1000273975</v>
      </c>
      <c r="L231" s="177">
        <v>41277</v>
      </c>
      <c r="P231" s="141" t="s">
        <v>54</v>
      </c>
      <c r="U231" s="141" t="s">
        <v>54</v>
      </c>
      <c r="V231" s="9">
        <v>0.77430555555555558</v>
      </c>
      <c r="W231" s="12">
        <v>0.88888888888888884</v>
      </c>
      <c r="Z231" s="142" t="s">
        <v>120</v>
      </c>
      <c r="AA231" s="142" t="s">
        <v>54</v>
      </c>
    </row>
    <row r="232" spans="1:27">
      <c r="A232" s="4">
        <v>7110</v>
      </c>
      <c r="B232" s="4" t="s">
        <v>40</v>
      </c>
      <c r="C232" s="4">
        <v>1449</v>
      </c>
      <c r="D232" s="4" t="s">
        <v>45</v>
      </c>
      <c r="E232" s="179">
        <v>41277</v>
      </c>
      <c r="K232" s="182">
        <v>1000297234</v>
      </c>
      <c r="L232" s="177">
        <v>41277</v>
      </c>
      <c r="P232" s="141" t="s">
        <v>54</v>
      </c>
      <c r="U232" s="141" t="s">
        <v>54</v>
      </c>
      <c r="V232" s="9">
        <v>0.61736111111111114</v>
      </c>
      <c r="W232" s="12">
        <v>0.85486111111111107</v>
      </c>
      <c r="Z232" s="142" t="s">
        <v>120</v>
      </c>
      <c r="AA232" s="142" t="s">
        <v>54</v>
      </c>
    </row>
    <row r="233" spans="1:27">
      <c r="A233" s="4">
        <v>7108</v>
      </c>
      <c r="B233" s="4" t="s">
        <v>38</v>
      </c>
      <c r="C233" s="4">
        <v>119</v>
      </c>
      <c r="D233" s="4" t="s">
        <v>45</v>
      </c>
      <c r="E233" s="179">
        <v>41277</v>
      </c>
      <c r="K233" s="182">
        <v>1000341215</v>
      </c>
      <c r="L233" s="177">
        <v>41277</v>
      </c>
      <c r="P233" s="141" t="s">
        <v>54</v>
      </c>
      <c r="U233" s="141" t="s">
        <v>54</v>
      </c>
      <c r="V233" s="9">
        <v>5.486111111111111E-2</v>
      </c>
      <c r="W233" s="12">
        <v>0.71319444444444446</v>
      </c>
      <c r="Z233" s="142" t="s">
        <v>120</v>
      </c>
      <c r="AA233" s="142" t="s">
        <v>54</v>
      </c>
    </row>
    <row r="234" spans="1:27">
      <c r="A234" s="4">
        <v>7107</v>
      </c>
      <c r="B234" s="4" t="s">
        <v>39</v>
      </c>
      <c r="C234" s="4">
        <v>119</v>
      </c>
      <c r="D234" s="4" t="s">
        <v>38</v>
      </c>
      <c r="E234" s="179">
        <v>41277</v>
      </c>
      <c r="K234" s="182">
        <v>1000341215</v>
      </c>
      <c r="L234" s="177">
        <v>41277</v>
      </c>
      <c r="P234" s="141">
        <v>0</v>
      </c>
      <c r="U234" s="141" t="s">
        <v>54</v>
      </c>
      <c r="V234" s="9">
        <v>5.486111111111111E-2</v>
      </c>
      <c r="W234" s="12">
        <v>0.71458333333333335</v>
      </c>
      <c r="Z234" s="142" t="s">
        <v>120</v>
      </c>
      <c r="AA234" s="142" t="s">
        <v>54</v>
      </c>
    </row>
    <row r="235" spans="1:27">
      <c r="A235" s="4">
        <v>7108</v>
      </c>
      <c r="B235" s="4" t="s">
        <v>38</v>
      </c>
      <c r="C235" s="4">
        <v>159</v>
      </c>
      <c r="D235" s="4" t="s">
        <v>45</v>
      </c>
      <c r="E235" s="179">
        <v>41277</v>
      </c>
      <c r="K235" s="182">
        <v>1000364453</v>
      </c>
      <c r="L235" s="177">
        <v>41277</v>
      </c>
      <c r="P235" s="141" t="s">
        <v>54</v>
      </c>
      <c r="U235" s="141" t="s">
        <v>54</v>
      </c>
      <c r="V235" s="9">
        <v>8.2638888888888887E-2</v>
      </c>
      <c r="W235" s="12">
        <v>0.17916666666666667</v>
      </c>
      <c r="Z235" s="142" t="s">
        <v>120</v>
      </c>
      <c r="AA235" s="142" t="s">
        <v>54</v>
      </c>
    </row>
    <row r="236" spans="1:27">
      <c r="A236" s="4">
        <v>7110</v>
      </c>
      <c r="B236" s="4" t="s">
        <v>40</v>
      </c>
      <c r="C236" s="4">
        <v>2021</v>
      </c>
      <c r="D236" s="4" t="s">
        <v>45</v>
      </c>
      <c r="E236" s="179">
        <v>41277</v>
      </c>
      <c r="K236" s="182">
        <v>1000375034</v>
      </c>
      <c r="L236" s="177">
        <v>41278</v>
      </c>
      <c r="P236" s="141" t="s">
        <v>54</v>
      </c>
      <c r="U236" s="141" t="s">
        <v>54</v>
      </c>
      <c r="V236" s="9">
        <v>0.84791666666666665</v>
      </c>
      <c r="W236" s="12">
        <v>0.17152777777777778</v>
      </c>
      <c r="Z236" s="142" t="s">
        <v>120</v>
      </c>
      <c r="AA236" s="142" t="s">
        <v>54</v>
      </c>
    </row>
    <row r="237" spans="1:27">
      <c r="A237" s="4">
        <v>7110</v>
      </c>
      <c r="B237" s="4" t="s">
        <v>40</v>
      </c>
      <c r="C237" s="4">
        <v>1356</v>
      </c>
      <c r="D237" s="4" t="s">
        <v>45</v>
      </c>
      <c r="E237" s="179">
        <v>41277</v>
      </c>
      <c r="K237" s="182">
        <v>1000387070</v>
      </c>
      <c r="L237" s="177">
        <v>41278</v>
      </c>
      <c r="P237" s="141" t="s">
        <v>54</v>
      </c>
      <c r="U237" s="141" t="s">
        <v>54</v>
      </c>
      <c r="V237" s="9">
        <v>0.5805555555555556</v>
      </c>
      <c r="W237" s="12">
        <v>3.472222222222222E-3</v>
      </c>
      <c r="Z237" s="142" t="s">
        <v>120</v>
      </c>
      <c r="AA237" s="142" t="s">
        <v>54</v>
      </c>
    </row>
    <row r="238" spans="1:27">
      <c r="A238" s="4">
        <v>7110</v>
      </c>
      <c r="B238" s="4" t="s">
        <v>40</v>
      </c>
      <c r="C238" s="4">
        <v>1329</v>
      </c>
      <c r="D238" s="4" t="s">
        <v>45</v>
      </c>
      <c r="E238" s="179">
        <v>41277</v>
      </c>
      <c r="K238" s="182">
        <v>1000392257</v>
      </c>
      <c r="L238" s="177">
        <v>41277</v>
      </c>
      <c r="P238" s="141" t="s">
        <v>54</v>
      </c>
      <c r="U238" s="141" t="s">
        <v>54</v>
      </c>
      <c r="V238" s="9">
        <v>0.56180555555555556</v>
      </c>
      <c r="W238" s="12">
        <v>0.97916666666666663</v>
      </c>
      <c r="Z238" s="142" t="s">
        <v>120</v>
      </c>
      <c r="AA238" s="142" t="s">
        <v>54</v>
      </c>
    </row>
    <row r="239" spans="1:27">
      <c r="A239" s="4">
        <v>7110</v>
      </c>
      <c r="B239" s="4" t="s">
        <v>49</v>
      </c>
      <c r="C239" s="4">
        <v>1429</v>
      </c>
      <c r="D239" s="4" t="s">
        <v>45</v>
      </c>
      <c r="E239" s="179">
        <v>41277</v>
      </c>
      <c r="K239" s="182">
        <v>1000412831</v>
      </c>
      <c r="L239" s="177">
        <v>41277</v>
      </c>
      <c r="P239" s="141" t="s">
        <v>54</v>
      </c>
      <c r="U239" s="141" t="s">
        <v>54</v>
      </c>
      <c r="V239" s="9">
        <v>0.60347222222222219</v>
      </c>
      <c r="W239" s="12">
        <v>0.625</v>
      </c>
      <c r="Z239" s="142" t="s">
        <v>120</v>
      </c>
      <c r="AA239" s="142" t="s">
        <v>54</v>
      </c>
    </row>
    <row r="240" spans="1:27">
      <c r="A240" s="4">
        <v>7110</v>
      </c>
      <c r="B240" s="4" t="s">
        <v>40</v>
      </c>
      <c r="C240" s="4">
        <v>1251</v>
      </c>
      <c r="D240" s="4" t="s">
        <v>45</v>
      </c>
      <c r="E240" s="179">
        <v>41277</v>
      </c>
      <c r="K240" s="182">
        <v>1000434503</v>
      </c>
      <c r="L240" s="177">
        <v>41277</v>
      </c>
      <c r="P240" s="141" t="s">
        <v>54</v>
      </c>
      <c r="U240" s="141" t="s">
        <v>54</v>
      </c>
      <c r="V240" s="9">
        <v>0.53541666666666665</v>
      </c>
      <c r="W240" s="12">
        <v>0.70763888888888893</v>
      </c>
      <c r="Z240" s="142" t="s">
        <v>120</v>
      </c>
      <c r="AA240" s="142" t="s">
        <v>54</v>
      </c>
    </row>
    <row r="241" spans="1:27">
      <c r="A241" s="4">
        <v>7110</v>
      </c>
      <c r="B241" s="4" t="s">
        <v>40</v>
      </c>
      <c r="C241" s="4">
        <v>317</v>
      </c>
      <c r="D241" s="4" t="s">
        <v>45</v>
      </c>
      <c r="E241" s="179">
        <v>41277</v>
      </c>
      <c r="K241" s="182">
        <v>1000456745</v>
      </c>
      <c r="L241" s="177">
        <v>41277</v>
      </c>
      <c r="P241" s="141" t="s">
        <v>54</v>
      </c>
      <c r="U241" s="141" t="s">
        <v>54</v>
      </c>
      <c r="V241" s="9">
        <v>0.13680555555555557</v>
      </c>
      <c r="W241" s="12">
        <v>0.5</v>
      </c>
      <c r="Z241" s="142" t="s">
        <v>120</v>
      </c>
      <c r="AA241" s="142" t="s">
        <v>54</v>
      </c>
    </row>
    <row r="242" spans="1:27">
      <c r="A242" s="4">
        <v>7110</v>
      </c>
      <c r="B242" s="4" t="s">
        <v>40</v>
      </c>
      <c r="C242" s="4">
        <v>1348</v>
      </c>
      <c r="D242" s="4" t="s">
        <v>45</v>
      </c>
      <c r="E242" s="179">
        <v>41277</v>
      </c>
      <c r="K242" s="182">
        <v>1000463397</v>
      </c>
      <c r="L242" s="177">
        <v>41278</v>
      </c>
      <c r="P242" s="141" t="s">
        <v>54</v>
      </c>
      <c r="U242" s="141" t="s">
        <v>54</v>
      </c>
      <c r="V242" s="9">
        <v>0.57499999999999996</v>
      </c>
      <c r="W242" s="12">
        <v>7.7777777777777779E-2</v>
      </c>
      <c r="Z242" s="142" t="s">
        <v>120</v>
      </c>
      <c r="AA242" s="142" t="s">
        <v>54</v>
      </c>
    </row>
    <row r="243" spans="1:27">
      <c r="A243" s="4">
        <v>7110</v>
      </c>
      <c r="B243" s="4" t="s">
        <v>40</v>
      </c>
      <c r="C243" s="4">
        <v>622</v>
      </c>
      <c r="D243" s="4" t="s">
        <v>45</v>
      </c>
      <c r="E243" s="179">
        <v>41277</v>
      </c>
      <c r="K243" s="182">
        <v>1000465345</v>
      </c>
      <c r="L243" s="177">
        <v>41277</v>
      </c>
      <c r="P243" s="141" t="s">
        <v>54</v>
      </c>
      <c r="U243" s="141" t="s">
        <v>54</v>
      </c>
      <c r="V243" s="9">
        <v>0.26527777777777778</v>
      </c>
      <c r="W243" s="12">
        <v>0.62361111111111112</v>
      </c>
      <c r="Z243" s="142" t="s">
        <v>120</v>
      </c>
      <c r="AA243" s="142" t="s">
        <v>54</v>
      </c>
    </row>
    <row r="244" spans="1:27">
      <c r="A244" s="4">
        <v>7110</v>
      </c>
      <c r="B244" s="4" t="s">
        <v>40</v>
      </c>
      <c r="C244" s="4">
        <v>2118</v>
      </c>
      <c r="D244" s="4" t="s">
        <v>45</v>
      </c>
      <c r="E244" s="179">
        <v>41277</v>
      </c>
      <c r="K244" s="182">
        <v>1000468737</v>
      </c>
      <c r="L244" s="177">
        <v>41278</v>
      </c>
      <c r="P244" s="141" t="s">
        <v>54</v>
      </c>
      <c r="U244" s="141" t="s">
        <v>54</v>
      </c>
      <c r="V244" s="9">
        <v>0.88749999999999996</v>
      </c>
      <c r="W244" s="12">
        <v>4.6527777777777779E-2</v>
      </c>
      <c r="Z244" s="142" t="s">
        <v>120</v>
      </c>
      <c r="AA244" s="142" t="s">
        <v>54</v>
      </c>
    </row>
    <row r="245" spans="1:27">
      <c r="A245" s="4">
        <v>7108</v>
      </c>
      <c r="B245" s="4" t="s">
        <v>38</v>
      </c>
      <c r="C245" s="4">
        <v>1057</v>
      </c>
      <c r="D245" s="4" t="s">
        <v>45</v>
      </c>
      <c r="E245" s="179">
        <v>41277</v>
      </c>
      <c r="K245" s="182">
        <v>1000485021</v>
      </c>
      <c r="L245" s="177">
        <v>41277</v>
      </c>
      <c r="P245" s="141" t="s">
        <v>54</v>
      </c>
      <c r="U245" s="141" t="s">
        <v>54</v>
      </c>
      <c r="V245" s="9">
        <v>0.45624999999999999</v>
      </c>
      <c r="W245" s="12">
        <v>0.89097222222222228</v>
      </c>
      <c r="Z245" s="142" t="s">
        <v>120</v>
      </c>
      <c r="AA245" s="142" t="s">
        <v>54</v>
      </c>
    </row>
    <row r="246" spans="1:27">
      <c r="A246" s="4">
        <v>7110</v>
      </c>
      <c r="B246" s="4" t="s">
        <v>40</v>
      </c>
      <c r="C246" s="4">
        <v>1339</v>
      </c>
      <c r="D246" s="4" t="s">
        <v>50</v>
      </c>
      <c r="E246" s="179">
        <v>41277</v>
      </c>
      <c r="K246" s="182">
        <v>1000499441</v>
      </c>
      <c r="L246" s="177">
        <v>41277</v>
      </c>
      <c r="P246" s="141" t="s">
        <v>54</v>
      </c>
      <c r="U246" s="141" t="s">
        <v>54</v>
      </c>
      <c r="V246" s="9">
        <v>0.56874999999999998</v>
      </c>
      <c r="W246" s="12">
        <v>0.85416666666666663</v>
      </c>
      <c r="Z246" s="142" t="s">
        <v>120</v>
      </c>
      <c r="AA246" s="142" t="s">
        <v>54</v>
      </c>
    </row>
    <row r="247" spans="1:27">
      <c r="A247" s="4">
        <v>7110</v>
      </c>
      <c r="B247" s="4" t="s">
        <v>40</v>
      </c>
      <c r="C247" s="4">
        <v>945</v>
      </c>
      <c r="D247" s="4" t="s">
        <v>45</v>
      </c>
      <c r="E247" s="179">
        <v>41277</v>
      </c>
      <c r="K247" s="182">
        <v>1000503355</v>
      </c>
      <c r="L247" s="177">
        <v>41277</v>
      </c>
      <c r="P247" s="141" t="s">
        <v>54</v>
      </c>
      <c r="U247" s="141" t="s">
        <v>54</v>
      </c>
      <c r="V247" s="9">
        <v>0.40625</v>
      </c>
      <c r="W247" s="12">
        <v>0.68472222222222223</v>
      </c>
      <c r="Z247" s="142" t="s">
        <v>120</v>
      </c>
      <c r="AA247" s="142" t="s">
        <v>54</v>
      </c>
    </row>
    <row r="248" spans="1:27">
      <c r="A248" s="4">
        <v>7110</v>
      </c>
      <c r="B248" s="4" t="s">
        <v>40</v>
      </c>
      <c r="C248" s="4">
        <v>1524</v>
      </c>
      <c r="D248" s="4" t="s">
        <v>45</v>
      </c>
      <c r="E248" s="179">
        <v>41277</v>
      </c>
      <c r="K248" s="182">
        <v>1000513343</v>
      </c>
      <c r="L248" s="177">
        <v>41277</v>
      </c>
      <c r="P248" s="141" t="s">
        <v>54</v>
      </c>
      <c r="U248" s="141" t="s">
        <v>54</v>
      </c>
      <c r="V248" s="9">
        <v>0.64166666666666672</v>
      </c>
      <c r="W248" s="12">
        <v>0.875</v>
      </c>
      <c r="Z248" s="142" t="s">
        <v>120</v>
      </c>
      <c r="AA248" s="142" t="s">
        <v>54</v>
      </c>
    </row>
    <row r="249" spans="1:27">
      <c r="A249" s="4">
        <v>7110</v>
      </c>
      <c r="B249" s="4" t="s">
        <v>49</v>
      </c>
      <c r="C249" s="4">
        <v>1921</v>
      </c>
      <c r="D249" s="4" t="s">
        <v>45</v>
      </c>
      <c r="E249" s="179">
        <v>41277</v>
      </c>
      <c r="K249" s="182">
        <v>1000535053</v>
      </c>
      <c r="L249" s="177">
        <v>41277</v>
      </c>
      <c r="P249" s="141" t="s">
        <v>54</v>
      </c>
      <c r="U249" s="141" t="s">
        <v>54</v>
      </c>
      <c r="V249" s="9">
        <v>0.80625000000000002</v>
      </c>
      <c r="W249" s="12">
        <v>0.91666666666666663</v>
      </c>
      <c r="Z249" s="142" t="s">
        <v>120</v>
      </c>
      <c r="AA249" s="142" t="s">
        <v>54</v>
      </c>
    </row>
    <row r="250" spans="1:27">
      <c r="A250" s="4">
        <v>7110</v>
      </c>
      <c r="B250" s="4" t="s">
        <v>40</v>
      </c>
      <c r="C250" s="4">
        <v>1334</v>
      </c>
      <c r="D250" s="4" t="s">
        <v>45</v>
      </c>
      <c r="E250" s="179">
        <v>41277</v>
      </c>
      <c r="K250" s="182">
        <v>1000563966</v>
      </c>
      <c r="L250" s="177">
        <v>41277</v>
      </c>
      <c r="P250" s="141" t="s">
        <v>54</v>
      </c>
      <c r="U250" s="141" t="s">
        <v>54</v>
      </c>
      <c r="V250" s="9">
        <v>0.56527777777777777</v>
      </c>
      <c r="W250" s="12">
        <v>0.69097222222222221</v>
      </c>
      <c r="Z250" s="142" t="s">
        <v>120</v>
      </c>
      <c r="AA250" s="142" t="s">
        <v>54</v>
      </c>
    </row>
    <row r="251" spans="1:27">
      <c r="A251" s="4">
        <v>7108</v>
      </c>
      <c r="B251" s="4" t="s">
        <v>38</v>
      </c>
      <c r="C251" s="4">
        <v>1120</v>
      </c>
      <c r="D251" s="4" t="s">
        <v>45</v>
      </c>
      <c r="E251" s="179">
        <v>41277</v>
      </c>
      <c r="K251" s="182">
        <v>1000564876</v>
      </c>
      <c r="L251" s="177">
        <v>41277</v>
      </c>
      <c r="P251" s="141" t="s">
        <v>54</v>
      </c>
      <c r="U251" s="141" t="s">
        <v>54</v>
      </c>
      <c r="V251" s="9">
        <v>0.47222222222222221</v>
      </c>
      <c r="W251" s="12">
        <v>0.72986111111111107</v>
      </c>
      <c r="Z251" s="142" t="s">
        <v>120</v>
      </c>
      <c r="AA251" s="142" t="s">
        <v>54</v>
      </c>
    </row>
    <row r="252" spans="1:27">
      <c r="A252" s="4">
        <v>7110</v>
      </c>
      <c r="B252" s="4" t="s">
        <v>40</v>
      </c>
      <c r="C252" s="4">
        <v>4</v>
      </c>
      <c r="D252" s="4" t="s">
        <v>45</v>
      </c>
      <c r="E252" s="179">
        <v>41277</v>
      </c>
      <c r="K252" s="182">
        <v>1000572663</v>
      </c>
      <c r="L252" s="177">
        <v>41277</v>
      </c>
      <c r="P252" s="141" t="s">
        <v>54</v>
      </c>
      <c r="U252" s="141" t="s">
        <v>54</v>
      </c>
      <c r="V252" s="9">
        <v>2.7777777777777779E-3</v>
      </c>
      <c r="W252" s="12">
        <v>0.48055555555555557</v>
      </c>
      <c r="Z252" s="142" t="s">
        <v>120</v>
      </c>
      <c r="AA252" s="142" t="s">
        <v>54</v>
      </c>
    </row>
    <row r="253" spans="1:27">
      <c r="A253" s="4">
        <v>7110</v>
      </c>
      <c r="B253" s="4" t="s">
        <v>40</v>
      </c>
      <c r="C253" s="4">
        <v>25</v>
      </c>
      <c r="D253" s="4" t="s">
        <v>45</v>
      </c>
      <c r="E253" s="179">
        <v>41277</v>
      </c>
      <c r="K253" s="182">
        <v>1000572664</v>
      </c>
      <c r="L253" s="177">
        <v>41277</v>
      </c>
      <c r="P253" s="141" t="s">
        <v>54</v>
      </c>
      <c r="U253" s="141" t="s">
        <v>54</v>
      </c>
      <c r="V253" s="9">
        <v>1.7361111111111112E-2</v>
      </c>
      <c r="W253" s="12">
        <v>0.4513888888888889</v>
      </c>
      <c r="Z253" s="142" t="s">
        <v>120</v>
      </c>
      <c r="AA253" s="142" t="s">
        <v>54</v>
      </c>
    </row>
    <row r="254" spans="1:27">
      <c r="A254" s="4">
        <v>7110</v>
      </c>
      <c r="B254" s="4" t="s">
        <v>40</v>
      </c>
      <c r="C254" s="4">
        <v>314</v>
      </c>
      <c r="D254" s="4" t="s">
        <v>45</v>
      </c>
      <c r="E254" s="179">
        <v>41277</v>
      </c>
      <c r="K254" s="182">
        <v>1000572669</v>
      </c>
      <c r="L254" s="177">
        <v>41277</v>
      </c>
      <c r="P254" s="141" t="s">
        <v>54</v>
      </c>
      <c r="U254" s="141" t="s">
        <v>54</v>
      </c>
      <c r="V254" s="9">
        <v>0.13472222222222222</v>
      </c>
      <c r="W254" s="12">
        <v>0.48125000000000001</v>
      </c>
      <c r="Z254" s="142" t="s">
        <v>120</v>
      </c>
      <c r="AA254" s="142" t="s">
        <v>54</v>
      </c>
    </row>
    <row r="255" spans="1:27">
      <c r="A255" s="4">
        <v>7108</v>
      </c>
      <c r="B255" s="4" t="s">
        <v>38</v>
      </c>
      <c r="C255" s="4">
        <v>931</v>
      </c>
      <c r="D255" s="4" t="s">
        <v>45</v>
      </c>
      <c r="E255" s="179">
        <v>41277</v>
      </c>
      <c r="K255" s="182">
        <v>1000572678</v>
      </c>
      <c r="L255" s="177">
        <v>41277</v>
      </c>
      <c r="P255" s="141" t="s">
        <v>54</v>
      </c>
      <c r="U255" s="141" t="s">
        <v>54</v>
      </c>
      <c r="V255" s="9">
        <v>0.39652777777777776</v>
      </c>
      <c r="W255" s="12">
        <v>0.78472222222222221</v>
      </c>
      <c r="Z255" s="142" t="s">
        <v>120</v>
      </c>
      <c r="AA255" s="142" t="s">
        <v>54</v>
      </c>
    </row>
    <row r="256" spans="1:27">
      <c r="A256" s="4">
        <v>7108</v>
      </c>
      <c r="B256" s="4" t="s">
        <v>38</v>
      </c>
      <c r="C256" s="4">
        <v>934</v>
      </c>
      <c r="D256" s="4" t="s">
        <v>45</v>
      </c>
      <c r="E256" s="179">
        <v>41277</v>
      </c>
      <c r="K256" s="182">
        <v>1000572679</v>
      </c>
      <c r="L256" s="177">
        <v>41277</v>
      </c>
      <c r="P256" s="141" t="s">
        <v>54</v>
      </c>
      <c r="U256" s="141" t="s">
        <v>54</v>
      </c>
      <c r="V256" s="9">
        <v>0.39861111111111114</v>
      </c>
      <c r="W256" s="12">
        <v>0.44930555555555557</v>
      </c>
      <c r="Z256" s="142" t="s">
        <v>120</v>
      </c>
      <c r="AA256" s="142" t="s">
        <v>54</v>
      </c>
    </row>
    <row r="257" spans="1:27">
      <c r="A257" s="4">
        <v>7110</v>
      </c>
      <c r="B257" s="4" t="s">
        <v>40</v>
      </c>
      <c r="C257" s="4">
        <v>1129</v>
      </c>
      <c r="D257" s="4" t="s">
        <v>45</v>
      </c>
      <c r="E257" s="179">
        <v>41277</v>
      </c>
      <c r="K257" s="182">
        <v>1000572698</v>
      </c>
      <c r="L257" s="177">
        <v>41277</v>
      </c>
      <c r="P257" s="141" t="s">
        <v>54</v>
      </c>
      <c r="U257" s="141" t="s">
        <v>54</v>
      </c>
      <c r="V257" s="9">
        <v>0.47847222222222224</v>
      </c>
      <c r="W257" s="12">
        <v>0.71388888888888891</v>
      </c>
      <c r="Z257" s="142" t="s">
        <v>120</v>
      </c>
      <c r="AA257" s="142" t="s">
        <v>54</v>
      </c>
    </row>
    <row r="258" spans="1:27">
      <c r="A258" s="4">
        <v>7110</v>
      </c>
      <c r="B258" s="4" t="s">
        <v>49</v>
      </c>
      <c r="C258" s="4">
        <v>1135</v>
      </c>
      <c r="D258" s="4" t="s">
        <v>45</v>
      </c>
      <c r="E258" s="179">
        <v>41277</v>
      </c>
      <c r="K258" s="182">
        <v>1000572700</v>
      </c>
      <c r="L258" s="177">
        <v>41277</v>
      </c>
      <c r="P258" s="141" t="s">
        <v>54</v>
      </c>
      <c r="U258" s="141" t="s">
        <v>54</v>
      </c>
      <c r="V258" s="9">
        <v>0.4826388888888889</v>
      </c>
      <c r="W258" s="12">
        <v>0.9375</v>
      </c>
      <c r="Z258" s="142" t="s">
        <v>120</v>
      </c>
      <c r="AA258" s="142" t="s">
        <v>54</v>
      </c>
    </row>
    <row r="259" spans="1:27">
      <c r="A259" s="4">
        <v>7110</v>
      </c>
      <c r="B259" s="4" t="s">
        <v>40</v>
      </c>
      <c r="C259" s="4">
        <v>1149</v>
      </c>
      <c r="D259" s="4" t="s">
        <v>45</v>
      </c>
      <c r="E259" s="179">
        <v>41277</v>
      </c>
      <c r="K259" s="182">
        <v>1000572705</v>
      </c>
      <c r="L259" s="177">
        <v>41277</v>
      </c>
      <c r="P259" s="141" t="s">
        <v>54</v>
      </c>
      <c r="U259" s="141" t="s">
        <v>54</v>
      </c>
      <c r="V259" s="9">
        <v>0.49236111111111114</v>
      </c>
      <c r="W259" s="12">
        <v>0.66666666666666663</v>
      </c>
      <c r="Z259" s="142" t="s">
        <v>120</v>
      </c>
      <c r="AA259" s="142" t="s">
        <v>54</v>
      </c>
    </row>
    <row r="260" spans="1:27">
      <c r="A260" s="4">
        <v>7110</v>
      </c>
      <c r="B260" s="4" t="s">
        <v>40</v>
      </c>
      <c r="C260" s="4">
        <v>1156</v>
      </c>
      <c r="D260" s="4" t="s">
        <v>45</v>
      </c>
      <c r="E260" s="179">
        <v>41277</v>
      </c>
      <c r="K260" s="182">
        <v>1000572706</v>
      </c>
      <c r="L260" s="177">
        <v>41277</v>
      </c>
      <c r="P260" s="141" t="s">
        <v>54</v>
      </c>
      <c r="U260" s="141" t="s">
        <v>54</v>
      </c>
      <c r="V260" s="9">
        <v>0.49722222222222223</v>
      </c>
      <c r="W260" s="12">
        <v>0.91666666666666663</v>
      </c>
      <c r="Z260" s="142" t="s">
        <v>120</v>
      </c>
      <c r="AA260" s="142" t="s">
        <v>54</v>
      </c>
    </row>
    <row r="261" spans="1:27">
      <c r="A261" s="4">
        <v>7108</v>
      </c>
      <c r="B261" s="4" t="s">
        <v>38</v>
      </c>
      <c r="C261" s="4">
        <v>1241</v>
      </c>
      <c r="D261" s="4" t="s">
        <v>45</v>
      </c>
      <c r="E261" s="179">
        <v>41277</v>
      </c>
      <c r="K261" s="182">
        <v>1000572711</v>
      </c>
      <c r="L261" s="177">
        <v>41277</v>
      </c>
      <c r="P261" s="141" t="s">
        <v>54</v>
      </c>
      <c r="U261" s="141" t="s">
        <v>54</v>
      </c>
      <c r="V261" s="9">
        <v>0.52847222222222223</v>
      </c>
      <c r="W261" s="12">
        <v>0.67569444444444449</v>
      </c>
      <c r="Z261" s="142" t="s">
        <v>120</v>
      </c>
      <c r="AA261" s="142" t="s">
        <v>54</v>
      </c>
    </row>
    <row r="262" spans="1:27">
      <c r="A262" s="4">
        <v>7110</v>
      </c>
      <c r="B262" s="4" t="s">
        <v>40</v>
      </c>
      <c r="C262" s="4">
        <v>1405</v>
      </c>
      <c r="D262" s="4" t="s">
        <v>45</v>
      </c>
      <c r="E262" s="179">
        <v>41277</v>
      </c>
      <c r="K262" s="182">
        <v>1000572720</v>
      </c>
      <c r="L262" s="177">
        <v>41277</v>
      </c>
      <c r="P262" s="141" t="s">
        <v>54</v>
      </c>
      <c r="U262" s="141" t="s">
        <v>54</v>
      </c>
      <c r="V262" s="9">
        <v>0.58680555555555558</v>
      </c>
      <c r="W262" s="12">
        <v>0.875</v>
      </c>
      <c r="Z262" s="142" t="s">
        <v>120</v>
      </c>
      <c r="AA262" s="142" t="s">
        <v>54</v>
      </c>
    </row>
    <row r="263" spans="1:27">
      <c r="A263" s="4">
        <v>7110</v>
      </c>
      <c r="B263" s="4" t="s">
        <v>40</v>
      </c>
      <c r="C263" s="4">
        <v>1409</v>
      </c>
      <c r="D263" s="4" t="s">
        <v>47</v>
      </c>
      <c r="E263" s="179">
        <v>41277</v>
      </c>
      <c r="K263" s="182">
        <v>1000572721</v>
      </c>
      <c r="L263" s="177">
        <v>41277</v>
      </c>
      <c r="P263" s="141" t="s">
        <v>54</v>
      </c>
      <c r="U263" s="141" t="s">
        <v>54</v>
      </c>
      <c r="V263" s="9">
        <v>0.58958333333333335</v>
      </c>
      <c r="W263" s="12">
        <v>0.75208333333333333</v>
      </c>
      <c r="Z263" s="142" t="s">
        <v>120</v>
      </c>
      <c r="AA263" s="142" t="s">
        <v>54</v>
      </c>
    </row>
    <row r="264" spans="1:27">
      <c r="A264" s="4">
        <v>7108</v>
      </c>
      <c r="B264" s="4" t="s">
        <v>38</v>
      </c>
      <c r="C264" s="4">
        <v>1532</v>
      </c>
      <c r="D264" s="4" t="s">
        <v>45</v>
      </c>
      <c r="E264" s="179">
        <v>41277</v>
      </c>
      <c r="K264" s="182">
        <v>1000572744</v>
      </c>
      <c r="L264" s="177">
        <v>41277</v>
      </c>
      <c r="P264" s="141" t="s">
        <v>54</v>
      </c>
      <c r="U264" s="141" t="s">
        <v>54</v>
      </c>
      <c r="V264" s="9">
        <v>0.64722222222222225</v>
      </c>
      <c r="W264" s="12">
        <v>0.95972222222222225</v>
      </c>
      <c r="Z264" s="142" t="s">
        <v>120</v>
      </c>
      <c r="AA264" s="142" t="s">
        <v>54</v>
      </c>
    </row>
    <row r="265" spans="1:27">
      <c r="A265" s="4">
        <v>7110</v>
      </c>
      <c r="B265" s="4" t="s">
        <v>49</v>
      </c>
      <c r="C265" s="4">
        <v>1656</v>
      </c>
      <c r="D265" s="4" t="s">
        <v>47</v>
      </c>
      <c r="E265" s="179">
        <v>41277</v>
      </c>
      <c r="K265" s="182">
        <v>1000572758</v>
      </c>
      <c r="L265" s="177">
        <v>41278</v>
      </c>
      <c r="P265" s="141" t="s">
        <v>54</v>
      </c>
      <c r="U265" s="141" t="s">
        <v>54</v>
      </c>
      <c r="V265" s="9">
        <v>0.7055555555555556</v>
      </c>
      <c r="W265" s="12">
        <v>6.9444444444444441E-3</v>
      </c>
      <c r="Z265" s="142" t="s">
        <v>120</v>
      </c>
      <c r="AA265" s="142" t="s">
        <v>54</v>
      </c>
    </row>
    <row r="266" spans="1:27">
      <c r="A266" s="4">
        <v>7110</v>
      </c>
      <c r="B266" s="4" t="s">
        <v>40</v>
      </c>
      <c r="C266" s="4">
        <v>1956</v>
      </c>
      <c r="D266" s="4" t="s">
        <v>45</v>
      </c>
      <c r="E266" s="179">
        <v>41277</v>
      </c>
      <c r="K266" s="182">
        <v>1000572765</v>
      </c>
      <c r="L266" s="177">
        <v>41278</v>
      </c>
      <c r="P266" s="141" t="s">
        <v>54</v>
      </c>
      <c r="U266" s="141" t="s">
        <v>54</v>
      </c>
      <c r="V266" s="9">
        <v>0.8305555555555556</v>
      </c>
      <c r="W266" s="12">
        <v>0.10902777777777778</v>
      </c>
      <c r="Z266" s="142" t="s">
        <v>120</v>
      </c>
      <c r="AA266" s="142" t="s">
        <v>54</v>
      </c>
    </row>
    <row r="267" spans="1:27">
      <c r="A267" s="4">
        <v>7110</v>
      </c>
      <c r="B267" s="4" t="s">
        <v>40</v>
      </c>
      <c r="C267" s="4">
        <v>2042</v>
      </c>
      <c r="D267" s="4" t="s">
        <v>45</v>
      </c>
      <c r="E267" s="179">
        <v>41277</v>
      </c>
      <c r="K267" s="182">
        <v>1000572767</v>
      </c>
      <c r="L267" s="177">
        <v>41277</v>
      </c>
      <c r="P267" s="141" t="s">
        <v>54</v>
      </c>
      <c r="U267" s="141" t="s">
        <v>54</v>
      </c>
      <c r="V267" s="9">
        <v>0.86250000000000004</v>
      </c>
      <c r="W267" s="12">
        <v>0.97916666666666663</v>
      </c>
      <c r="Z267" s="142" t="s">
        <v>120</v>
      </c>
      <c r="AA267" s="142" t="s">
        <v>54</v>
      </c>
    </row>
    <row r="268" spans="1:27">
      <c r="A268" s="4">
        <v>7110</v>
      </c>
      <c r="B268" s="4" t="s">
        <v>40</v>
      </c>
      <c r="C268" s="4">
        <v>2239</v>
      </c>
      <c r="D268" s="4" t="s">
        <v>45</v>
      </c>
      <c r="E268" s="179">
        <v>41277</v>
      </c>
      <c r="K268" s="182">
        <v>1000572772</v>
      </c>
      <c r="L268" s="177">
        <v>41278</v>
      </c>
      <c r="P268" s="141" t="s">
        <v>54</v>
      </c>
      <c r="U268" s="141" t="s">
        <v>54</v>
      </c>
      <c r="V268" s="9">
        <v>0.94374999999999998</v>
      </c>
      <c r="W268" s="12">
        <v>6.5972222222222224E-2</v>
      </c>
      <c r="Z268" s="142" t="s">
        <v>120</v>
      </c>
      <c r="AA268" s="142" t="s">
        <v>54</v>
      </c>
    </row>
    <row r="269" spans="1:27">
      <c r="A269" s="4">
        <v>7110</v>
      </c>
      <c r="B269" s="4" t="s">
        <v>40</v>
      </c>
      <c r="C269" s="4">
        <v>2330</v>
      </c>
      <c r="D269" s="4" t="s">
        <v>45</v>
      </c>
      <c r="E269" s="179">
        <v>41277</v>
      </c>
      <c r="K269" s="182">
        <v>1000572776</v>
      </c>
      <c r="L269" s="177">
        <v>41278</v>
      </c>
      <c r="P269" s="141" t="s">
        <v>54</v>
      </c>
      <c r="U269" s="141" t="s">
        <v>54</v>
      </c>
      <c r="V269" s="9">
        <v>0.97916666666666663</v>
      </c>
      <c r="W269" s="12">
        <v>0.15972222222222221</v>
      </c>
      <c r="Z269" s="142" t="s">
        <v>120</v>
      </c>
      <c r="AA269" s="142" t="s">
        <v>54</v>
      </c>
    </row>
    <row r="270" spans="1:27">
      <c r="A270" s="4">
        <v>7110</v>
      </c>
      <c r="B270" s="4" t="s">
        <v>40</v>
      </c>
      <c r="C270" s="4">
        <v>1332</v>
      </c>
      <c r="D270" s="4" t="s">
        <v>47</v>
      </c>
      <c r="E270" s="179">
        <v>41278</v>
      </c>
      <c r="K270" s="182">
        <v>44913</v>
      </c>
      <c r="L270" s="177">
        <v>41278</v>
      </c>
      <c r="P270" s="141" t="s">
        <v>54</v>
      </c>
      <c r="U270" s="141" t="s">
        <v>54</v>
      </c>
      <c r="V270" s="9">
        <v>0.56388888888888888</v>
      </c>
      <c r="W270" s="12">
        <v>0.75</v>
      </c>
      <c r="Z270" s="142" t="s">
        <v>120</v>
      </c>
      <c r="AA270" s="142" t="s">
        <v>54</v>
      </c>
    </row>
    <row r="271" spans="1:27">
      <c r="A271" s="4">
        <v>7110</v>
      </c>
      <c r="B271" s="4" t="s">
        <v>40</v>
      </c>
      <c r="C271" s="4">
        <v>1251</v>
      </c>
      <c r="D271" s="4" t="s">
        <v>45</v>
      </c>
      <c r="E271" s="179">
        <v>41278</v>
      </c>
      <c r="K271" s="182">
        <v>196277</v>
      </c>
      <c r="L271" s="177">
        <v>41278</v>
      </c>
      <c r="P271" s="141" t="s">
        <v>54</v>
      </c>
      <c r="U271" s="141" t="s">
        <v>54</v>
      </c>
      <c r="V271" s="9">
        <v>0.53541666666666665</v>
      </c>
      <c r="W271" s="12">
        <v>0.65347222222222223</v>
      </c>
      <c r="Z271" s="142" t="s">
        <v>120</v>
      </c>
      <c r="AA271" s="142" t="s">
        <v>54</v>
      </c>
    </row>
    <row r="272" spans="1:27">
      <c r="A272" s="4">
        <v>7110</v>
      </c>
      <c r="B272" s="4" t="s">
        <v>40</v>
      </c>
      <c r="C272" s="4">
        <v>2043</v>
      </c>
      <c r="D272" s="4" t="s">
        <v>45</v>
      </c>
      <c r="E272" s="179">
        <v>41278</v>
      </c>
      <c r="K272" s="182">
        <v>200352</v>
      </c>
      <c r="L272" s="177">
        <v>41279</v>
      </c>
      <c r="P272" s="141" t="s">
        <v>54</v>
      </c>
      <c r="U272" s="141" t="s">
        <v>54</v>
      </c>
      <c r="V272" s="9">
        <v>0.86319444444444449</v>
      </c>
      <c r="W272" s="12">
        <v>0</v>
      </c>
      <c r="Z272" s="142" t="s">
        <v>120</v>
      </c>
      <c r="AA272" s="142" t="s">
        <v>54</v>
      </c>
    </row>
    <row r="273" spans="1:27">
      <c r="A273" s="4">
        <v>7110</v>
      </c>
      <c r="B273" s="4" t="s">
        <v>40</v>
      </c>
      <c r="C273" s="4">
        <v>835</v>
      </c>
      <c r="D273" s="4" t="s">
        <v>45</v>
      </c>
      <c r="E273" s="179">
        <v>41278</v>
      </c>
      <c r="K273" s="182">
        <v>222421</v>
      </c>
      <c r="L273" s="177">
        <v>41278</v>
      </c>
      <c r="P273" s="141" t="s">
        <v>54</v>
      </c>
      <c r="U273" s="141" t="s">
        <v>54</v>
      </c>
      <c r="V273" s="9">
        <v>0.3576388888888889</v>
      </c>
      <c r="W273" s="12">
        <v>0.46527777777777779</v>
      </c>
      <c r="Z273" s="142" t="s">
        <v>120</v>
      </c>
      <c r="AA273" s="142" t="s">
        <v>54</v>
      </c>
    </row>
    <row r="274" spans="1:27">
      <c r="A274" s="4">
        <v>7110</v>
      </c>
      <c r="B274" s="4" t="s">
        <v>49</v>
      </c>
      <c r="C274" s="4">
        <v>1743</v>
      </c>
      <c r="D274" s="4" t="s">
        <v>45</v>
      </c>
      <c r="E274" s="179">
        <v>41278</v>
      </c>
      <c r="K274" s="182">
        <v>235305</v>
      </c>
      <c r="L274" s="177">
        <v>41279</v>
      </c>
      <c r="P274" s="141" t="s">
        <v>54</v>
      </c>
      <c r="U274" s="141" t="s">
        <v>54</v>
      </c>
      <c r="V274" s="9">
        <v>0.73819444444444449</v>
      </c>
      <c r="W274" s="12">
        <v>6.25E-2</v>
      </c>
      <c r="Z274" s="142" t="s">
        <v>120</v>
      </c>
      <c r="AA274" s="142" t="s">
        <v>54</v>
      </c>
    </row>
    <row r="275" spans="1:27">
      <c r="A275" s="4">
        <v>7110</v>
      </c>
      <c r="B275" s="4" t="s">
        <v>49</v>
      </c>
      <c r="C275" s="4">
        <v>1256</v>
      </c>
      <c r="D275" s="4" t="s">
        <v>45</v>
      </c>
      <c r="E275" s="179">
        <v>41278</v>
      </c>
      <c r="K275" s="182">
        <v>252278</v>
      </c>
      <c r="L275" s="177">
        <v>41278</v>
      </c>
      <c r="P275" s="141" t="s">
        <v>54</v>
      </c>
      <c r="U275" s="141" t="s">
        <v>54</v>
      </c>
      <c r="V275" s="9">
        <v>0.53888888888888886</v>
      </c>
      <c r="W275" s="12">
        <v>0.61458333333333337</v>
      </c>
      <c r="Z275" s="142" t="s">
        <v>120</v>
      </c>
      <c r="AA275" s="142" t="s">
        <v>54</v>
      </c>
    </row>
    <row r="276" spans="1:27">
      <c r="A276" s="4">
        <v>7110</v>
      </c>
      <c r="B276" s="4" t="s">
        <v>49</v>
      </c>
      <c r="C276" s="4">
        <v>1934</v>
      </c>
      <c r="D276" s="4" t="s">
        <v>45</v>
      </c>
      <c r="E276" s="179">
        <v>41278</v>
      </c>
      <c r="K276" s="182">
        <v>284840</v>
      </c>
      <c r="L276" s="177">
        <v>41279</v>
      </c>
      <c r="P276" s="141" t="s">
        <v>54</v>
      </c>
      <c r="U276" s="141" t="s">
        <v>54</v>
      </c>
      <c r="V276" s="9">
        <v>0.81527777777777777</v>
      </c>
      <c r="W276" s="12">
        <v>6.25E-2</v>
      </c>
      <c r="Z276" s="142" t="s">
        <v>120</v>
      </c>
      <c r="AA276" s="142" t="s">
        <v>54</v>
      </c>
    </row>
    <row r="277" spans="1:27">
      <c r="A277" s="4">
        <v>7110</v>
      </c>
      <c r="B277" s="4" t="s">
        <v>40</v>
      </c>
      <c r="C277" s="4">
        <v>1225</v>
      </c>
      <c r="D277" s="4" t="s">
        <v>45</v>
      </c>
      <c r="E277" s="179">
        <v>41278</v>
      </c>
      <c r="K277" s="182">
        <v>290014</v>
      </c>
      <c r="L277" s="177">
        <v>41278</v>
      </c>
      <c r="P277" s="141" t="s">
        <v>54</v>
      </c>
      <c r="U277" s="141" t="s">
        <v>54</v>
      </c>
      <c r="V277" s="9">
        <v>0.51736111111111116</v>
      </c>
      <c r="W277" s="12">
        <v>0.84166666666666667</v>
      </c>
      <c r="Z277" s="142" t="s">
        <v>120</v>
      </c>
      <c r="AA277" s="142" t="s">
        <v>54</v>
      </c>
    </row>
    <row r="278" spans="1:27">
      <c r="A278" s="4">
        <v>7108</v>
      </c>
      <c r="B278" s="4" t="s">
        <v>38</v>
      </c>
      <c r="C278" s="4">
        <v>1217</v>
      </c>
      <c r="D278" s="4" t="s">
        <v>45</v>
      </c>
      <c r="E278" s="179">
        <v>41278</v>
      </c>
      <c r="K278" s="182">
        <v>309370</v>
      </c>
      <c r="L278" s="177">
        <v>41278</v>
      </c>
      <c r="P278" s="141" t="s">
        <v>54</v>
      </c>
      <c r="U278" s="141" t="s">
        <v>54</v>
      </c>
      <c r="V278" s="9">
        <v>0.51180555555555551</v>
      </c>
      <c r="W278" s="12">
        <v>0.67083333333333328</v>
      </c>
      <c r="Z278" s="142" t="s">
        <v>120</v>
      </c>
      <c r="AA278" s="142" t="s">
        <v>54</v>
      </c>
    </row>
    <row r="279" spans="1:27">
      <c r="A279" s="4">
        <v>7110</v>
      </c>
      <c r="B279" s="4" t="s">
        <v>40</v>
      </c>
      <c r="C279" s="4">
        <v>1731</v>
      </c>
      <c r="D279" s="4" t="s">
        <v>45</v>
      </c>
      <c r="E279" s="179">
        <v>41278</v>
      </c>
      <c r="K279" s="182">
        <v>90007148</v>
      </c>
      <c r="L279" s="177">
        <v>41278</v>
      </c>
      <c r="P279" s="141" t="s">
        <v>54</v>
      </c>
      <c r="U279" s="141" t="s">
        <v>54</v>
      </c>
      <c r="V279" s="9">
        <v>0.72986111111111107</v>
      </c>
      <c r="W279" s="12">
        <v>0.875</v>
      </c>
      <c r="Z279" s="142" t="s">
        <v>120</v>
      </c>
      <c r="AA279" s="142" t="s">
        <v>54</v>
      </c>
    </row>
    <row r="280" spans="1:27">
      <c r="A280" s="4">
        <v>7110</v>
      </c>
      <c r="B280" s="4" t="s">
        <v>40</v>
      </c>
      <c r="C280" s="4">
        <v>1246</v>
      </c>
      <c r="D280" s="4" t="s">
        <v>45</v>
      </c>
      <c r="E280" s="179">
        <v>41278</v>
      </c>
      <c r="K280" s="182">
        <v>90023859</v>
      </c>
      <c r="L280" s="177">
        <v>41278</v>
      </c>
      <c r="P280" s="141" t="s">
        <v>54</v>
      </c>
      <c r="U280" s="141" t="s">
        <v>54</v>
      </c>
      <c r="V280" s="9">
        <v>0.53194444444444444</v>
      </c>
      <c r="W280" s="12">
        <v>0.66666666666666663</v>
      </c>
      <c r="Z280" s="142" t="s">
        <v>120</v>
      </c>
      <c r="AA280" s="142" t="s">
        <v>54</v>
      </c>
    </row>
    <row r="281" spans="1:27">
      <c r="A281" s="4">
        <v>7110</v>
      </c>
      <c r="B281" s="4" t="s">
        <v>40</v>
      </c>
      <c r="C281" s="4">
        <v>924</v>
      </c>
      <c r="D281" s="4" t="s">
        <v>45</v>
      </c>
      <c r="E281" s="179">
        <v>41278</v>
      </c>
      <c r="K281" s="182">
        <v>90030574</v>
      </c>
      <c r="L281" s="177">
        <v>41278</v>
      </c>
      <c r="P281" s="141" t="s">
        <v>54</v>
      </c>
      <c r="U281" s="141" t="s">
        <v>54</v>
      </c>
      <c r="V281" s="9">
        <v>0.39166666666666666</v>
      </c>
      <c r="W281" s="12">
        <v>0.46875</v>
      </c>
      <c r="Z281" s="142" t="s">
        <v>120</v>
      </c>
      <c r="AA281" s="142" t="s">
        <v>54</v>
      </c>
    </row>
    <row r="282" spans="1:27">
      <c r="A282" s="4">
        <v>7110</v>
      </c>
      <c r="B282" s="4" t="s">
        <v>40</v>
      </c>
      <c r="C282" s="4">
        <v>854</v>
      </c>
      <c r="D282" s="4" t="s">
        <v>45</v>
      </c>
      <c r="E282" s="179">
        <v>41278</v>
      </c>
      <c r="K282" s="182">
        <v>90041363</v>
      </c>
      <c r="L282" s="177">
        <v>41278</v>
      </c>
      <c r="P282" s="141" t="s">
        <v>54</v>
      </c>
      <c r="U282" s="141" t="s">
        <v>54</v>
      </c>
      <c r="V282" s="9">
        <v>0.37083333333333335</v>
      </c>
      <c r="W282" s="12">
        <v>0.68402777777777779</v>
      </c>
      <c r="Z282" s="142" t="s">
        <v>120</v>
      </c>
      <c r="AA282" s="142" t="s">
        <v>54</v>
      </c>
    </row>
    <row r="283" spans="1:27">
      <c r="A283" s="4">
        <v>7110</v>
      </c>
      <c r="B283" s="4" t="s">
        <v>49</v>
      </c>
      <c r="C283" s="4">
        <v>2143</v>
      </c>
      <c r="D283" s="4" t="s">
        <v>45</v>
      </c>
      <c r="E283" s="179">
        <v>41278</v>
      </c>
      <c r="K283" s="182">
        <v>90070981</v>
      </c>
      <c r="L283" s="177">
        <v>41279</v>
      </c>
      <c r="P283" s="141" t="s">
        <v>54</v>
      </c>
      <c r="U283" s="141" t="s">
        <v>54</v>
      </c>
      <c r="V283" s="9">
        <v>0.90486111111111112</v>
      </c>
      <c r="W283" s="12">
        <v>0.97222222222222221</v>
      </c>
      <c r="Z283" s="142" t="s">
        <v>120</v>
      </c>
      <c r="AA283" s="142" t="s">
        <v>54</v>
      </c>
    </row>
    <row r="284" spans="1:27">
      <c r="A284" s="4">
        <v>7110</v>
      </c>
      <c r="B284" s="4" t="s">
        <v>40</v>
      </c>
      <c r="C284" s="4">
        <v>206</v>
      </c>
      <c r="D284" s="4" t="s">
        <v>45</v>
      </c>
      <c r="E284" s="179">
        <v>41278</v>
      </c>
      <c r="K284" s="182">
        <v>90074068</v>
      </c>
      <c r="L284" s="177">
        <v>41278</v>
      </c>
      <c r="P284" s="141" t="s">
        <v>54</v>
      </c>
      <c r="U284" s="141" t="s">
        <v>54</v>
      </c>
      <c r="V284" s="9">
        <v>8.7499999999999994E-2</v>
      </c>
      <c r="W284" s="12">
        <v>0.3576388888888889</v>
      </c>
      <c r="Z284" s="142" t="s">
        <v>120</v>
      </c>
      <c r="AA284" s="142" t="s">
        <v>54</v>
      </c>
    </row>
    <row r="285" spans="1:27">
      <c r="A285" s="4">
        <v>7110</v>
      </c>
      <c r="B285" s="4" t="s">
        <v>40</v>
      </c>
      <c r="C285" s="4">
        <v>1306</v>
      </c>
      <c r="D285" s="4" t="s">
        <v>45</v>
      </c>
      <c r="E285" s="179">
        <v>41278</v>
      </c>
      <c r="K285" s="182">
        <v>90109950</v>
      </c>
      <c r="L285" s="177">
        <v>41278</v>
      </c>
      <c r="P285" s="141" t="s">
        <v>54</v>
      </c>
      <c r="U285" s="141" t="s">
        <v>54</v>
      </c>
      <c r="V285" s="9">
        <v>0.54583333333333328</v>
      </c>
      <c r="W285" s="12">
        <v>0.83333333333333337</v>
      </c>
      <c r="Z285" s="142" t="s">
        <v>120</v>
      </c>
      <c r="AA285" s="142" t="s">
        <v>54</v>
      </c>
    </row>
    <row r="286" spans="1:27">
      <c r="A286" s="4">
        <v>7110</v>
      </c>
      <c r="B286" s="4" t="s">
        <v>40</v>
      </c>
      <c r="C286" s="4">
        <v>956</v>
      </c>
      <c r="D286" s="4" t="s">
        <v>45</v>
      </c>
      <c r="E286" s="179">
        <v>41278</v>
      </c>
      <c r="K286" s="182">
        <v>90111936</v>
      </c>
      <c r="L286" s="177">
        <v>41278</v>
      </c>
      <c r="P286" s="141" t="s">
        <v>54</v>
      </c>
      <c r="U286" s="141" t="s">
        <v>54</v>
      </c>
      <c r="V286" s="9">
        <v>0.41388888888888886</v>
      </c>
      <c r="W286" s="12">
        <v>0.58333333333333337</v>
      </c>
      <c r="Z286" s="142" t="s">
        <v>120</v>
      </c>
      <c r="AA286" s="142" t="s">
        <v>54</v>
      </c>
    </row>
    <row r="287" spans="1:27">
      <c r="A287" s="4">
        <v>7110</v>
      </c>
      <c r="B287" s="4" t="s">
        <v>40</v>
      </c>
      <c r="C287" s="4">
        <v>2032</v>
      </c>
      <c r="D287" s="4" t="s">
        <v>45</v>
      </c>
      <c r="E287" s="179">
        <v>41278</v>
      </c>
      <c r="K287" s="182">
        <v>90118176</v>
      </c>
      <c r="L287" s="177">
        <v>41279</v>
      </c>
      <c r="P287" s="141" t="s">
        <v>54</v>
      </c>
      <c r="U287" s="141" t="s">
        <v>54</v>
      </c>
      <c r="V287" s="9">
        <v>0.85555555555555551</v>
      </c>
      <c r="W287" s="12">
        <v>3.472222222222222E-3</v>
      </c>
      <c r="Z287" s="142" t="s">
        <v>120</v>
      </c>
      <c r="AA287" s="142" t="s">
        <v>54</v>
      </c>
    </row>
    <row r="288" spans="1:27">
      <c r="A288" s="4">
        <v>7108</v>
      </c>
      <c r="B288" s="4" t="s">
        <v>38</v>
      </c>
      <c r="C288" s="4">
        <v>1849</v>
      </c>
      <c r="D288" s="4" t="s">
        <v>45</v>
      </c>
      <c r="E288" s="179">
        <v>41278</v>
      </c>
      <c r="K288" s="182">
        <v>99011352</v>
      </c>
      <c r="L288" s="177">
        <v>41279</v>
      </c>
      <c r="P288" s="141" t="s">
        <v>54</v>
      </c>
      <c r="U288" s="141" t="s">
        <v>54</v>
      </c>
      <c r="V288" s="9">
        <v>0.78402777777777777</v>
      </c>
      <c r="W288" s="12">
        <v>0.11874999999999999</v>
      </c>
      <c r="Z288" s="142" t="s">
        <v>120</v>
      </c>
      <c r="AA288" s="142" t="s">
        <v>54</v>
      </c>
    </row>
    <row r="289" spans="1:27">
      <c r="A289" s="4">
        <v>7110</v>
      </c>
      <c r="B289" s="4" t="s">
        <v>40</v>
      </c>
      <c r="C289" s="4">
        <v>1032</v>
      </c>
      <c r="D289" s="4" t="s">
        <v>45</v>
      </c>
      <c r="E289" s="179">
        <v>41278</v>
      </c>
      <c r="K289" s="182">
        <v>99043963</v>
      </c>
      <c r="L289" s="177">
        <v>41278</v>
      </c>
      <c r="P289" s="141" t="s">
        <v>54</v>
      </c>
      <c r="U289" s="141" t="s">
        <v>54</v>
      </c>
      <c r="V289" s="9">
        <v>0.43888888888888888</v>
      </c>
      <c r="W289" s="12">
        <v>0.54166666666666663</v>
      </c>
      <c r="Z289" s="142" t="s">
        <v>120</v>
      </c>
      <c r="AA289" s="142" t="s">
        <v>54</v>
      </c>
    </row>
    <row r="290" spans="1:27">
      <c r="A290" s="4">
        <v>7110</v>
      </c>
      <c r="B290" s="4" t="s">
        <v>40</v>
      </c>
      <c r="C290" s="4">
        <v>224</v>
      </c>
      <c r="D290" s="4" t="s">
        <v>47</v>
      </c>
      <c r="E290" s="179">
        <v>41278</v>
      </c>
      <c r="K290" s="182">
        <v>1000001134</v>
      </c>
      <c r="L290" s="177">
        <v>41278</v>
      </c>
      <c r="P290" s="141" t="s">
        <v>54</v>
      </c>
      <c r="U290" s="141" t="s">
        <v>54</v>
      </c>
      <c r="V290" s="9">
        <v>0.1</v>
      </c>
      <c r="W290" s="12">
        <v>0.65138888888888891</v>
      </c>
      <c r="Z290" s="142" t="s">
        <v>120</v>
      </c>
      <c r="AA290" s="142" t="s">
        <v>54</v>
      </c>
    </row>
    <row r="291" spans="1:27">
      <c r="A291" s="4">
        <v>7110</v>
      </c>
      <c r="B291" s="4" t="s">
        <v>49</v>
      </c>
      <c r="C291" s="4">
        <v>1642</v>
      </c>
      <c r="D291" s="4" t="s">
        <v>45</v>
      </c>
      <c r="E291" s="179">
        <v>41278</v>
      </c>
      <c r="K291" s="182">
        <v>1000024724</v>
      </c>
      <c r="L291" s="177">
        <v>41278</v>
      </c>
      <c r="P291" s="141" t="s">
        <v>54</v>
      </c>
      <c r="U291" s="141" t="s">
        <v>54</v>
      </c>
      <c r="V291" s="9">
        <v>0.6958333333333333</v>
      </c>
      <c r="W291" s="12">
        <v>0.85416666666666663</v>
      </c>
      <c r="Z291" s="142" t="s">
        <v>120</v>
      </c>
      <c r="AA291" s="142" t="s">
        <v>54</v>
      </c>
    </row>
    <row r="292" spans="1:27">
      <c r="A292" s="4">
        <v>7108</v>
      </c>
      <c r="B292" s="4" t="s">
        <v>38</v>
      </c>
      <c r="C292" s="4">
        <v>1406</v>
      </c>
      <c r="D292" s="4" t="s">
        <v>47</v>
      </c>
      <c r="E292" s="179">
        <v>41278</v>
      </c>
      <c r="K292" s="182">
        <v>1000042308</v>
      </c>
      <c r="L292" s="177">
        <v>41279</v>
      </c>
      <c r="P292" s="141" t="s">
        <v>54</v>
      </c>
      <c r="U292" s="141" t="s">
        <v>54</v>
      </c>
      <c r="V292" s="9">
        <v>0.58750000000000002</v>
      </c>
      <c r="W292" s="12">
        <v>0.62847222222222221</v>
      </c>
      <c r="Z292" s="142" t="s">
        <v>120</v>
      </c>
      <c r="AA292" s="142" t="s">
        <v>54</v>
      </c>
    </row>
    <row r="293" spans="1:27">
      <c r="A293" s="4">
        <v>7107</v>
      </c>
      <c r="B293" s="4" t="s">
        <v>39</v>
      </c>
      <c r="C293" s="4">
        <v>1406</v>
      </c>
      <c r="D293" s="4" t="s">
        <v>38</v>
      </c>
      <c r="E293" s="179">
        <v>41278</v>
      </c>
      <c r="K293" s="182">
        <v>1000042308</v>
      </c>
      <c r="L293" s="177">
        <v>41279</v>
      </c>
      <c r="P293" s="141">
        <v>0</v>
      </c>
      <c r="U293" s="141" t="s">
        <v>54</v>
      </c>
      <c r="V293" s="9">
        <v>0.58750000000000002</v>
      </c>
      <c r="W293" s="12">
        <v>0.62847222222222221</v>
      </c>
      <c r="Z293" s="142" t="s">
        <v>120</v>
      </c>
      <c r="AA293" s="142" t="s">
        <v>54</v>
      </c>
    </row>
    <row r="294" spans="1:27">
      <c r="A294" s="4">
        <v>7108</v>
      </c>
      <c r="B294" s="4" t="s">
        <v>38</v>
      </c>
      <c r="C294" s="4">
        <v>2129</v>
      </c>
      <c r="D294" s="4" t="s">
        <v>45</v>
      </c>
      <c r="E294" s="179">
        <v>41278</v>
      </c>
      <c r="K294" s="182">
        <v>1000049976</v>
      </c>
      <c r="L294" s="177">
        <v>41279</v>
      </c>
      <c r="P294" s="141" t="s">
        <v>54</v>
      </c>
      <c r="U294" s="141" t="s">
        <v>54</v>
      </c>
      <c r="V294" s="9">
        <v>0.89513888888888893</v>
      </c>
      <c r="W294" s="12">
        <v>0.38750000000000001</v>
      </c>
      <c r="Z294" s="142" t="s">
        <v>120</v>
      </c>
      <c r="AA294" s="142" t="s">
        <v>54</v>
      </c>
    </row>
    <row r="295" spans="1:27">
      <c r="A295" s="4">
        <v>7110</v>
      </c>
      <c r="B295" s="4" t="s">
        <v>40</v>
      </c>
      <c r="C295" s="4">
        <v>1439</v>
      </c>
      <c r="D295" s="4" t="s">
        <v>45</v>
      </c>
      <c r="E295" s="179">
        <v>41278</v>
      </c>
      <c r="K295" s="182">
        <v>1000058690</v>
      </c>
      <c r="L295" s="177">
        <v>41278</v>
      </c>
      <c r="P295" s="141" t="s">
        <v>54</v>
      </c>
      <c r="U295" s="141" t="s">
        <v>54</v>
      </c>
      <c r="V295" s="9">
        <v>0.61041666666666672</v>
      </c>
      <c r="W295" s="12">
        <v>0.8125</v>
      </c>
      <c r="Z295" s="142" t="s">
        <v>120</v>
      </c>
      <c r="AA295" s="142" t="s">
        <v>54</v>
      </c>
    </row>
    <row r="296" spans="1:27">
      <c r="A296" s="4">
        <v>7108</v>
      </c>
      <c r="B296" s="4" t="s">
        <v>38</v>
      </c>
      <c r="C296" s="4">
        <v>1121</v>
      </c>
      <c r="D296" s="4" t="s">
        <v>45</v>
      </c>
      <c r="E296" s="179">
        <v>41278</v>
      </c>
      <c r="K296" s="182">
        <v>1000060434</v>
      </c>
      <c r="L296" s="177">
        <v>41278</v>
      </c>
      <c r="P296" s="141" t="s">
        <v>54</v>
      </c>
      <c r="U296" s="141" t="s">
        <v>54</v>
      </c>
      <c r="V296" s="9">
        <v>0.47291666666666665</v>
      </c>
      <c r="W296" s="12">
        <v>0.62777777777777777</v>
      </c>
      <c r="Z296" s="142" t="s">
        <v>120</v>
      </c>
      <c r="AA296" s="142" t="s">
        <v>54</v>
      </c>
    </row>
    <row r="297" spans="1:27">
      <c r="A297" s="4">
        <v>7108</v>
      </c>
      <c r="B297" s="4" t="s">
        <v>38</v>
      </c>
      <c r="C297" s="4">
        <v>1045</v>
      </c>
      <c r="D297" s="4" t="s">
        <v>45</v>
      </c>
      <c r="E297" s="179">
        <v>41278</v>
      </c>
      <c r="K297" s="182">
        <v>1000064462</v>
      </c>
      <c r="L297" s="177">
        <v>41278</v>
      </c>
      <c r="P297" s="141" t="s">
        <v>54</v>
      </c>
      <c r="U297" s="141" t="s">
        <v>54</v>
      </c>
      <c r="V297" s="9">
        <v>0.44791666666666669</v>
      </c>
      <c r="W297" s="12">
        <v>0.70833333333333337</v>
      </c>
      <c r="Z297" s="142" t="s">
        <v>120</v>
      </c>
      <c r="AA297" s="142" t="s">
        <v>54</v>
      </c>
    </row>
    <row r="298" spans="1:27">
      <c r="A298" s="4">
        <v>7107</v>
      </c>
      <c r="B298" s="4" t="s">
        <v>39</v>
      </c>
      <c r="C298" s="4">
        <v>1045</v>
      </c>
      <c r="D298" s="4" t="s">
        <v>38</v>
      </c>
      <c r="E298" s="179">
        <v>41278</v>
      </c>
      <c r="K298" s="182">
        <v>1000064462</v>
      </c>
      <c r="L298" s="177">
        <v>41278</v>
      </c>
      <c r="P298" s="141">
        <v>0</v>
      </c>
      <c r="U298" s="141" t="s">
        <v>54</v>
      </c>
      <c r="V298" s="9">
        <v>0.44791666666666669</v>
      </c>
      <c r="W298" s="12">
        <v>0.71805555555555556</v>
      </c>
      <c r="Z298" s="142" t="s">
        <v>120</v>
      </c>
      <c r="AA298" s="142" t="s">
        <v>54</v>
      </c>
    </row>
    <row r="299" spans="1:27">
      <c r="A299" s="4">
        <v>7110</v>
      </c>
      <c r="B299" s="4" t="s">
        <v>40</v>
      </c>
      <c r="C299" s="4">
        <v>1555</v>
      </c>
      <c r="D299" s="4" t="s">
        <v>45</v>
      </c>
      <c r="E299" s="179">
        <v>41278</v>
      </c>
      <c r="K299" s="182">
        <v>1000089731</v>
      </c>
      <c r="L299" s="177">
        <v>41278</v>
      </c>
      <c r="P299" s="141" t="s">
        <v>54</v>
      </c>
      <c r="U299" s="141" t="s">
        <v>54</v>
      </c>
      <c r="V299" s="9">
        <v>0.66319444444444442</v>
      </c>
      <c r="W299" s="12">
        <v>0.96875</v>
      </c>
      <c r="Z299" s="142" t="s">
        <v>120</v>
      </c>
      <c r="AA299" s="142" t="s">
        <v>54</v>
      </c>
    </row>
    <row r="300" spans="1:27">
      <c r="A300" s="4">
        <v>7110</v>
      </c>
      <c r="B300" s="4" t="s">
        <v>40</v>
      </c>
      <c r="C300" s="4">
        <v>1604</v>
      </c>
      <c r="D300" s="4" t="s">
        <v>45</v>
      </c>
      <c r="E300" s="179">
        <v>41278</v>
      </c>
      <c r="K300" s="182">
        <v>1000107368</v>
      </c>
      <c r="L300" s="177">
        <v>41278</v>
      </c>
      <c r="P300" s="141" t="s">
        <v>54</v>
      </c>
      <c r="U300" s="141" t="s">
        <v>54</v>
      </c>
      <c r="V300" s="9">
        <v>0.6694444444444444</v>
      </c>
      <c r="W300" s="12">
        <v>0.91666666666666663</v>
      </c>
      <c r="Z300" s="142" t="s">
        <v>120</v>
      </c>
      <c r="AA300" s="142" t="s">
        <v>54</v>
      </c>
    </row>
    <row r="301" spans="1:27">
      <c r="A301" s="4">
        <v>7110</v>
      </c>
      <c r="B301" s="4" t="s">
        <v>40</v>
      </c>
      <c r="C301" s="4">
        <v>1606</v>
      </c>
      <c r="D301" s="4" t="s">
        <v>46</v>
      </c>
      <c r="E301" s="179">
        <v>41278</v>
      </c>
      <c r="K301" s="182">
        <v>1000155693</v>
      </c>
      <c r="L301" s="177">
        <v>41278</v>
      </c>
      <c r="P301" s="141" t="s">
        <v>54</v>
      </c>
      <c r="U301" s="141" t="s">
        <v>54</v>
      </c>
      <c r="V301" s="9">
        <v>0.67083333333333328</v>
      </c>
      <c r="W301" s="12">
        <v>0.79166666666666663</v>
      </c>
      <c r="Z301" s="142" t="s">
        <v>120</v>
      </c>
      <c r="AA301" s="142" t="s">
        <v>54</v>
      </c>
    </row>
    <row r="302" spans="1:27">
      <c r="A302" s="4">
        <v>7110</v>
      </c>
      <c r="B302" s="4" t="s">
        <v>40</v>
      </c>
      <c r="C302" s="4">
        <v>1436</v>
      </c>
      <c r="D302" s="4" t="s">
        <v>47</v>
      </c>
      <c r="E302" s="179">
        <v>41278</v>
      </c>
      <c r="K302" s="182">
        <v>1000155973</v>
      </c>
      <c r="L302" s="177">
        <v>41278</v>
      </c>
      <c r="P302" s="141" t="s">
        <v>54</v>
      </c>
      <c r="U302" s="141" t="s">
        <v>54</v>
      </c>
      <c r="V302" s="9">
        <v>0.60833333333333328</v>
      </c>
      <c r="W302" s="12">
        <v>0.78125</v>
      </c>
      <c r="Z302" s="142" t="s">
        <v>120</v>
      </c>
      <c r="AA302" s="142" t="s">
        <v>54</v>
      </c>
    </row>
    <row r="303" spans="1:27">
      <c r="A303" s="4">
        <v>7108</v>
      </c>
      <c r="B303" s="4" t="s">
        <v>38</v>
      </c>
      <c r="C303" s="4">
        <v>1859</v>
      </c>
      <c r="D303" s="4" t="s">
        <v>45</v>
      </c>
      <c r="E303" s="179">
        <v>41278</v>
      </c>
      <c r="K303" s="182">
        <v>1000168376</v>
      </c>
      <c r="L303" s="177">
        <v>41278</v>
      </c>
      <c r="P303" s="141" t="s">
        <v>54</v>
      </c>
      <c r="U303" s="141" t="s">
        <v>54</v>
      </c>
      <c r="V303" s="9">
        <v>0.79097222222222219</v>
      </c>
      <c r="W303" s="12">
        <v>0.83333333333333337</v>
      </c>
      <c r="Z303" s="142" t="s">
        <v>120</v>
      </c>
      <c r="AA303" s="142" t="s">
        <v>54</v>
      </c>
    </row>
    <row r="304" spans="1:27">
      <c r="A304" s="4">
        <v>7107</v>
      </c>
      <c r="B304" s="4" t="s">
        <v>40</v>
      </c>
      <c r="C304" s="4">
        <v>1859</v>
      </c>
      <c r="D304" s="4" t="s">
        <v>38</v>
      </c>
      <c r="E304" s="179">
        <v>41278</v>
      </c>
      <c r="K304" s="182">
        <v>1000168376</v>
      </c>
      <c r="L304" s="177">
        <v>41279</v>
      </c>
      <c r="P304" s="141">
        <v>0</v>
      </c>
      <c r="U304" s="141" t="s">
        <v>54</v>
      </c>
      <c r="V304" s="9">
        <v>0.79097222222222219</v>
      </c>
      <c r="W304" s="12">
        <v>1.3888888888888888E-2</v>
      </c>
      <c r="Z304" s="142" t="s">
        <v>120</v>
      </c>
      <c r="AA304" s="142" t="s">
        <v>54</v>
      </c>
    </row>
    <row r="305" spans="1:27">
      <c r="A305" s="4">
        <v>7110</v>
      </c>
      <c r="B305" s="4" t="s">
        <v>40</v>
      </c>
      <c r="C305" s="4">
        <v>1212</v>
      </c>
      <c r="D305" s="4" t="s">
        <v>45</v>
      </c>
      <c r="E305" s="179">
        <v>41278</v>
      </c>
      <c r="K305" s="182">
        <v>1000176127</v>
      </c>
      <c r="L305" s="177">
        <v>41278</v>
      </c>
      <c r="P305" s="141" t="s">
        <v>54</v>
      </c>
      <c r="U305" s="141" t="s">
        <v>54</v>
      </c>
      <c r="V305" s="9">
        <v>0.5083333333333333</v>
      </c>
      <c r="W305" s="12">
        <v>0.73958333333333337</v>
      </c>
      <c r="Z305" s="142" t="s">
        <v>120</v>
      </c>
      <c r="AA305" s="142" t="s">
        <v>54</v>
      </c>
    </row>
    <row r="306" spans="1:27">
      <c r="A306" s="4">
        <v>7108</v>
      </c>
      <c r="B306" s="4" t="s">
        <v>38</v>
      </c>
      <c r="C306" s="4">
        <v>2150</v>
      </c>
      <c r="D306" s="4" t="s">
        <v>45</v>
      </c>
      <c r="E306" s="179">
        <v>41278</v>
      </c>
      <c r="K306" s="182">
        <v>1000194809</v>
      </c>
      <c r="L306" s="177">
        <v>41279</v>
      </c>
      <c r="P306" s="141" t="s">
        <v>54</v>
      </c>
      <c r="U306" s="141" t="s">
        <v>54</v>
      </c>
      <c r="V306" s="9">
        <v>0.90972222222222221</v>
      </c>
      <c r="W306" s="12">
        <v>9.3055555555555558E-2</v>
      </c>
      <c r="Z306" s="142" t="s">
        <v>120</v>
      </c>
      <c r="AA306" s="142" t="s">
        <v>54</v>
      </c>
    </row>
    <row r="307" spans="1:27">
      <c r="A307" s="4">
        <v>7110</v>
      </c>
      <c r="B307" s="4" t="s">
        <v>40</v>
      </c>
      <c r="C307" s="4">
        <v>1531</v>
      </c>
      <c r="D307" s="4" t="s">
        <v>45</v>
      </c>
      <c r="E307" s="179">
        <v>41278</v>
      </c>
      <c r="K307" s="182">
        <v>1000195579</v>
      </c>
      <c r="L307" s="177">
        <v>41279</v>
      </c>
      <c r="P307" s="141" t="s">
        <v>54</v>
      </c>
      <c r="U307" s="141" t="s">
        <v>54</v>
      </c>
      <c r="V307" s="9">
        <v>0.64652777777777781</v>
      </c>
      <c r="W307" s="12">
        <v>0.43402777777777779</v>
      </c>
      <c r="Z307" s="142" t="s">
        <v>120</v>
      </c>
      <c r="AA307" s="142" t="s">
        <v>54</v>
      </c>
    </row>
    <row r="308" spans="1:27">
      <c r="A308" s="4">
        <v>7110</v>
      </c>
      <c r="B308" s="4" t="s">
        <v>49</v>
      </c>
      <c r="C308" s="4">
        <v>2133</v>
      </c>
      <c r="D308" s="4" t="s">
        <v>45</v>
      </c>
      <c r="E308" s="179">
        <v>41278</v>
      </c>
      <c r="K308" s="182">
        <v>1000207811</v>
      </c>
      <c r="L308" s="177">
        <v>41279</v>
      </c>
      <c r="P308" s="141" t="s">
        <v>54</v>
      </c>
      <c r="U308" s="141" t="s">
        <v>54</v>
      </c>
      <c r="V308" s="9">
        <v>0.8979166666666667</v>
      </c>
      <c r="W308" s="12">
        <v>0.91666666666666663</v>
      </c>
      <c r="Z308" s="142" t="s">
        <v>120</v>
      </c>
      <c r="AA308" s="142" t="s">
        <v>54</v>
      </c>
    </row>
    <row r="309" spans="1:27">
      <c r="A309" s="4">
        <v>7110</v>
      </c>
      <c r="B309" s="4" t="s">
        <v>40</v>
      </c>
      <c r="C309" s="4">
        <v>1835</v>
      </c>
      <c r="D309" s="4" t="s">
        <v>45</v>
      </c>
      <c r="E309" s="179">
        <v>41278</v>
      </c>
      <c r="K309" s="182">
        <v>1000208610</v>
      </c>
      <c r="L309" s="177">
        <v>41279</v>
      </c>
      <c r="P309" s="141" t="s">
        <v>54</v>
      </c>
      <c r="U309" s="141" t="s">
        <v>54</v>
      </c>
      <c r="V309" s="9">
        <v>0.77430555555555558</v>
      </c>
      <c r="W309" s="12">
        <v>0.1875</v>
      </c>
      <c r="Z309" s="142" t="s">
        <v>120</v>
      </c>
      <c r="AA309" s="142" t="s">
        <v>54</v>
      </c>
    </row>
    <row r="310" spans="1:27">
      <c r="A310" s="4">
        <v>7110</v>
      </c>
      <c r="B310" s="4" t="s">
        <v>40</v>
      </c>
      <c r="C310" s="4">
        <v>1740</v>
      </c>
      <c r="D310" s="4" t="s">
        <v>45</v>
      </c>
      <c r="E310" s="179">
        <v>41278</v>
      </c>
      <c r="K310" s="182">
        <v>1000214458</v>
      </c>
      <c r="L310" s="177">
        <v>41278</v>
      </c>
      <c r="P310" s="141" t="s">
        <v>54</v>
      </c>
      <c r="U310" s="141" t="s">
        <v>54</v>
      </c>
      <c r="V310" s="9">
        <v>0.73611111111111116</v>
      </c>
      <c r="W310" s="12">
        <v>0.95833333333333337</v>
      </c>
      <c r="Z310" s="142" t="s">
        <v>120</v>
      </c>
      <c r="AA310" s="142" t="s">
        <v>54</v>
      </c>
    </row>
    <row r="311" spans="1:27">
      <c r="A311" s="4">
        <v>7110</v>
      </c>
      <c r="B311" s="4" t="s">
        <v>40</v>
      </c>
      <c r="C311" s="4">
        <v>1802</v>
      </c>
      <c r="D311" s="4" t="s">
        <v>45</v>
      </c>
      <c r="E311" s="179">
        <v>41278</v>
      </c>
      <c r="K311" s="182">
        <v>1000222359</v>
      </c>
      <c r="L311" s="177">
        <v>41279</v>
      </c>
      <c r="P311" s="141" t="s">
        <v>54</v>
      </c>
      <c r="U311" s="141" t="s">
        <v>54</v>
      </c>
      <c r="V311" s="9">
        <v>0.75138888888888888</v>
      </c>
      <c r="W311" s="12">
        <v>2.0833333333333332E-2</v>
      </c>
      <c r="Z311" s="142" t="s">
        <v>120</v>
      </c>
      <c r="AA311" s="142" t="s">
        <v>54</v>
      </c>
    </row>
    <row r="312" spans="1:27">
      <c r="A312" s="4">
        <v>7110</v>
      </c>
      <c r="B312" s="4" t="s">
        <v>40</v>
      </c>
      <c r="C312" s="4">
        <v>655</v>
      </c>
      <c r="D312" s="4" t="s">
        <v>45</v>
      </c>
      <c r="E312" s="179">
        <v>41278</v>
      </c>
      <c r="K312" s="182">
        <v>1000226518</v>
      </c>
      <c r="L312" s="177">
        <v>41278</v>
      </c>
      <c r="P312" s="141" t="s">
        <v>54</v>
      </c>
      <c r="U312" s="141" t="s">
        <v>54</v>
      </c>
      <c r="V312" s="9">
        <v>0.28819444444444442</v>
      </c>
      <c r="W312" s="12">
        <v>0.46875</v>
      </c>
      <c r="Z312" s="142" t="s">
        <v>120</v>
      </c>
      <c r="AA312" s="142" t="s">
        <v>54</v>
      </c>
    </row>
    <row r="313" spans="1:27">
      <c r="A313" s="4">
        <v>7110</v>
      </c>
      <c r="B313" s="4" t="s">
        <v>49</v>
      </c>
      <c r="C313" s="4">
        <v>1929</v>
      </c>
      <c r="D313" s="4" t="s">
        <v>45</v>
      </c>
      <c r="E313" s="179">
        <v>41278</v>
      </c>
      <c r="K313" s="182">
        <v>1000242514</v>
      </c>
      <c r="L313" s="177">
        <v>41279</v>
      </c>
      <c r="P313" s="141" t="s">
        <v>54</v>
      </c>
      <c r="U313" s="141" t="s">
        <v>54</v>
      </c>
      <c r="V313" s="9">
        <v>0.81180555555555556</v>
      </c>
      <c r="W313" s="12">
        <v>6.25E-2</v>
      </c>
      <c r="Z313" s="142" t="s">
        <v>120</v>
      </c>
      <c r="AA313" s="142" t="s">
        <v>54</v>
      </c>
    </row>
    <row r="314" spans="1:27">
      <c r="A314" s="4">
        <v>7110</v>
      </c>
      <c r="B314" s="4" t="s">
        <v>49</v>
      </c>
      <c r="C314" s="4">
        <v>2048</v>
      </c>
      <c r="D314" s="4" t="s">
        <v>45</v>
      </c>
      <c r="E314" s="179">
        <v>41278</v>
      </c>
      <c r="K314" s="182">
        <v>1000255290</v>
      </c>
      <c r="L314" s="177">
        <v>41278</v>
      </c>
      <c r="P314" s="141" t="s">
        <v>54</v>
      </c>
      <c r="U314" s="141" t="s">
        <v>54</v>
      </c>
      <c r="V314" s="9">
        <v>0.8666666666666667</v>
      </c>
      <c r="W314" s="12">
        <v>0.97222222222222221</v>
      </c>
      <c r="Z314" s="142" t="s">
        <v>120</v>
      </c>
      <c r="AA314" s="142" t="s">
        <v>54</v>
      </c>
    </row>
    <row r="315" spans="1:27">
      <c r="A315" s="4">
        <v>7110</v>
      </c>
      <c r="B315" s="4" t="s">
        <v>40</v>
      </c>
      <c r="C315" s="4">
        <v>1751</v>
      </c>
      <c r="D315" s="4" t="s">
        <v>45</v>
      </c>
      <c r="E315" s="179">
        <v>41278</v>
      </c>
      <c r="K315" s="182">
        <v>1000267234</v>
      </c>
      <c r="L315" s="177">
        <v>41278</v>
      </c>
      <c r="P315" s="141" t="s">
        <v>54</v>
      </c>
      <c r="U315" s="141" t="s">
        <v>54</v>
      </c>
      <c r="V315" s="9">
        <v>0.74375000000000002</v>
      </c>
      <c r="W315" s="12">
        <v>0.875</v>
      </c>
      <c r="Z315" s="142" t="s">
        <v>120</v>
      </c>
      <c r="AA315" s="142" t="s">
        <v>54</v>
      </c>
    </row>
    <row r="316" spans="1:27">
      <c r="A316" s="4">
        <v>7110</v>
      </c>
      <c r="B316" s="4" t="s">
        <v>40</v>
      </c>
      <c r="C316" s="4">
        <v>1950</v>
      </c>
      <c r="D316" s="4" t="s">
        <v>45</v>
      </c>
      <c r="E316" s="179">
        <v>41278</v>
      </c>
      <c r="K316" s="182">
        <v>1000290656</v>
      </c>
      <c r="L316" s="177">
        <v>41279</v>
      </c>
      <c r="P316" s="141" t="s">
        <v>54</v>
      </c>
      <c r="U316" s="141" t="s">
        <v>54</v>
      </c>
      <c r="V316" s="9">
        <v>0.82638888888888884</v>
      </c>
      <c r="W316" s="12">
        <v>0.1736111111111111</v>
      </c>
      <c r="Z316" s="142" t="s">
        <v>120</v>
      </c>
      <c r="AA316" s="142" t="s">
        <v>54</v>
      </c>
    </row>
    <row r="317" spans="1:27">
      <c r="A317" s="4">
        <v>7110</v>
      </c>
      <c r="B317" s="4" t="s">
        <v>49</v>
      </c>
      <c r="C317" s="4">
        <v>2354</v>
      </c>
      <c r="D317" s="4" t="s">
        <v>45</v>
      </c>
      <c r="E317" s="179">
        <v>41278</v>
      </c>
      <c r="K317" s="182">
        <v>1000307339</v>
      </c>
      <c r="L317" s="177">
        <v>41279</v>
      </c>
      <c r="P317" s="141" t="s">
        <v>54</v>
      </c>
      <c r="U317" s="141" t="s">
        <v>54</v>
      </c>
      <c r="V317" s="9">
        <v>0.99583333333333335</v>
      </c>
      <c r="W317" s="12">
        <v>1.8055555555555554E-2</v>
      </c>
      <c r="Z317" s="142" t="s">
        <v>120</v>
      </c>
      <c r="AA317" s="142" t="s">
        <v>54</v>
      </c>
    </row>
    <row r="318" spans="1:27">
      <c r="A318" s="4">
        <v>7108</v>
      </c>
      <c r="B318" s="4" t="s">
        <v>38</v>
      </c>
      <c r="C318" s="4">
        <v>2218</v>
      </c>
      <c r="D318" s="4" t="s">
        <v>45</v>
      </c>
      <c r="E318" s="179">
        <v>41278</v>
      </c>
      <c r="K318" s="182">
        <v>1000309332</v>
      </c>
      <c r="L318" s="177">
        <v>41279</v>
      </c>
      <c r="P318" s="141" t="s">
        <v>54</v>
      </c>
      <c r="U318" s="141" t="s">
        <v>54</v>
      </c>
      <c r="V318" s="9">
        <v>0.9291666666666667</v>
      </c>
      <c r="W318" s="12">
        <v>0.1423611111111111</v>
      </c>
      <c r="Z318" s="142" t="s">
        <v>120</v>
      </c>
      <c r="AA318" s="142" t="s">
        <v>54</v>
      </c>
    </row>
    <row r="319" spans="1:27">
      <c r="A319" s="4">
        <v>7107</v>
      </c>
      <c r="B319" s="4" t="s">
        <v>39</v>
      </c>
      <c r="C319" s="4">
        <v>2218</v>
      </c>
      <c r="D319" s="4" t="s">
        <v>38</v>
      </c>
      <c r="E319" s="179">
        <v>41278</v>
      </c>
      <c r="K319" s="182">
        <v>1000309332</v>
      </c>
      <c r="L319" s="177">
        <v>41279</v>
      </c>
      <c r="P319" s="141">
        <v>0</v>
      </c>
      <c r="U319" s="141" t="s">
        <v>54</v>
      </c>
      <c r="V319" s="9">
        <v>0.9291666666666667</v>
      </c>
      <c r="W319" s="12">
        <v>0.14652777777777778</v>
      </c>
      <c r="Z319" s="142" t="s">
        <v>120</v>
      </c>
      <c r="AA319" s="142" t="s">
        <v>54</v>
      </c>
    </row>
    <row r="320" spans="1:27">
      <c r="A320" s="4">
        <v>7110</v>
      </c>
      <c r="B320" s="4" t="s">
        <v>40</v>
      </c>
      <c r="C320" s="4">
        <v>1011</v>
      </c>
      <c r="D320" s="4" t="s">
        <v>45</v>
      </c>
      <c r="E320" s="179">
        <v>41278</v>
      </c>
      <c r="K320" s="182">
        <v>1000313007</v>
      </c>
      <c r="L320" s="177">
        <v>41278</v>
      </c>
      <c r="P320" s="141" t="s">
        <v>54</v>
      </c>
      <c r="U320" s="141" t="s">
        <v>54</v>
      </c>
      <c r="V320" s="9">
        <v>0.42430555555555555</v>
      </c>
      <c r="W320" s="12">
        <v>0.71319444444444446</v>
      </c>
      <c r="Z320" s="142" t="s">
        <v>120</v>
      </c>
      <c r="AA320" s="142" t="s">
        <v>54</v>
      </c>
    </row>
    <row r="321" spans="1:27">
      <c r="A321" s="4">
        <v>7108</v>
      </c>
      <c r="B321" s="4" t="s">
        <v>38</v>
      </c>
      <c r="C321" s="4">
        <v>439</v>
      </c>
      <c r="D321" s="4" t="s">
        <v>45</v>
      </c>
      <c r="E321" s="179">
        <v>41278</v>
      </c>
      <c r="K321" s="182">
        <v>1000318995</v>
      </c>
      <c r="L321" s="177">
        <v>41278</v>
      </c>
      <c r="P321" s="141" t="s">
        <v>54</v>
      </c>
      <c r="U321" s="141" t="s">
        <v>54</v>
      </c>
      <c r="V321" s="9">
        <v>0.19375000000000001</v>
      </c>
      <c r="W321" s="12">
        <v>0.44374999999999998</v>
      </c>
      <c r="Z321" s="142" t="s">
        <v>120</v>
      </c>
      <c r="AA321" s="142" t="s">
        <v>54</v>
      </c>
    </row>
    <row r="322" spans="1:27">
      <c r="A322" s="4">
        <v>7107</v>
      </c>
      <c r="B322" s="4" t="s">
        <v>39</v>
      </c>
      <c r="C322" s="4">
        <v>439</v>
      </c>
      <c r="D322" s="4" t="s">
        <v>38</v>
      </c>
      <c r="E322" s="179">
        <v>41278</v>
      </c>
      <c r="K322" s="182">
        <v>1000318995</v>
      </c>
      <c r="L322" s="177">
        <v>41278</v>
      </c>
      <c r="P322" s="141">
        <v>0</v>
      </c>
      <c r="U322" s="141" t="s">
        <v>54</v>
      </c>
      <c r="V322" s="9">
        <v>0.19375000000000001</v>
      </c>
      <c r="W322" s="12">
        <v>0.64166666666666672</v>
      </c>
      <c r="Z322" s="142" t="s">
        <v>120</v>
      </c>
      <c r="AA322" s="142" t="s">
        <v>54</v>
      </c>
    </row>
    <row r="323" spans="1:27">
      <c r="A323" s="4">
        <v>7108</v>
      </c>
      <c r="B323" s="4" t="s">
        <v>38</v>
      </c>
      <c r="C323" s="4">
        <v>1140</v>
      </c>
      <c r="D323" s="4" t="s">
        <v>45</v>
      </c>
      <c r="E323" s="179">
        <v>41278</v>
      </c>
      <c r="K323" s="182">
        <v>1000377364</v>
      </c>
      <c r="L323" s="177">
        <v>41278</v>
      </c>
      <c r="P323" s="141" t="s">
        <v>54</v>
      </c>
      <c r="U323" s="141" t="s">
        <v>54</v>
      </c>
      <c r="V323" s="9">
        <v>0.4861111111111111</v>
      </c>
      <c r="W323" s="12">
        <v>0.65208333333333335</v>
      </c>
      <c r="Z323" s="142" t="s">
        <v>120</v>
      </c>
      <c r="AA323" s="142" t="s">
        <v>54</v>
      </c>
    </row>
    <row r="324" spans="1:27">
      <c r="A324" s="4">
        <v>7110</v>
      </c>
      <c r="B324" s="4" t="s">
        <v>49</v>
      </c>
      <c r="C324" s="4">
        <v>1425</v>
      </c>
      <c r="D324" s="4" t="s">
        <v>47</v>
      </c>
      <c r="E324" s="179">
        <v>41278</v>
      </c>
      <c r="K324" s="182">
        <v>1000396931</v>
      </c>
      <c r="L324" s="177">
        <v>41278</v>
      </c>
      <c r="P324" s="141" t="s">
        <v>54</v>
      </c>
      <c r="U324" s="141" t="s">
        <v>54</v>
      </c>
      <c r="V324" s="9">
        <v>0.60069444444444442</v>
      </c>
      <c r="W324" s="12">
        <v>0.78680555555555554</v>
      </c>
      <c r="Z324" s="142" t="s">
        <v>120</v>
      </c>
      <c r="AA324" s="142" t="s">
        <v>54</v>
      </c>
    </row>
    <row r="325" spans="1:27">
      <c r="A325" s="4">
        <v>7110</v>
      </c>
      <c r="B325" s="4" t="s">
        <v>40</v>
      </c>
      <c r="C325" s="4">
        <v>1838</v>
      </c>
      <c r="D325" s="4" t="s">
        <v>45</v>
      </c>
      <c r="E325" s="179">
        <v>41278</v>
      </c>
      <c r="K325" s="182">
        <v>1000398859</v>
      </c>
      <c r="L325" s="177">
        <v>41279</v>
      </c>
      <c r="P325" s="141" t="s">
        <v>54</v>
      </c>
      <c r="U325" s="141" t="s">
        <v>54</v>
      </c>
      <c r="V325" s="9">
        <v>0.77638888888888891</v>
      </c>
      <c r="W325" s="12">
        <v>0.17708333333333334</v>
      </c>
      <c r="Z325" s="142" t="s">
        <v>120</v>
      </c>
      <c r="AA325" s="142" t="s">
        <v>54</v>
      </c>
    </row>
    <row r="326" spans="1:27">
      <c r="A326" s="4">
        <v>7110</v>
      </c>
      <c r="B326" s="4" t="s">
        <v>40</v>
      </c>
      <c r="C326" s="4">
        <v>1320</v>
      </c>
      <c r="D326" s="4" t="s">
        <v>45</v>
      </c>
      <c r="E326" s="179">
        <v>41278</v>
      </c>
      <c r="K326" s="182">
        <v>1000418630</v>
      </c>
      <c r="L326" s="177">
        <v>41278</v>
      </c>
      <c r="P326" s="141" t="s">
        <v>54</v>
      </c>
      <c r="U326" s="141" t="s">
        <v>54</v>
      </c>
      <c r="V326" s="9">
        <v>0.55555555555555558</v>
      </c>
      <c r="W326" s="12">
        <v>0.78541666666666665</v>
      </c>
      <c r="Z326" s="142" t="s">
        <v>120</v>
      </c>
      <c r="AA326" s="142" t="s">
        <v>54</v>
      </c>
    </row>
    <row r="327" spans="1:27">
      <c r="A327" s="4">
        <v>7110</v>
      </c>
      <c r="B327" s="4" t="s">
        <v>40</v>
      </c>
      <c r="C327" s="4">
        <v>1223</v>
      </c>
      <c r="D327" s="4" t="s">
        <v>45</v>
      </c>
      <c r="E327" s="179">
        <v>41278</v>
      </c>
      <c r="K327" s="182">
        <v>1000424152</v>
      </c>
      <c r="L327" s="177">
        <v>41278</v>
      </c>
      <c r="P327" s="141" t="s">
        <v>54</v>
      </c>
      <c r="U327" s="141" t="s">
        <v>54</v>
      </c>
      <c r="V327" s="9">
        <v>0.51597222222222228</v>
      </c>
      <c r="W327" s="12">
        <v>0.86111111111111116</v>
      </c>
      <c r="Z327" s="142" t="s">
        <v>120</v>
      </c>
      <c r="AA327" s="142" t="s">
        <v>54</v>
      </c>
    </row>
    <row r="328" spans="1:27">
      <c r="A328" s="4">
        <v>7108</v>
      </c>
      <c r="B328" s="4" t="s">
        <v>38</v>
      </c>
      <c r="C328" s="4">
        <v>2041</v>
      </c>
      <c r="D328" s="4" t="s">
        <v>45</v>
      </c>
      <c r="E328" s="179">
        <v>41278</v>
      </c>
      <c r="K328" s="182">
        <v>1000424861</v>
      </c>
      <c r="L328" s="177">
        <v>41279</v>
      </c>
      <c r="P328" s="141" t="s">
        <v>54</v>
      </c>
      <c r="U328" s="141" t="s">
        <v>54</v>
      </c>
      <c r="V328" s="9">
        <v>0.8618055555555556</v>
      </c>
      <c r="W328" s="12">
        <v>8.3333333333333329E-2</v>
      </c>
      <c r="Z328" s="142" t="s">
        <v>120</v>
      </c>
      <c r="AA328" s="142" t="s">
        <v>54</v>
      </c>
    </row>
    <row r="329" spans="1:27">
      <c r="A329" s="4">
        <v>7107</v>
      </c>
      <c r="B329" s="4" t="s">
        <v>39</v>
      </c>
      <c r="C329" s="4">
        <v>2041</v>
      </c>
      <c r="D329" s="4" t="s">
        <v>38</v>
      </c>
      <c r="E329" s="179">
        <v>41278</v>
      </c>
      <c r="K329" s="182">
        <v>1000424861</v>
      </c>
      <c r="L329" s="177">
        <v>41279</v>
      </c>
      <c r="P329" s="141">
        <v>0</v>
      </c>
      <c r="U329" s="141" t="s">
        <v>54</v>
      </c>
      <c r="V329" s="9">
        <v>0.8618055555555556</v>
      </c>
      <c r="W329" s="12">
        <v>9.0277777777777776E-2</v>
      </c>
      <c r="Z329" s="142" t="s">
        <v>120</v>
      </c>
      <c r="AA329" s="142" t="s">
        <v>54</v>
      </c>
    </row>
    <row r="330" spans="1:27">
      <c r="A330" s="4">
        <v>7110</v>
      </c>
      <c r="B330" s="4" t="s">
        <v>49</v>
      </c>
      <c r="C330" s="4">
        <v>1609</v>
      </c>
      <c r="D330" s="4" t="s">
        <v>47</v>
      </c>
      <c r="E330" s="179">
        <v>41278</v>
      </c>
      <c r="K330" s="182">
        <v>1000434913</v>
      </c>
      <c r="L330" s="177">
        <v>41278</v>
      </c>
      <c r="P330" s="141" t="s">
        <v>54</v>
      </c>
      <c r="U330" s="141" t="s">
        <v>54</v>
      </c>
      <c r="V330" s="9">
        <v>0.67291666666666672</v>
      </c>
      <c r="W330" s="12">
        <v>0.82291666666666663</v>
      </c>
      <c r="Z330" s="142" t="s">
        <v>120</v>
      </c>
      <c r="AA330" s="142" t="s">
        <v>54</v>
      </c>
    </row>
    <row r="331" spans="1:27">
      <c r="A331" s="4">
        <v>7110</v>
      </c>
      <c r="B331" s="4" t="s">
        <v>40</v>
      </c>
      <c r="C331" s="4">
        <v>1208</v>
      </c>
      <c r="D331" s="4" t="s">
        <v>45</v>
      </c>
      <c r="E331" s="179">
        <v>41278</v>
      </c>
      <c r="K331" s="182">
        <v>1000472636</v>
      </c>
      <c r="L331" s="177">
        <v>41278</v>
      </c>
      <c r="P331" s="141" t="s">
        <v>54</v>
      </c>
      <c r="U331" s="141" t="s">
        <v>54</v>
      </c>
      <c r="V331" s="9">
        <v>0.50555555555555554</v>
      </c>
      <c r="W331" s="12">
        <v>0.64583333333333337</v>
      </c>
      <c r="Z331" s="142" t="s">
        <v>120</v>
      </c>
      <c r="AA331" s="142" t="s">
        <v>54</v>
      </c>
    </row>
    <row r="332" spans="1:27">
      <c r="A332" s="4">
        <v>7108</v>
      </c>
      <c r="B332" s="4" t="s">
        <v>38</v>
      </c>
      <c r="C332" s="4">
        <v>1745</v>
      </c>
      <c r="D332" s="4" t="s">
        <v>47</v>
      </c>
      <c r="E332" s="179">
        <v>41278</v>
      </c>
      <c r="K332" s="182">
        <v>1000475484</v>
      </c>
      <c r="L332" s="177">
        <v>41278</v>
      </c>
      <c r="P332" s="141" t="s">
        <v>54</v>
      </c>
      <c r="U332" s="141" t="s">
        <v>54</v>
      </c>
      <c r="V332" s="9">
        <v>0.73958333333333337</v>
      </c>
      <c r="W332" s="12">
        <v>0.89166666666666672</v>
      </c>
      <c r="Z332" s="142" t="s">
        <v>120</v>
      </c>
      <c r="AA332" s="142" t="s">
        <v>54</v>
      </c>
    </row>
    <row r="333" spans="1:27">
      <c r="A333" s="4">
        <v>7108</v>
      </c>
      <c r="B333" s="4" t="s">
        <v>38</v>
      </c>
      <c r="C333" s="4">
        <v>1344</v>
      </c>
      <c r="D333" s="4" t="s">
        <v>47</v>
      </c>
      <c r="E333" s="179">
        <v>41278</v>
      </c>
      <c r="K333" s="182">
        <v>1000494231</v>
      </c>
      <c r="L333" s="177">
        <v>41278</v>
      </c>
      <c r="P333" s="141" t="s">
        <v>54</v>
      </c>
      <c r="U333" s="141" t="s">
        <v>54</v>
      </c>
      <c r="V333" s="9">
        <v>0.57222222222222219</v>
      </c>
      <c r="W333" s="12">
        <v>0.74305555555555558</v>
      </c>
      <c r="Z333" s="142" t="s">
        <v>120</v>
      </c>
      <c r="AA333" s="142" t="s">
        <v>54</v>
      </c>
    </row>
    <row r="334" spans="1:27">
      <c r="A334" s="4">
        <v>7110</v>
      </c>
      <c r="B334" s="4" t="s">
        <v>40</v>
      </c>
      <c r="C334" s="4">
        <v>1620</v>
      </c>
      <c r="D334" s="4" t="s">
        <v>45</v>
      </c>
      <c r="E334" s="179">
        <v>41278</v>
      </c>
      <c r="K334" s="182">
        <v>1000522746</v>
      </c>
      <c r="L334" s="177">
        <v>41279</v>
      </c>
      <c r="P334" s="141" t="s">
        <v>54</v>
      </c>
      <c r="U334" s="141" t="s">
        <v>54</v>
      </c>
      <c r="V334" s="9">
        <v>0.68055555555555558</v>
      </c>
      <c r="W334" s="12">
        <v>5.5555555555555552E-2</v>
      </c>
      <c r="Z334" s="142" t="s">
        <v>120</v>
      </c>
      <c r="AA334" s="142" t="s">
        <v>54</v>
      </c>
    </row>
    <row r="335" spans="1:27">
      <c r="A335" s="4">
        <v>7110</v>
      </c>
      <c r="B335" s="4" t="s">
        <v>40</v>
      </c>
      <c r="C335" s="4">
        <v>1421</v>
      </c>
      <c r="D335" s="4" t="s">
        <v>45</v>
      </c>
      <c r="E335" s="179">
        <v>41278</v>
      </c>
      <c r="K335" s="182">
        <v>1000535053</v>
      </c>
      <c r="L335" s="177">
        <v>41278</v>
      </c>
      <c r="P335" s="141" t="s">
        <v>54</v>
      </c>
      <c r="U335" s="141" t="s">
        <v>54</v>
      </c>
      <c r="V335" s="9">
        <v>0.59791666666666665</v>
      </c>
      <c r="W335" s="12">
        <v>0.79097222222222219</v>
      </c>
      <c r="Z335" s="142" t="s">
        <v>120</v>
      </c>
      <c r="AA335" s="142" t="s">
        <v>54</v>
      </c>
    </row>
    <row r="336" spans="1:27">
      <c r="A336" s="4">
        <v>7110</v>
      </c>
      <c r="B336" s="4" t="s">
        <v>40</v>
      </c>
      <c r="C336" s="4">
        <v>1706</v>
      </c>
      <c r="D336" s="4" t="s">
        <v>45</v>
      </c>
      <c r="E336" s="179">
        <v>41278</v>
      </c>
      <c r="K336" s="182">
        <v>1000542242</v>
      </c>
      <c r="L336" s="177">
        <v>41278</v>
      </c>
      <c r="P336" s="141" t="s">
        <v>54</v>
      </c>
      <c r="U336" s="141" t="s">
        <v>54</v>
      </c>
      <c r="V336" s="9">
        <v>0.71250000000000002</v>
      </c>
      <c r="W336" s="12">
        <v>0.91666666666666663</v>
      </c>
      <c r="Z336" s="142" t="s">
        <v>120</v>
      </c>
      <c r="AA336" s="142" t="s">
        <v>54</v>
      </c>
    </row>
    <row r="337" spans="1:27">
      <c r="A337" s="4">
        <v>7110</v>
      </c>
      <c r="B337" s="4" t="s">
        <v>40</v>
      </c>
      <c r="C337" s="4">
        <v>712</v>
      </c>
      <c r="D337" s="4" t="s">
        <v>45</v>
      </c>
      <c r="E337" s="179">
        <v>41278</v>
      </c>
      <c r="K337" s="182">
        <v>1000545265</v>
      </c>
      <c r="L337" s="177">
        <v>41278</v>
      </c>
      <c r="P337" s="141" t="s">
        <v>54</v>
      </c>
      <c r="U337" s="141" t="s">
        <v>54</v>
      </c>
      <c r="V337" s="9">
        <v>0.3</v>
      </c>
      <c r="W337" s="12">
        <v>0.74930555555555556</v>
      </c>
      <c r="Z337" s="142" t="s">
        <v>120</v>
      </c>
      <c r="AA337" s="142" t="s">
        <v>54</v>
      </c>
    </row>
    <row r="338" spans="1:27">
      <c r="A338" s="4">
        <v>7110</v>
      </c>
      <c r="B338" s="4" t="s">
        <v>40</v>
      </c>
      <c r="C338" s="4">
        <v>1301</v>
      </c>
      <c r="D338" s="4" t="s">
        <v>45</v>
      </c>
      <c r="E338" s="179">
        <v>41278</v>
      </c>
      <c r="K338" s="182">
        <v>1000550232</v>
      </c>
      <c r="L338" s="177">
        <v>41278</v>
      </c>
      <c r="P338" s="141" t="s">
        <v>54</v>
      </c>
      <c r="U338" s="141" t="s">
        <v>54</v>
      </c>
      <c r="V338" s="9">
        <v>0.54236111111111107</v>
      </c>
      <c r="W338" s="12">
        <v>0.85416666666666663</v>
      </c>
      <c r="Z338" s="142" t="s">
        <v>120</v>
      </c>
      <c r="AA338" s="142" t="s">
        <v>54</v>
      </c>
    </row>
    <row r="339" spans="1:27">
      <c r="A339" s="4">
        <v>7110</v>
      </c>
      <c r="B339" s="4" t="s">
        <v>40</v>
      </c>
      <c r="C339" s="4">
        <v>1713</v>
      </c>
      <c r="D339" s="4" t="s">
        <v>45</v>
      </c>
      <c r="E339" s="179">
        <v>41278</v>
      </c>
      <c r="K339" s="182">
        <v>1000563594</v>
      </c>
      <c r="L339" s="177">
        <v>41279</v>
      </c>
      <c r="P339" s="141" t="s">
        <v>54</v>
      </c>
      <c r="U339" s="141" t="s">
        <v>54</v>
      </c>
      <c r="V339" s="9">
        <v>0.71736111111111112</v>
      </c>
      <c r="W339" s="12">
        <v>6.25E-2</v>
      </c>
      <c r="Z339" s="142" t="s">
        <v>120</v>
      </c>
      <c r="AA339" s="142" t="s">
        <v>54</v>
      </c>
    </row>
    <row r="340" spans="1:27">
      <c r="A340" s="4">
        <v>7110</v>
      </c>
      <c r="B340" s="4" t="s">
        <v>40</v>
      </c>
      <c r="C340" s="4">
        <v>2106</v>
      </c>
      <c r="D340" s="4" t="s">
        <v>45</v>
      </c>
      <c r="E340" s="179">
        <v>41278</v>
      </c>
      <c r="K340" s="182">
        <v>1000566930</v>
      </c>
      <c r="L340" s="177">
        <v>41279</v>
      </c>
      <c r="P340" s="141" t="s">
        <v>54</v>
      </c>
      <c r="U340" s="141" t="s">
        <v>54</v>
      </c>
      <c r="V340" s="9">
        <v>0.87916666666666665</v>
      </c>
      <c r="W340" s="12">
        <v>0.1736111111111111</v>
      </c>
      <c r="Z340" s="142" t="s">
        <v>120</v>
      </c>
      <c r="AA340" s="142" t="s">
        <v>54</v>
      </c>
    </row>
    <row r="341" spans="1:27">
      <c r="A341" s="4">
        <v>7108</v>
      </c>
      <c r="B341" s="4" t="s">
        <v>38</v>
      </c>
      <c r="C341" s="4">
        <v>823</v>
      </c>
      <c r="D341" s="4" t="s">
        <v>45</v>
      </c>
      <c r="E341" s="179">
        <v>41278</v>
      </c>
      <c r="K341" s="182">
        <v>1000567244</v>
      </c>
      <c r="L341" s="177">
        <v>41278</v>
      </c>
      <c r="P341" s="141" t="s">
        <v>54</v>
      </c>
      <c r="U341" s="141" t="s">
        <v>54</v>
      </c>
      <c r="V341" s="9">
        <v>0.34930555555555554</v>
      </c>
      <c r="W341" s="12">
        <v>0.44583333333333336</v>
      </c>
      <c r="Z341" s="142" t="s">
        <v>120</v>
      </c>
      <c r="AA341" s="142" t="s">
        <v>54</v>
      </c>
    </row>
    <row r="342" spans="1:27">
      <c r="A342" s="4">
        <v>7110</v>
      </c>
      <c r="B342" s="4" t="s">
        <v>40</v>
      </c>
      <c r="C342" s="4">
        <v>1233</v>
      </c>
      <c r="D342" s="4" t="s">
        <v>45</v>
      </c>
      <c r="E342" s="179">
        <v>41278</v>
      </c>
      <c r="K342" s="182">
        <v>1000570567</v>
      </c>
      <c r="L342" s="177">
        <v>41278</v>
      </c>
      <c r="P342" s="141" t="s">
        <v>54</v>
      </c>
      <c r="U342" s="141" t="s">
        <v>54</v>
      </c>
      <c r="V342" s="9">
        <v>0.5229166666666667</v>
      </c>
      <c r="W342" s="12">
        <v>0.75</v>
      </c>
      <c r="Z342" s="142" t="s">
        <v>120</v>
      </c>
      <c r="AA342" s="142" t="s">
        <v>54</v>
      </c>
    </row>
    <row r="343" spans="1:27">
      <c r="A343" s="4">
        <v>7110</v>
      </c>
      <c r="B343" s="4" t="s">
        <v>40</v>
      </c>
      <c r="C343" s="4">
        <v>229</v>
      </c>
      <c r="D343" s="4" t="s">
        <v>45</v>
      </c>
      <c r="E343" s="179">
        <v>41278</v>
      </c>
      <c r="K343" s="182">
        <v>1000572783</v>
      </c>
      <c r="L343" s="177">
        <v>41278</v>
      </c>
      <c r="P343" s="141" t="s">
        <v>54</v>
      </c>
      <c r="U343" s="141" t="s">
        <v>54</v>
      </c>
      <c r="V343" s="9">
        <v>0.10347222222222222</v>
      </c>
      <c r="W343" s="12">
        <v>0.18958333333333333</v>
      </c>
      <c r="Z343" s="142" t="s">
        <v>120</v>
      </c>
      <c r="AA343" s="142" t="s">
        <v>54</v>
      </c>
    </row>
    <row r="344" spans="1:27">
      <c r="A344" s="4">
        <v>7108</v>
      </c>
      <c r="B344" s="4" t="s">
        <v>38</v>
      </c>
      <c r="C344" s="4">
        <v>812</v>
      </c>
      <c r="D344" s="4" t="s">
        <v>45</v>
      </c>
      <c r="E344" s="179">
        <v>41278</v>
      </c>
      <c r="K344" s="182">
        <v>1000572789</v>
      </c>
      <c r="L344" s="177">
        <v>41278</v>
      </c>
      <c r="P344" s="141" t="s">
        <v>54</v>
      </c>
      <c r="U344" s="141" t="s">
        <v>54</v>
      </c>
      <c r="V344" s="9">
        <v>0.34166666666666667</v>
      </c>
      <c r="W344" s="12">
        <v>0.69444444444444442</v>
      </c>
      <c r="Z344" s="142" t="s">
        <v>120</v>
      </c>
      <c r="AA344" s="142" t="s">
        <v>54</v>
      </c>
    </row>
    <row r="345" spans="1:27">
      <c r="A345" s="4">
        <v>7107</v>
      </c>
      <c r="B345" s="4" t="s">
        <v>40</v>
      </c>
      <c r="C345" s="4">
        <v>812</v>
      </c>
      <c r="D345" s="4" t="s">
        <v>38</v>
      </c>
      <c r="E345" s="179">
        <v>41278</v>
      </c>
      <c r="K345" s="182">
        <v>1000572789</v>
      </c>
      <c r="L345" s="177">
        <v>41278</v>
      </c>
      <c r="P345" s="141">
        <v>0</v>
      </c>
      <c r="U345" s="141" t="s">
        <v>54</v>
      </c>
      <c r="V345" s="9">
        <v>0.34166666666666667</v>
      </c>
      <c r="W345" s="12">
        <v>0.70625000000000004</v>
      </c>
      <c r="Z345" s="142" t="s">
        <v>120</v>
      </c>
      <c r="AA345" s="142" t="s">
        <v>54</v>
      </c>
    </row>
    <row r="346" spans="1:27">
      <c r="A346" s="4">
        <v>7110</v>
      </c>
      <c r="B346" s="4" t="s">
        <v>40</v>
      </c>
      <c r="C346" s="4">
        <v>1309</v>
      </c>
      <c r="D346" s="4" t="s">
        <v>45</v>
      </c>
      <c r="E346" s="179">
        <v>41278</v>
      </c>
      <c r="K346" s="182">
        <v>1000572842</v>
      </c>
      <c r="L346" s="177">
        <v>41278</v>
      </c>
      <c r="P346" s="141" t="s">
        <v>54</v>
      </c>
      <c r="U346" s="141" t="s">
        <v>54</v>
      </c>
      <c r="V346" s="9">
        <v>0.54791666666666672</v>
      </c>
      <c r="W346" s="12">
        <v>0.83333333333333337</v>
      </c>
      <c r="Z346" s="142" t="s">
        <v>120</v>
      </c>
      <c r="AA346" s="142" t="s">
        <v>54</v>
      </c>
    </row>
    <row r="347" spans="1:27">
      <c r="A347" s="4">
        <v>7110</v>
      </c>
      <c r="B347" s="4" t="s">
        <v>40</v>
      </c>
      <c r="C347" s="4">
        <v>1327</v>
      </c>
      <c r="D347" s="4" t="s">
        <v>45</v>
      </c>
      <c r="E347" s="179">
        <v>41278</v>
      </c>
      <c r="K347" s="182">
        <v>1000572845</v>
      </c>
      <c r="L347" s="177">
        <v>41278</v>
      </c>
      <c r="P347" s="141" t="s">
        <v>54</v>
      </c>
      <c r="U347" s="141" t="s">
        <v>54</v>
      </c>
      <c r="V347" s="9">
        <v>0.56041666666666667</v>
      </c>
      <c r="W347" s="12">
        <v>0.74583333333333335</v>
      </c>
      <c r="Z347" s="142" t="s">
        <v>120</v>
      </c>
      <c r="AA347" s="142" t="s">
        <v>54</v>
      </c>
    </row>
    <row r="348" spans="1:27">
      <c r="A348" s="4">
        <v>7108</v>
      </c>
      <c r="B348" s="4" t="s">
        <v>38</v>
      </c>
      <c r="C348" s="4">
        <v>1410</v>
      </c>
      <c r="D348" s="4" t="s">
        <v>45</v>
      </c>
      <c r="E348" s="179">
        <v>41278</v>
      </c>
      <c r="K348" s="182">
        <v>1000572847</v>
      </c>
      <c r="L348" s="177">
        <v>41278</v>
      </c>
      <c r="P348" s="141" t="s">
        <v>54</v>
      </c>
      <c r="U348" s="141" t="s">
        <v>54</v>
      </c>
      <c r="V348" s="9">
        <v>0.59027777777777779</v>
      </c>
      <c r="W348" s="12">
        <v>0.63888888888888884</v>
      </c>
      <c r="Z348" s="142" t="s">
        <v>120</v>
      </c>
      <c r="AA348" s="142" t="s">
        <v>54</v>
      </c>
    </row>
    <row r="349" spans="1:27">
      <c r="A349" s="4">
        <v>7110</v>
      </c>
      <c r="B349" s="4" t="s">
        <v>40</v>
      </c>
      <c r="C349" s="4">
        <v>1446</v>
      </c>
      <c r="D349" s="4" t="s">
        <v>47</v>
      </c>
      <c r="E349" s="179">
        <v>41278</v>
      </c>
      <c r="K349" s="182">
        <v>1000572852</v>
      </c>
      <c r="L349" s="177">
        <v>41278</v>
      </c>
      <c r="P349" s="141" t="s">
        <v>54</v>
      </c>
      <c r="U349" s="141" t="s">
        <v>54</v>
      </c>
      <c r="V349" s="9">
        <v>0.61527777777777781</v>
      </c>
      <c r="W349" s="12">
        <v>0.875</v>
      </c>
      <c r="Z349" s="142" t="s">
        <v>120</v>
      </c>
      <c r="AA349" s="142" t="s">
        <v>54</v>
      </c>
    </row>
    <row r="350" spans="1:27">
      <c r="A350" s="4">
        <v>7110</v>
      </c>
      <c r="B350" s="4" t="s">
        <v>40</v>
      </c>
      <c r="C350" s="4">
        <v>1453</v>
      </c>
      <c r="D350" s="4" t="s">
        <v>45</v>
      </c>
      <c r="E350" s="179">
        <v>41278</v>
      </c>
      <c r="K350" s="182">
        <v>1000572854</v>
      </c>
      <c r="L350" s="177">
        <v>41278</v>
      </c>
      <c r="P350" s="141" t="s">
        <v>54</v>
      </c>
      <c r="U350" s="141" t="s">
        <v>54</v>
      </c>
      <c r="V350" s="9">
        <v>0.62013888888888891</v>
      </c>
      <c r="W350" s="12">
        <v>0.875</v>
      </c>
      <c r="Z350" s="142" t="s">
        <v>120</v>
      </c>
      <c r="AA350" s="142" t="s">
        <v>54</v>
      </c>
    </row>
    <row r="351" spans="1:27">
      <c r="A351" s="4">
        <v>7110</v>
      </c>
      <c r="B351" s="4" t="s">
        <v>40</v>
      </c>
      <c r="C351" s="4">
        <v>1638</v>
      </c>
      <c r="D351" s="4" t="s">
        <v>45</v>
      </c>
      <c r="E351" s="179">
        <v>41278</v>
      </c>
      <c r="K351" s="182">
        <v>1000572871</v>
      </c>
      <c r="L351" s="177">
        <v>41279</v>
      </c>
      <c r="P351" s="141" t="s">
        <v>54</v>
      </c>
      <c r="U351" s="141" t="s">
        <v>54</v>
      </c>
      <c r="V351" s="9">
        <v>0.69305555555555554</v>
      </c>
      <c r="W351" s="12">
        <v>4.1666666666666664E-2</v>
      </c>
      <c r="Z351" s="142" t="s">
        <v>120</v>
      </c>
      <c r="AA351" s="142" t="s">
        <v>54</v>
      </c>
    </row>
    <row r="352" spans="1:27">
      <c r="A352" s="4">
        <v>7108</v>
      </c>
      <c r="B352" s="4" t="s">
        <v>38</v>
      </c>
      <c r="C352" s="4">
        <v>1653</v>
      </c>
      <c r="D352" s="4" t="s">
        <v>45</v>
      </c>
      <c r="E352" s="179">
        <v>41278</v>
      </c>
      <c r="K352" s="182">
        <v>1000572874</v>
      </c>
      <c r="L352" s="177">
        <v>41278</v>
      </c>
      <c r="P352" s="141" t="s">
        <v>54</v>
      </c>
      <c r="U352" s="141" t="s">
        <v>54</v>
      </c>
      <c r="V352" s="9">
        <v>0.70347222222222228</v>
      </c>
      <c r="W352" s="12">
        <v>0.90694444444444444</v>
      </c>
      <c r="Z352" s="142" t="s">
        <v>120</v>
      </c>
      <c r="AA352" s="142" t="s">
        <v>54</v>
      </c>
    </row>
    <row r="353" spans="1:27">
      <c r="A353" s="4">
        <v>7110</v>
      </c>
      <c r="B353" s="4" t="s">
        <v>40</v>
      </c>
      <c r="C353" s="4">
        <v>1703</v>
      </c>
      <c r="D353" s="4" t="s">
        <v>45</v>
      </c>
      <c r="E353" s="179">
        <v>41278</v>
      </c>
      <c r="K353" s="182">
        <v>1000572875</v>
      </c>
      <c r="L353" s="177">
        <v>41278</v>
      </c>
      <c r="P353" s="141" t="s">
        <v>54</v>
      </c>
      <c r="U353" s="141" t="s">
        <v>54</v>
      </c>
      <c r="V353" s="9">
        <v>0.7104166666666667</v>
      </c>
      <c r="W353" s="12">
        <v>0.85416666666666663</v>
      </c>
      <c r="Z353" s="142" t="s">
        <v>120</v>
      </c>
      <c r="AA353" s="142" t="s">
        <v>54</v>
      </c>
    </row>
    <row r="354" spans="1:27">
      <c r="A354" s="4">
        <v>7110</v>
      </c>
      <c r="B354" s="4" t="s">
        <v>40</v>
      </c>
      <c r="C354" s="4">
        <v>1736</v>
      </c>
      <c r="D354" s="4" t="s">
        <v>45</v>
      </c>
      <c r="E354" s="179">
        <v>41278</v>
      </c>
      <c r="K354" s="182">
        <v>1000572879</v>
      </c>
      <c r="L354" s="177">
        <v>41279</v>
      </c>
      <c r="P354" s="141" t="s">
        <v>54</v>
      </c>
      <c r="U354" s="141" t="s">
        <v>54</v>
      </c>
      <c r="V354" s="9">
        <v>0.73333333333333328</v>
      </c>
      <c r="W354" s="12">
        <v>0.38541666666666669</v>
      </c>
      <c r="Z354" s="142" t="s">
        <v>120</v>
      </c>
      <c r="AA354" s="142" t="s">
        <v>54</v>
      </c>
    </row>
    <row r="355" spans="1:27">
      <c r="A355" s="4">
        <v>7110</v>
      </c>
      <c r="B355" s="4" t="s">
        <v>40</v>
      </c>
      <c r="C355" s="4">
        <v>2126</v>
      </c>
      <c r="D355" s="4" t="s">
        <v>45</v>
      </c>
      <c r="E355" s="179">
        <v>41278</v>
      </c>
      <c r="K355" s="182">
        <v>1000572892</v>
      </c>
      <c r="L355" s="177">
        <v>41279</v>
      </c>
      <c r="P355" s="141" t="s">
        <v>54</v>
      </c>
      <c r="U355" s="141" t="s">
        <v>54</v>
      </c>
      <c r="V355" s="9">
        <v>0.8930555555555556</v>
      </c>
      <c r="W355" s="12">
        <v>0.17708333333333334</v>
      </c>
      <c r="Z355" s="142" t="s">
        <v>120</v>
      </c>
      <c r="AA355" s="142" t="s">
        <v>54</v>
      </c>
    </row>
    <row r="356" spans="1:27">
      <c r="A356" s="4">
        <v>7110</v>
      </c>
      <c r="B356" s="4" t="s">
        <v>40</v>
      </c>
      <c r="C356" s="4">
        <v>237</v>
      </c>
      <c r="D356" s="4" t="s">
        <v>45</v>
      </c>
      <c r="E356" s="179">
        <v>41279</v>
      </c>
      <c r="K356" s="182">
        <v>271449</v>
      </c>
      <c r="L356" s="177">
        <v>41279</v>
      </c>
      <c r="P356" s="141" t="s">
        <v>54</v>
      </c>
      <c r="U356" s="141" t="s">
        <v>54</v>
      </c>
      <c r="V356" s="9">
        <v>0.10902777777777778</v>
      </c>
      <c r="W356" s="12">
        <v>0.2326388888888889</v>
      </c>
      <c r="Z356" s="142" t="s">
        <v>120</v>
      </c>
      <c r="AA356" s="142" t="s">
        <v>54</v>
      </c>
    </row>
    <row r="357" spans="1:27">
      <c r="A357" s="4">
        <v>7110</v>
      </c>
      <c r="B357" s="4" t="s">
        <v>40</v>
      </c>
      <c r="C357" s="4">
        <v>1800</v>
      </c>
      <c r="D357" s="4" t="s">
        <v>45</v>
      </c>
      <c r="E357" s="179">
        <v>41279</v>
      </c>
      <c r="K357" s="182">
        <v>274491</v>
      </c>
      <c r="L357" s="177">
        <v>41279</v>
      </c>
      <c r="P357" s="141" t="s">
        <v>54</v>
      </c>
      <c r="U357" s="141" t="s">
        <v>54</v>
      </c>
      <c r="V357" s="9">
        <v>0.75</v>
      </c>
      <c r="W357" s="12">
        <v>0.7680555555555556</v>
      </c>
      <c r="Z357" s="142" t="s">
        <v>120</v>
      </c>
      <c r="AA357" s="142" t="s">
        <v>54</v>
      </c>
    </row>
    <row r="358" spans="1:27">
      <c r="A358" s="4">
        <v>7110</v>
      </c>
      <c r="B358" s="4" t="s">
        <v>40</v>
      </c>
      <c r="C358" s="4">
        <v>2002</v>
      </c>
      <c r="D358" s="4" t="s">
        <v>45</v>
      </c>
      <c r="E358" s="179">
        <v>41279</v>
      </c>
      <c r="K358" s="182">
        <v>295052</v>
      </c>
      <c r="L358" s="177">
        <v>41279</v>
      </c>
      <c r="P358" s="141" t="s">
        <v>54</v>
      </c>
      <c r="U358" s="141" t="s">
        <v>54</v>
      </c>
      <c r="V358" s="9">
        <v>0.83472222222222225</v>
      </c>
      <c r="W358" s="12">
        <v>0.98958333333333337</v>
      </c>
      <c r="Z358" s="142" t="s">
        <v>120</v>
      </c>
      <c r="AA358" s="142" t="s">
        <v>54</v>
      </c>
    </row>
    <row r="359" spans="1:27">
      <c r="A359" s="4">
        <v>7110</v>
      </c>
      <c r="B359" s="4" t="s">
        <v>40</v>
      </c>
      <c r="C359" s="4">
        <v>2307</v>
      </c>
      <c r="D359" s="4" t="s">
        <v>45</v>
      </c>
      <c r="E359" s="179">
        <v>41279</v>
      </c>
      <c r="K359" s="182">
        <v>84040253</v>
      </c>
      <c r="L359" s="177">
        <v>41280</v>
      </c>
      <c r="P359" s="141" t="s">
        <v>54</v>
      </c>
      <c r="U359" s="141" t="s">
        <v>54</v>
      </c>
      <c r="V359" s="9">
        <v>0.96319444444444446</v>
      </c>
      <c r="W359" s="12">
        <v>0.1736111111111111</v>
      </c>
      <c r="Z359" s="142" t="s">
        <v>120</v>
      </c>
      <c r="AA359" s="142" t="s">
        <v>54</v>
      </c>
    </row>
    <row r="360" spans="1:27">
      <c r="A360" s="4">
        <v>7110</v>
      </c>
      <c r="B360" s="4" t="s">
        <v>40</v>
      </c>
      <c r="C360" s="4">
        <v>1035</v>
      </c>
      <c r="D360" s="4" t="s">
        <v>45</v>
      </c>
      <c r="E360" s="179">
        <v>41279</v>
      </c>
      <c r="K360" s="182">
        <v>90036724</v>
      </c>
      <c r="L360" s="177">
        <v>41279</v>
      </c>
      <c r="P360" s="141" t="s">
        <v>54</v>
      </c>
      <c r="U360" s="141" t="s">
        <v>54</v>
      </c>
      <c r="V360" s="9">
        <v>0.44097222222222221</v>
      </c>
      <c r="W360" s="12">
        <v>0.52986111111111112</v>
      </c>
      <c r="Z360" s="142" t="s">
        <v>120</v>
      </c>
      <c r="AA360" s="142" t="s">
        <v>54</v>
      </c>
    </row>
    <row r="361" spans="1:27">
      <c r="A361" s="4">
        <v>7108</v>
      </c>
      <c r="B361" s="4" t="s">
        <v>38</v>
      </c>
      <c r="C361" s="4">
        <v>737</v>
      </c>
      <c r="D361" s="4" t="s">
        <v>45</v>
      </c>
      <c r="E361" s="179">
        <v>41279</v>
      </c>
      <c r="K361" s="182">
        <v>90154488</v>
      </c>
      <c r="L361" s="177">
        <v>41279</v>
      </c>
      <c r="P361" s="141" t="s">
        <v>54</v>
      </c>
      <c r="U361" s="141" t="s">
        <v>54</v>
      </c>
      <c r="V361" s="9">
        <v>0.31736111111111109</v>
      </c>
      <c r="W361" s="12">
        <v>0.57916666666666672</v>
      </c>
      <c r="Z361" s="142" t="s">
        <v>120</v>
      </c>
      <c r="AA361" s="142" t="s">
        <v>54</v>
      </c>
    </row>
    <row r="362" spans="1:27">
      <c r="A362" s="4">
        <v>7107</v>
      </c>
      <c r="B362" s="4" t="s">
        <v>40</v>
      </c>
      <c r="C362" s="4">
        <v>737</v>
      </c>
      <c r="D362" s="4" t="s">
        <v>38</v>
      </c>
      <c r="E362" s="179">
        <v>41279</v>
      </c>
      <c r="K362" s="182">
        <v>90154488</v>
      </c>
      <c r="L362" s="177">
        <v>41279</v>
      </c>
      <c r="P362" s="141">
        <v>0</v>
      </c>
      <c r="U362" s="141" t="s">
        <v>54</v>
      </c>
      <c r="V362" s="9">
        <v>0.31736111111111109</v>
      </c>
      <c r="W362" s="12">
        <v>0.57986111111111116</v>
      </c>
      <c r="Z362" s="142" t="s">
        <v>120</v>
      </c>
      <c r="AA362" s="142" t="s">
        <v>54</v>
      </c>
    </row>
    <row r="363" spans="1:27">
      <c r="A363" s="4">
        <v>7110</v>
      </c>
      <c r="B363" s="4" t="s">
        <v>40</v>
      </c>
      <c r="C363" s="4">
        <v>1915</v>
      </c>
      <c r="D363" s="4" t="s">
        <v>45</v>
      </c>
      <c r="E363" s="179">
        <v>41279</v>
      </c>
      <c r="K363" s="182">
        <v>98003805</v>
      </c>
      <c r="L363" s="177">
        <v>41279</v>
      </c>
      <c r="P363" s="141" t="s">
        <v>54</v>
      </c>
      <c r="U363" s="141" t="s">
        <v>54</v>
      </c>
      <c r="V363" s="9">
        <v>0.80208333333333337</v>
      </c>
      <c r="W363" s="12">
        <v>0.87013888888888891</v>
      </c>
      <c r="Z363" s="142" t="s">
        <v>120</v>
      </c>
      <c r="AA363" s="142" t="s">
        <v>54</v>
      </c>
    </row>
    <row r="364" spans="1:27">
      <c r="A364" s="4">
        <v>7110</v>
      </c>
      <c r="B364" s="4" t="s">
        <v>40</v>
      </c>
      <c r="C364" s="4">
        <v>1010</v>
      </c>
      <c r="D364" s="4" t="s">
        <v>45</v>
      </c>
      <c r="E364" s="179">
        <v>41279</v>
      </c>
      <c r="K364" s="182">
        <v>99031294</v>
      </c>
      <c r="L364" s="177">
        <v>41279</v>
      </c>
      <c r="P364" s="141" t="s">
        <v>54</v>
      </c>
      <c r="U364" s="141" t="s">
        <v>54</v>
      </c>
      <c r="V364" s="9">
        <v>0.4236111111111111</v>
      </c>
      <c r="W364" s="12">
        <v>0.51041666666666663</v>
      </c>
      <c r="Z364" s="142" t="s">
        <v>120</v>
      </c>
      <c r="AA364" s="142" t="s">
        <v>54</v>
      </c>
    </row>
    <row r="365" spans="1:27">
      <c r="A365" s="4">
        <v>7110</v>
      </c>
      <c r="B365" s="4" t="s">
        <v>40</v>
      </c>
      <c r="C365" s="4">
        <v>1111</v>
      </c>
      <c r="D365" s="4" t="s">
        <v>47</v>
      </c>
      <c r="E365" s="179">
        <v>41279</v>
      </c>
      <c r="K365" s="182">
        <v>99045922</v>
      </c>
      <c r="L365" s="177">
        <v>41279</v>
      </c>
      <c r="P365" s="141" t="s">
        <v>54</v>
      </c>
      <c r="U365" s="141" t="s">
        <v>54</v>
      </c>
      <c r="V365" s="9">
        <v>0.46597222222222223</v>
      </c>
      <c r="W365" s="12">
        <v>0.64930555555555558</v>
      </c>
      <c r="Z365" s="142" t="s">
        <v>120</v>
      </c>
      <c r="AA365" s="142" t="s">
        <v>54</v>
      </c>
    </row>
    <row r="366" spans="1:27">
      <c r="A366" s="4">
        <v>7108</v>
      </c>
      <c r="B366" s="4" t="s">
        <v>38</v>
      </c>
      <c r="C366" s="4">
        <v>1248</v>
      </c>
      <c r="D366" s="4" t="s">
        <v>45</v>
      </c>
      <c r="E366" s="179">
        <v>41279</v>
      </c>
      <c r="K366" s="182">
        <v>1000049311</v>
      </c>
      <c r="L366" s="177">
        <v>41279</v>
      </c>
      <c r="P366" s="141" t="s">
        <v>54</v>
      </c>
      <c r="U366" s="141" t="s">
        <v>54</v>
      </c>
      <c r="V366" s="9">
        <v>0.53333333333333333</v>
      </c>
      <c r="W366" s="12">
        <v>0.68541666666666667</v>
      </c>
      <c r="Z366" s="142" t="s">
        <v>120</v>
      </c>
      <c r="AA366" s="142" t="s">
        <v>54</v>
      </c>
    </row>
    <row r="367" spans="1:27">
      <c r="A367" s="4">
        <v>7108</v>
      </c>
      <c r="B367" s="4" t="s">
        <v>38</v>
      </c>
      <c r="C367" s="4">
        <v>2116</v>
      </c>
      <c r="D367" s="4" t="s">
        <v>45</v>
      </c>
      <c r="E367" s="179">
        <v>41279</v>
      </c>
      <c r="K367" s="182">
        <v>1000057531</v>
      </c>
      <c r="L367" s="177">
        <v>41280</v>
      </c>
      <c r="P367" s="141" t="s">
        <v>54</v>
      </c>
      <c r="U367" s="141" t="s">
        <v>54</v>
      </c>
      <c r="V367" s="9">
        <v>0.88611111111111107</v>
      </c>
      <c r="W367" s="12">
        <v>7.1527777777777773E-2</v>
      </c>
      <c r="Z367" s="142" t="s">
        <v>120</v>
      </c>
      <c r="AA367" s="142" t="s">
        <v>54</v>
      </c>
    </row>
    <row r="368" spans="1:27">
      <c r="A368" s="4">
        <v>7110</v>
      </c>
      <c r="B368" s="4" t="s">
        <v>40</v>
      </c>
      <c r="C368" s="4">
        <v>1020</v>
      </c>
      <c r="D368" s="4" t="s">
        <v>45</v>
      </c>
      <c r="E368" s="179">
        <v>41279</v>
      </c>
      <c r="K368" s="182">
        <v>1000088455</v>
      </c>
      <c r="L368" s="177">
        <v>41279</v>
      </c>
      <c r="P368" s="141" t="s">
        <v>54</v>
      </c>
      <c r="U368" s="141" t="s">
        <v>54</v>
      </c>
      <c r="V368" s="9">
        <v>0.43055555555555558</v>
      </c>
      <c r="W368" s="12">
        <v>0.51249999999999996</v>
      </c>
      <c r="Z368" s="142" t="s">
        <v>120</v>
      </c>
      <c r="AA368" s="142" t="s">
        <v>54</v>
      </c>
    </row>
    <row r="369" spans="1:27">
      <c r="A369" s="4">
        <v>7110</v>
      </c>
      <c r="B369" s="4" t="s">
        <v>40</v>
      </c>
      <c r="C369" s="4">
        <v>2054</v>
      </c>
      <c r="D369" s="4" t="s">
        <v>45</v>
      </c>
      <c r="E369" s="179">
        <v>41279</v>
      </c>
      <c r="K369" s="182">
        <v>1000101461</v>
      </c>
      <c r="L369" s="177">
        <v>41280</v>
      </c>
      <c r="P369" s="141" t="s">
        <v>54</v>
      </c>
      <c r="U369" s="141" t="s">
        <v>54</v>
      </c>
      <c r="V369" s="9">
        <v>0.87083333333333335</v>
      </c>
      <c r="W369" s="12">
        <v>0.48888888888888887</v>
      </c>
      <c r="Z369" s="142" t="s">
        <v>120</v>
      </c>
      <c r="AA369" s="142" t="s">
        <v>54</v>
      </c>
    </row>
    <row r="370" spans="1:27">
      <c r="A370" s="4">
        <v>7110</v>
      </c>
      <c r="B370" s="4" t="s">
        <v>40</v>
      </c>
      <c r="C370" s="4">
        <v>1002</v>
      </c>
      <c r="D370" s="4" t="s">
        <v>45</v>
      </c>
      <c r="E370" s="179">
        <v>41279</v>
      </c>
      <c r="K370" s="182">
        <v>1000108289</v>
      </c>
      <c r="L370" s="177">
        <v>41279</v>
      </c>
      <c r="P370" s="141" t="s">
        <v>54</v>
      </c>
      <c r="U370" s="141" t="s">
        <v>54</v>
      </c>
      <c r="V370" s="9">
        <v>0.41805555555555557</v>
      </c>
      <c r="W370" s="12">
        <v>0.57291666666666663</v>
      </c>
      <c r="Z370" s="142" t="s">
        <v>120</v>
      </c>
      <c r="AA370" s="142" t="s">
        <v>54</v>
      </c>
    </row>
    <row r="371" spans="1:27">
      <c r="A371" s="4">
        <v>7110</v>
      </c>
      <c r="B371" s="4" t="s">
        <v>40</v>
      </c>
      <c r="C371" s="4">
        <v>1235</v>
      </c>
      <c r="D371" s="4" t="s">
        <v>45</v>
      </c>
      <c r="E371" s="179">
        <v>41279</v>
      </c>
      <c r="K371" s="182">
        <v>1000126137</v>
      </c>
      <c r="L371" s="177">
        <v>41279</v>
      </c>
      <c r="P371" s="141" t="s">
        <v>54</v>
      </c>
      <c r="U371" s="141" t="s">
        <v>54</v>
      </c>
      <c r="V371" s="9">
        <v>0.52430555555555558</v>
      </c>
      <c r="W371" s="12">
        <v>0.78055555555555556</v>
      </c>
      <c r="Z371" s="142" t="s">
        <v>120</v>
      </c>
      <c r="AA371" s="142" t="s">
        <v>54</v>
      </c>
    </row>
    <row r="372" spans="1:27">
      <c r="A372" s="4">
        <v>7110</v>
      </c>
      <c r="B372" s="4" t="s">
        <v>40</v>
      </c>
      <c r="C372" s="4">
        <v>1343</v>
      </c>
      <c r="D372" s="4" t="s">
        <v>45</v>
      </c>
      <c r="E372" s="179">
        <v>41279</v>
      </c>
      <c r="K372" s="182">
        <v>1000157881</v>
      </c>
      <c r="L372" s="177">
        <v>41279</v>
      </c>
      <c r="P372" s="141" t="s">
        <v>54</v>
      </c>
      <c r="U372" s="141" t="s">
        <v>54</v>
      </c>
      <c r="V372" s="9">
        <v>0.57152777777777775</v>
      </c>
      <c r="W372" s="12">
        <v>0.69652777777777775</v>
      </c>
      <c r="Z372" s="142" t="s">
        <v>120</v>
      </c>
      <c r="AA372" s="142" t="s">
        <v>54</v>
      </c>
    </row>
    <row r="373" spans="1:27">
      <c r="A373" s="4">
        <v>7108</v>
      </c>
      <c r="B373" s="4" t="s">
        <v>38</v>
      </c>
      <c r="C373" s="4">
        <v>716</v>
      </c>
      <c r="D373" s="4" t="s">
        <v>45</v>
      </c>
      <c r="E373" s="179">
        <v>41279</v>
      </c>
      <c r="K373" s="182">
        <v>1000176710</v>
      </c>
      <c r="L373" s="177">
        <v>41279</v>
      </c>
      <c r="P373" s="141" t="s">
        <v>54</v>
      </c>
      <c r="U373" s="141" t="s">
        <v>54</v>
      </c>
      <c r="V373" s="9">
        <v>0.30277777777777776</v>
      </c>
      <c r="W373" s="12">
        <v>0.5</v>
      </c>
      <c r="Z373" s="142" t="s">
        <v>120</v>
      </c>
      <c r="AA373" s="142" t="s">
        <v>54</v>
      </c>
    </row>
    <row r="374" spans="1:27">
      <c r="A374" s="4">
        <v>7107</v>
      </c>
      <c r="B374" s="4" t="s">
        <v>40</v>
      </c>
      <c r="C374" s="4">
        <v>716</v>
      </c>
      <c r="D374" s="4" t="s">
        <v>38</v>
      </c>
      <c r="E374" s="179">
        <v>41279</v>
      </c>
      <c r="K374" s="182">
        <v>1000176710</v>
      </c>
      <c r="L374" s="177">
        <v>41279</v>
      </c>
      <c r="P374" s="141">
        <v>0</v>
      </c>
      <c r="U374" s="141" t="s">
        <v>54</v>
      </c>
      <c r="V374" s="9">
        <v>0.30277777777777776</v>
      </c>
      <c r="W374" s="12">
        <v>0.54166666666666663</v>
      </c>
      <c r="Z374" s="142" t="s">
        <v>120</v>
      </c>
      <c r="AA374" s="142" t="s">
        <v>54</v>
      </c>
    </row>
    <row r="375" spans="1:27">
      <c r="A375" s="4">
        <v>7110</v>
      </c>
      <c r="B375" s="4" t="s">
        <v>40</v>
      </c>
      <c r="C375" s="4">
        <v>1709</v>
      </c>
      <c r="D375" s="4" t="s">
        <v>45</v>
      </c>
      <c r="E375" s="179">
        <v>41279</v>
      </c>
      <c r="K375" s="182">
        <v>1000205238</v>
      </c>
      <c r="L375" s="177">
        <v>41279</v>
      </c>
      <c r="P375" s="141" t="s">
        <v>54</v>
      </c>
      <c r="U375" s="141" t="s">
        <v>54</v>
      </c>
      <c r="V375" s="9">
        <v>0.71458333333333335</v>
      </c>
      <c r="W375" s="12">
        <v>0.82361111111111107</v>
      </c>
      <c r="Z375" s="142" t="s">
        <v>120</v>
      </c>
      <c r="AA375" s="142" t="s">
        <v>54</v>
      </c>
    </row>
    <row r="376" spans="1:27">
      <c r="A376" s="4">
        <v>7110</v>
      </c>
      <c r="B376" s="4" t="s">
        <v>40</v>
      </c>
      <c r="C376" s="4">
        <v>1439</v>
      </c>
      <c r="D376" s="4" t="s">
        <v>45</v>
      </c>
      <c r="E376" s="179">
        <v>41279</v>
      </c>
      <c r="K376" s="182">
        <v>1000214412</v>
      </c>
      <c r="L376" s="177">
        <v>41279</v>
      </c>
      <c r="P376" s="141" t="s">
        <v>54</v>
      </c>
      <c r="U376" s="141" t="s">
        <v>54</v>
      </c>
      <c r="V376" s="9">
        <v>0.61041666666666672</v>
      </c>
      <c r="W376" s="12">
        <v>0.82638888888888884</v>
      </c>
      <c r="Z376" s="142" t="s">
        <v>120</v>
      </c>
      <c r="AA376" s="142" t="s">
        <v>54</v>
      </c>
    </row>
    <row r="377" spans="1:27">
      <c r="A377" s="4">
        <v>7110</v>
      </c>
      <c r="B377" s="4" t="s">
        <v>40</v>
      </c>
      <c r="C377" s="4">
        <v>2018</v>
      </c>
      <c r="D377" s="4" t="s">
        <v>45</v>
      </c>
      <c r="E377" s="179">
        <v>41279</v>
      </c>
      <c r="K377" s="182">
        <v>1000218253</v>
      </c>
      <c r="L377" s="177">
        <v>41280</v>
      </c>
      <c r="P377" s="141" t="s">
        <v>54</v>
      </c>
      <c r="U377" s="141" t="s">
        <v>54</v>
      </c>
      <c r="V377" s="9">
        <v>0.84583333333333333</v>
      </c>
      <c r="W377" s="12">
        <v>4.1666666666666664E-2</v>
      </c>
      <c r="Z377" s="142" t="s">
        <v>120</v>
      </c>
      <c r="AA377" s="142" t="s">
        <v>54</v>
      </c>
    </row>
    <row r="378" spans="1:27">
      <c r="A378" s="4">
        <v>7110</v>
      </c>
      <c r="B378" s="4" t="s">
        <v>40</v>
      </c>
      <c r="C378" s="4">
        <v>1802</v>
      </c>
      <c r="D378" s="4" t="s">
        <v>45</v>
      </c>
      <c r="E378" s="179">
        <v>41279</v>
      </c>
      <c r="K378" s="182">
        <v>1000219251</v>
      </c>
      <c r="L378" s="177">
        <v>41279</v>
      </c>
      <c r="P378" s="141" t="s">
        <v>54</v>
      </c>
      <c r="U378" s="141" t="s">
        <v>54</v>
      </c>
      <c r="V378" s="9">
        <v>0.75138888888888888</v>
      </c>
      <c r="W378" s="12">
        <v>0.78749999999999998</v>
      </c>
      <c r="Z378" s="142" t="s">
        <v>120</v>
      </c>
      <c r="AA378" s="142" t="s">
        <v>54</v>
      </c>
    </row>
    <row r="379" spans="1:27">
      <c r="A379" s="4">
        <v>7110</v>
      </c>
      <c r="B379" s="4" t="s">
        <v>49</v>
      </c>
      <c r="C379" s="4">
        <v>2215</v>
      </c>
      <c r="D379" s="4" t="s">
        <v>45</v>
      </c>
      <c r="E379" s="179">
        <v>41279</v>
      </c>
      <c r="K379" s="182">
        <v>1000224996</v>
      </c>
      <c r="L379" s="177">
        <v>41279</v>
      </c>
      <c r="P379" s="141" t="s">
        <v>54</v>
      </c>
      <c r="U379" s="141" t="s">
        <v>54</v>
      </c>
      <c r="V379" s="9">
        <v>0.92708333333333337</v>
      </c>
      <c r="W379" s="12">
        <v>0.98541666666666672</v>
      </c>
      <c r="Z379" s="142" t="s">
        <v>120</v>
      </c>
      <c r="AA379" s="142" t="s">
        <v>54</v>
      </c>
    </row>
    <row r="380" spans="1:27">
      <c r="A380" s="4">
        <v>7110</v>
      </c>
      <c r="B380" s="4" t="s">
        <v>40</v>
      </c>
      <c r="C380" s="4">
        <v>1226</v>
      </c>
      <c r="D380" s="4" t="s">
        <v>45</v>
      </c>
      <c r="E380" s="179">
        <v>41279</v>
      </c>
      <c r="K380" s="182">
        <v>1000233895</v>
      </c>
      <c r="L380" s="177">
        <v>41279</v>
      </c>
      <c r="P380" s="141" t="s">
        <v>54</v>
      </c>
      <c r="U380" s="141" t="s">
        <v>54</v>
      </c>
      <c r="V380" s="9">
        <v>0.5180555555555556</v>
      </c>
      <c r="W380" s="12">
        <v>0.52777777777777779</v>
      </c>
      <c r="Z380" s="142" t="s">
        <v>120</v>
      </c>
      <c r="AA380" s="142" t="s">
        <v>54</v>
      </c>
    </row>
    <row r="381" spans="1:27">
      <c r="A381" s="4">
        <v>7108</v>
      </c>
      <c r="B381" s="4" t="s">
        <v>38</v>
      </c>
      <c r="C381" s="4">
        <v>1229</v>
      </c>
      <c r="D381" s="4" t="s">
        <v>45</v>
      </c>
      <c r="E381" s="179">
        <v>41279</v>
      </c>
      <c r="K381" s="182">
        <v>1000237188</v>
      </c>
      <c r="L381" s="177">
        <v>41279</v>
      </c>
      <c r="P381" s="141" t="s">
        <v>54</v>
      </c>
      <c r="U381" s="141" t="s">
        <v>54</v>
      </c>
      <c r="V381" s="9">
        <v>0.52013888888888893</v>
      </c>
      <c r="W381" s="12">
        <v>0.63124999999999998</v>
      </c>
      <c r="Z381" s="142" t="s">
        <v>120</v>
      </c>
      <c r="AA381" s="142" t="s">
        <v>54</v>
      </c>
    </row>
    <row r="382" spans="1:27">
      <c r="A382" s="4">
        <v>7110</v>
      </c>
      <c r="B382" s="4" t="s">
        <v>49</v>
      </c>
      <c r="C382" s="4">
        <v>2314</v>
      </c>
      <c r="D382" s="4" t="s">
        <v>45</v>
      </c>
      <c r="E382" s="179">
        <v>41279</v>
      </c>
      <c r="K382" s="182">
        <v>1000246317</v>
      </c>
      <c r="L382" s="177">
        <v>41280</v>
      </c>
      <c r="P382" s="141" t="s">
        <v>54</v>
      </c>
      <c r="U382" s="141" t="s">
        <v>54</v>
      </c>
      <c r="V382" s="9">
        <v>0.96805555555555556</v>
      </c>
      <c r="W382" s="12">
        <v>0.1875</v>
      </c>
      <c r="Z382" s="142" t="s">
        <v>120</v>
      </c>
      <c r="AA382" s="142" t="s">
        <v>54</v>
      </c>
    </row>
    <row r="383" spans="1:27">
      <c r="A383" s="4">
        <v>7108</v>
      </c>
      <c r="B383" s="4" t="s">
        <v>38</v>
      </c>
      <c r="C383" s="4">
        <v>434</v>
      </c>
      <c r="D383" s="4" t="s">
        <v>45</v>
      </c>
      <c r="E383" s="179">
        <v>41279</v>
      </c>
      <c r="K383" s="182">
        <v>1000259723</v>
      </c>
      <c r="L383" s="177">
        <v>41279</v>
      </c>
      <c r="P383" s="141" t="s">
        <v>54</v>
      </c>
      <c r="U383" s="141" t="s">
        <v>54</v>
      </c>
      <c r="V383" s="9">
        <v>0.19027777777777777</v>
      </c>
      <c r="W383" s="12">
        <v>0.24027777777777778</v>
      </c>
      <c r="Z383" s="142" t="s">
        <v>120</v>
      </c>
      <c r="AA383" s="142" t="s">
        <v>54</v>
      </c>
    </row>
    <row r="384" spans="1:27">
      <c r="A384" s="4">
        <v>7107</v>
      </c>
      <c r="B384" s="4" t="s">
        <v>39</v>
      </c>
      <c r="C384" s="4">
        <v>434</v>
      </c>
      <c r="D384" s="4" t="s">
        <v>38</v>
      </c>
      <c r="E384" s="179">
        <v>41279</v>
      </c>
      <c r="K384" s="182">
        <v>1000259723</v>
      </c>
      <c r="L384" s="177">
        <v>41279</v>
      </c>
      <c r="P384" s="141">
        <v>0</v>
      </c>
      <c r="U384" s="141" t="s">
        <v>54</v>
      </c>
      <c r="V384" s="9">
        <v>0.19027777777777777</v>
      </c>
      <c r="W384" s="12">
        <v>0.29375000000000001</v>
      </c>
      <c r="Z384" s="142" t="s">
        <v>120</v>
      </c>
      <c r="AA384" s="142" t="s">
        <v>54</v>
      </c>
    </row>
    <row r="385" spans="1:27">
      <c r="A385" s="4">
        <v>7110</v>
      </c>
      <c r="B385" s="4" t="s">
        <v>40</v>
      </c>
      <c r="C385" s="4">
        <v>1412</v>
      </c>
      <c r="D385" s="4" t="s">
        <v>45</v>
      </c>
      <c r="E385" s="179">
        <v>41279</v>
      </c>
      <c r="K385" s="182">
        <v>1000280883</v>
      </c>
      <c r="L385" s="177">
        <v>41279</v>
      </c>
      <c r="P385" s="141" t="s">
        <v>54</v>
      </c>
      <c r="U385" s="141" t="s">
        <v>54</v>
      </c>
      <c r="V385" s="9">
        <v>0.59166666666666667</v>
      </c>
      <c r="W385" s="12">
        <v>0.71319444444444446</v>
      </c>
      <c r="Z385" s="142" t="s">
        <v>120</v>
      </c>
      <c r="AA385" s="142" t="s">
        <v>54</v>
      </c>
    </row>
    <row r="386" spans="1:27">
      <c r="A386" s="4">
        <v>7110</v>
      </c>
      <c r="B386" s="4" t="s">
        <v>40</v>
      </c>
      <c r="C386" s="4">
        <v>826</v>
      </c>
      <c r="D386" s="4" t="s">
        <v>45</v>
      </c>
      <c r="E386" s="179">
        <v>41279</v>
      </c>
      <c r="K386" s="182">
        <v>1000290840</v>
      </c>
      <c r="L386" s="177">
        <v>41279</v>
      </c>
      <c r="P386" s="141" t="s">
        <v>54</v>
      </c>
      <c r="U386" s="141" t="s">
        <v>54</v>
      </c>
      <c r="V386" s="9">
        <v>0.35138888888888886</v>
      </c>
      <c r="W386" s="12">
        <v>0.43055555555555558</v>
      </c>
      <c r="Z386" s="142" t="s">
        <v>120</v>
      </c>
      <c r="AA386" s="142" t="s">
        <v>54</v>
      </c>
    </row>
    <row r="387" spans="1:27">
      <c r="A387" s="4">
        <v>7110</v>
      </c>
      <c r="B387" s="4" t="s">
        <v>40</v>
      </c>
      <c r="C387" s="4">
        <v>1145</v>
      </c>
      <c r="D387" s="4" t="s">
        <v>45</v>
      </c>
      <c r="E387" s="179">
        <v>41279</v>
      </c>
      <c r="K387" s="182">
        <v>1000342021</v>
      </c>
      <c r="L387" s="177">
        <v>41279</v>
      </c>
      <c r="P387" s="141" t="s">
        <v>54</v>
      </c>
      <c r="U387" s="141" t="s">
        <v>54</v>
      </c>
      <c r="V387" s="9">
        <v>0.48958333333333331</v>
      </c>
      <c r="W387" s="12">
        <v>0.78194444444444444</v>
      </c>
      <c r="Z387" s="142" t="s">
        <v>120</v>
      </c>
      <c r="AA387" s="142" t="s">
        <v>54</v>
      </c>
    </row>
    <row r="388" spans="1:27">
      <c r="A388" s="4">
        <v>7110</v>
      </c>
      <c r="B388" s="4" t="s">
        <v>40</v>
      </c>
      <c r="C388" s="4">
        <v>1005</v>
      </c>
      <c r="D388" s="4" t="s">
        <v>45</v>
      </c>
      <c r="E388" s="179">
        <v>41279</v>
      </c>
      <c r="K388" s="182">
        <v>1000342458</v>
      </c>
      <c r="L388" s="177">
        <v>41279</v>
      </c>
      <c r="P388" s="141" t="s">
        <v>54</v>
      </c>
      <c r="U388" s="141" t="s">
        <v>54</v>
      </c>
      <c r="V388" s="9">
        <v>0.4201388888888889</v>
      </c>
      <c r="W388" s="12">
        <v>0.47569444444444442</v>
      </c>
      <c r="Z388" s="142" t="s">
        <v>120</v>
      </c>
      <c r="AA388" s="142" t="s">
        <v>54</v>
      </c>
    </row>
    <row r="389" spans="1:27">
      <c r="A389" s="4">
        <v>7108</v>
      </c>
      <c r="B389" s="4" t="s">
        <v>38</v>
      </c>
      <c r="C389" s="4">
        <v>1300</v>
      </c>
      <c r="D389" s="4" t="s">
        <v>45</v>
      </c>
      <c r="E389" s="179">
        <v>41279</v>
      </c>
      <c r="K389" s="182">
        <v>1000351789</v>
      </c>
      <c r="L389" s="177">
        <v>41279</v>
      </c>
      <c r="P389" s="141" t="s">
        <v>54</v>
      </c>
      <c r="U389" s="141" t="s">
        <v>54</v>
      </c>
      <c r="V389" s="9">
        <v>0.54166666666666663</v>
      </c>
      <c r="W389" s="12">
        <v>0.86527777777777781</v>
      </c>
      <c r="Z389" s="142" t="s">
        <v>120</v>
      </c>
      <c r="AA389" s="142" t="s">
        <v>54</v>
      </c>
    </row>
    <row r="390" spans="1:27">
      <c r="A390" s="4">
        <v>7110</v>
      </c>
      <c r="B390" s="4" t="s">
        <v>40</v>
      </c>
      <c r="C390" s="4">
        <v>1600</v>
      </c>
      <c r="D390" s="4" t="s">
        <v>45</v>
      </c>
      <c r="E390" s="179">
        <v>41279</v>
      </c>
      <c r="K390" s="182">
        <v>1000357886</v>
      </c>
      <c r="L390" s="177">
        <v>41279</v>
      </c>
      <c r="P390" s="141" t="s">
        <v>54</v>
      </c>
      <c r="U390" s="141" t="s">
        <v>54</v>
      </c>
      <c r="V390" s="9">
        <v>0.66666666666666663</v>
      </c>
      <c r="W390" s="12">
        <v>0.77986111111111112</v>
      </c>
      <c r="Z390" s="142" t="s">
        <v>120</v>
      </c>
      <c r="AA390" s="142" t="s">
        <v>54</v>
      </c>
    </row>
    <row r="391" spans="1:27">
      <c r="A391" s="4">
        <v>7110</v>
      </c>
      <c r="B391" s="4" t="s">
        <v>44</v>
      </c>
      <c r="C391" s="4">
        <v>2128</v>
      </c>
      <c r="D391" s="4" t="s">
        <v>45</v>
      </c>
      <c r="E391" s="179">
        <v>41279</v>
      </c>
      <c r="K391" s="182">
        <v>1000366560</v>
      </c>
      <c r="L391" s="177">
        <v>41280</v>
      </c>
      <c r="P391" s="141" t="s">
        <v>54</v>
      </c>
      <c r="U391" s="141" t="s">
        <v>54</v>
      </c>
      <c r="V391" s="9">
        <v>0.89444444444444449</v>
      </c>
      <c r="W391" s="12">
        <v>0.38541666666666669</v>
      </c>
      <c r="Z391" s="142" t="s">
        <v>120</v>
      </c>
      <c r="AA391" s="142" t="s">
        <v>54</v>
      </c>
    </row>
    <row r="392" spans="1:27">
      <c r="A392" s="4">
        <v>7110</v>
      </c>
      <c r="B392" s="4" t="s">
        <v>40</v>
      </c>
      <c r="C392" s="4">
        <v>2246</v>
      </c>
      <c r="D392" s="4" t="s">
        <v>45</v>
      </c>
      <c r="E392" s="179">
        <v>41279</v>
      </c>
      <c r="K392" s="182">
        <v>1000370536</v>
      </c>
      <c r="L392" s="177">
        <v>41280</v>
      </c>
      <c r="P392" s="141" t="s">
        <v>54</v>
      </c>
      <c r="U392" s="141" t="s">
        <v>54</v>
      </c>
      <c r="V392" s="9">
        <v>0.94861111111111107</v>
      </c>
      <c r="W392" s="12">
        <v>0.1875</v>
      </c>
      <c r="Z392" s="142" t="s">
        <v>120</v>
      </c>
      <c r="AA392" s="142" t="s">
        <v>54</v>
      </c>
    </row>
    <row r="393" spans="1:27">
      <c r="A393" s="4">
        <v>7110</v>
      </c>
      <c r="B393" s="4" t="s">
        <v>40</v>
      </c>
      <c r="C393" s="4">
        <v>1408</v>
      </c>
      <c r="D393" s="4" t="s">
        <v>45</v>
      </c>
      <c r="E393" s="179">
        <v>41279</v>
      </c>
      <c r="K393" s="182">
        <v>1000378706</v>
      </c>
      <c r="L393" s="177">
        <v>41279</v>
      </c>
      <c r="P393" s="141" t="s">
        <v>54</v>
      </c>
      <c r="U393" s="141" t="s">
        <v>54</v>
      </c>
      <c r="V393" s="9">
        <v>0.58888888888888891</v>
      </c>
      <c r="W393" s="12">
        <v>0.64930555555555558</v>
      </c>
      <c r="Z393" s="142" t="s">
        <v>120</v>
      </c>
      <c r="AA393" s="142" t="s">
        <v>54</v>
      </c>
    </row>
    <row r="394" spans="1:27">
      <c r="A394" s="4">
        <v>7110</v>
      </c>
      <c r="B394" s="4" t="s">
        <v>40</v>
      </c>
      <c r="C394" s="4">
        <v>703</v>
      </c>
      <c r="D394" s="4" t="s">
        <v>45</v>
      </c>
      <c r="E394" s="179">
        <v>41279</v>
      </c>
      <c r="K394" s="182">
        <v>1000397593</v>
      </c>
      <c r="L394" s="177">
        <v>41279</v>
      </c>
      <c r="P394" s="141" t="s">
        <v>54</v>
      </c>
      <c r="U394" s="141" t="s">
        <v>54</v>
      </c>
      <c r="V394" s="9">
        <v>0.29375000000000001</v>
      </c>
      <c r="W394" s="12">
        <v>0.42986111111111114</v>
      </c>
      <c r="Z394" s="142" t="s">
        <v>120</v>
      </c>
      <c r="AA394" s="142" t="s">
        <v>54</v>
      </c>
    </row>
    <row r="395" spans="1:27">
      <c r="A395" s="4">
        <v>7110</v>
      </c>
      <c r="B395" s="4" t="s">
        <v>40</v>
      </c>
      <c r="C395" s="4">
        <v>1015</v>
      </c>
      <c r="D395" s="4" t="s">
        <v>45</v>
      </c>
      <c r="E395" s="179">
        <v>41279</v>
      </c>
      <c r="K395" s="182">
        <v>1000402299</v>
      </c>
      <c r="L395" s="177">
        <v>41279</v>
      </c>
      <c r="P395" s="141" t="s">
        <v>54</v>
      </c>
      <c r="U395" s="141" t="s">
        <v>54</v>
      </c>
      <c r="V395" s="9">
        <v>0.42708333333333331</v>
      </c>
      <c r="W395" s="12">
        <v>0.48125000000000001</v>
      </c>
      <c r="Z395" s="142" t="s">
        <v>120</v>
      </c>
      <c r="AA395" s="142" t="s">
        <v>54</v>
      </c>
    </row>
    <row r="396" spans="1:27">
      <c r="A396" s="4">
        <v>7108</v>
      </c>
      <c r="B396" s="4" t="s">
        <v>38</v>
      </c>
      <c r="C396" s="4">
        <v>1336</v>
      </c>
      <c r="D396" s="4" t="s">
        <v>45</v>
      </c>
      <c r="E396" s="179">
        <v>41279</v>
      </c>
      <c r="K396" s="182">
        <v>1000404977</v>
      </c>
      <c r="L396" s="177">
        <v>41279</v>
      </c>
      <c r="P396" s="141" t="s">
        <v>54</v>
      </c>
      <c r="U396" s="141" t="s">
        <v>54</v>
      </c>
      <c r="V396" s="9">
        <v>0.56666666666666665</v>
      </c>
      <c r="W396" s="12">
        <v>0.72291666666666665</v>
      </c>
      <c r="Z396" s="142" t="s">
        <v>120</v>
      </c>
      <c r="AA396" s="142" t="s">
        <v>54</v>
      </c>
    </row>
    <row r="397" spans="1:27">
      <c r="A397" s="4">
        <v>7108</v>
      </c>
      <c r="B397" s="4" t="s">
        <v>38</v>
      </c>
      <c r="C397" s="4">
        <v>1728</v>
      </c>
      <c r="D397" s="4" t="s">
        <v>45</v>
      </c>
      <c r="E397" s="179">
        <v>41279</v>
      </c>
      <c r="K397" s="182">
        <v>1000485960</v>
      </c>
      <c r="L397" s="177">
        <v>41279</v>
      </c>
      <c r="P397" s="141" t="s">
        <v>54</v>
      </c>
      <c r="U397" s="141" t="s">
        <v>54</v>
      </c>
      <c r="V397" s="9">
        <v>0.72777777777777775</v>
      </c>
      <c r="W397" s="12">
        <v>0.82013888888888886</v>
      </c>
      <c r="Z397" s="142" t="s">
        <v>120</v>
      </c>
      <c r="AA397" s="142" t="s">
        <v>54</v>
      </c>
    </row>
    <row r="398" spans="1:27">
      <c r="A398" s="4">
        <v>7110</v>
      </c>
      <c r="B398" s="4" t="s">
        <v>40</v>
      </c>
      <c r="C398" s="4">
        <v>546</v>
      </c>
      <c r="D398" s="4" t="s">
        <v>45</v>
      </c>
      <c r="E398" s="179">
        <v>41279</v>
      </c>
      <c r="K398" s="182">
        <v>1000489300</v>
      </c>
      <c r="L398" s="177">
        <v>41279</v>
      </c>
      <c r="P398" s="141" t="s">
        <v>54</v>
      </c>
      <c r="U398" s="141" t="s">
        <v>54</v>
      </c>
      <c r="V398" s="9">
        <v>0.24027777777777778</v>
      </c>
      <c r="W398" s="12">
        <v>0.2951388888888889</v>
      </c>
      <c r="Z398" s="142" t="s">
        <v>120</v>
      </c>
      <c r="AA398" s="142" t="s">
        <v>54</v>
      </c>
    </row>
    <row r="399" spans="1:27">
      <c r="A399" s="4">
        <v>7108</v>
      </c>
      <c r="B399" s="4" t="s">
        <v>38</v>
      </c>
      <c r="C399" s="4">
        <v>1607</v>
      </c>
      <c r="D399" s="4" t="s">
        <v>45</v>
      </c>
      <c r="E399" s="179">
        <v>41279</v>
      </c>
      <c r="K399" s="182">
        <v>1000505701</v>
      </c>
      <c r="L399" s="177">
        <v>41279</v>
      </c>
      <c r="P399" s="141" t="s">
        <v>54</v>
      </c>
      <c r="U399" s="141" t="s">
        <v>54</v>
      </c>
      <c r="V399" s="9">
        <v>0.67152777777777772</v>
      </c>
      <c r="W399" s="12">
        <v>0.97638888888888886</v>
      </c>
      <c r="Z399" s="142" t="s">
        <v>120</v>
      </c>
      <c r="AA399" s="142" t="s">
        <v>54</v>
      </c>
    </row>
    <row r="400" spans="1:27">
      <c r="A400" s="4">
        <v>7110</v>
      </c>
      <c r="B400" s="4" t="s">
        <v>49</v>
      </c>
      <c r="C400" s="4">
        <v>216</v>
      </c>
      <c r="D400" s="4" t="s">
        <v>45</v>
      </c>
      <c r="E400" s="179">
        <v>41279</v>
      </c>
      <c r="K400" s="182">
        <v>1000512434</v>
      </c>
      <c r="L400" s="177">
        <v>41279</v>
      </c>
      <c r="P400" s="141" t="s">
        <v>54</v>
      </c>
      <c r="U400" s="141" t="s">
        <v>54</v>
      </c>
      <c r="V400" s="9">
        <v>9.4444444444444442E-2</v>
      </c>
      <c r="W400" s="12">
        <v>0.13125000000000001</v>
      </c>
      <c r="Z400" s="142" t="s">
        <v>120</v>
      </c>
      <c r="AA400" s="142" t="s">
        <v>54</v>
      </c>
    </row>
    <row r="401" spans="1:27">
      <c r="A401" s="4">
        <v>7110</v>
      </c>
      <c r="B401" s="4" t="s">
        <v>40</v>
      </c>
      <c r="C401" s="4">
        <v>1125</v>
      </c>
      <c r="D401" s="4" t="s">
        <v>45</v>
      </c>
      <c r="E401" s="179">
        <v>41279</v>
      </c>
      <c r="K401" s="182">
        <v>1000513384</v>
      </c>
      <c r="L401" s="177">
        <v>41279</v>
      </c>
      <c r="P401" s="141" t="s">
        <v>54</v>
      </c>
      <c r="U401" s="141" t="s">
        <v>54</v>
      </c>
      <c r="V401" s="9">
        <v>0.47569444444444442</v>
      </c>
      <c r="W401" s="12">
        <v>0.53333333333333333</v>
      </c>
      <c r="Z401" s="142" t="s">
        <v>120</v>
      </c>
      <c r="AA401" s="142" t="s">
        <v>54</v>
      </c>
    </row>
    <row r="402" spans="1:27">
      <c r="A402" s="4">
        <v>7110</v>
      </c>
      <c r="B402" s="4" t="s">
        <v>40</v>
      </c>
      <c r="C402" s="4">
        <v>1043</v>
      </c>
      <c r="D402" s="4" t="s">
        <v>45</v>
      </c>
      <c r="E402" s="179">
        <v>41279</v>
      </c>
      <c r="K402" s="182">
        <v>1000515469</v>
      </c>
      <c r="L402" s="177">
        <v>41279</v>
      </c>
      <c r="P402" s="141" t="s">
        <v>54</v>
      </c>
      <c r="U402" s="141" t="s">
        <v>54</v>
      </c>
      <c r="V402" s="9">
        <v>0.4465277777777778</v>
      </c>
      <c r="W402" s="12">
        <v>0.49305555555555558</v>
      </c>
      <c r="Z402" s="142" t="s">
        <v>120</v>
      </c>
      <c r="AA402" s="142" t="s">
        <v>54</v>
      </c>
    </row>
    <row r="403" spans="1:27">
      <c r="A403" s="4">
        <v>7110</v>
      </c>
      <c r="B403" s="4" t="s">
        <v>40</v>
      </c>
      <c r="C403" s="4">
        <v>1217</v>
      </c>
      <c r="D403" s="4" t="s">
        <v>45</v>
      </c>
      <c r="E403" s="179">
        <v>41279</v>
      </c>
      <c r="K403" s="182">
        <v>1000525275</v>
      </c>
      <c r="L403" s="177">
        <v>41279</v>
      </c>
      <c r="P403" s="141" t="s">
        <v>54</v>
      </c>
      <c r="U403" s="141" t="s">
        <v>54</v>
      </c>
      <c r="V403" s="9">
        <v>0.51180555555555551</v>
      </c>
      <c r="W403" s="12">
        <v>0.61111111111111116</v>
      </c>
      <c r="Z403" s="142" t="s">
        <v>120</v>
      </c>
      <c r="AA403" s="142" t="s">
        <v>54</v>
      </c>
    </row>
    <row r="404" spans="1:27">
      <c r="A404" s="4">
        <v>7110</v>
      </c>
      <c r="B404" s="4" t="s">
        <v>40</v>
      </c>
      <c r="C404" s="4">
        <v>1754</v>
      </c>
      <c r="D404" s="4" t="s">
        <v>45</v>
      </c>
      <c r="E404" s="179">
        <v>41279</v>
      </c>
      <c r="K404" s="182">
        <v>1000542617</v>
      </c>
      <c r="L404" s="177">
        <v>41279</v>
      </c>
      <c r="P404" s="141" t="s">
        <v>54</v>
      </c>
      <c r="U404" s="141" t="s">
        <v>54</v>
      </c>
      <c r="V404" s="9">
        <v>0.74583333333333335</v>
      </c>
      <c r="W404" s="12">
        <v>0.86736111111111114</v>
      </c>
      <c r="Z404" s="142" t="s">
        <v>120</v>
      </c>
      <c r="AA404" s="142" t="s">
        <v>54</v>
      </c>
    </row>
    <row r="405" spans="1:27">
      <c r="A405" s="4">
        <v>7110</v>
      </c>
      <c r="B405" s="4" t="s">
        <v>40</v>
      </c>
      <c r="C405" s="4">
        <v>123</v>
      </c>
      <c r="D405" s="4" t="s">
        <v>47</v>
      </c>
      <c r="E405" s="179">
        <v>41279</v>
      </c>
      <c r="K405" s="182">
        <v>1000552938</v>
      </c>
      <c r="L405" s="177">
        <v>41279</v>
      </c>
      <c r="P405" s="141" t="s">
        <v>54</v>
      </c>
      <c r="U405" s="141" t="s">
        <v>54</v>
      </c>
      <c r="V405" s="9">
        <v>5.7638888888888892E-2</v>
      </c>
      <c r="W405" s="12">
        <v>0.55625000000000002</v>
      </c>
      <c r="Z405" s="142" t="s">
        <v>120</v>
      </c>
      <c r="AA405" s="142" t="s">
        <v>54</v>
      </c>
    </row>
    <row r="406" spans="1:27">
      <c r="A406" s="4">
        <v>7108</v>
      </c>
      <c r="B406" s="4" t="s">
        <v>38</v>
      </c>
      <c r="C406" s="4">
        <v>1050</v>
      </c>
      <c r="D406" s="4" t="s">
        <v>45</v>
      </c>
      <c r="E406" s="179">
        <v>41279</v>
      </c>
      <c r="K406" s="182">
        <v>1000565171</v>
      </c>
      <c r="L406" s="177">
        <v>41279</v>
      </c>
      <c r="P406" s="141" t="s">
        <v>54</v>
      </c>
      <c r="U406" s="141" t="s">
        <v>54</v>
      </c>
      <c r="V406" s="9">
        <v>0.4513888888888889</v>
      </c>
      <c r="W406" s="12">
        <v>0.65069444444444446</v>
      </c>
      <c r="Z406" s="142" t="s">
        <v>120</v>
      </c>
      <c r="AA406" s="142" t="s">
        <v>54</v>
      </c>
    </row>
    <row r="407" spans="1:27">
      <c r="A407" s="4">
        <v>7110</v>
      </c>
      <c r="B407" s="4" t="s">
        <v>40</v>
      </c>
      <c r="C407" s="4">
        <v>1903</v>
      </c>
      <c r="D407" s="4" t="s">
        <v>45</v>
      </c>
      <c r="E407" s="179">
        <v>41279</v>
      </c>
      <c r="K407" s="182">
        <v>1000568368</v>
      </c>
      <c r="L407" s="177">
        <v>41279</v>
      </c>
      <c r="P407" s="141" t="s">
        <v>54</v>
      </c>
      <c r="U407" s="141" t="s">
        <v>54</v>
      </c>
      <c r="V407" s="9">
        <v>0.79374999999999996</v>
      </c>
      <c r="W407" s="12">
        <v>0.99305555555555558</v>
      </c>
      <c r="Z407" s="142" t="s">
        <v>120</v>
      </c>
      <c r="AA407" s="142" t="s">
        <v>54</v>
      </c>
    </row>
    <row r="408" spans="1:27">
      <c r="A408" s="4">
        <v>7110</v>
      </c>
      <c r="B408" s="4" t="s">
        <v>49</v>
      </c>
      <c r="C408" s="4">
        <v>14</v>
      </c>
      <c r="D408" s="4" t="s">
        <v>45</v>
      </c>
      <c r="E408" s="179">
        <v>41279</v>
      </c>
      <c r="K408" s="182">
        <v>1000571356</v>
      </c>
      <c r="L408" s="177">
        <v>41279</v>
      </c>
      <c r="P408" s="141" t="s">
        <v>54</v>
      </c>
      <c r="U408" s="141" t="s">
        <v>54</v>
      </c>
      <c r="V408" s="9">
        <v>9.7222222222222224E-3</v>
      </c>
      <c r="W408" s="12">
        <v>0.13541666666666666</v>
      </c>
      <c r="Z408" s="142" t="s">
        <v>120</v>
      </c>
      <c r="AA408" s="142" t="s">
        <v>54</v>
      </c>
    </row>
    <row r="409" spans="1:27">
      <c r="A409" s="4">
        <v>7110</v>
      </c>
      <c r="B409" s="4" t="s">
        <v>49</v>
      </c>
      <c r="C409" s="4">
        <v>120</v>
      </c>
      <c r="D409" s="4" t="s">
        <v>45</v>
      </c>
      <c r="E409" s="179">
        <v>41279</v>
      </c>
      <c r="K409" s="182">
        <v>1000572899</v>
      </c>
      <c r="L409" s="177">
        <v>41279</v>
      </c>
      <c r="P409" s="141" t="s">
        <v>54</v>
      </c>
      <c r="U409" s="141" t="s">
        <v>54</v>
      </c>
      <c r="V409" s="9">
        <v>5.5555555555555552E-2</v>
      </c>
      <c r="W409" s="12">
        <v>8.3333333333333329E-2</v>
      </c>
      <c r="Z409" s="142" t="s">
        <v>120</v>
      </c>
      <c r="AA409" s="142" t="s">
        <v>54</v>
      </c>
    </row>
    <row r="410" spans="1:27">
      <c r="A410" s="4">
        <v>7108</v>
      </c>
      <c r="B410" s="4" t="s">
        <v>38</v>
      </c>
      <c r="C410" s="4">
        <v>953</v>
      </c>
      <c r="D410" s="4" t="s">
        <v>45</v>
      </c>
      <c r="E410" s="179">
        <v>41279</v>
      </c>
      <c r="K410" s="182">
        <v>1000572906</v>
      </c>
      <c r="L410" s="177">
        <v>41279</v>
      </c>
      <c r="P410" s="141" t="s">
        <v>54</v>
      </c>
      <c r="U410" s="141" t="s">
        <v>54</v>
      </c>
      <c r="V410" s="9">
        <v>0.41180555555555554</v>
      </c>
      <c r="W410" s="12">
        <v>0.54166666666666663</v>
      </c>
      <c r="Z410" s="142" t="s">
        <v>120</v>
      </c>
      <c r="AA410" s="142" t="s">
        <v>54</v>
      </c>
    </row>
    <row r="411" spans="1:27">
      <c r="A411" s="4">
        <v>7107</v>
      </c>
      <c r="B411" s="4" t="s">
        <v>40</v>
      </c>
      <c r="C411" s="4">
        <v>953</v>
      </c>
      <c r="D411" s="4" t="s">
        <v>38</v>
      </c>
      <c r="E411" s="179">
        <v>41279</v>
      </c>
      <c r="K411" s="182">
        <v>1000572906</v>
      </c>
      <c r="L411" s="177">
        <v>41279</v>
      </c>
      <c r="P411" s="141">
        <v>0</v>
      </c>
      <c r="U411" s="141" t="s">
        <v>54</v>
      </c>
      <c r="V411" s="9">
        <v>0.41180555555555554</v>
      </c>
      <c r="W411" s="12">
        <v>0.56388888888888888</v>
      </c>
      <c r="Z411" s="142" t="s">
        <v>120</v>
      </c>
      <c r="AA411" s="142" t="s">
        <v>54</v>
      </c>
    </row>
    <row r="412" spans="1:27">
      <c r="A412" s="4">
        <v>7110</v>
      </c>
      <c r="B412" s="4" t="s">
        <v>40</v>
      </c>
      <c r="C412" s="4">
        <v>1117</v>
      </c>
      <c r="D412" s="4" t="s">
        <v>45</v>
      </c>
      <c r="E412" s="179">
        <v>41279</v>
      </c>
      <c r="K412" s="182">
        <v>1000572911</v>
      </c>
      <c r="L412" s="177">
        <v>41279</v>
      </c>
      <c r="P412" s="141" t="s">
        <v>54</v>
      </c>
      <c r="U412" s="141" t="s">
        <v>54</v>
      </c>
      <c r="V412" s="9">
        <v>0.47013888888888888</v>
      </c>
      <c r="W412" s="12">
        <v>0.51180555555555551</v>
      </c>
      <c r="Z412" s="142" t="s">
        <v>120</v>
      </c>
      <c r="AA412" s="142" t="s">
        <v>54</v>
      </c>
    </row>
    <row r="413" spans="1:27">
      <c r="A413" s="4">
        <v>7110</v>
      </c>
      <c r="B413" s="4" t="s">
        <v>40</v>
      </c>
      <c r="C413" s="4">
        <v>1121</v>
      </c>
      <c r="D413" s="4" t="s">
        <v>45</v>
      </c>
      <c r="E413" s="179">
        <v>41279</v>
      </c>
      <c r="K413" s="182">
        <v>1000572912</v>
      </c>
      <c r="L413" s="177">
        <v>41279</v>
      </c>
      <c r="P413" s="141" t="s">
        <v>54</v>
      </c>
      <c r="U413" s="141" t="s">
        <v>54</v>
      </c>
      <c r="V413" s="9">
        <v>0.47291666666666665</v>
      </c>
      <c r="W413" s="12">
        <v>0.57361111111111107</v>
      </c>
      <c r="Z413" s="142" t="s">
        <v>120</v>
      </c>
      <c r="AA413" s="142" t="s">
        <v>54</v>
      </c>
    </row>
    <row r="414" spans="1:27">
      <c r="A414" s="4">
        <v>7110</v>
      </c>
      <c r="B414" s="4" t="s">
        <v>40</v>
      </c>
      <c r="C414" s="4">
        <v>1136</v>
      </c>
      <c r="D414" s="4" t="s">
        <v>45</v>
      </c>
      <c r="E414" s="179">
        <v>41279</v>
      </c>
      <c r="K414" s="182">
        <v>1000572913</v>
      </c>
      <c r="L414" s="177">
        <v>41279</v>
      </c>
      <c r="P414" s="141" t="s">
        <v>54</v>
      </c>
      <c r="U414" s="141" t="s">
        <v>54</v>
      </c>
      <c r="V414" s="9">
        <v>0.48333333333333334</v>
      </c>
      <c r="W414" s="12">
        <v>0.52083333333333337</v>
      </c>
      <c r="Z414" s="142" t="s">
        <v>120</v>
      </c>
      <c r="AA414" s="142" t="s">
        <v>54</v>
      </c>
    </row>
    <row r="415" spans="1:27">
      <c r="A415" s="4">
        <v>7110</v>
      </c>
      <c r="B415" s="4" t="s">
        <v>40</v>
      </c>
      <c r="C415" s="4">
        <v>1433</v>
      </c>
      <c r="D415" s="4" t="s">
        <v>45</v>
      </c>
      <c r="E415" s="179">
        <v>41279</v>
      </c>
      <c r="K415" s="182">
        <v>1000572924</v>
      </c>
      <c r="L415" s="177">
        <v>41279</v>
      </c>
      <c r="P415" s="141" t="s">
        <v>54</v>
      </c>
      <c r="U415" s="141" t="s">
        <v>54</v>
      </c>
      <c r="V415" s="9">
        <v>0.60624999999999996</v>
      </c>
      <c r="W415" s="12">
        <v>0.6958333333333333</v>
      </c>
      <c r="Z415" s="142" t="s">
        <v>120</v>
      </c>
      <c r="AA415" s="142" t="s">
        <v>54</v>
      </c>
    </row>
    <row r="416" spans="1:27">
      <c r="A416" s="4">
        <v>7110</v>
      </c>
      <c r="B416" s="4" t="s">
        <v>40</v>
      </c>
      <c r="C416" s="4">
        <v>1516</v>
      </c>
      <c r="D416" s="4" t="s">
        <v>47</v>
      </c>
      <c r="E416" s="179">
        <v>41279</v>
      </c>
      <c r="K416" s="182">
        <v>1000572928</v>
      </c>
      <c r="L416" s="177">
        <v>41279</v>
      </c>
      <c r="P416" s="141" t="s">
        <v>54</v>
      </c>
      <c r="U416" s="141" t="s">
        <v>54</v>
      </c>
      <c r="V416" s="9">
        <v>0.63611111111111107</v>
      </c>
      <c r="W416" s="12">
        <v>0.69097222222222221</v>
      </c>
      <c r="Z416" s="142" t="s">
        <v>120</v>
      </c>
      <c r="AA416" s="142" t="s">
        <v>54</v>
      </c>
    </row>
    <row r="417" spans="1:27">
      <c r="A417" s="4">
        <v>7110</v>
      </c>
      <c r="B417" s="4" t="s">
        <v>40</v>
      </c>
      <c r="C417" s="4">
        <v>1848</v>
      </c>
      <c r="D417" s="4" t="s">
        <v>45</v>
      </c>
      <c r="E417" s="179">
        <v>41279</v>
      </c>
      <c r="K417" s="182">
        <v>1000572943</v>
      </c>
      <c r="L417" s="177">
        <v>41279</v>
      </c>
      <c r="P417" s="141" t="s">
        <v>54</v>
      </c>
      <c r="U417" s="141" t="s">
        <v>54</v>
      </c>
      <c r="V417" s="9">
        <v>0.78333333333333333</v>
      </c>
      <c r="W417" s="12">
        <v>0.95833333333333337</v>
      </c>
      <c r="Z417" s="142" t="s">
        <v>120</v>
      </c>
      <c r="AA417" s="142" t="s">
        <v>54</v>
      </c>
    </row>
    <row r="418" spans="1:27">
      <c r="A418" s="4">
        <v>7110</v>
      </c>
      <c r="B418" s="4" t="s">
        <v>40</v>
      </c>
      <c r="C418" s="4">
        <v>1851</v>
      </c>
      <c r="D418" s="4" t="s">
        <v>45</v>
      </c>
      <c r="E418" s="179">
        <v>41279</v>
      </c>
      <c r="K418" s="182">
        <v>1000572945</v>
      </c>
      <c r="L418" s="177">
        <v>41279</v>
      </c>
      <c r="P418" s="141" t="s">
        <v>54</v>
      </c>
      <c r="U418" s="141" t="s">
        <v>54</v>
      </c>
      <c r="V418" s="9">
        <v>0.78541666666666665</v>
      </c>
      <c r="W418" s="12">
        <v>0.86805555555555558</v>
      </c>
      <c r="Z418" s="142" t="s">
        <v>120</v>
      </c>
      <c r="AA418" s="142" t="s">
        <v>54</v>
      </c>
    </row>
    <row r="419" spans="1:27">
      <c r="A419" s="4">
        <v>7110</v>
      </c>
      <c r="B419" s="4" t="s">
        <v>40</v>
      </c>
      <c r="C419" s="4">
        <v>2125</v>
      </c>
      <c r="D419" s="4" t="s">
        <v>45</v>
      </c>
      <c r="E419" s="179">
        <v>41279</v>
      </c>
      <c r="K419" s="182">
        <v>1000572959</v>
      </c>
      <c r="L419" s="177">
        <v>41280</v>
      </c>
      <c r="P419" s="141" t="s">
        <v>54</v>
      </c>
      <c r="U419" s="141" t="s">
        <v>54</v>
      </c>
      <c r="V419" s="9">
        <v>0.89236111111111116</v>
      </c>
      <c r="W419" s="12">
        <v>0</v>
      </c>
      <c r="Z419" s="142" t="s">
        <v>120</v>
      </c>
      <c r="AA419" s="142" t="s">
        <v>54</v>
      </c>
    </row>
    <row r="420" spans="1:27">
      <c r="A420" s="4">
        <v>7108</v>
      </c>
      <c r="B420" s="4" t="s">
        <v>38</v>
      </c>
      <c r="C420" s="4">
        <v>1113</v>
      </c>
      <c r="D420" s="4" t="s">
        <v>45</v>
      </c>
      <c r="E420" s="179">
        <v>41280</v>
      </c>
      <c r="K420" s="182">
        <v>1737</v>
      </c>
      <c r="L420" s="177">
        <v>41280</v>
      </c>
      <c r="P420" s="141" t="s">
        <v>54</v>
      </c>
      <c r="U420" s="141" t="s">
        <v>54</v>
      </c>
      <c r="V420" s="9">
        <v>0.46736111111111112</v>
      </c>
      <c r="W420" s="12">
        <v>0.81388888888888888</v>
      </c>
      <c r="Z420" s="142" t="s">
        <v>120</v>
      </c>
      <c r="AA420" s="142" t="s">
        <v>54</v>
      </c>
    </row>
    <row r="421" spans="1:27">
      <c r="A421" s="4">
        <v>7110</v>
      </c>
      <c r="B421" s="4" t="s">
        <v>40</v>
      </c>
      <c r="C421" s="4">
        <v>953</v>
      </c>
      <c r="D421" s="4" t="s">
        <v>45</v>
      </c>
      <c r="E421" s="179">
        <v>41280</v>
      </c>
      <c r="K421" s="182">
        <v>202125</v>
      </c>
      <c r="L421" s="177">
        <v>41280</v>
      </c>
      <c r="P421" s="141" t="s">
        <v>54</v>
      </c>
      <c r="U421" s="141" t="s">
        <v>54</v>
      </c>
      <c r="V421" s="9">
        <v>0.41180555555555554</v>
      </c>
      <c r="W421" s="12">
        <v>0.83680555555555558</v>
      </c>
      <c r="Z421" s="142" t="s">
        <v>120</v>
      </c>
      <c r="AA421" s="142" t="s">
        <v>54</v>
      </c>
    </row>
    <row r="422" spans="1:27">
      <c r="A422" s="4">
        <v>7110</v>
      </c>
      <c r="B422" s="4" t="s">
        <v>40</v>
      </c>
      <c r="C422" s="4">
        <v>34</v>
      </c>
      <c r="D422" s="4" t="s">
        <v>45</v>
      </c>
      <c r="E422" s="179">
        <v>41280</v>
      </c>
      <c r="K422" s="182">
        <v>219726</v>
      </c>
      <c r="L422" s="177">
        <v>41280</v>
      </c>
      <c r="P422" s="141" t="s">
        <v>54</v>
      </c>
      <c r="U422" s="141" t="s">
        <v>54</v>
      </c>
      <c r="V422" s="9">
        <v>2.361111111111111E-2</v>
      </c>
      <c r="W422" s="12">
        <v>0.21527777777777779</v>
      </c>
      <c r="Z422" s="142" t="s">
        <v>120</v>
      </c>
      <c r="AA422" s="142" t="s">
        <v>54</v>
      </c>
    </row>
    <row r="423" spans="1:27">
      <c r="A423" s="4">
        <v>7110</v>
      </c>
      <c r="B423" s="4" t="s">
        <v>40</v>
      </c>
      <c r="C423" s="4">
        <v>1607</v>
      </c>
      <c r="D423" s="4" t="s">
        <v>45</v>
      </c>
      <c r="E423" s="179">
        <v>41280</v>
      </c>
      <c r="K423" s="182">
        <v>244143</v>
      </c>
      <c r="L423" s="177">
        <v>41280</v>
      </c>
      <c r="P423" s="141" t="s">
        <v>54</v>
      </c>
      <c r="U423" s="141" t="s">
        <v>54</v>
      </c>
      <c r="V423" s="9">
        <v>0.67152777777777772</v>
      </c>
      <c r="W423" s="12">
        <v>0.74861111111111112</v>
      </c>
      <c r="Z423" s="142" t="s">
        <v>120</v>
      </c>
      <c r="AA423" s="142" t="s">
        <v>54</v>
      </c>
    </row>
    <row r="424" spans="1:27">
      <c r="A424" s="4">
        <v>7110</v>
      </c>
      <c r="B424" s="4" t="s">
        <v>40</v>
      </c>
      <c r="C424" s="4">
        <v>1511</v>
      </c>
      <c r="D424" s="4" t="s">
        <v>45</v>
      </c>
      <c r="E424" s="179">
        <v>41280</v>
      </c>
      <c r="K424" s="182">
        <v>298774</v>
      </c>
      <c r="L424" s="177">
        <v>41280</v>
      </c>
      <c r="P424" s="141" t="s">
        <v>54</v>
      </c>
      <c r="U424" s="141" t="s">
        <v>54</v>
      </c>
      <c r="V424" s="9">
        <v>0.63263888888888886</v>
      </c>
      <c r="W424" s="12">
        <v>0.74791666666666667</v>
      </c>
      <c r="Z424" s="142" t="s">
        <v>120</v>
      </c>
      <c r="AA424" s="142" t="s">
        <v>54</v>
      </c>
    </row>
    <row r="425" spans="1:27">
      <c r="A425" s="4">
        <v>7110</v>
      </c>
      <c r="B425" s="4" t="s">
        <v>40</v>
      </c>
      <c r="C425" s="4">
        <v>1228</v>
      </c>
      <c r="D425" s="4" t="s">
        <v>45</v>
      </c>
      <c r="E425" s="179">
        <v>41280</v>
      </c>
      <c r="K425" s="182">
        <v>57012245</v>
      </c>
      <c r="L425" s="177">
        <v>41280</v>
      </c>
      <c r="P425" s="141" t="s">
        <v>54</v>
      </c>
      <c r="U425" s="141" t="s">
        <v>54</v>
      </c>
      <c r="V425" s="9">
        <v>0.51944444444444449</v>
      </c>
      <c r="W425" s="12">
        <v>0.57847222222222228</v>
      </c>
      <c r="Z425" s="142" t="s">
        <v>120</v>
      </c>
      <c r="AA425" s="142" t="s">
        <v>54</v>
      </c>
    </row>
    <row r="426" spans="1:27">
      <c r="A426" s="4">
        <v>7110</v>
      </c>
      <c r="B426" s="4" t="s">
        <v>40</v>
      </c>
      <c r="C426" s="4">
        <v>819</v>
      </c>
      <c r="D426" s="4" t="s">
        <v>45</v>
      </c>
      <c r="E426" s="179">
        <v>41280</v>
      </c>
      <c r="K426" s="182">
        <v>90004615</v>
      </c>
      <c r="L426" s="177">
        <v>41280</v>
      </c>
      <c r="P426" s="141" t="s">
        <v>54</v>
      </c>
      <c r="U426" s="141" t="s">
        <v>54</v>
      </c>
      <c r="V426" s="9">
        <v>0.34652777777777777</v>
      </c>
      <c r="W426" s="12">
        <v>0.41458333333333336</v>
      </c>
      <c r="Z426" s="142" t="s">
        <v>120</v>
      </c>
      <c r="AA426" s="142" t="s">
        <v>54</v>
      </c>
    </row>
    <row r="427" spans="1:27">
      <c r="A427" s="4">
        <v>7110</v>
      </c>
      <c r="B427" s="4" t="s">
        <v>40</v>
      </c>
      <c r="C427" s="4">
        <v>102</v>
      </c>
      <c r="D427" s="4" t="s">
        <v>45</v>
      </c>
      <c r="E427" s="179">
        <v>41280</v>
      </c>
      <c r="K427" s="182">
        <v>90022220</v>
      </c>
      <c r="L427" s="177">
        <v>41280</v>
      </c>
      <c r="P427" s="141" t="s">
        <v>54</v>
      </c>
      <c r="U427" s="141" t="s">
        <v>54</v>
      </c>
      <c r="V427" s="9">
        <v>4.3055555555555555E-2</v>
      </c>
      <c r="W427" s="12">
        <v>0.15277777777777779</v>
      </c>
      <c r="Z427" s="142" t="s">
        <v>120</v>
      </c>
      <c r="AA427" s="142" t="s">
        <v>54</v>
      </c>
    </row>
    <row r="428" spans="1:27">
      <c r="A428" s="4">
        <v>7110</v>
      </c>
      <c r="B428" s="4" t="s">
        <v>40</v>
      </c>
      <c r="C428" s="4">
        <v>1102</v>
      </c>
      <c r="D428" s="4" t="s">
        <v>45</v>
      </c>
      <c r="E428" s="179">
        <v>41280</v>
      </c>
      <c r="K428" s="182">
        <v>90053902</v>
      </c>
      <c r="L428" s="177">
        <v>41280</v>
      </c>
      <c r="P428" s="141" t="s">
        <v>54</v>
      </c>
      <c r="U428" s="141" t="s">
        <v>54</v>
      </c>
      <c r="V428" s="9">
        <v>0.4597222222222222</v>
      </c>
      <c r="W428" s="12">
        <v>0.83750000000000002</v>
      </c>
      <c r="Z428" s="142" t="s">
        <v>120</v>
      </c>
      <c r="AA428" s="142" t="s">
        <v>54</v>
      </c>
    </row>
    <row r="429" spans="1:27">
      <c r="A429" s="4">
        <v>7110</v>
      </c>
      <c r="B429" s="4" t="s">
        <v>40</v>
      </c>
      <c r="C429" s="4">
        <v>1007</v>
      </c>
      <c r="D429" s="4" t="s">
        <v>45</v>
      </c>
      <c r="E429" s="179">
        <v>41280</v>
      </c>
      <c r="K429" s="182">
        <v>90088403</v>
      </c>
      <c r="L429" s="177">
        <v>41280</v>
      </c>
      <c r="P429" s="141" t="s">
        <v>54</v>
      </c>
      <c r="U429" s="141" t="s">
        <v>54</v>
      </c>
      <c r="V429" s="9">
        <v>0.42152777777777778</v>
      </c>
      <c r="W429" s="12">
        <v>0.48888888888888887</v>
      </c>
      <c r="Z429" s="142" t="s">
        <v>120</v>
      </c>
      <c r="AA429" s="142" t="s">
        <v>54</v>
      </c>
    </row>
    <row r="430" spans="1:27">
      <c r="A430" s="4">
        <v>7110</v>
      </c>
      <c r="B430" s="4" t="s">
        <v>40</v>
      </c>
      <c r="C430" s="4">
        <v>158</v>
      </c>
      <c r="D430" s="4" t="s">
        <v>45</v>
      </c>
      <c r="E430" s="179">
        <v>41280</v>
      </c>
      <c r="K430" s="182">
        <v>90123078</v>
      </c>
      <c r="L430" s="177">
        <v>41280</v>
      </c>
      <c r="P430" s="141" t="s">
        <v>54</v>
      </c>
      <c r="U430" s="141" t="s">
        <v>54</v>
      </c>
      <c r="V430" s="9">
        <v>8.1944444444444445E-2</v>
      </c>
      <c r="W430" s="12">
        <v>0.82222222222222219</v>
      </c>
      <c r="Z430" s="142" t="s">
        <v>120</v>
      </c>
      <c r="AA430" s="142" t="s">
        <v>54</v>
      </c>
    </row>
    <row r="431" spans="1:27">
      <c r="A431" s="4">
        <v>7108</v>
      </c>
      <c r="B431" s="4" t="s">
        <v>38</v>
      </c>
      <c r="C431" s="4">
        <v>1951</v>
      </c>
      <c r="D431" s="4" t="s">
        <v>45</v>
      </c>
      <c r="E431" s="179">
        <v>41280</v>
      </c>
      <c r="K431" s="182">
        <v>90139842</v>
      </c>
      <c r="L431" s="177">
        <v>41281</v>
      </c>
      <c r="P431" s="141" t="s">
        <v>54</v>
      </c>
      <c r="U431" s="141" t="s">
        <v>54</v>
      </c>
      <c r="V431" s="9">
        <v>0.82708333333333328</v>
      </c>
      <c r="W431" s="12">
        <v>5.7638888888888892E-2</v>
      </c>
      <c r="Z431" s="142" t="s">
        <v>120</v>
      </c>
      <c r="AA431" s="142" t="s">
        <v>54</v>
      </c>
    </row>
    <row r="432" spans="1:27">
      <c r="A432" s="4">
        <v>7110</v>
      </c>
      <c r="B432" s="4" t="s">
        <v>40</v>
      </c>
      <c r="C432" s="4">
        <v>404</v>
      </c>
      <c r="D432" s="4" t="s">
        <v>45</v>
      </c>
      <c r="E432" s="179">
        <v>41280</v>
      </c>
      <c r="K432" s="182">
        <v>99011927</v>
      </c>
      <c r="L432" s="177">
        <v>41280</v>
      </c>
      <c r="P432" s="141" t="s">
        <v>54</v>
      </c>
      <c r="U432" s="141" t="s">
        <v>54</v>
      </c>
      <c r="V432" s="9">
        <v>0.16944444444444445</v>
      </c>
      <c r="W432" s="12">
        <v>0.34444444444444444</v>
      </c>
      <c r="Z432" s="142" t="s">
        <v>120</v>
      </c>
      <c r="AA432" s="142" t="s">
        <v>54</v>
      </c>
    </row>
    <row r="433" spans="1:27">
      <c r="A433" s="4">
        <v>7110</v>
      </c>
      <c r="B433" s="4" t="s">
        <v>40</v>
      </c>
      <c r="C433" s="4">
        <v>2005</v>
      </c>
      <c r="D433" s="4" t="s">
        <v>45</v>
      </c>
      <c r="E433" s="179">
        <v>41280</v>
      </c>
      <c r="K433" s="182">
        <v>1000008835</v>
      </c>
      <c r="L433" s="177">
        <v>41280</v>
      </c>
      <c r="P433" s="141" t="s">
        <v>54</v>
      </c>
      <c r="U433" s="141" t="s">
        <v>54</v>
      </c>
      <c r="V433" s="9">
        <v>0.83680555555555558</v>
      </c>
      <c r="W433" s="12">
        <v>0.99305555555555558</v>
      </c>
      <c r="Z433" s="142" t="s">
        <v>120</v>
      </c>
      <c r="AA433" s="142" t="s">
        <v>54</v>
      </c>
    </row>
    <row r="434" spans="1:27">
      <c r="A434" s="4">
        <v>7110</v>
      </c>
      <c r="B434" s="4" t="s">
        <v>40</v>
      </c>
      <c r="C434" s="4">
        <v>1419</v>
      </c>
      <c r="D434" s="4" t="s">
        <v>45</v>
      </c>
      <c r="E434" s="179">
        <v>41280</v>
      </c>
      <c r="K434" s="182">
        <v>1000028481</v>
      </c>
      <c r="L434" s="177">
        <v>41280</v>
      </c>
      <c r="P434" s="141" t="s">
        <v>54</v>
      </c>
      <c r="U434" s="141" t="s">
        <v>54</v>
      </c>
      <c r="V434" s="9">
        <v>0.59652777777777777</v>
      </c>
      <c r="W434" s="12">
        <v>0.83611111111111114</v>
      </c>
      <c r="Z434" s="142" t="s">
        <v>120</v>
      </c>
      <c r="AA434" s="142" t="s">
        <v>54</v>
      </c>
    </row>
    <row r="435" spans="1:27">
      <c r="A435" s="4">
        <v>7110</v>
      </c>
      <c r="B435" s="4" t="s">
        <v>40</v>
      </c>
      <c r="C435" s="4">
        <v>2025</v>
      </c>
      <c r="D435" s="4" t="s">
        <v>47</v>
      </c>
      <c r="E435" s="179">
        <v>41280</v>
      </c>
      <c r="K435" s="182">
        <v>1000029630</v>
      </c>
      <c r="L435" s="177">
        <v>41280</v>
      </c>
      <c r="P435" s="141" t="s">
        <v>54</v>
      </c>
      <c r="U435" s="141" t="s">
        <v>54</v>
      </c>
      <c r="V435" s="9">
        <v>0.85069444444444442</v>
      </c>
      <c r="W435" s="12">
        <v>0.88888888888888884</v>
      </c>
      <c r="Z435" s="142" t="s">
        <v>120</v>
      </c>
      <c r="AA435" s="142" t="s">
        <v>54</v>
      </c>
    </row>
    <row r="436" spans="1:27">
      <c r="A436" s="4">
        <v>7110</v>
      </c>
      <c r="B436" s="4" t="s">
        <v>44</v>
      </c>
      <c r="C436" s="4">
        <v>2217</v>
      </c>
      <c r="D436" s="4" t="s">
        <v>45</v>
      </c>
      <c r="E436" s="179">
        <v>41280</v>
      </c>
      <c r="K436" s="182">
        <v>1000034141</v>
      </c>
      <c r="L436" s="177">
        <v>41281</v>
      </c>
      <c r="P436" s="141" t="s">
        <v>54</v>
      </c>
      <c r="U436" s="141" t="s">
        <v>54</v>
      </c>
      <c r="V436" s="9">
        <v>0.92847222222222225</v>
      </c>
      <c r="W436" s="12">
        <v>5.5555555555555552E-2</v>
      </c>
      <c r="Z436" s="142" t="s">
        <v>120</v>
      </c>
      <c r="AA436" s="142" t="s">
        <v>54</v>
      </c>
    </row>
    <row r="437" spans="1:27">
      <c r="A437" s="4">
        <v>7110</v>
      </c>
      <c r="B437" s="4" t="s">
        <v>49</v>
      </c>
      <c r="C437" s="4">
        <v>1700</v>
      </c>
      <c r="D437" s="4" t="s">
        <v>45</v>
      </c>
      <c r="E437" s="179">
        <v>41280</v>
      </c>
      <c r="K437" s="182">
        <v>1000034211</v>
      </c>
      <c r="L437" s="177">
        <v>41280</v>
      </c>
      <c r="P437" s="141" t="s">
        <v>54</v>
      </c>
      <c r="U437" s="141" t="s">
        <v>54</v>
      </c>
      <c r="V437" s="9">
        <v>0.70833333333333337</v>
      </c>
      <c r="W437" s="12">
        <v>0.81944444444444442</v>
      </c>
      <c r="Z437" s="142" t="s">
        <v>120</v>
      </c>
      <c r="AA437" s="142" t="s">
        <v>54</v>
      </c>
    </row>
    <row r="438" spans="1:27">
      <c r="A438" s="4">
        <v>7110</v>
      </c>
      <c r="B438" s="4" t="s">
        <v>40</v>
      </c>
      <c r="C438" s="4">
        <v>1732</v>
      </c>
      <c r="D438" s="4" t="s">
        <v>45</v>
      </c>
      <c r="E438" s="179">
        <v>41280</v>
      </c>
      <c r="K438" s="182">
        <v>1000131451</v>
      </c>
      <c r="L438" s="177">
        <v>41280</v>
      </c>
      <c r="P438" s="141" t="s">
        <v>54</v>
      </c>
      <c r="U438" s="141" t="s">
        <v>54</v>
      </c>
      <c r="V438" s="9">
        <v>0.73055555555555551</v>
      </c>
      <c r="W438" s="12">
        <v>0.85763888888888884</v>
      </c>
      <c r="Z438" s="142" t="s">
        <v>120</v>
      </c>
      <c r="AA438" s="142" t="s">
        <v>54</v>
      </c>
    </row>
    <row r="439" spans="1:27">
      <c r="A439" s="4">
        <v>7110</v>
      </c>
      <c r="B439" s="4" t="s">
        <v>40</v>
      </c>
      <c r="C439" s="4">
        <v>1927</v>
      </c>
      <c r="D439" s="4" t="s">
        <v>45</v>
      </c>
      <c r="E439" s="179">
        <v>41280</v>
      </c>
      <c r="K439" s="182">
        <v>1000143013</v>
      </c>
      <c r="L439" s="177">
        <v>41281</v>
      </c>
      <c r="P439" s="141" t="s">
        <v>54</v>
      </c>
      <c r="U439" s="141" t="s">
        <v>54</v>
      </c>
      <c r="V439" s="9">
        <v>0.81041666666666667</v>
      </c>
      <c r="W439" s="12">
        <v>2.0833333333333332E-2</v>
      </c>
      <c r="Z439" s="142" t="s">
        <v>120</v>
      </c>
      <c r="AA439" s="142" t="s">
        <v>54</v>
      </c>
    </row>
    <row r="440" spans="1:27">
      <c r="A440" s="4">
        <v>7110</v>
      </c>
      <c r="B440" s="4" t="s">
        <v>40</v>
      </c>
      <c r="C440" s="4">
        <v>1035</v>
      </c>
      <c r="D440" s="4" t="s">
        <v>45</v>
      </c>
      <c r="E440" s="179">
        <v>41280</v>
      </c>
      <c r="K440" s="182">
        <v>1000155063</v>
      </c>
      <c r="L440" s="177">
        <v>41280</v>
      </c>
      <c r="P440" s="141" t="s">
        <v>54</v>
      </c>
      <c r="U440" s="141" t="s">
        <v>54</v>
      </c>
      <c r="V440" s="9">
        <v>0.44097222222222221</v>
      </c>
      <c r="W440" s="12">
        <v>0.55902777777777779</v>
      </c>
      <c r="Z440" s="142" t="s">
        <v>120</v>
      </c>
      <c r="AA440" s="142" t="s">
        <v>54</v>
      </c>
    </row>
    <row r="441" spans="1:27">
      <c r="A441" s="4">
        <v>7108</v>
      </c>
      <c r="B441" s="4" t="s">
        <v>38</v>
      </c>
      <c r="C441" s="4">
        <v>1221</v>
      </c>
      <c r="D441" s="4" t="s">
        <v>45</v>
      </c>
      <c r="E441" s="179">
        <v>41280</v>
      </c>
      <c r="K441" s="182">
        <v>1000158529</v>
      </c>
      <c r="L441" s="177">
        <v>41280</v>
      </c>
      <c r="P441" s="141" t="s">
        <v>54</v>
      </c>
      <c r="U441" s="141" t="s">
        <v>54</v>
      </c>
      <c r="V441" s="9">
        <v>0.51458333333333328</v>
      </c>
      <c r="W441" s="12">
        <v>0.82361111111111107</v>
      </c>
      <c r="Z441" s="142" t="s">
        <v>120</v>
      </c>
      <c r="AA441" s="142" t="s">
        <v>54</v>
      </c>
    </row>
    <row r="442" spans="1:27">
      <c r="A442" s="4">
        <v>7108</v>
      </c>
      <c r="B442" s="4" t="s">
        <v>38</v>
      </c>
      <c r="C442" s="4">
        <v>2206</v>
      </c>
      <c r="D442" s="4" t="s">
        <v>45</v>
      </c>
      <c r="E442" s="179">
        <v>41280</v>
      </c>
      <c r="K442" s="182">
        <v>1000181410</v>
      </c>
      <c r="L442" s="177">
        <v>41281</v>
      </c>
      <c r="P442" s="141" t="s">
        <v>54</v>
      </c>
      <c r="U442" s="141" t="s">
        <v>54</v>
      </c>
      <c r="V442" s="9">
        <v>0.92083333333333328</v>
      </c>
      <c r="W442" s="12">
        <v>0.14027777777777778</v>
      </c>
      <c r="Z442" s="142" t="s">
        <v>120</v>
      </c>
      <c r="AA442" s="142" t="s">
        <v>54</v>
      </c>
    </row>
    <row r="443" spans="1:27">
      <c r="A443" s="4">
        <v>7107</v>
      </c>
      <c r="B443" s="4" t="s">
        <v>39</v>
      </c>
      <c r="C443" s="4">
        <v>2206</v>
      </c>
      <c r="D443" s="4" t="s">
        <v>38</v>
      </c>
      <c r="E443" s="179">
        <v>41280</v>
      </c>
      <c r="K443" s="182">
        <v>1000181410</v>
      </c>
      <c r="L443" s="177">
        <v>41281</v>
      </c>
      <c r="P443" s="141">
        <v>0</v>
      </c>
      <c r="U443" s="141" t="s">
        <v>54</v>
      </c>
      <c r="V443" s="9">
        <v>0.92083333333333328</v>
      </c>
      <c r="W443" s="12">
        <v>0.14166666666666666</v>
      </c>
      <c r="Z443" s="142" t="s">
        <v>120</v>
      </c>
      <c r="AA443" s="142" t="s">
        <v>54</v>
      </c>
    </row>
    <row r="444" spans="1:27">
      <c r="A444" s="4">
        <v>7110</v>
      </c>
      <c r="B444" s="4" t="s">
        <v>40</v>
      </c>
      <c r="C444" s="4">
        <v>1620</v>
      </c>
      <c r="D444" s="4" t="s">
        <v>45</v>
      </c>
      <c r="E444" s="179">
        <v>41280</v>
      </c>
      <c r="K444" s="182">
        <v>1000205479</v>
      </c>
      <c r="L444" s="177">
        <v>41280</v>
      </c>
      <c r="P444" s="141" t="s">
        <v>54</v>
      </c>
      <c r="U444" s="141" t="s">
        <v>54</v>
      </c>
      <c r="V444" s="9">
        <v>0.68055555555555558</v>
      </c>
      <c r="W444" s="12">
        <v>0.73958333333333337</v>
      </c>
      <c r="Z444" s="142" t="s">
        <v>120</v>
      </c>
      <c r="AA444" s="142" t="s">
        <v>54</v>
      </c>
    </row>
    <row r="445" spans="1:27">
      <c r="A445" s="4">
        <v>7108</v>
      </c>
      <c r="B445" s="4" t="s">
        <v>38</v>
      </c>
      <c r="C445" s="4">
        <v>1359</v>
      </c>
      <c r="D445" s="4" t="s">
        <v>45</v>
      </c>
      <c r="E445" s="179">
        <v>41280</v>
      </c>
      <c r="K445" s="182">
        <v>1000208493</v>
      </c>
      <c r="L445" s="177">
        <v>41280</v>
      </c>
      <c r="P445" s="141" t="s">
        <v>54</v>
      </c>
      <c r="U445" s="141" t="s">
        <v>54</v>
      </c>
      <c r="V445" s="9">
        <v>0.58263888888888893</v>
      </c>
      <c r="W445" s="12">
        <v>0.78055555555555556</v>
      </c>
      <c r="Z445" s="142" t="s">
        <v>120</v>
      </c>
      <c r="AA445" s="142" t="s">
        <v>54</v>
      </c>
    </row>
    <row r="446" spans="1:27">
      <c r="A446" s="4">
        <v>7107</v>
      </c>
      <c r="B446" s="4" t="s">
        <v>43</v>
      </c>
      <c r="C446" s="4">
        <v>1359</v>
      </c>
      <c r="D446" s="4" t="s">
        <v>38</v>
      </c>
      <c r="E446" s="179">
        <v>41280</v>
      </c>
      <c r="K446" s="182">
        <v>1000208493</v>
      </c>
      <c r="L446" s="177">
        <v>41280</v>
      </c>
      <c r="P446" s="141">
        <v>0</v>
      </c>
      <c r="U446" s="141" t="s">
        <v>54</v>
      </c>
      <c r="V446" s="9">
        <v>0.58263888888888893</v>
      </c>
      <c r="W446" s="12">
        <v>0.78402777777777777</v>
      </c>
      <c r="Z446" s="142" t="s">
        <v>120</v>
      </c>
      <c r="AA446" s="142" t="s">
        <v>54</v>
      </c>
    </row>
    <row r="447" spans="1:27">
      <c r="A447" s="4">
        <v>7110</v>
      </c>
      <c r="B447" s="4" t="s">
        <v>40</v>
      </c>
      <c r="C447" s="4">
        <v>8</v>
      </c>
      <c r="D447" s="4" t="s">
        <v>45</v>
      </c>
      <c r="E447" s="179">
        <v>41280</v>
      </c>
      <c r="K447" s="182">
        <v>1000224996</v>
      </c>
      <c r="L447" s="177">
        <v>41280</v>
      </c>
      <c r="P447" s="141" t="s">
        <v>54</v>
      </c>
      <c r="U447" s="141" t="s">
        <v>54</v>
      </c>
      <c r="V447" s="9">
        <v>5.5555555555555558E-3</v>
      </c>
      <c r="W447" s="12">
        <v>0.10416666666666667</v>
      </c>
      <c r="Z447" s="142" t="s">
        <v>120</v>
      </c>
      <c r="AA447" s="142" t="s">
        <v>54</v>
      </c>
    </row>
    <row r="448" spans="1:27">
      <c r="A448" s="4">
        <v>7110</v>
      </c>
      <c r="B448" s="4" t="s">
        <v>40</v>
      </c>
      <c r="C448" s="4">
        <v>1403</v>
      </c>
      <c r="D448" s="4" t="s">
        <v>45</v>
      </c>
      <c r="E448" s="179">
        <v>41280</v>
      </c>
      <c r="K448" s="182">
        <v>1000228990</v>
      </c>
      <c r="L448" s="177">
        <v>41280</v>
      </c>
      <c r="P448" s="141" t="s">
        <v>54</v>
      </c>
      <c r="U448" s="141" t="s">
        <v>54</v>
      </c>
      <c r="V448" s="9">
        <v>0.5854166666666667</v>
      </c>
      <c r="W448" s="12">
        <v>0.8354166666666667</v>
      </c>
      <c r="Z448" s="142" t="s">
        <v>120</v>
      </c>
      <c r="AA448" s="142" t="s">
        <v>54</v>
      </c>
    </row>
    <row r="449" spans="1:27">
      <c r="A449" s="4">
        <v>7110</v>
      </c>
      <c r="B449" s="4" t="s">
        <v>40</v>
      </c>
      <c r="C449" s="4">
        <v>1830</v>
      </c>
      <c r="D449" s="4" t="s">
        <v>45</v>
      </c>
      <c r="E449" s="179">
        <v>41280</v>
      </c>
      <c r="K449" s="182">
        <v>1000233085</v>
      </c>
      <c r="L449" s="177">
        <v>41280</v>
      </c>
      <c r="P449" s="141" t="s">
        <v>54</v>
      </c>
      <c r="U449" s="141" t="s">
        <v>54</v>
      </c>
      <c r="V449" s="9">
        <v>0.77083333333333337</v>
      </c>
      <c r="W449" s="12">
        <v>0.8569444444444444</v>
      </c>
      <c r="Z449" s="142" t="s">
        <v>120</v>
      </c>
      <c r="AA449" s="142" t="s">
        <v>54</v>
      </c>
    </row>
    <row r="450" spans="1:27">
      <c r="A450" s="4">
        <v>7110</v>
      </c>
      <c r="B450" s="4" t="s">
        <v>40</v>
      </c>
      <c r="C450" s="4">
        <v>2344</v>
      </c>
      <c r="D450" s="4" t="s">
        <v>45</v>
      </c>
      <c r="E450" s="179">
        <v>41280</v>
      </c>
      <c r="K450" s="182">
        <v>1000246539</v>
      </c>
      <c r="L450" s="177">
        <v>41281</v>
      </c>
      <c r="P450" s="141" t="s">
        <v>54</v>
      </c>
      <c r="U450" s="141" t="s">
        <v>54</v>
      </c>
      <c r="V450" s="9">
        <v>0.98888888888888893</v>
      </c>
      <c r="W450" s="12">
        <v>0.125</v>
      </c>
      <c r="Z450" s="142" t="s">
        <v>120</v>
      </c>
      <c r="AA450" s="142" t="s">
        <v>54</v>
      </c>
    </row>
    <row r="451" spans="1:27">
      <c r="A451" s="4">
        <v>7110</v>
      </c>
      <c r="B451" s="4" t="s">
        <v>40</v>
      </c>
      <c r="C451" s="4">
        <v>534</v>
      </c>
      <c r="D451" s="4" t="s">
        <v>45</v>
      </c>
      <c r="E451" s="179">
        <v>41280</v>
      </c>
      <c r="K451" s="182">
        <v>1000258418</v>
      </c>
      <c r="L451" s="177">
        <v>41280</v>
      </c>
      <c r="P451" s="141" t="s">
        <v>54</v>
      </c>
      <c r="U451" s="141" t="s">
        <v>54</v>
      </c>
      <c r="V451" s="9">
        <v>0.23194444444444445</v>
      </c>
      <c r="W451" s="12">
        <v>0.37916666666666665</v>
      </c>
      <c r="Z451" s="142" t="s">
        <v>120</v>
      </c>
      <c r="AA451" s="142" t="s">
        <v>54</v>
      </c>
    </row>
    <row r="452" spans="1:27">
      <c r="A452" s="4">
        <v>7110</v>
      </c>
      <c r="B452" s="4" t="s">
        <v>40</v>
      </c>
      <c r="C452" s="4">
        <v>943</v>
      </c>
      <c r="D452" s="4" t="s">
        <v>45</v>
      </c>
      <c r="E452" s="179">
        <v>41280</v>
      </c>
      <c r="K452" s="182">
        <v>1000269448</v>
      </c>
      <c r="L452" s="177">
        <v>41280</v>
      </c>
      <c r="P452" s="141" t="s">
        <v>54</v>
      </c>
      <c r="U452" s="141" t="s">
        <v>54</v>
      </c>
      <c r="V452" s="9">
        <v>0.40486111111111112</v>
      </c>
      <c r="W452" s="12">
        <v>0.65972222222222221</v>
      </c>
      <c r="Z452" s="142" t="s">
        <v>120</v>
      </c>
      <c r="AA452" s="142" t="s">
        <v>54</v>
      </c>
    </row>
    <row r="453" spans="1:27">
      <c r="A453" s="4">
        <v>7108</v>
      </c>
      <c r="B453" s="4" t="s">
        <v>38</v>
      </c>
      <c r="C453" s="4">
        <v>1629</v>
      </c>
      <c r="D453" s="4" t="s">
        <v>45</v>
      </c>
      <c r="E453" s="179">
        <v>41280</v>
      </c>
      <c r="K453" s="182">
        <v>1000339062</v>
      </c>
      <c r="L453" s="177">
        <v>41280</v>
      </c>
      <c r="P453" s="141" t="s">
        <v>54</v>
      </c>
      <c r="U453" s="141" t="s">
        <v>54</v>
      </c>
      <c r="V453" s="9">
        <v>0.68680555555555556</v>
      </c>
      <c r="W453" s="12">
        <v>0.77013888888888893</v>
      </c>
      <c r="Z453" s="142" t="s">
        <v>120</v>
      </c>
      <c r="AA453" s="142" t="s">
        <v>54</v>
      </c>
    </row>
    <row r="454" spans="1:27">
      <c r="A454" s="4">
        <v>7110</v>
      </c>
      <c r="B454" s="4" t="s">
        <v>40</v>
      </c>
      <c r="C454" s="4">
        <v>2019</v>
      </c>
      <c r="D454" s="4" t="s">
        <v>45</v>
      </c>
      <c r="E454" s="179">
        <v>41280</v>
      </c>
      <c r="K454" s="182">
        <v>1000346972</v>
      </c>
      <c r="L454" s="177">
        <v>41281</v>
      </c>
      <c r="P454" s="141" t="s">
        <v>54</v>
      </c>
      <c r="U454" s="141" t="s">
        <v>54</v>
      </c>
      <c r="V454" s="9">
        <v>0.84652777777777777</v>
      </c>
      <c r="W454" s="12">
        <v>4.1666666666666664E-2</v>
      </c>
      <c r="Z454" s="142" t="s">
        <v>120</v>
      </c>
      <c r="AA454" s="142" t="s">
        <v>54</v>
      </c>
    </row>
    <row r="455" spans="1:27">
      <c r="A455" s="4">
        <v>7110</v>
      </c>
      <c r="B455" s="4" t="s">
        <v>40</v>
      </c>
      <c r="C455" s="4">
        <v>845</v>
      </c>
      <c r="D455" s="4" t="s">
        <v>45</v>
      </c>
      <c r="E455" s="179">
        <v>41280</v>
      </c>
      <c r="K455" s="182">
        <v>1000363981</v>
      </c>
      <c r="L455" s="177">
        <v>41280</v>
      </c>
      <c r="P455" s="141" t="s">
        <v>54</v>
      </c>
      <c r="U455" s="141" t="s">
        <v>54</v>
      </c>
      <c r="V455" s="9">
        <v>0.36458333333333331</v>
      </c>
      <c r="W455" s="12">
        <v>0.48819444444444443</v>
      </c>
      <c r="Z455" s="142" t="s">
        <v>120</v>
      </c>
      <c r="AA455" s="142" t="s">
        <v>54</v>
      </c>
    </row>
    <row r="456" spans="1:27">
      <c r="A456" s="4">
        <v>7110</v>
      </c>
      <c r="B456" s="4" t="s">
        <v>40</v>
      </c>
      <c r="C456" s="4">
        <v>1551</v>
      </c>
      <c r="D456" s="4" t="s">
        <v>45</v>
      </c>
      <c r="E456" s="179">
        <v>41280</v>
      </c>
      <c r="K456" s="182">
        <v>1000393917</v>
      </c>
      <c r="L456" s="177">
        <v>41280</v>
      </c>
      <c r="P456" s="141" t="s">
        <v>54</v>
      </c>
      <c r="U456" s="141" t="s">
        <v>54</v>
      </c>
      <c r="V456" s="9">
        <v>0.66041666666666665</v>
      </c>
      <c r="W456" s="12">
        <v>0.84444444444444444</v>
      </c>
      <c r="Z456" s="142" t="s">
        <v>120</v>
      </c>
      <c r="AA456" s="142" t="s">
        <v>54</v>
      </c>
    </row>
    <row r="457" spans="1:27">
      <c r="A457" s="4">
        <v>7110</v>
      </c>
      <c r="B457" s="4" t="s">
        <v>49</v>
      </c>
      <c r="C457" s="4">
        <v>2212</v>
      </c>
      <c r="D457" s="4" t="s">
        <v>45</v>
      </c>
      <c r="E457" s="179">
        <v>41280</v>
      </c>
      <c r="K457" s="182">
        <v>1000417625</v>
      </c>
      <c r="L457" s="177">
        <v>41281</v>
      </c>
      <c r="P457" s="141" t="s">
        <v>54</v>
      </c>
      <c r="U457" s="141" t="s">
        <v>54</v>
      </c>
      <c r="V457" s="9">
        <v>0.92500000000000004</v>
      </c>
      <c r="W457" s="12">
        <v>2.0833333333333332E-2</v>
      </c>
      <c r="Z457" s="142" t="s">
        <v>120</v>
      </c>
      <c r="AA457" s="142" t="s">
        <v>54</v>
      </c>
    </row>
    <row r="458" spans="1:27">
      <c r="A458" s="4">
        <v>7110</v>
      </c>
      <c r="B458" s="4" t="s">
        <v>40</v>
      </c>
      <c r="C458" s="4">
        <v>2056</v>
      </c>
      <c r="D458" s="4" t="s">
        <v>45</v>
      </c>
      <c r="E458" s="179">
        <v>41280</v>
      </c>
      <c r="K458" s="182">
        <v>1000434503</v>
      </c>
      <c r="L458" s="177">
        <v>41281</v>
      </c>
      <c r="P458" s="141" t="s">
        <v>54</v>
      </c>
      <c r="U458" s="141" t="s">
        <v>54</v>
      </c>
      <c r="V458" s="9">
        <v>0.87222222222222223</v>
      </c>
      <c r="W458" s="12">
        <v>8.6805555555555552E-2</v>
      </c>
      <c r="Z458" s="142" t="s">
        <v>120</v>
      </c>
      <c r="AA458" s="142" t="s">
        <v>54</v>
      </c>
    </row>
    <row r="459" spans="1:27">
      <c r="A459" s="4">
        <v>7108</v>
      </c>
      <c r="B459" s="4" t="s">
        <v>38</v>
      </c>
      <c r="C459" s="4">
        <v>1425</v>
      </c>
      <c r="D459" s="4" t="s">
        <v>45</v>
      </c>
      <c r="E459" s="179">
        <v>41280</v>
      </c>
      <c r="K459" s="182">
        <v>1000447964</v>
      </c>
      <c r="L459" s="177">
        <v>41281</v>
      </c>
      <c r="P459" s="141" t="s">
        <v>54</v>
      </c>
      <c r="U459" s="141" t="s">
        <v>54</v>
      </c>
      <c r="V459" s="9">
        <v>0.60069444444444442</v>
      </c>
      <c r="W459" s="12">
        <v>6.2500000000000003E-3</v>
      </c>
      <c r="Z459" s="142" t="s">
        <v>120</v>
      </c>
      <c r="AA459" s="142" t="s">
        <v>54</v>
      </c>
    </row>
    <row r="460" spans="1:27">
      <c r="A460" s="4">
        <v>7107</v>
      </c>
      <c r="B460" s="4" t="s">
        <v>39</v>
      </c>
      <c r="C460" s="4">
        <v>1425</v>
      </c>
      <c r="D460" s="4" t="s">
        <v>38</v>
      </c>
      <c r="E460" s="179">
        <v>41280</v>
      </c>
      <c r="K460" s="182">
        <v>1000447964</v>
      </c>
      <c r="L460" s="177">
        <v>41281</v>
      </c>
      <c r="P460" s="141">
        <v>0</v>
      </c>
      <c r="U460" s="141" t="s">
        <v>54</v>
      </c>
      <c r="V460" s="9">
        <v>0.60069444444444442</v>
      </c>
      <c r="W460" s="12">
        <v>6.2500000000000003E-3</v>
      </c>
      <c r="Z460" s="142" t="s">
        <v>120</v>
      </c>
      <c r="AA460" s="142" t="s">
        <v>54</v>
      </c>
    </row>
    <row r="461" spans="1:27">
      <c r="A461" s="4">
        <v>7110</v>
      </c>
      <c r="B461" s="4" t="s">
        <v>40</v>
      </c>
      <c r="C461" s="4">
        <v>2234</v>
      </c>
      <c r="D461" s="4" t="s">
        <v>45</v>
      </c>
      <c r="E461" s="179">
        <v>41280</v>
      </c>
      <c r="K461" s="182">
        <v>1000451898</v>
      </c>
      <c r="L461" s="177">
        <v>41281</v>
      </c>
      <c r="P461" s="141" t="s">
        <v>54</v>
      </c>
      <c r="U461" s="141" t="s">
        <v>54</v>
      </c>
      <c r="V461" s="9">
        <v>0.94027777777777777</v>
      </c>
      <c r="W461" s="12">
        <v>8.3333333333333329E-2</v>
      </c>
      <c r="Z461" s="142" t="s">
        <v>120</v>
      </c>
      <c r="AA461" s="142" t="s">
        <v>54</v>
      </c>
    </row>
    <row r="462" spans="1:27">
      <c r="A462" s="4">
        <v>7108</v>
      </c>
      <c r="B462" s="4" t="s">
        <v>38</v>
      </c>
      <c r="C462" s="4">
        <v>42</v>
      </c>
      <c r="D462" s="4" t="s">
        <v>45</v>
      </c>
      <c r="E462" s="179">
        <v>41280</v>
      </c>
      <c r="K462" s="182">
        <v>1000454702</v>
      </c>
      <c r="L462" s="177">
        <v>41280</v>
      </c>
      <c r="P462" s="141" t="s">
        <v>54</v>
      </c>
      <c r="U462" s="141" t="s">
        <v>54</v>
      </c>
      <c r="V462" s="9">
        <v>2.9166666666666667E-2</v>
      </c>
      <c r="W462" s="12">
        <v>0.63888888888888884</v>
      </c>
      <c r="Z462" s="142" t="s">
        <v>120</v>
      </c>
      <c r="AA462" s="142" t="s">
        <v>54</v>
      </c>
    </row>
    <row r="463" spans="1:27">
      <c r="A463" s="4">
        <v>7107</v>
      </c>
      <c r="B463" s="4" t="s">
        <v>39</v>
      </c>
      <c r="C463" s="4">
        <v>42</v>
      </c>
      <c r="D463" s="4" t="s">
        <v>38</v>
      </c>
      <c r="E463" s="179">
        <v>41280</v>
      </c>
      <c r="K463" s="182">
        <v>1000454702</v>
      </c>
      <c r="L463" s="177">
        <v>41280</v>
      </c>
      <c r="P463" s="141">
        <v>0</v>
      </c>
      <c r="U463" s="141" t="s">
        <v>54</v>
      </c>
      <c r="V463" s="9">
        <v>2.9166666666666667E-2</v>
      </c>
      <c r="W463" s="12">
        <v>0.63958333333333328</v>
      </c>
      <c r="Z463" s="142" t="s">
        <v>120</v>
      </c>
      <c r="AA463" s="142" t="s">
        <v>54</v>
      </c>
    </row>
    <row r="464" spans="1:27">
      <c r="A464" s="4">
        <v>7108</v>
      </c>
      <c r="B464" s="4" t="s">
        <v>38</v>
      </c>
      <c r="C464" s="4">
        <v>1408</v>
      </c>
      <c r="D464" s="4" t="s">
        <v>45</v>
      </c>
      <c r="E464" s="179">
        <v>41280</v>
      </c>
      <c r="K464" s="182">
        <v>1000475952</v>
      </c>
      <c r="L464" s="177">
        <v>41280</v>
      </c>
      <c r="P464" s="141" t="s">
        <v>54</v>
      </c>
      <c r="U464" s="141" t="s">
        <v>54</v>
      </c>
      <c r="V464" s="9">
        <v>0.58888888888888891</v>
      </c>
      <c r="W464" s="12">
        <v>0.79374999999999996</v>
      </c>
      <c r="Z464" s="142" t="s">
        <v>120</v>
      </c>
      <c r="AA464" s="142" t="s">
        <v>54</v>
      </c>
    </row>
    <row r="465" spans="1:27">
      <c r="A465" s="4">
        <v>7110</v>
      </c>
      <c r="B465" s="4" t="s">
        <v>40</v>
      </c>
      <c r="C465" s="4">
        <v>1802</v>
      </c>
      <c r="D465" s="4" t="s">
        <v>45</v>
      </c>
      <c r="E465" s="179">
        <v>41280</v>
      </c>
      <c r="K465" s="182">
        <v>1000482006</v>
      </c>
      <c r="L465" s="177">
        <v>41280</v>
      </c>
      <c r="P465" s="141" t="s">
        <v>54</v>
      </c>
      <c r="U465" s="141" t="s">
        <v>54</v>
      </c>
      <c r="V465" s="9">
        <v>0.75138888888888888</v>
      </c>
      <c r="W465" s="12">
        <v>0.84166666666666667</v>
      </c>
      <c r="Z465" s="142" t="s">
        <v>120</v>
      </c>
      <c r="AA465" s="142" t="s">
        <v>54</v>
      </c>
    </row>
    <row r="466" spans="1:27">
      <c r="A466" s="4">
        <v>7110</v>
      </c>
      <c r="B466" s="4" t="s">
        <v>40</v>
      </c>
      <c r="C466" s="4">
        <v>1757</v>
      </c>
      <c r="D466" s="4" t="s">
        <v>45</v>
      </c>
      <c r="E466" s="179">
        <v>41280</v>
      </c>
      <c r="K466" s="182">
        <v>1000518833</v>
      </c>
      <c r="L466" s="177">
        <v>41280</v>
      </c>
      <c r="P466" s="141" t="s">
        <v>54</v>
      </c>
      <c r="U466" s="141" t="s">
        <v>54</v>
      </c>
      <c r="V466" s="9">
        <v>0.74791666666666667</v>
      </c>
      <c r="W466" s="12">
        <v>0.89583333333333337</v>
      </c>
      <c r="Z466" s="142" t="s">
        <v>120</v>
      </c>
      <c r="AA466" s="142" t="s">
        <v>54</v>
      </c>
    </row>
    <row r="467" spans="1:27">
      <c r="A467" s="4">
        <v>7110</v>
      </c>
      <c r="B467" s="4" t="s">
        <v>40</v>
      </c>
      <c r="C467" s="4">
        <v>255</v>
      </c>
      <c r="D467" s="4" t="s">
        <v>45</v>
      </c>
      <c r="E467" s="179">
        <v>41280</v>
      </c>
      <c r="K467" s="182">
        <v>1000556388</v>
      </c>
      <c r="L467" s="177">
        <v>41280</v>
      </c>
      <c r="P467" s="141" t="s">
        <v>54</v>
      </c>
      <c r="U467" s="141" t="s">
        <v>54</v>
      </c>
      <c r="V467" s="9">
        <v>0.12152777777777778</v>
      </c>
      <c r="W467" s="12">
        <v>0.2326388888888889</v>
      </c>
      <c r="Z467" s="142" t="s">
        <v>120</v>
      </c>
      <c r="AA467" s="142" t="s">
        <v>54</v>
      </c>
    </row>
    <row r="468" spans="1:27">
      <c r="A468" s="4">
        <v>7108</v>
      </c>
      <c r="B468" s="4" t="s">
        <v>38</v>
      </c>
      <c r="C468" s="4">
        <v>240</v>
      </c>
      <c r="D468" s="4" t="s">
        <v>45</v>
      </c>
      <c r="E468" s="179">
        <v>41280</v>
      </c>
      <c r="K468" s="182">
        <v>1000559710</v>
      </c>
      <c r="L468" s="177">
        <v>41280</v>
      </c>
      <c r="P468" s="141" t="s">
        <v>54</v>
      </c>
      <c r="U468" s="141" t="s">
        <v>54</v>
      </c>
      <c r="V468" s="9">
        <v>0.1111111111111111</v>
      </c>
      <c r="W468" s="12">
        <v>0.3611111111111111</v>
      </c>
      <c r="Z468" s="142" t="s">
        <v>120</v>
      </c>
      <c r="AA468" s="142" t="s">
        <v>54</v>
      </c>
    </row>
    <row r="469" spans="1:27">
      <c r="A469" s="4">
        <v>7107</v>
      </c>
      <c r="B469" s="4" t="s">
        <v>40</v>
      </c>
      <c r="C469" s="4">
        <v>240</v>
      </c>
      <c r="D469" s="4" t="s">
        <v>38</v>
      </c>
      <c r="E469" s="179">
        <v>41280</v>
      </c>
      <c r="K469" s="182">
        <v>1000559710</v>
      </c>
      <c r="L469" s="177">
        <v>41280</v>
      </c>
      <c r="P469" s="141">
        <v>0</v>
      </c>
      <c r="U469" s="141" t="s">
        <v>54</v>
      </c>
      <c r="V469" s="9">
        <v>0.1111111111111111</v>
      </c>
      <c r="W469" s="12">
        <v>0.84305555555555556</v>
      </c>
      <c r="Z469" s="142" t="s">
        <v>120</v>
      </c>
      <c r="AA469" s="142" t="s">
        <v>54</v>
      </c>
    </row>
    <row r="470" spans="1:27">
      <c r="A470" s="4">
        <v>7110</v>
      </c>
      <c r="B470" s="4" t="s">
        <v>49</v>
      </c>
      <c r="C470" s="4">
        <v>540</v>
      </c>
      <c r="D470" s="4" t="s">
        <v>45</v>
      </c>
      <c r="E470" s="179">
        <v>41280</v>
      </c>
      <c r="K470" s="182">
        <v>1000571356</v>
      </c>
      <c r="L470" s="177">
        <v>41280</v>
      </c>
      <c r="P470" s="141" t="s">
        <v>54</v>
      </c>
      <c r="U470" s="141" t="s">
        <v>54</v>
      </c>
      <c r="V470" s="9">
        <v>0.2361111111111111</v>
      </c>
      <c r="W470" s="12">
        <v>0.28958333333333336</v>
      </c>
      <c r="Z470" s="142" t="s">
        <v>120</v>
      </c>
      <c r="AA470" s="142" t="s">
        <v>54</v>
      </c>
    </row>
    <row r="471" spans="1:27">
      <c r="A471" s="4">
        <v>7110</v>
      </c>
      <c r="B471" s="4" t="s">
        <v>40</v>
      </c>
      <c r="C471" s="4">
        <v>120</v>
      </c>
      <c r="D471" s="4" t="s">
        <v>45</v>
      </c>
      <c r="E471" s="179">
        <v>41280</v>
      </c>
      <c r="K471" s="182">
        <v>1000572969</v>
      </c>
      <c r="L471" s="177">
        <v>41280</v>
      </c>
      <c r="P471" s="141" t="s">
        <v>54</v>
      </c>
      <c r="U471" s="141" t="s">
        <v>54</v>
      </c>
      <c r="V471" s="9">
        <v>5.5555555555555552E-2</v>
      </c>
      <c r="W471" s="12">
        <v>0.10416666666666667</v>
      </c>
      <c r="Z471" s="142" t="s">
        <v>120</v>
      </c>
      <c r="AA471" s="142" t="s">
        <v>54</v>
      </c>
    </row>
    <row r="472" spans="1:27">
      <c r="A472" s="4">
        <v>7120</v>
      </c>
      <c r="B472" s="4" t="s">
        <v>40</v>
      </c>
      <c r="C472" s="4">
        <v>740</v>
      </c>
      <c r="D472" s="4" t="s">
        <v>47</v>
      </c>
      <c r="E472" s="179">
        <v>41280</v>
      </c>
      <c r="K472" s="182">
        <v>1000572969</v>
      </c>
      <c r="L472" s="177">
        <v>41280</v>
      </c>
      <c r="P472" s="141" t="s">
        <v>53</v>
      </c>
      <c r="U472" s="141" t="s">
        <v>54</v>
      </c>
      <c r="V472" s="9">
        <v>0.31944444444444442</v>
      </c>
      <c r="W472" s="12">
        <v>0.45555555555555555</v>
      </c>
      <c r="Z472" s="142" t="s">
        <v>120</v>
      </c>
      <c r="AA472" s="142" t="s">
        <v>54</v>
      </c>
    </row>
    <row r="473" spans="1:27">
      <c r="A473" s="4">
        <v>7110</v>
      </c>
      <c r="B473" s="4" t="s">
        <v>40</v>
      </c>
      <c r="C473" s="4">
        <v>126</v>
      </c>
      <c r="D473" s="4" t="s">
        <v>45</v>
      </c>
      <c r="E473" s="179">
        <v>41280</v>
      </c>
      <c r="K473" s="182">
        <v>1000572970</v>
      </c>
      <c r="L473" s="177">
        <v>41280</v>
      </c>
      <c r="P473" s="141" t="s">
        <v>54</v>
      </c>
      <c r="U473" s="141" t="s">
        <v>54</v>
      </c>
      <c r="V473" s="9">
        <v>5.9722222222222225E-2</v>
      </c>
      <c r="W473" s="12">
        <v>0.13541666666666666</v>
      </c>
      <c r="Z473" s="142" t="s">
        <v>120</v>
      </c>
      <c r="AA473" s="142" t="s">
        <v>54</v>
      </c>
    </row>
    <row r="474" spans="1:27">
      <c r="A474" s="4">
        <v>7110</v>
      </c>
      <c r="B474" s="4" t="s">
        <v>40</v>
      </c>
      <c r="C474" s="4">
        <v>247</v>
      </c>
      <c r="D474" s="4" t="s">
        <v>45</v>
      </c>
      <c r="E474" s="179">
        <v>41280</v>
      </c>
      <c r="K474" s="182">
        <v>1000572975</v>
      </c>
      <c r="L474" s="177">
        <v>41280</v>
      </c>
      <c r="P474" s="141" t="s">
        <v>54</v>
      </c>
      <c r="U474" s="141" t="s">
        <v>54</v>
      </c>
      <c r="V474" s="9">
        <v>0.11597222222222223</v>
      </c>
      <c r="W474" s="12">
        <v>0.1875</v>
      </c>
      <c r="Z474" s="142" t="s">
        <v>120</v>
      </c>
      <c r="AA474" s="142" t="s">
        <v>54</v>
      </c>
    </row>
    <row r="475" spans="1:27">
      <c r="A475" s="4">
        <v>7110</v>
      </c>
      <c r="B475" s="4" t="s">
        <v>40</v>
      </c>
      <c r="C475" s="4">
        <v>626</v>
      </c>
      <c r="D475" s="4" t="s">
        <v>47</v>
      </c>
      <c r="E475" s="179">
        <v>41280</v>
      </c>
      <c r="K475" s="182">
        <v>1000572984</v>
      </c>
      <c r="L475" s="177">
        <v>41280</v>
      </c>
      <c r="P475" s="141" t="s">
        <v>54</v>
      </c>
      <c r="U475" s="141" t="s">
        <v>54</v>
      </c>
      <c r="V475" s="9">
        <v>0.26805555555555555</v>
      </c>
      <c r="W475" s="12">
        <v>0.34236111111111112</v>
      </c>
      <c r="Z475" s="142" t="s">
        <v>120</v>
      </c>
      <c r="AA475" s="142" t="s">
        <v>54</v>
      </c>
    </row>
    <row r="476" spans="1:27">
      <c r="A476" s="4">
        <v>7110</v>
      </c>
      <c r="B476" s="4" t="s">
        <v>40</v>
      </c>
      <c r="C476" s="4">
        <v>628</v>
      </c>
      <c r="D476" s="4" t="s">
        <v>47</v>
      </c>
      <c r="E476" s="179">
        <v>41280</v>
      </c>
      <c r="K476" s="182">
        <v>1000572985</v>
      </c>
      <c r="L476" s="177">
        <v>41280</v>
      </c>
      <c r="P476" s="141" t="s">
        <v>54</v>
      </c>
      <c r="U476" s="141" t="s">
        <v>54</v>
      </c>
      <c r="V476" s="9">
        <v>0.26944444444444443</v>
      </c>
      <c r="W476" s="12">
        <v>0.3125</v>
      </c>
      <c r="Z476" s="142" t="s">
        <v>120</v>
      </c>
      <c r="AA476" s="142" t="s">
        <v>54</v>
      </c>
    </row>
    <row r="477" spans="1:27">
      <c r="A477" s="4">
        <v>7110</v>
      </c>
      <c r="B477" s="4" t="s">
        <v>40</v>
      </c>
      <c r="C477" s="4">
        <v>826</v>
      </c>
      <c r="D477" s="4" t="s">
        <v>47</v>
      </c>
      <c r="E477" s="179">
        <v>41280</v>
      </c>
      <c r="K477" s="182">
        <v>1000572989</v>
      </c>
      <c r="L477" s="177">
        <v>41280</v>
      </c>
      <c r="P477" s="141" t="s">
        <v>54</v>
      </c>
      <c r="U477" s="141" t="s">
        <v>54</v>
      </c>
      <c r="V477" s="9">
        <v>0.35138888888888886</v>
      </c>
      <c r="W477" s="12">
        <v>0.44027777777777777</v>
      </c>
      <c r="Z477" s="142" t="s">
        <v>120</v>
      </c>
      <c r="AA477" s="142" t="s">
        <v>54</v>
      </c>
    </row>
    <row r="478" spans="1:27">
      <c r="A478" s="4">
        <v>7110</v>
      </c>
      <c r="B478" s="4" t="s">
        <v>40</v>
      </c>
      <c r="C478" s="4">
        <v>1156</v>
      </c>
      <c r="D478" s="4" t="s">
        <v>45</v>
      </c>
      <c r="E478" s="179">
        <v>41280</v>
      </c>
      <c r="K478" s="182">
        <v>1000573001</v>
      </c>
      <c r="L478" s="177">
        <v>41280</v>
      </c>
      <c r="P478" s="141" t="s">
        <v>54</v>
      </c>
      <c r="U478" s="141" t="s">
        <v>54</v>
      </c>
      <c r="V478" s="9">
        <v>0.49722222222222223</v>
      </c>
      <c r="W478" s="12">
        <v>0.72916666666666663</v>
      </c>
      <c r="Z478" s="142" t="s">
        <v>120</v>
      </c>
      <c r="AA478" s="142" t="s">
        <v>54</v>
      </c>
    </row>
    <row r="479" spans="1:27">
      <c r="A479" s="4">
        <v>7110</v>
      </c>
      <c r="B479" s="4" t="s">
        <v>49</v>
      </c>
      <c r="C479" s="4">
        <v>1624</v>
      </c>
      <c r="D479" s="4" t="s">
        <v>45</v>
      </c>
      <c r="E479" s="179">
        <v>41280</v>
      </c>
      <c r="K479" s="182">
        <v>1000573016</v>
      </c>
      <c r="L479" s="177">
        <v>41281</v>
      </c>
      <c r="P479" s="141" t="s">
        <v>54</v>
      </c>
      <c r="U479" s="141" t="s">
        <v>54</v>
      </c>
      <c r="V479" s="9">
        <v>0.68333333333333335</v>
      </c>
      <c r="W479" s="12">
        <v>0.6645833333333333</v>
      </c>
      <c r="Z479" s="142" t="s">
        <v>120</v>
      </c>
      <c r="AA479" s="142" t="s">
        <v>54</v>
      </c>
    </row>
    <row r="480" spans="1:27">
      <c r="A480" s="4">
        <v>7110</v>
      </c>
      <c r="B480" s="4" t="s">
        <v>40</v>
      </c>
      <c r="C480" s="4">
        <v>1642</v>
      </c>
      <c r="D480" s="4" t="s">
        <v>45</v>
      </c>
      <c r="E480" s="179">
        <v>41280</v>
      </c>
      <c r="K480" s="182">
        <v>1000573018</v>
      </c>
      <c r="L480" s="177">
        <v>41280</v>
      </c>
      <c r="P480" s="141" t="s">
        <v>54</v>
      </c>
      <c r="U480" s="141" t="s">
        <v>54</v>
      </c>
      <c r="V480" s="9">
        <v>0.6958333333333333</v>
      </c>
      <c r="W480" s="12">
        <v>0.84583333333333333</v>
      </c>
      <c r="Z480" s="142" t="s">
        <v>120</v>
      </c>
      <c r="AA480" s="142" t="s">
        <v>54</v>
      </c>
    </row>
    <row r="481" spans="1:27">
      <c r="A481" s="4">
        <v>7110</v>
      </c>
      <c r="B481" s="4" t="s">
        <v>40</v>
      </c>
      <c r="C481" s="4">
        <v>1651</v>
      </c>
      <c r="D481" s="4" t="s">
        <v>45</v>
      </c>
      <c r="E481" s="179">
        <v>41280</v>
      </c>
      <c r="K481" s="182">
        <v>1000573019</v>
      </c>
      <c r="L481" s="177">
        <v>41280</v>
      </c>
      <c r="P481" s="141" t="s">
        <v>54</v>
      </c>
      <c r="U481" s="141" t="s">
        <v>54</v>
      </c>
      <c r="V481" s="9">
        <v>0.70208333333333328</v>
      </c>
      <c r="W481" s="12">
        <v>0.83472222222222225</v>
      </c>
      <c r="Z481" s="142" t="s">
        <v>120</v>
      </c>
      <c r="AA481" s="142" t="s">
        <v>54</v>
      </c>
    </row>
    <row r="482" spans="1:27">
      <c r="A482" s="4">
        <v>7110</v>
      </c>
      <c r="B482" s="4" t="s">
        <v>40</v>
      </c>
      <c r="C482" s="4">
        <v>1826</v>
      </c>
      <c r="D482" s="4" t="s">
        <v>45</v>
      </c>
      <c r="E482" s="179">
        <v>41280</v>
      </c>
      <c r="K482" s="182">
        <v>1000573028</v>
      </c>
      <c r="L482" s="177">
        <v>41280</v>
      </c>
      <c r="P482" s="141" t="s">
        <v>54</v>
      </c>
      <c r="U482" s="141" t="s">
        <v>54</v>
      </c>
      <c r="V482" s="9">
        <v>0.7680555555555556</v>
      </c>
      <c r="W482" s="12">
        <v>0.84444444444444444</v>
      </c>
      <c r="Z482" s="142" t="s">
        <v>120</v>
      </c>
      <c r="AA482" s="142" t="s">
        <v>54</v>
      </c>
    </row>
    <row r="483" spans="1:27">
      <c r="A483" s="4">
        <v>7110</v>
      </c>
      <c r="B483" s="4" t="s">
        <v>40</v>
      </c>
      <c r="C483" s="4">
        <v>1827</v>
      </c>
      <c r="D483" s="4" t="s">
        <v>45</v>
      </c>
      <c r="E483" s="179">
        <v>41280</v>
      </c>
      <c r="K483" s="182">
        <v>1000573029</v>
      </c>
      <c r="L483" s="177">
        <v>41280</v>
      </c>
      <c r="P483" s="141" t="s">
        <v>54</v>
      </c>
      <c r="U483" s="141" t="s">
        <v>54</v>
      </c>
      <c r="V483" s="9">
        <v>0.76875000000000004</v>
      </c>
      <c r="W483" s="12">
        <v>0.97916666666666663</v>
      </c>
      <c r="Z483" s="142" t="s">
        <v>120</v>
      </c>
      <c r="AA483" s="142" t="s">
        <v>54</v>
      </c>
    </row>
    <row r="484" spans="1:27">
      <c r="A484" s="4">
        <v>7110</v>
      </c>
      <c r="B484" s="4" t="s">
        <v>40</v>
      </c>
      <c r="C484" s="4">
        <v>2312</v>
      </c>
      <c r="D484" s="4" t="s">
        <v>45</v>
      </c>
      <c r="E484" s="179">
        <v>41280</v>
      </c>
      <c r="K484" s="182">
        <v>1000573040</v>
      </c>
      <c r="L484" s="177">
        <v>41281</v>
      </c>
      <c r="P484" s="141" t="s">
        <v>54</v>
      </c>
      <c r="U484" s="141" t="s">
        <v>54</v>
      </c>
      <c r="V484" s="9">
        <v>0.96666666666666667</v>
      </c>
      <c r="W484" s="12">
        <v>0.16666666666666666</v>
      </c>
      <c r="Z484" s="142" t="s">
        <v>120</v>
      </c>
      <c r="AA484" s="142" t="s">
        <v>54</v>
      </c>
    </row>
    <row r="485" spans="1:27">
      <c r="A485" s="4">
        <v>7110</v>
      </c>
      <c r="B485" s="4" t="s">
        <v>40</v>
      </c>
      <c r="C485" s="4">
        <v>1032</v>
      </c>
      <c r="D485" s="4" t="s">
        <v>45</v>
      </c>
      <c r="E485" s="179">
        <v>41281</v>
      </c>
      <c r="K485" s="182">
        <v>5755</v>
      </c>
      <c r="L485" s="177">
        <v>41281</v>
      </c>
      <c r="P485" s="141" t="s">
        <v>54</v>
      </c>
      <c r="U485" s="141" t="s">
        <v>54</v>
      </c>
      <c r="V485" s="9">
        <v>0.43888888888888888</v>
      </c>
      <c r="W485" s="12">
        <v>0.71458333333333335</v>
      </c>
      <c r="Z485" s="142" t="s">
        <v>120</v>
      </c>
      <c r="AA485" s="142" t="s">
        <v>54</v>
      </c>
    </row>
    <row r="486" spans="1:27">
      <c r="A486" s="4">
        <v>7108</v>
      </c>
      <c r="B486" s="4" t="s">
        <v>38</v>
      </c>
      <c r="C486" s="4">
        <v>944</v>
      </c>
      <c r="D486" s="4" t="s">
        <v>45</v>
      </c>
      <c r="E486" s="179">
        <v>41281</v>
      </c>
      <c r="K486" s="182">
        <v>15878</v>
      </c>
      <c r="L486" s="177">
        <v>41281</v>
      </c>
      <c r="P486" s="141" t="s">
        <v>54</v>
      </c>
      <c r="U486" s="141" t="s">
        <v>54</v>
      </c>
      <c r="V486" s="9">
        <v>0.40555555555555556</v>
      </c>
      <c r="W486" s="12">
        <v>0.62986111111111109</v>
      </c>
      <c r="Z486" s="142" t="s">
        <v>120</v>
      </c>
      <c r="AA486" s="142" t="s">
        <v>54</v>
      </c>
    </row>
    <row r="487" spans="1:27">
      <c r="A487" s="4">
        <v>7110</v>
      </c>
      <c r="B487" s="4" t="s">
        <v>40</v>
      </c>
      <c r="C487" s="4">
        <v>1117</v>
      </c>
      <c r="D487" s="4" t="s">
        <v>47</v>
      </c>
      <c r="E487" s="179">
        <v>41281</v>
      </c>
      <c r="K487" s="182">
        <v>201054</v>
      </c>
      <c r="L487" s="177">
        <v>41281</v>
      </c>
      <c r="P487" s="141" t="s">
        <v>54</v>
      </c>
      <c r="U487" s="141" t="s">
        <v>54</v>
      </c>
      <c r="V487" s="9">
        <v>0.47013888888888888</v>
      </c>
      <c r="W487" s="12">
        <v>0.70277777777777772</v>
      </c>
      <c r="Z487" s="142" t="s">
        <v>120</v>
      </c>
      <c r="AA487" s="142" t="s">
        <v>54</v>
      </c>
    </row>
    <row r="488" spans="1:27">
      <c r="A488" s="4">
        <v>7110</v>
      </c>
      <c r="B488" s="4" t="s">
        <v>40</v>
      </c>
      <c r="C488" s="4">
        <v>821</v>
      </c>
      <c r="D488" s="4" t="s">
        <v>45</v>
      </c>
      <c r="E488" s="179">
        <v>41281</v>
      </c>
      <c r="K488" s="182">
        <v>224844</v>
      </c>
      <c r="L488" s="177">
        <v>41281</v>
      </c>
      <c r="P488" s="141" t="s">
        <v>54</v>
      </c>
      <c r="U488" s="141" t="s">
        <v>54</v>
      </c>
      <c r="V488" s="9">
        <v>0.34791666666666665</v>
      </c>
      <c r="W488" s="12">
        <v>0.4548611111111111</v>
      </c>
      <c r="Z488" s="142" t="s">
        <v>120</v>
      </c>
      <c r="AA488" s="142" t="s">
        <v>54</v>
      </c>
    </row>
    <row r="489" spans="1:27">
      <c r="A489" s="4">
        <v>7110</v>
      </c>
      <c r="B489" s="4" t="s">
        <v>44</v>
      </c>
      <c r="C489" s="4">
        <v>1043</v>
      </c>
      <c r="D489" s="4" t="s">
        <v>45</v>
      </c>
      <c r="E489" s="179">
        <v>41281</v>
      </c>
      <c r="K489" s="182">
        <v>235305</v>
      </c>
      <c r="L489" s="177">
        <v>41281</v>
      </c>
      <c r="P489" s="141" t="s">
        <v>54</v>
      </c>
      <c r="U489" s="141" t="s">
        <v>54</v>
      </c>
      <c r="V489" s="9">
        <v>0.4465277777777778</v>
      </c>
      <c r="W489" s="12">
        <v>0.48194444444444445</v>
      </c>
      <c r="Z489" s="142" t="s">
        <v>120</v>
      </c>
      <c r="AA489" s="142" t="s">
        <v>54</v>
      </c>
    </row>
    <row r="490" spans="1:27">
      <c r="A490" s="4">
        <v>7110</v>
      </c>
      <c r="B490" s="4" t="s">
        <v>49</v>
      </c>
      <c r="C490" s="4">
        <v>1537</v>
      </c>
      <c r="D490" s="4" t="s">
        <v>45</v>
      </c>
      <c r="E490" s="179">
        <v>41281</v>
      </c>
      <c r="K490" s="182">
        <v>239400</v>
      </c>
      <c r="L490" s="177">
        <v>41281</v>
      </c>
      <c r="P490" s="141" t="s">
        <v>54</v>
      </c>
      <c r="U490" s="141" t="s">
        <v>54</v>
      </c>
      <c r="V490" s="9">
        <v>0.65069444444444446</v>
      </c>
      <c r="W490" s="12">
        <v>0.83333333333333337</v>
      </c>
      <c r="Z490" s="142" t="s">
        <v>120</v>
      </c>
      <c r="AA490" s="142" t="s">
        <v>54</v>
      </c>
    </row>
    <row r="491" spans="1:27">
      <c r="A491" s="4">
        <v>7110</v>
      </c>
      <c r="B491" s="4" t="s">
        <v>52</v>
      </c>
      <c r="C491" s="4">
        <v>1806</v>
      </c>
      <c r="D491" s="4" t="s">
        <v>45</v>
      </c>
      <c r="E491" s="179">
        <v>41281</v>
      </c>
      <c r="K491" s="182">
        <v>274491</v>
      </c>
      <c r="L491" s="177">
        <v>41281</v>
      </c>
      <c r="P491" s="141" t="s">
        <v>54</v>
      </c>
      <c r="U491" s="141" t="s">
        <v>54</v>
      </c>
      <c r="V491" s="9">
        <v>0.75416666666666665</v>
      </c>
      <c r="W491" s="12">
        <v>0.76041666666666663</v>
      </c>
      <c r="Z491" s="142" t="s">
        <v>120</v>
      </c>
      <c r="AA491" s="142" t="s">
        <v>54</v>
      </c>
    </row>
    <row r="492" spans="1:27">
      <c r="A492" s="4">
        <v>7110</v>
      </c>
      <c r="B492" s="4" t="s">
        <v>40</v>
      </c>
      <c r="C492" s="4">
        <v>1755</v>
      </c>
      <c r="D492" s="4" t="s">
        <v>45</v>
      </c>
      <c r="E492" s="179">
        <v>41281</v>
      </c>
      <c r="K492" s="182">
        <v>283731</v>
      </c>
      <c r="L492" s="177">
        <v>41281</v>
      </c>
      <c r="P492" s="141" t="s">
        <v>54</v>
      </c>
      <c r="U492" s="141" t="s">
        <v>54</v>
      </c>
      <c r="V492" s="9">
        <v>0.74652777777777779</v>
      </c>
      <c r="W492" s="12">
        <v>0.95833333333333337</v>
      </c>
      <c r="Z492" s="142" t="s">
        <v>120</v>
      </c>
      <c r="AA492" s="142" t="s">
        <v>54</v>
      </c>
    </row>
    <row r="493" spans="1:27">
      <c r="A493" s="4">
        <v>7110</v>
      </c>
      <c r="B493" s="4" t="s">
        <v>40</v>
      </c>
      <c r="C493" s="4">
        <v>1103</v>
      </c>
      <c r="D493" s="4" t="s">
        <v>45</v>
      </c>
      <c r="E493" s="179">
        <v>41281</v>
      </c>
      <c r="K493" s="182">
        <v>289298</v>
      </c>
      <c r="L493" s="177">
        <v>41281</v>
      </c>
      <c r="P493" s="141" t="s">
        <v>54</v>
      </c>
      <c r="U493" s="141" t="s">
        <v>54</v>
      </c>
      <c r="V493" s="9">
        <v>0.46041666666666664</v>
      </c>
      <c r="W493" s="12">
        <v>0.60902777777777772</v>
      </c>
      <c r="Z493" s="142" t="s">
        <v>120</v>
      </c>
      <c r="AA493" s="142" t="s">
        <v>54</v>
      </c>
    </row>
    <row r="494" spans="1:27">
      <c r="A494" s="4">
        <v>7110</v>
      </c>
      <c r="B494" s="4" t="s">
        <v>40</v>
      </c>
      <c r="C494" s="4">
        <v>948</v>
      </c>
      <c r="D494" s="4" t="s">
        <v>45</v>
      </c>
      <c r="E494" s="179">
        <v>41281</v>
      </c>
      <c r="K494" s="182">
        <v>295912</v>
      </c>
      <c r="L494" s="177">
        <v>41281</v>
      </c>
      <c r="P494" s="141" t="s">
        <v>54</v>
      </c>
      <c r="U494" s="141" t="s">
        <v>54</v>
      </c>
      <c r="V494" s="9">
        <v>0.40833333333333333</v>
      </c>
      <c r="W494" s="12">
        <v>0.43611111111111112</v>
      </c>
      <c r="Z494" s="142" t="s">
        <v>120</v>
      </c>
      <c r="AA494" s="142" t="s">
        <v>54</v>
      </c>
    </row>
    <row r="495" spans="1:27">
      <c r="A495" s="4">
        <v>7110</v>
      </c>
      <c r="B495" s="4" t="s">
        <v>40</v>
      </c>
      <c r="C495" s="4">
        <v>1449</v>
      </c>
      <c r="D495" s="4" t="s">
        <v>45</v>
      </c>
      <c r="E495" s="179">
        <v>41281</v>
      </c>
      <c r="K495" s="182">
        <v>313259</v>
      </c>
      <c r="L495" s="177">
        <v>41281</v>
      </c>
      <c r="P495" s="141" t="s">
        <v>54</v>
      </c>
      <c r="U495" s="141" t="s">
        <v>54</v>
      </c>
      <c r="V495" s="9">
        <v>0.61736111111111114</v>
      </c>
      <c r="W495" s="12">
        <v>0.70694444444444449</v>
      </c>
      <c r="Z495" s="142" t="s">
        <v>120</v>
      </c>
      <c r="AA495" s="142" t="s">
        <v>54</v>
      </c>
    </row>
    <row r="496" spans="1:27">
      <c r="A496" s="4">
        <v>7108</v>
      </c>
      <c r="B496" s="4" t="s">
        <v>38</v>
      </c>
      <c r="C496" s="4">
        <v>2237</v>
      </c>
      <c r="D496" s="4" t="s">
        <v>45</v>
      </c>
      <c r="E496" s="179">
        <v>41281</v>
      </c>
      <c r="K496" s="182">
        <v>90018539</v>
      </c>
      <c r="L496" s="177">
        <v>41282</v>
      </c>
      <c r="P496" s="141" t="s">
        <v>54</v>
      </c>
      <c r="U496" s="141" t="s">
        <v>54</v>
      </c>
      <c r="V496" s="9">
        <v>0.94236111111111109</v>
      </c>
      <c r="W496" s="12">
        <v>0.1076388888888889</v>
      </c>
      <c r="Z496" s="142" t="s">
        <v>120</v>
      </c>
      <c r="AA496" s="142" t="s">
        <v>54</v>
      </c>
    </row>
    <row r="497" spans="1:27">
      <c r="A497" s="4">
        <v>7108</v>
      </c>
      <c r="B497" s="4" t="s">
        <v>38</v>
      </c>
      <c r="C497" s="4">
        <v>1203</v>
      </c>
      <c r="D497" s="4" t="s">
        <v>45</v>
      </c>
      <c r="E497" s="179">
        <v>41281</v>
      </c>
      <c r="K497" s="182">
        <v>90050828</v>
      </c>
      <c r="L497" s="177">
        <v>41281</v>
      </c>
      <c r="P497" s="141" t="s">
        <v>54</v>
      </c>
      <c r="U497" s="141" t="s">
        <v>54</v>
      </c>
      <c r="V497" s="9">
        <v>0.50208333333333333</v>
      </c>
      <c r="W497" s="12">
        <v>0.82708333333333328</v>
      </c>
      <c r="Z497" s="142" t="s">
        <v>120</v>
      </c>
      <c r="AA497" s="142" t="s">
        <v>54</v>
      </c>
    </row>
    <row r="498" spans="1:27">
      <c r="A498" s="4">
        <v>7110</v>
      </c>
      <c r="B498" s="4" t="s">
        <v>48</v>
      </c>
      <c r="C498" s="4">
        <v>2235</v>
      </c>
      <c r="D498" s="4" t="s">
        <v>45</v>
      </c>
      <c r="E498" s="179">
        <v>41281</v>
      </c>
      <c r="K498" s="182">
        <v>90063862</v>
      </c>
      <c r="L498" s="177">
        <v>41281</v>
      </c>
      <c r="P498" s="141" t="s">
        <v>54</v>
      </c>
      <c r="U498" s="141" t="s">
        <v>54</v>
      </c>
      <c r="V498" s="9">
        <v>0.94097222222222221</v>
      </c>
      <c r="W498" s="12">
        <v>0.98541666666666672</v>
      </c>
      <c r="Z498" s="142" t="s">
        <v>120</v>
      </c>
      <c r="AA498" s="142" t="s">
        <v>54</v>
      </c>
    </row>
    <row r="499" spans="1:27">
      <c r="A499" s="4">
        <v>7110</v>
      </c>
      <c r="B499" s="4" t="s">
        <v>40</v>
      </c>
      <c r="C499" s="4">
        <v>957</v>
      </c>
      <c r="D499" s="4" t="s">
        <v>45</v>
      </c>
      <c r="E499" s="179">
        <v>41281</v>
      </c>
      <c r="K499" s="182">
        <v>90144260</v>
      </c>
      <c r="L499" s="177">
        <v>41281</v>
      </c>
      <c r="P499" s="141" t="s">
        <v>54</v>
      </c>
      <c r="U499" s="141" t="s">
        <v>54</v>
      </c>
      <c r="V499" s="9">
        <v>0.41458333333333336</v>
      </c>
      <c r="W499" s="12">
        <v>0.43611111111111112</v>
      </c>
      <c r="Z499" s="142" t="s">
        <v>120</v>
      </c>
      <c r="AA499" s="142" t="s">
        <v>54</v>
      </c>
    </row>
    <row r="500" spans="1:27">
      <c r="A500" s="4">
        <v>7110</v>
      </c>
      <c r="B500" s="4" t="s">
        <v>40</v>
      </c>
      <c r="C500" s="4">
        <v>1217</v>
      </c>
      <c r="D500" s="4" t="s">
        <v>45</v>
      </c>
      <c r="E500" s="179">
        <v>41281</v>
      </c>
      <c r="K500" s="182">
        <v>99013521</v>
      </c>
      <c r="L500" s="177">
        <v>41281</v>
      </c>
      <c r="P500" s="141" t="s">
        <v>54</v>
      </c>
      <c r="U500" s="141" t="s">
        <v>54</v>
      </c>
      <c r="V500" s="9">
        <v>0.51180555555555551</v>
      </c>
      <c r="W500" s="12">
        <v>0.53263888888888888</v>
      </c>
      <c r="Z500" s="142" t="s">
        <v>120</v>
      </c>
      <c r="AA500" s="142" t="s">
        <v>54</v>
      </c>
    </row>
    <row r="501" spans="1:27">
      <c r="A501" s="4">
        <v>7110</v>
      </c>
      <c r="B501" s="4" t="s">
        <v>40</v>
      </c>
      <c r="C501" s="4">
        <v>1355</v>
      </c>
      <c r="D501" s="4" t="s">
        <v>45</v>
      </c>
      <c r="E501" s="179">
        <v>41281</v>
      </c>
      <c r="K501" s="182">
        <v>99033079</v>
      </c>
      <c r="L501" s="177">
        <v>41281</v>
      </c>
      <c r="P501" s="141" t="s">
        <v>54</v>
      </c>
      <c r="U501" s="141" t="s">
        <v>54</v>
      </c>
      <c r="V501" s="9">
        <v>0.57986111111111116</v>
      </c>
      <c r="W501" s="12">
        <v>0.61111111111111116</v>
      </c>
      <c r="Z501" s="142" t="s">
        <v>120</v>
      </c>
      <c r="AA501" s="142" t="s">
        <v>54</v>
      </c>
    </row>
    <row r="502" spans="1:27">
      <c r="A502" s="4">
        <v>7110</v>
      </c>
      <c r="B502" s="4" t="s">
        <v>40</v>
      </c>
      <c r="C502" s="4">
        <v>1145</v>
      </c>
      <c r="D502" s="4" t="s">
        <v>45</v>
      </c>
      <c r="E502" s="179">
        <v>41281</v>
      </c>
      <c r="K502" s="182">
        <v>99036769</v>
      </c>
      <c r="L502" s="177">
        <v>41281</v>
      </c>
      <c r="P502" s="141" t="s">
        <v>54</v>
      </c>
      <c r="U502" s="141" t="s">
        <v>54</v>
      </c>
      <c r="V502" s="9">
        <v>0.48958333333333331</v>
      </c>
      <c r="W502" s="12">
        <v>0.53472222222222221</v>
      </c>
      <c r="Z502" s="142" t="s">
        <v>120</v>
      </c>
      <c r="AA502" s="142" t="s">
        <v>54</v>
      </c>
    </row>
    <row r="503" spans="1:27">
      <c r="A503" s="4">
        <v>7110</v>
      </c>
      <c r="B503" s="4" t="s">
        <v>40</v>
      </c>
      <c r="C503" s="4">
        <v>1415</v>
      </c>
      <c r="D503" s="4" t="s">
        <v>51</v>
      </c>
      <c r="E503" s="179">
        <v>41281</v>
      </c>
      <c r="K503" s="182">
        <v>1000019692</v>
      </c>
      <c r="L503" s="177">
        <v>41281</v>
      </c>
      <c r="P503" s="141" t="s">
        <v>54</v>
      </c>
      <c r="U503" s="141" t="s">
        <v>54</v>
      </c>
      <c r="V503" s="9">
        <v>0.59375</v>
      </c>
      <c r="W503" s="12">
        <v>0.64097222222222228</v>
      </c>
      <c r="Z503" s="142" t="s">
        <v>120</v>
      </c>
      <c r="AA503" s="142" t="s">
        <v>54</v>
      </c>
    </row>
    <row r="504" spans="1:27">
      <c r="A504" s="4">
        <v>7108</v>
      </c>
      <c r="B504" s="4" t="s">
        <v>38</v>
      </c>
      <c r="C504" s="4">
        <v>2107</v>
      </c>
      <c r="D504" s="4" t="s">
        <v>45</v>
      </c>
      <c r="E504" s="179">
        <v>41281</v>
      </c>
      <c r="K504" s="182">
        <v>1000019708</v>
      </c>
      <c r="L504" s="177">
        <v>41282</v>
      </c>
      <c r="P504" s="141" t="s">
        <v>54</v>
      </c>
      <c r="U504" s="141" t="s">
        <v>54</v>
      </c>
      <c r="V504" s="9">
        <v>0.87986111111111109</v>
      </c>
      <c r="W504" s="12">
        <v>0.1736111111111111</v>
      </c>
      <c r="Z504" s="142" t="s">
        <v>120</v>
      </c>
      <c r="AA504" s="142" t="s">
        <v>54</v>
      </c>
    </row>
    <row r="505" spans="1:27">
      <c r="A505" s="4">
        <v>7110</v>
      </c>
      <c r="B505" s="4" t="s">
        <v>40</v>
      </c>
      <c r="C505" s="4">
        <v>1215</v>
      </c>
      <c r="D505" s="4" t="s">
        <v>45</v>
      </c>
      <c r="E505" s="179">
        <v>41281</v>
      </c>
      <c r="K505" s="182">
        <v>1000021509</v>
      </c>
      <c r="L505" s="177">
        <v>41281</v>
      </c>
      <c r="P505" s="141" t="s">
        <v>54</v>
      </c>
      <c r="U505" s="141" t="s">
        <v>54</v>
      </c>
      <c r="V505" s="9">
        <v>0.51041666666666663</v>
      </c>
      <c r="W505" s="12">
        <v>0.53472222222222221</v>
      </c>
      <c r="Z505" s="142" t="s">
        <v>120</v>
      </c>
      <c r="AA505" s="142" t="s">
        <v>54</v>
      </c>
    </row>
    <row r="506" spans="1:27">
      <c r="A506" s="4">
        <v>7110</v>
      </c>
      <c r="B506" s="4" t="s">
        <v>40</v>
      </c>
      <c r="C506" s="4">
        <v>1300</v>
      </c>
      <c r="D506" s="4" t="s">
        <v>45</v>
      </c>
      <c r="E506" s="179">
        <v>41281</v>
      </c>
      <c r="K506" s="182">
        <v>1000026176</v>
      </c>
      <c r="L506" s="177">
        <v>41281</v>
      </c>
      <c r="P506" s="141" t="s">
        <v>54</v>
      </c>
      <c r="U506" s="141" t="s">
        <v>54</v>
      </c>
      <c r="V506" s="9">
        <v>0.54166666666666663</v>
      </c>
      <c r="W506" s="12">
        <v>0.5625</v>
      </c>
      <c r="Z506" s="142" t="s">
        <v>120</v>
      </c>
      <c r="AA506" s="142" t="s">
        <v>54</v>
      </c>
    </row>
    <row r="507" spans="1:27">
      <c r="A507" s="4">
        <v>7110</v>
      </c>
      <c r="B507" s="4" t="s">
        <v>40</v>
      </c>
      <c r="C507" s="4">
        <v>645</v>
      </c>
      <c r="D507" s="4" t="s">
        <v>45</v>
      </c>
      <c r="E507" s="179">
        <v>41281</v>
      </c>
      <c r="K507" s="182">
        <v>1000031240</v>
      </c>
      <c r="L507" s="177">
        <v>41281</v>
      </c>
      <c r="P507" s="141" t="s">
        <v>54</v>
      </c>
      <c r="U507" s="141" t="s">
        <v>54</v>
      </c>
      <c r="V507" s="9">
        <v>0.28125</v>
      </c>
      <c r="W507" s="12">
        <v>0.43125000000000002</v>
      </c>
      <c r="Z507" s="142" t="s">
        <v>120</v>
      </c>
      <c r="AA507" s="142" t="s">
        <v>54</v>
      </c>
    </row>
    <row r="508" spans="1:27">
      <c r="A508" s="4">
        <v>7110</v>
      </c>
      <c r="B508" s="4" t="s">
        <v>40</v>
      </c>
      <c r="C508" s="4">
        <v>1440</v>
      </c>
      <c r="D508" s="4" t="s">
        <v>45</v>
      </c>
      <c r="E508" s="179">
        <v>41281</v>
      </c>
      <c r="K508" s="182">
        <v>1000076922</v>
      </c>
      <c r="L508" s="177">
        <v>41281</v>
      </c>
      <c r="P508" s="141" t="s">
        <v>54</v>
      </c>
      <c r="U508" s="141" t="s">
        <v>54</v>
      </c>
      <c r="V508" s="9">
        <v>0.61111111111111116</v>
      </c>
      <c r="W508" s="12">
        <v>0.67500000000000004</v>
      </c>
      <c r="Z508" s="142" t="s">
        <v>120</v>
      </c>
      <c r="AA508" s="142" t="s">
        <v>54</v>
      </c>
    </row>
    <row r="509" spans="1:27">
      <c r="A509" s="4">
        <v>7108</v>
      </c>
      <c r="B509" s="4" t="s">
        <v>38</v>
      </c>
      <c r="C509" s="4">
        <v>2</v>
      </c>
      <c r="D509" s="4" t="s">
        <v>45</v>
      </c>
      <c r="E509" s="179">
        <v>41281</v>
      </c>
      <c r="K509" s="182">
        <v>1000102694</v>
      </c>
      <c r="L509" s="177">
        <v>41281</v>
      </c>
      <c r="P509" s="141" t="s">
        <v>54</v>
      </c>
      <c r="U509" s="141" t="s">
        <v>54</v>
      </c>
      <c r="V509" s="9">
        <v>1.3888888888888889E-3</v>
      </c>
      <c r="W509" s="12">
        <v>0.10694444444444444</v>
      </c>
      <c r="Z509" s="142" t="s">
        <v>120</v>
      </c>
      <c r="AA509" s="142" t="s">
        <v>54</v>
      </c>
    </row>
    <row r="510" spans="1:27">
      <c r="A510" s="4">
        <v>7108</v>
      </c>
      <c r="B510" s="4" t="s">
        <v>38</v>
      </c>
      <c r="C510" s="4">
        <v>209</v>
      </c>
      <c r="D510" s="4" t="s">
        <v>45</v>
      </c>
      <c r="E510" s="179">
        <v>41281</v>
      </c>
      <c r="K510" s="182">
        <v>1000103324</v>
      </c>
      <c r="L510" s="177">
        <v>41281</v>
      </c>
      <c r="P510" s="141" t="s">
        <v>54</v>
      </c>
      <c r="U510" s="141" t="s">
        <v>54</v>
      </c>
      <c r="V510" s="9">
        <v>8.9583333333333334E-2</v>
      </c>
      <c r="W510" s="12">
        <v>0.6118055555555556</v>
      </c>
      <c r="Z510" s="142" t="s">
        <v>120</v>
      </c>
      <c r="AA510" s="142" t="s">
        <v>54</v>
      </c>
    </row>
    <row r="511" spans="1:27">
      <c r="A511" s="4">
        <v>7110</v>
      </c>
      <c r="B511" s="4" t="s">
        <v>49</v>
      </c>
      <c r="C511" s="4">
        <v>1234</v>
      </c>
      <c r="D511" s="4" t="s">
        <v>45</v>
      </c>
      <c r="E511" s="179">
        <v>41281</v>
      </c>
      <c r="K511" s="182">
        <v>1000119429</v>
      </c>
      <c r="L511" s="177">
        <v>41281</v>
      </c>
      <c r="P511" s="141" t="s">
        <v>54</v>
      </c>
      <c r="U511" s="141" t="s">
        <v>54</v>
      </c>
      <c r="V511" s="9">
        <v>0.52361111111111114</v>
      </c>
      <c r="W511" s="12">
        <v>0.69097222222222221</v>
      </c>
      <c r="Z511" s="142" t="s">
        <v>120</v>
      </c>
      <c r="AA511" s="142" t="s">
        <v>54</v>
      </c>
    </row>
    <row r="512" spans="1:27">
      <c r="A512" s="4">
        <v>7110</v>
      </c>
      <c r="B512" s="4" t="s">
        <v>40</v>
      </c>
      <c r="C512" s="4">
        <v>1053</v>
      </c>
      <c r="D512" s="4" t="s">
        <v>45</v>
      </c>
      <c r="E512" s="179">
        <v>41281</v>
      </c>
      <c r="K512" s="182">
        <v>1000134385</v>
      </c>
      <c r="L512" s="177">
        <v>41281</v>
      </c>
      <c r="P512" s="141" t="s">
        <v>54</v>
      </c>
      <c r="U512" s="141" t="s">
        <v>54</v>
      </c>
      <c r="V512" s="9">
        <v>0.45347222222222222</v>
      </c>
      <c r="W512" s="12">
        <v>0.50694444444444442</v>
      </c>
      <c r="Z512" s="142" t="s">
        <v>120</v>
      </c>
      <c r="AA512" s="142" t="s">
        <v>54</v>
      </c>
    </row>
    <row r="513" spans="1:27">
      <c r="A513" s="4">
        <v>7108</v>
      </c>
      <c r="B513" s="4" t="s">
        <v>38</v>
      </c>
      <c r="C513" s="4">
        <v>803</v>
      </c>
      <c r="D513" s="4" t="s">
        <v>45</v>
      </c>
      <c r="E513" s="179">
        <v>41281</v>
      </c>
      <c r="K513" s="182">
        <v>1000140418</v>
      </c>
      <c r="L513" s="177">
        <v>41281</v>
      </c>
      <c r="P513" s="141" t="s">
        <v>54</v>
      </c>
      <c r="U513" s="141" t="s">
        <v>54</v>
      </c>
      <c r="V513" s="9">
        <v>0.33541666666666664</v>
      </c>
      <c r="W513" s="12">
        <v>0.65625</v>
      </c>
      <c r="Z513" s="142" t="s">
        <v>120</v>
      </c>
      <c r="AA513" s="142" t="s">
        <v>54</v>
      </c>
    </row>
    <row r="514" spans="1:27">
      <c r="A514" s="4">
        <v>7108</v>
      </c>
      <c r="B514" s="4" t="s">
        <v>38</v>
      </c>
      <c r="C514" s="4">
        <v>1312</v>
      </c>
      <c r="D514" s="4" t="s">
        <v>45</v>
      </c>
      <c r="E514" s="179">
        <v>41281</v>
      </c>
      <c r="K514" s="182">
        <v>1000154086</v>
      </c>
      <c r="L514" s="177">
        <v>41281</v>
      </c>
      <c r="P514" s="141" t="s">
        <v>54</v>
      </c>
      <c r="U514" s="141" t="s">
        <v>54</v>
      </c>
      <c r="V514" s="9">
        <v>0.55000000000000004</v>
      </c>
      <c r="W514" s="12">
        <v>0.83472222222222225</v>
      </c>
      <c r="Z514" s="142" t="s">
        <v>120</v>
      </c>
      <c r="AA514" s="142" t="s">
        <v>54</v>
      </c>
    </row>
    <row r="515" spans="1:27">
      <c r="A515" s="4">
        <v>7107</v>
      </c>
      <c r="B515" s="4" t="s">
        <v>43</v>
      </c>
      <c r="C515" s="4">
        <v>1312</v>
      </c>
      <c r="D515" s="4" t="s">
        <v>38</v>
      </c>
      <c r="E515" s="179">
        <v>41281</v>
      </c>
      <c r="K515" s="182">
        <v>1000154086</v>
      </c>
      <c r="L515" s="177">
        <v>41281</v>
      </c>
      <c r="P515" s="141">
        <v>0</v>
      </c>
      <c r="U515" s="141" t="s">
        <v>54</v>
      </c>
      <c r="V515" s="9">
        <v>0.55000000000000004</v>
      </c>
      <c r="W515" s="12">
        <v>0.8354166666666667</v>
      </c>
      <c r="Z515" s="142" t="s">
        <v>120</v>
      </c>
      <c r="AA515" s="142" t="s">
        <v>54</v>
      </c>
    </row>
    <row r="516" spans="1:27">
      <c r="A516" s="4">
        <v>7110</v>
      </c>
      <c r="B516" s="4" t="s">
        <v>40</v>
      </c>
      <c r="C516" s="4">
        <v>1811</v>
      </c>
      <c r="D516" s="4" t="s">
        <v>45</v>
      </c>
      <c r="E516" s="179">
        <v>41281</v>
      </c>
      <c r="K516" s="182">
        <v>1000154333</v>
      </c>
      <c r="L516" s="177">
        <v>41281</v>
      </c>
      <c r="P516" s="141" t="s">
        <v>54</v>
      </c>
      <c r="U516" s="141" t="s">
        <v>54</v>
      </c>
      <c r="V516" s="9">
        <v>0.75763888888888886</v>
      </c>
      <c r="W516" s="12">
        <v>0.83402777777777781</v>
      </c>
      <c r="Z516" s="142" t="s">
        <v>120</v>
      </c>
      <c r="AA516" s="142" t="s">
        <v>54</v>
      </c>
    </row>
    <row r="517" spans="1:27">
      <c r="A517" s="4">
        <v>7110</v>
      </c>
      <c r="B517" s="4" t="s">
        <v>40</v>
      </c>
      <c r="C517" s="4">
        <v>1638</v>
      </c>
      <c r="D517" s="4" t="s">
        <v>45</v>
      </c>
      <c r="E517" s="179">
        <v>41281</v>
      </c>
      <c r="K517" s="182">
        <v>1000159765</v>
      </c>
      <c r="L517" s="177">
        <v>41281</v>
      </c>
      <c r="P517" s="141" t="s">
        <v>54</v>
      </c>
      <c r="U517" s="141" t="s">
        <v>54</v>
      </c>
      <c r="V517" s="9">
        <v>0.69305555555555554</v>
      </c>
      <c r="W517" s="12">
        <v>0.76041666666666663</v>
      </c>
      <c r="Z517" s="142" t="s">
        <v>120</v>
      </c>
      <c r="AA517" s="142" t="s">
        <v>54</v>
      </c>
    </row>
    <row r="518" spans="1:27">
      <c r="A518" s="4">
        <v>7108</v>
      </c>
      <c r="B518" s="4" t="s">
        <v>38</v>
      </c>
      <c r="C518" s="4">
        <v>1519</v>
      </c>
      <c r="D518" s="4" t="s">
        <v>45</v>
      </c>
      <c r="E518" s="179">
        <v>41281</v>
      </c>
      <c r="K518" s="182">
        <v>1000170178</v>
      </c>
      <c r="L518" s="177">
        <v>41281</v>
      </c>
      <c r="P518" s="141" t="s">
        <v>54</v>
      </c>
      <c r="U518" s="141" t="s">
        <v>54</v>
      </c>
      <c r="V518" s="9">
        <v>0.6381944444444444</v>
      </c>
      <c r="W518" s="12">
        <v>0.96111111111111114</v>
      </c>
      <c r="Z518" s="142" t="s">
        <v>120</v>
      </c>
      <c r="AA518" s="142" t="s">
        <v>54</v>
      </c>
    </row>
    <row r="519" spans="1:27">
      <c r="A519" s="4">
        <v>7110</v>
      </c>
      <c r="B519" s="4" t="s">
        <v>40</v>
      </c>
      <c r="C519" s="4">
        <v>1628</v>
      </c>
      <c r="D519" s="4" t="s">
        <v>45</v>
      </c>
      <c r="E519" s="179">
        <v>41281</v>
      </c>
      <c r="K519" s="182">
        <v>1000182253</v>
      </c>
      <c r="L519" s="177">
        <v>41281</v>
      </c>
      <c r="P519" s="141" t="s">
        <v>54</v>
      </c>
      <c r="U519" s="141" t="s">
        <v>54</v>
      </c>
      <c r="V519" s="9">
        <v>0.68611111111111112</v>
      </c>
      <c r="W519" s="12">
        <v>0.77500000000000002</v>
      </c>
      <c r="Z519" s="142" t="s">
        <v>120</v>
      </c>
      <c r="AA519" s="142" t="s">
        <v>54</v>
      </c>
    </row>
    <row r="520" spans="1:27">
      <c r="A520" s="4">
        <v>7110</v>
      </c>
      <c r="B520" s="4" t="s">
        <v>40</v>
      </c>
      <c r="C520" s="4">
        <v>1808</v>
      </c>
      <c r="D520" s="4" t="s">
        <v>45</v>
      </c>
      <c r="E520" s="179">
        <v>41281</v>
      </c>
      <c r="K520" s="182">
        <v>1000197652</v>
      </c>
      <c r="L520" s="177">
        <v>41281</v>
      </c>
      <c r="P520" s="141" t="s">
        <v>54</v>
      </c>
      <c r="U520" s="141" t="s">
        <v>54</v>
      </c>
      <c r="V520" s="9">
        <v>0.75555555555555554</v>
      </c>
      <c r="W520" s="12">
        <v>0.83333333333333337</v>
      </c>
      <c r="Z520" s="142" t="s">
        <v>120</v>
      </c>
      <c r="AA520" s="142" t="s">
        <v>54</v>
      </c>
    </row>
    <row r="521" spans="1:27">
      <c r="A521" s="4">
        <v>7110</v>
      </c>
      <c r="B521" s="4" t="s">
        <v>40</v>
      </c>
      <c r="C521" s="4">
        <v>1901</v>
      </c>
      <c r="D521" s="4" t="s">
        <v>45</v>
      </c>
      <c r="E521" s="179">
        <v>41281</v>
      </c>
      <c r="K521" s="182">
        <v>1000204655</v>
      </c>
      <c r="L521" s="177">
        <v>41281</v>
      </c>
      <c r="P521" s="141" t="s">
        <v>54</v>
      </c>
      <c r="U521" s="141" t="s">
        <v>54</v>
      </c>
      <c r="V521" s="9">
        <v>0.79236111111111107</v>
      </c>
      <c r="W521" s="12">
        <v>0.84583333333333333</v>
      </c>
      <c r="Z521" s="142" t="s">
        <v>120</v>
      </c>
      <c r="AA521" s="142" t="s">
        <v>54</v>
      </c>
    </row>
    <row r="522" spans="1:27">
      <c r="A522" s="4">
        <v>7110</v>
      </c>
      <c r="B522" s="4" t="s">
        <v>40</v>
      </c>
      <c r="C522" s="4">
        <v>1029</v>
      </c>
      <c r="D522" s="4" t="s">
        <v>45</v>
      </c>
      <c r="E522" s="179">
        <v>41281</v>
      </c>
      <c r="K522" s="182">
        <v>1000248160</v>
      </c>
      <c r="L522" s="177">
        <v>41281</v>
      </c>
      <c r="P522" s="141" t="s">
        <v>54</v>
      </c>
      <c r="U522" s="141" t="s">
        <v>54</v>
      </c>
      <c r="V522" s="9">
        <v>0.43680555555555556</v>
      </c>
      <c r="W522" s="12">
        <v>0.5180555555555556</v>
      </c>
      <c r="Z522" s="142" t="s">
        <v>120</v>
      </c>
      <c r="AA522" s="142" t="s">
        <v>54</v>
      </c>
    </row>
    <row r="523" spans="1:27">
      <c r="A523" s="4">
        <v>7108</v>
      </c>
      <c r="B523" s="4" t="s">
        <v>38</v>
      </c>
      <c r="C523" s="4">
        <v>1222</v>
      </c>
      <c r="D523" s="4" t="s">
        <v>45</v>
      </c>
      <c r="E523" s="179">
        <v>41281</v>
      </c>
      <c r="K523" s="182">
        <v>1000257812</v>
      </c>
      <c r="L523" s="177">
        <v>41281</v>
      </c>
      <c r="P523" s="141" t="s">
        <v>54</v>
      </c>
      <c r="U523" s="141" t="s">
        <v>54</v>
      </c>
      <c r="V523" s="9">
        <v>0.51527777777777772</v>
      </c>
      <c r="W523" s="12">
        <v>0.95972222222222225</v>
      </c>
      <c r="Z523" s="142" t="s">
        <v>120</v>
      </c>
      <c r="AA523" s="142" t="s">
        <v>54</v>
      </c>
    </row>
    <row r="524" spans="1:27">
      <c r="A524" s="4">
        <v>7110</v>
      </c>
      <c r="B524" s="4" t="s">
        <v>44</v>
      </c>
      <c r="C524" s="4">
        <v>1915</v>
      </c>
      <c r="D524" s="4" t="s">
        <v>45</v>
      </c>
      <c r="E524" s="179">
        <v>41281</v>
      </c>
      <c r="K524" s="182">
        <v>1000262531</v>
      </c>
      <c r="L524" s="177">
        <v>41282</v>
      </c>
      <c r="P524" s="141" t="s">
        <v>54</v>
      </c>
      <c r="U524" s="141" t="s">
        <v>54</v>
      </c>
      <c r="V524" s="9">
        <v>0.80208333333333337</v>
      </c>
      <c r="W524" s="12">
        <v>0.66666666666666663</v>
      </c>
      <c r="Z524" s="142" t="s">
        <v>120</v>
      </c>
      <c r="AA524" s="142" t="s">
        <v>54</v>
      </c>
    </row>
    <row r="525" spans="1:27">
      <c r="A525" s="4">
        <v>7110</v>
      </c>
      <c r="B525" s="4" t="s">
        <v>40</v>
      </c>
      <c r="C525" s="4">
        <v>1150</v>
      </c>
      <c r="D525" s="4" t="s">
        <v>47</v>
      </c>
      <c r="E525" s="179">
        <v>41281</v>
      </c>
      <c r="K525" s="182">
        <v>1000290039</v>
      </c>
      <c r="L525" s="177">
        <v>41281</v>
      </c>
      <c r="P525" s="141" t="s">
        <v>54</v>
      </c>
      <c r="U525" s="141" t="s">
        <v>54</v>
      </c>
      <c r="V525" s="9">
        <v>0.49305555555555558</v>
      </c>
      <c r="W525" s="12">
        <v>0.65833333333333333</v>
      </c>
      <c r="Z525" s="142" t="s">
        <v>120</v>
      </c>
      <c r="AA525" s="142" t="s">
        <v>54</v>
      </c>
    </row>
    <row r="526" spans="1:27">
      <c r="A526" s="4">
        <v>7110</v>
      </c>
      <c r="B526" s="4" t="s">
        <v>40</v>
      </c>
      <c r="C526" s="4">
        <v>1130</v>
      </c>
      <c r="D526" s="4" t="s">
        <v>45</v>
      </c>
      <c r="E526" s="179">
        <v>41281</v>
      </c>
      <c r="K526" s="182">
        <v>1000294470</v>
      </c>
      <c r="L526" s="177">
        <v>41281</v>
      </c>
      <c r="P526" s="141" t="s">
        <v>54</v>
      </c>
      <c r="U526" s="141" t="s">
        <v>54</v>
      </c>
      <c r="V526" s="9">
        <v>0.47916666666666669</v>
      </c>
      <c r="W526" s="12">
        <v>0.60763888888888884</v>
      </c>
      <c r="Z526" s="142" t="s">
        <v>120</v>
      </c>
      <c r="AA526" s="142" t="s">
        <v>54</v>
      </c>
    </row>
    <row r="527" spans="1:27">
      <c r="A527" s="4">
        <v>7110</v>
      </c>
      <c r="B527" s="4" t="s">
        <v>40</v>
      </c>
      <c r="C527" s="4">
        <v>1113</v>
      </c>
      <c r="D527" s="4" t="s">
        <v>45</v>
      </c>
      <c r="E527" s="179">
        <v>41281</v>
      </c>
      <c r="K527" s="182">
        <v>1000301874</v>
      </c>
      <c r="L527" s="177">
        <v>41281</v>
      </c>
      <c r="P527" s="141" t="s">
        <v>54</v>
      </c>
      <c r="U527" s="141" t="s">
        <v>54</v>
      </c>
      <c r="V527" s="9">
        <v>0.46736111111111112</v>
      </c>
      <c r="W527" s="12">
        <v>0.50347222222222221</v>
      </c>
      <c r="Z527" s="142" t="s">
        <v>120</v>
      </c>
      <c r="AA527" s="142" t="s">
        <v>54</v>
      </c>
    </row>
    <row r="528" spans="1:27">
      <c r="A528" s="4">
        <v>7110</v>
      </c>
      <c r="B528" s="4" t="s">
        <v>40</v>
      </c>
      <c r="C528" s="4">
        <v>1302</v>
      </c>
      <c r="D528" s="4" t="s">
        <v>45</v>
      </c>
      <c r="E528" s="179">
        <v>41281</v>
      </c>
      <c r="K528" s="182">
        <v>1000312061</v>
      </c>
      <c r="L528" s="177">
        <v>41281</v>
      </c>
      <c r="P528" s="141" t="s">
        <v>54</v>
      </c>
      <c r="U528" s="141" t="s">
        <v>54</v>
      </c>
      <c r="V528" s="9">
        <v>0.54305555555555551</v>
      </c>
      <c r="W528" s="12">
        <v>0.66666666666666663</v>
      </c>
      <c r="Z528" s="142" t="s">
        <v>120</v>
      </c>
      <c r="AA528" s="142" t="s">
        <v>54</v>
      </c>
    </row>
    <row r="529" spans="1:27">
      <c r="A529" s="4">
        <v>7110</v>
      </c>
      <c r="B529" s="4" t="s">
        <v>52</v>
      </c>
      <c r="C529" s="4">
        <v>1758</v>
      </c>
      <c r="D529" s="4" t="s">
        <v>45</v>
      </c>
      <c r="E529" s="179">
        <v>41281</v>
      </c>
      <c r="K529" s="182">
        <v>1000312177</v>
      </c>
      <c r="L529" s="177">
        <v>41281</v>
      </c>
      <c r="P529" s="141" t="s">
        <v>54</v>
      </c>
      <c r="U529" s="141" t="s">
        <v>54</v>
      </c>
      <c r="V529" s="9">
        <v>0.74861111111111112</v>
      </c>
      <c r="W529" s="12">
        <v>0.76041666666666663</v>
      </c>
      <c r="Z529" s="142" t="s">
        <v>120</v>
      </c>
      <c r="AA529" s="142" t="s">
        <v>54</v>
      </c>
    </row>
    <row r="530" spans="1:27">
      <c r="A530" s="4">
        <v>7110</v>
      </c>
      <c r="B530" s="4" t="s">
        <v>40</v>
      </c>
      <c r="C530" s="4">
        <v>611</v>
      </c>
      <c r="D530" s="4" t="s">
        <v>45</v>
      </c>
      <c r="E530" s="179">
        <v>41281</v>
      </c>
      <c r="K530" s="182">
        <v>1000315387</v>
      </c>
      <c r="L530" s="177">
        <v>41281</v>
      </c>
      <c r="P530" s="141" t="s">
        <v>54</v>
      </c>
      <c r="U530" s="141" t="s">
        <v>54</v>
      </c>
      <c r="V530" s="9">
        <v>0.25763888888888886</v>
      </c>
      <c r="W530" s="12">
        <v>0.41736111111111113</v>
      </c>
      <c r="Z530" s="142" t="s">
        <v>120</v>
      </c>
      <c r="AA530" s="142" t="s">
        <v>54</v>
      </c>
    </row>
    <row r="531" spans="1:27">
      <c r="A531" s="4">
        <v>7110</v>
      </c>
      <c r="B531" s="4" t="s">
        <v>40</v>
      </c>
      <c r="C531" s="4">
        <v>937</v>
      </c>
      <c r="D531" s="4" t="s">
        <v>45</v>
      </c>
      <c r="E531" s="179">
        <v>41281</v>
      </c>
      <c r="K531" s="182">
        <v>1000317177</v>
      </c>
      <c r="L531" s="177">
        <v>41281</v>
      </c>
      <c r="P531" s="141" t="s">
        <v>54</v>
      </c>
      <c r="U531" s="141" t="s">
        <v>54</v>
      </c>
      <c r="V531" s="9">
        <v>0.40069444444444446</v>
      </c>
      <c r="W531" s="12">
        <v>0.50555555555555554</v>
      </c>
      <c r="Z531" s="142" t="s">
        <v>120</v>
      </c>
      <c r="AA531" s="142" t="s">
        <v>54</v>
      </c>
    </row>
    <row r="532" spans="1:27">
      <c r="A532" s="4">
        <v>7108</v>
      </c>
      <c r="B532" s="4" t="s">
        <v>38</v>
      </c>
      <c r="C532" s="4">
        <v>1504</v>
      </c>
      <c r="D532" s="4" t="s">
        <v>45</v>
      </c>
      <c r="E532" s="179">
        <v>41281</v>
      </c>
      <c r="K532" s="182">
        <v>1000338198</v>
      </c>
      <c r="L532" s="177">
        <v>41281</v>
      </c>
      <c r="P532" s="141" t="s">
        <v>54</v>
      </c>
      <c r="U532" s="141" t="s">
        <v>54</v>
      </c>
      <c r="V532" s="9">
        <v>0.62777777777777777</v>
      </c>
      <c r="W532" s="12">
        <v>0.87777777777777777</v>
      </c>
      <c r="Z532" s="142" t="s">
        <v>120</v>
      </c>
      <c r="AA532" s="142" t="s">
        <v>54</v>
      </c>
    </row>
    <row r="533" spans="1:27">
      <c r="A533" s="4">
        <v>7107</v>
      </c>
      <c r="B533" s="4" t="s">
        <v>40</v>
      </c>
      <c r="C533" s="4">
        <v>1504</v>
      </c>
      <c r="D533" s="4" t="s">
        <v>38</v>
      </c>
      <c r="E533" s="179">
        <v>41281</v>
      </c>
      <c r="K533" s="182">
        <v>1000338198</v>
      </c>
      <c r="L533" s="177">
        <v>41281</v>
      </c>
      <c r="P533" s="141">
        <v>0</v>
      </c>
      <c r="U533" s="141" t="s">
        <v>54</v>
      </c>
      <c r="V533" s="9">
        <v>0.62777777777777777</v>
      </c>
      <c r="W533" s="12">
        <v>0.90277777777777779</v>
      </c>
      <c r="Z533" s="142" t="s">
        <v>120</v>
      </c>
      <c r="AA533" s="142" t="s">
        <v>54</v>
      </c>
    </row>
    <row r="534" spans="1:27">
      <c r="A534" s="4">
        <v>7110</v>
      </c>
      <c r="B534" s="4" t="s">
        <v>40</v>
      </c>
      <c r="C534" s="4">
        <v>148</v>
      </c>
      <c r="D534" s="4" t="s">
        <v>45</v>
      </c>
      <c r="E534" s="179">
        <v>41281</v>
      </c>
      <c r="K534" s="182">
        <v>1000376802</v>
      </c>
      <c r="L534" s="177">
        <v>41281</v>
      </c>
      <c r="P534" s="141" t="s">
        <v>54</v>
      </c>
      <c r="U534" s="141" t="s">
        <v>54</v>
      </c>
      <c r="V534" s="9">
        <v>7.4999999999999997E-2</v>
      </c>
      <c r="W534" s="12">
        <v>0.1111111111111111</v>
      </c>
      <c r="Z534" s="142" t="s">
        <v>120</v>
      </c>
      <c r="AA534" s="142" t="s">
        <v>54</v>
      </c>
    </row>
    <row r="535" spans="1:27">
      <c r="A535" s="4">
        <v>7110</v>
      </c>
      <c r="B535" s="4" t="s">
        <v>38</v>
      </c>
      <c r="C535" s="4">
        <v>356</v>
      </c>
      <c r="D535" s="4" t="s">
        <v>50</v>
      </c>
      <c r="E535" s="179">
        <v>41281</v>
      </c>
      <c r="K535" s="182">
        <v>1000378053</v>
      </c>
      <c r="L535" s="177">
        <v>41281</v>
      </c>
      <c r="P535" s="141" t="s">
        <v>54</v>
      </c>
      <c r="U535" s="141" t="s">
        <v>54</v>
      </c>
      <c r="V535" s="9">
        <v>0.16388888888888889</v>
      </c>
      <c r="W535" s="12">
        <v>0.41388888888888886</v>
      </c>
      <c r="Z535" s="142" t="s">
        <v>120</v>
      </c>
      <c r="AA535" s="142" t="s">
        <v>54</v>
      </c>
    </row>
    <row r="536" spans="1:27">
      <c r="A536" s="4">
        <v>7107</v>
      </c>
      <c r="B536" s="4" t="s">
        <v>39</v>
      </c>
      <c r="C536" s="4">
        <v>356</v>
      </c>
      <c r="D536" s="4" t="s">
        <v>38</v>
      </c>
      <c r="E536" s="179">
        <v>41281</v>
      </c>
      <c r="K536" s="182">
        <v>1000378053</v>
      </c>
      <c r="L536" s="177">
        <v>41281</v>
      </c>
      <c r="P536" s="141">
        <v>0</v>
      </c>
      <c r="U536" s="141" t="s">
        <v>54</v>
      </c>
      <c r="V536" s="9">
        <v>0.16388888888888889</v>
      </c>
      <c r="W536" s="12">
        <v>0.64583333333333337</v>
      </c>
      <c r="Z536" s="142" t="s">
        <v>120</v>
      </c>
      <c r="AA536" s="142" t="s">
        <v>54</v>
      </c>
    </row>
    <row r="537" spans="1:27">
      <c r="A537" s="4">
        <v>7110</v>
      </c>
      <c r="B537" s="4" t="s">
        <v>40</v>
      </c>
      <c r="C537" s="4">
        <v>1158</v>
      </c>
      <c r="D537" s="4" t="s">
        <v>47</v>
      </c>
      <c r="E537" s="179">
        <v>41281</v>
      </c>
      <c r="K537" s="182">
        <v>1000389478</v>
      </c>
      <c r="L537" s="177">
        <v>41281</v>
      </c>
      <c r="P537" s="141" t="s">
        <v>54</v>
      </c>
      <c r="U537" s="141" t="s">
        <v>54</v>
      </c>
      <c r="V537" s="9">
        <v>0.49861111111111112</v>
      </c>
      <c r="W537" s="12">
        <v>0.56458333333333333</v>
      </c>
      <c r="Z537" s="142" t="s">
        <v>120</v>
      </c>
      <c r="AA537" s="142" t="s">
        <v>54</v>
      </c>
    </row>
    <row r="538" spans="1:27">
      <c r="A538" s="4">
        <v>7108</v>
      </c>
      <c r="B538" s="4" t="s">
        <v>38</v>
      </c>
      <c r="C538" s="4">
        <v>1137</v>
      </c>
      <c r="D538" s="4" t="s">
        <v>46</v>
      </c>
      <c r="E538" s="179">
        <v>41281</v>
      </c>
      <c r="K538" s="182">
        <v>1000391223</v>
      </c>
      <c r="L538" s="177">
        <v>41281</v>
      </c>
      <c r="P538" s="141" t="s">
        <v>54</v>
      </c>
      <c r="U538" s="141" t="s">
        <v>54</v>
      </c>
      <c r="V538" s="9">
        <v>0.48402777777777778</v>
      </c>
      <c r="W538" s="12">
        <v>0.58194444444444449</v>
      </c>
      <c r="Z538" s="142" t="s">
        <v>120</v>
      </c>
      <c r="AA538" s="142" t="s">
        <v>54</v>
      </c>
    </row>
    <row r="539" spans="1:27">
      <c r="A539" s="4">
        <v>7107</v>
      </c>
      <c r="B539" s="4" t="s">
        <v>43</v>
      </c>
      <c r="C539" s="4">
        <v>1137</v>
      </c>
      <c r="D539" s="4" t="s">
        <v>38</v>
      </c>
      <c r="E539" s="179">
        <v>41281</v>
      </c>
      <c r="K539" s="182">
        <v>1000391223</v>
      </c>
      <c r="L539" s="177">
        <v>41281</v>
      </c>
      <c r="P539" s="141">
        <v>0</v>
      </c>
      <c r="U539" s="141" t="s">
        <v>54</v>
      </c>
      <c r="V539" s="9">
        <v>0.48402777777777778</v>
      </c>
      <c r="W539" s="12">
        <v>0.58263888888888893</v>
      </c>
      <c r="Z539" s="142" t="s">
        <v>120</v>
      </c>
      <c r="AA539" s="142" t="s">
        <v>54</v>
      </c>
    </row>
    <row r="540" spans="1:27">
      <c r="A540" s="4">
        <v>7110</v>
      </c>
      <c r="B540" s="4" t="s">
        <v>40</v>
      </c>
      <c r="C540" s="4">
        <v>1057</v>
      </c>
      <c r="D540" s="4" t="s">
        <v>45</v>
      </c>
      <c r="E540" s="179">
        <v>41281</v>
      </c>
      <c r="K540" s="182">
        <v>1000393917</v>
      </c>
      <c r="L540" s="177">
        <v>41281</v>
      </c>
      <c r="P540" s="141" t="s">
        <v>54</v>
      </c>
      <c r="U540" s="141" t="s">
        <v>54</v>
      </c>
      <c r="V540" s="9">
        <v>0.45624999999999999</v>
      </c>
      <c r="W540" s="12">
        <v>0.48749999999999999</v>
      </c>
      <c r="Z540" s="142" t="s">
        <v>120</v>
      </c>
      <c r="AA540" s="142" t="s">
        <v>54</v>
      </c>
    </row>
    <row r="541" spans="1:27">
      <c r="A541" s="4">
        <v>7110</v>
      </c>
      <c r="B541" s="4" t="s">
        <v>40</v>
      </c>
      <c r="C541" s="4">
        <v>153</v>
      </c>
      <c r="D541" s="4" t="s">
        <v>45</v>
      </c>
      <c r="E541" s="179">
        <v>41281</v>
      </c>
      <c r="K541" s="182">
        <v>1000405097</v>
      </c>
      <c r="L541" s="177">
        <v>41281</v>
      </c>
      <c r="P541" s="141" t="s">
        <v>54</v>
      </c>
      <c r="U541" s="141" t="s">
        <v>54</v>
      </c>
      <c r="V541" s="9">
        <v>7.8472222222222221E-2</v>
      </c>
      <c r="W541" s="12">
        <v>0.24236111111111111</v>
      </c>
      <c r="Z541" s="142" t="s">
        <v>120</v>
      </c>
      <c r="AA541" s="142" t="s">
        <v>54</v>
      </c>
    </row>
    <row r="542" spans="1:27">
      <c r="A542" s="4">
        <v>7110</v>
      </c>
      <c r="B542" s="4" t="s">
        <v>40</v>
      </c>
      <c r="C542" s="4">
        <v>1230</v>
      </c>
      <c r="D542" s="4" t="s">
        <v>45</v>
      </c>
      <c r="E542" s="179">
        <v>41281</v>
      </c>
      <c r="K542" s="182">
        <v>1000413152</v>
      </c>
      <c r="L542" s="177">
        <v>41281</v>
      </c>
      <c r="P542" s="141" t="s">
        <v>54</v>
      </c>
      <c r="U542" s="141" t="s">
        <v>54</v>
      </c>
      <c r="V542" s="9">
        <v>0.52083333333333337</v>
      </c>
      <c r="W542" s="12">
        <v>0.625</v>
      </c>
      <c r="Z542" s="142" t="s">
        <v>120</v>
      </c>
      <c r="AA542" s="142" t="s">
        <v>54</v>
      </c>
    </row>
    <row r="543" spans="1:27">
      <c r="A543" s="4">
        <v>7110</v>
      </c>
      <c r="B543" s="4" t="s">
        <v>40</v>
      </c>
      <c r="C543" s="4">
        <v>1839</v>
      </c>
      <c r="D543" s="4" t="s">
        <v>45</v>
      </c>
      <c r="E543" s="179">
        <v>41281</v>
      </c>
      <c r="K543" s="182">
        <v>1000418727</v>
      </c>
      <c r="L543" s="177">
        <v>41281</v>
      </c>
      <c r="P543" s="141" t="s">
        <v>54</v>
      </c>
      <c r="U543" s="141" t="s">
        <v>54</v>
      </c>
      <c r="V543" s="9">
        <v>0.77708333333333335</v>
      </c>
      <c r="W543" s="12">
        <v>0.875</v>
      </c>
      <c r="Z543" s="142" t="s">
        <v>120</v>
      </c>
      <c r="AA543" s="142" t="s">
        <v>54</v>
      </c>
    </row>
    <row r="544" spans="1:27">
      <c r="A544" s="4">
        <v>7110</v>
      </c>
      <c r="B544" s="4" t="s">
        <v>40</v>
      </c>
      <c r="C544" s="4">
        <v>1000</v>
      </c>
      <c r="D544" s="4" t="s">
        <v>45</v>
      </c>
      <c r="E544" s="179">
        <v>41281</v>
      </c>
      <c r="K544" s="182">
        <v>1000425342</v>
      </c>
      <c r="L544" s="177">
        <v>41281</v>
      </c>
      <c r="P544" s="141" t="s">
        <v>54</v>
      </c>
      <c r="U544" s="141" t="s">
        <v>54</v>
      </c>
      <c r="V544" s="9">
        <v>0.41666666666666669</v>
      </c>
      <c r="W544" s="12">
        <v>0.44791666666666669</v>
      </c>
      <c r="Z544" s="142" t="s">
        <v>120</v>
      </c>
      <c r="AA544" s="142" t="s">
        <v>54</v>
      </c>
    </row>
    <row r="545" spans="1:27">
      <c r="A545" s="4">
        <v>7108</v>
      </c>
      <c r="B545" s="4" t="s">
        <v>38</v>
      </c>
      <c r="C545" s="4">
        <v>1842</v>
      </c>
      <c r="D545" s="4" t="s">
        <v>45</v>
      </c>
      <c r="E545" s="179">
        <v>41281</v>
      </c>
      <c r="K545" s="182">
        <v>1000445539</v>
      </c>
      <c r="L545" s="177">
        <v>41281</v>
      </c>
      <c r="P545" s="141" t="s">
        <v>54</v>
      </c>
      <c r="U545" s="141" t="s">
        <v>54</v>
      </c>
      <c r="V545" s="9">
        <v>0.77916666666666667</v>
      </c>
      <c r="W545" s="12">
        <v>0.99722222222222223</v>
      </c>
      <c r="Z545" s="142" t="s">
        <v>120</v>
      </c>
      <c r="AA545" s="142" t="s">
        <v>54</v>
      </c>
    </row>
    <row r="546" spans="1:27">
      <c r="A546" s="4">
        <v>7110</v>
      </c>
      <c r="B546" s="4" t="s">
        <v>49</v>
      </c>
      <c r="C546" s="4">
        <v>1253</v>
      </c>
      <c r="D546" s="4" t="s">
        <v>45</v>
      </c>
      <c r="E546" s="179">
        <v>41281</v>
      </c>
      <c r="K546" s="182">
        <v>1000482710</v>
      </c>
      <c r="L546" s="177">
        <v>41281</v>
      </c>
      <c r="P546" s="141" t="s">
        <v>54</v>
      </c>
      <c r="U546" s="141" t="s">
        <v>54</v>
      </c>
      <c r="V546" s="9">
        <v>0.53680555555555554</v>
      </c>
      <c r="W546" s="12">
        <v>0.78125</v>
      </c>
      <c r="Z546" s="142" t="s">
        <v>120</v>
      </c>
      <c r="AA546" s="142" t="s">
        <v>54</v>
      </c>
    </row>
    <row r="547" spans="1:27">
      <c r="A547" s="4">
        <v>7110</v>
      </c>
      <c r="B547" s="4" t="s">
        <v>40</v>
      </c>
      <c r="C547" s="4">
        <v>1655</v>
      </c>
      <c r="D547" s="4" t="s">
        <v>45</v>
      </c>
      <c r="E547" s="179">
        <v>41281</v>
      </c>
      <c r="K547" s="182">
        <v>1000500077</v>
      </c>
      <c r="L547" s="177">
        <v>41281</v>
      </c>
      <c r="P547" s="141" t="s">
        <v>54</v>
      </c>
      <c r="U547" s="141" t="s">
        <v>54</v>
      </c>
      <c r="V547" s="9">
        <v>0.70486111111111116</v>
      </c>
      <c r="W547" s="12">
        <v>0.90972222222222221</v>
      </c>
      <c r="Z547" s="142" t="s">
        <v>120</v>
      </c>
      <c r="AA547" s="142" t="s">
        <v>54</v>
      </c>
    </row>
    <row r="548" spans="1:27">
      <c r="A548" s="4">
        <v>7108</v>
      </c>
      <c r="B548" s="4" t="s">
        <v>38</v>
      </c>
      <c r="C548" s="4">
        <v>1041</v>
      </c>
      <c r="D548" s="4" t="s">
        <v>45</v>
      </c>
      <c r="E548" s="179">
        <v>41281</v>
      </c>
      <c r="K548" s="182">
        <v>1000512302</v>
      </c>
      <c r="L548" s="177">
        <v>41281</v>
      </c>
      <c r="P548" s="141" t="s">
        <v>54</v>
      </c>
      <c r="U548" s="141" t="s">
        <v>54</v>
      </c>
      <c r="V548" s="9">
        <v>0.44513888888888886</v>
      </c>
      <c r="W548" s="12">
        <v>0.65833333333333333</v>
      </c>
      <c r="Z548" s="142" t="s">
        <v>120</v>
      </c>
      <c r="AA548" s="142" t="s">
        <v>54</v>
      </c>
    </row>
    <row r="549" spans="1:27">
      <c r="A549" s="4">
        <v>7108</v>
      </c>
      <c r="B549" s="4" t="s">
        <v>38</v>
      </c>
      <c r="C549" s="4">
        <v>952</v>
      </c>
      <c r="D549" s="4" t="s">
        <v>45</v>
      </c>
      <c r="E549" s="179">
        <v>41281</v>
      </c>
      <c r="K549" s="182">
        <v>1000513182</v>
      </c>
      <c r="L549" s="177">
        <v>41281</v>
      </c>
      <c r="P549" s="141" t="s">
        <v>54</v>
      </c>
      <c r="U549" s="141" t="s">
        <v>54</v>
      </c>
      <c r="V549" s="9">
        <v>0.41111111111111109</v>
      </c>
      <c r="W549" s="12">
        <v>0.63958333333333328</v>
      </c>
      <c r="Z549" s="142" t="s">
        <v>120</v>
      </c>
      <c r="AA549" s="142" t="s">
        <v>54</v>
      </c>
    </row>
    <row r="550" spans="1:27">
      <c r="A550" s="4">
        <v>7108</v>
      </c>
      <c r="B550" s="4" t="s">
        <v>38</v>
      </c>
      <c r="C550" s="4">
        <v>1857</v>
      </c>
      <c r="D550" s="4" t="s">
        <v>45</v>
      </c>
      <c r="E550" s="179">
        <v>41281</v>
      </c>
      <c r="K550" s="182">
        <v>1000521016</v>
      </c>
      <c r="L550" s="177">
        <v>41281</v>
      </c>
      <c r="P550" s="141" t="s">
        <v>54</v>
      </c>
      <c r="U550" s="141" t="s">
        <v>54</v>
      </c>
      <c r="V550" s="9">
        <v>0.7895833333333333</v>
      </c>
      <c r="W550" s="12">
        <v>0.96180555555555558</v>
      </c>
      <c r="Z550" s="142" t="s">
        <v>120</v>
      </c>
      <c r="AA550" s="142" t="s">
        <v>54</v>
      </c>
    </row>
    <row r="551" spans="1:27">
      <c r="A551" s="4">
        <v>7110</v>
      </c>
      <c r="B551" s="4" t="s">
        <v>40</v>
      </c>
      <c r="C551" s="4">
        <v>324</v>
      </c>
      <c r="D551" s="4" t="s">
        <v>45</v>
      </c>
      <c r="E551" s="179">
        <v>41281</v>
      </c>
      <c r="K551" s="182">
        <v>1000531150</v>
      </c>
      <c r="L551" s="177">
        <v>41281</v>
      </c>
      <c r="P551" s="141" t="s">
        <v>54</v>
      </c>
      <c r="U551" s="141" t="s">
        <v>54</v>
      </c>
      <c r="V551" s="9">
        <v>0.14166666666666666</v>
      </c>
      <c r="W551" s="12">
        <v>0.27083333333333331</v>
      </c>
      <c r="Z551" s="142" t="s">
        <v>120</v>
      </c>
      <c r="AA551" s="142" t="s">
        <v>54</v>
      </c>
    </row>
    <row r="552" spans="1:27">
      <c r="A552" s="4">
        <v>7110</v>
      </c>
      <c r="B552" s="4" t="s">
        <v>40</v>
      </c>
      <c r="C552" s="4">
        <v>1309</v>
      </c>
      <c r="D552" s="4" t="s">
        <v>45</v>
      </c>
      <c r="E552" s="179">
        <v>41281</v>
      </c>
      <c r="K552" s="182">
        <v>1000532410</v>
      </c>
      <c r="L552" s="177">
        <v>41281</v>
      </c>
      <c r="P552" s="141" t="s">
        <v>54</v>
      </c>
      <c r="U552" s="141" t="s">
        <v>54</v>
      </c>
      <c r="V552" s="9">
        <v>0.54791666666666672</v>
      </c>
      <c r="W552" s="12">
        <v>0.70833333333333337</v>
      </c>
      <c r="Z552" s="142" t="s">
        <v>120</v>
      </c>
      <c r="AA552" s="142" t="s">
        <v>54</v>
      </c>
    </row>
    <row r="553" spans="1:27">
      <c r="A553" s="4">
        <v>7110</v>
      </c>
      <c r="B553" s="4" t="s">
        <v>49</v>
      </c>
      <c r="C553" s="4">
        <v>2042</v>
      </c>
      <c r="D553" s="4" t="s">
        <v>45</v>
      </c>
      <c r="E553" s="179">
        <v>41281</v>
      </c>
      <c r="K553" s="182">
        <v>1000557925</v>
      </c>
      <c r="L553" s="177">
        <v>41281</v>
      </c>
      <c r="P553" s="141" t="s">
        <v>54</v>
      </c>
      <c r="U553" s="141" t="s">
        <v>54</v>
      </c>
      <c r="V553" s="9">
        <v>0.86250000000000004</v>
      </c>
      <c r="W553" s="12">
        <v>0.89583333333333337</v>
      </c>
      <c r="Z553" s="142" t="s">
        <v>120</v>
      </c>
      <c r="AA553" s="142" t="s">
        <v>54</v>
      </c>
    </row>
    <row r="554" spans="1:27">
      <c r="A554" s="4">
        <v>7110</v>
      </c>
      <c r="B554" s="4" t="s">
        <v>40</v>
      </c>
      <c r="C554" s="4">
        <v>1938</v>
      </c>
      <c r="D554" s="4" t="s">
        <v>45</v>
      </c>
      <c r="E554" s="179">
        <v>41281</v>
      </c>
      <c r="K554" s="182">
        <v>1000566011</v>
      </c>
      <c r="L554" s="177">
        <v>41282</v>
      </c>
      <c r="P554" s="141" t="s">
        <v>54</v>
      </c>
      <c r="U554" s="141" t="s">
        <v>54</v>
      </c>
      <c r="V554" s="9">
        <v>0.81805555555555554</v>
      </c>
      <c r="W554" s="12">
        <v>8.3333333333333329E-2</v>
      </c>
      <c r="Z554" s="142" t="s">
        <v>120</v>
      </c>
      <c r="AA554" s="142" t="s">
        <v>54</v>
      </c>
    </row>
    <row r="555" spans="1:27">
      <c r="A555" s="4">
        <v>7110</v>
      </c>
      <c r="B555" s="4" t="s">
        <v>40</v>
      </c>
      <c r="C555" s="4">
        <v>1710</v>
      </c>
      <c r="D555" s="4" t="s">
        <v>45</v>
      </c>
      <c r="E555" s="179">
        <v>41281</v>
      </c>
      <c r="K555" s="182">
        <v>1000571356</v>
      </c>
      <c r="L555" s="177">
        <v>41281</v>
      </c>
      <c r="P555" s="141" t="s">
        <v>54</v>
      </c>
      <c r="U555" s="141" t="s">
        <v>54</v>
      </c>
      <c r="V555" s="9">
        <v>0.71527777777777779</v>
      </c>
      <c r="W555" s="12">
        <v>0.89583333333333337</v>
      </c>
      <c r="Z555" s="142" t="s">
        <v>120</v>
      </c>
      <c r="AA555" s="142" t="s">
        <v>54</v>
      </c>
    </row>
    <row r="556" spans="1:27">
      <c r="A556" s="4">
        <v>7110</v>
      </c>
      <c r="B556" s="4" t="s">
        <v>40</v>
      </c>
      <c r="C556" s="4">
        <v>9</v>
      </c>
      <c r="D556" s="4" t="s">
        <v>45</v>
      </c>
      <c r="E556" s="179">
        <v>41281</v>
      </c>
      <c r="K556" s="182">
        <v>1000573041</v>
      </c>
      <c r="L556" s="177">
        <v>41281</v>
      </c>
      <c r="P556" s="141" t="s">
        <v>54</v>
      </c>
      <c r="U556" s="141" t="s">
        <v>54</v>
      </c>
      <c r="V556" s="9">
        <v>6.2500000000000003E-3</v>
      </c>
      <c r="W556" s="12">
        <v>0.12222222222222222</v>
      </c>
      <c r="Z556" s="142" t="s">
        <v>120</v>
      </c>
      <c r="AA556" s="142" t="s">
        <v>54</v>
      </c>
    </row>
    <row r="557" spans="1:27">
      <c r="A557" s="4">
        <v>7108</v>
      </c>
      <c r="B557" s="4" t="s">
        <v>38</v>
      </c>
      <c r="C557" s="4">
        <v>15</v>
      </c>
      <c r="D557" s="4" t="s">
        <v>45</v>
      </c>
      <c r="E557" s="179">
        <v>41281</v>
      </c>
      <c r="K557" s="182">
        <v>1000573043</v>
      </c>
      <c r="L557" s="177">
        <v>41281</v>
      </c>
      <c r="P557" s="141" t="s">
        <v>54</v>
      </c>
      <c r="U557" s="141" t="s">
        <v>54</v>
      </c>
      <c r="V557" s="9">
        <v>1.0416666666666666E-2</v>
      </c>
      <c r="W557" s="12">
        <v>0.10208333333333333</v>
      </c>
      <c r="Z557" s="142" t="s">
        <v>120</v>
      </c>
      <c r="AA557" s="142" t="s">
        <v>54</v>
      </c>
    </row>
    <row r="558" spans="1:27">
      <c r="A558" s="4">
        <v>7110</v>
      </c>
      <c r="B558" s="4" t="s">
        <v>40</v>
      </c>
      <c r="C558" s="4">
        <v>156</v>
      </c>
      <c r="D558" s="4" t="s">
        <v>45</v>
      </c>
      <c r="E558" s="179">
        <v>41281</v>
      </c>
      <c r="K558" s="182">
        <v>1000573047</v>
      </c>
      <c r="L558" s="177">
        <v>41281</v>
      </c>
      <c r="P558" s="141" t="s">
        <v>54</v>
      </c>
      <c r="U558" s="141" t="s">
        <v>54</v>
      </c>
      <c r="V558" s="9">
        <v>8.0555555555555561E-2</v>
      </c>
      <c r="W558" s="12">
        <v>0.20555555555555555</v>
      </c>
      <c r="Z558" s="142" t="s">
        <v>120</v>
      </c>
      <c r="AA558" s="142" t="s">
        <v>54</v>
      </c>
    </row>
    <row r="559" spans="1:27">
      <c r="A559" s="4">
        <v>7110</v>
      </c>
      <c r="B559" s="4" t="s">
        <v>40</v>
      </c>
      <c r="C559" s="4">
        <v>702</v>
      </c>
      <c r="D559" s="4" t="s">
        <v>45</v>
      </c>
      <c r="E559" s="179">
        <v>41281</v>
      </c>
      <c r="K559" s="182">
        <v>1000573050</v>
      </c>
      <c r="L559" s="177">
        <v>41281</v>
      </c>
      <c r="P559" s="141" t="s">
        <v>54</v>
      </c>
      <c r="U559" s="141" t="s">
        <v>54</v>
      </c>
      <c r="V559" s="9">
        <v>0.29305555555555557</v>
      </c>
      <c r="W559" s="12">
        <v>0.36805555555555558</v>
      </c>
      <c r="Z559" s="142" t="s">
        <v>120</v>
      </c>
      <c r="AA559" s="142" t="s">
        <v>54</v>
      </c>
    </row>
    <row r="560" spans="1:27">
      <c r="A560" s="4">
        <v>7110</v>
      </c>
      <c r="B560" s="4" t="s">
        <v>40</v>
      </c>
      <c r="C560" s="4">
        <v>845</v>
      </c>
      <c r="D560" s="4" t="s">
        <v>47</v>
      </c>
      <c r="E560" s="179">
        <v>41281</v>
      </c>
      <c r="K560" s="182">
        <v>1000573059</v>
      </c>
      <c r="L560" s="177">
        <v>41281</v>
      </c>
      <c r="P560" s="141" t="s">
        <v>54</v>
      </c>
      <c r="U560" s="141" t="s">
        <v>54</v>
      </c>
      <c r="V560" s="9">
        <v>0.36458333333333331</v>
      </c>
      <c r="W560" s="12">
        <v>0.45555555555555555</v>
      </c>
      <c r="Z560" s="142" t="s">
        <v>120</v>
      </c>
      <c r="AA560" s="142" t="s">
        <v>54</v>
      </c>
    </row>
    <row r="561" spans="1:27">
      <c r="A561" s="4">
        <v>7110</v>
      </c>
      <c r="B561" s="4" t="s">
        <v>40</v>
      </c>
      <c r="C561" s="4">
        <v>1027</v>
      </c>
      <c r="D561" s="4" t="s">
        <v>45</v>
      </c>
      <c r="E561" s="179">
        <v>41281</v>
      </c>
      <c r="K561" s="182">
        <v>1000573079</v>
      </c>
      <c r="L561" s="177">
        <v>41281</v>
      </c>
      <c r="P561" s="141" t="s">
        <v>54</v>
      </c>
      <c r="U561" s="141" t="s">
        <v>54</v>
      </c>
      <c r="V561" s="9">
        <v>0.43541666666666667</v>
      </c>
      <c r="W561" s="12">
        <v>0.71458333333333335</v>
      </c>
      <c r="Z561" s="142" t="s">
        <v>120</v>
      </c>
      <c r="AA561" s="142" t="s">
        <v>54</v>
      </c>
    </row>
    <row r="562" spans="1:27">
      <c r="A562" s="4">
        <v>7110</v>
      </c>
      <c r="B562" s="4" t="s">
        <v>40</v>
      </c>
      <c r="C562" s="4">
        <v>1213</v>
      </c>
      <c r="D562" s="4" t="s">
        <v>45</v>
      </c>
      <c r="E562" s="179">
        <v>41281</v>
      </c>
      <c r="K562" s="182">
        <v>1000573108</v>
      </c>
      <c r="L562" s="177">
        <v>41281</v>
      </c>
      <c r="P562" s="141" t="s">
        <v>54</v>
      </c>
      <c r="U562" s="141" t="s">
        <v>54</v>
      </c>
      <c r="V562" s="9">
        <v>0.50902777777777775</v>
      </c>
      <c r="W562" s="12">
        <v>0.76875000000000004</v>
      </c>
      <c r="Z562" s="142" t="s">
        <v>120</v>
      </c>
      <c r="AA562" s="142" t="s">
        <v>54</v>
      </c>
    </row>
    <row r="563" spans="1:27">
      <c r="A563" s="4">
        <v>7108</v>
      </c>
      <c r="B563" s="4" t="s">
        <v>38</v>
      </c>
      <c r="C563" s="4">
        <v>1350</v>
      </c>
      <c r="D563" s="4" t="s">
        <v>45</v>
      </c>
      <c r="E563" s="179">
        <v>41281</v>
      </c>
      <c r="K563" s="182">
        <v>1000573121</v>
      </c>
      <c r="L563" s="177">
        <v>41281</v>
      </c>
      <c r="P563" s="141" t="s">
        <v>54</v>
      </c>
      <c r="U563" s="141" t="s">
        <v>54</v>
      </c>
      <c r="V563" s="9">
        <v>0.57638888888888884</v>
      </c>
      <c r="W563" s="12">
        <v>0.73402777777777772</v>
      </c>
      <c r="Z563" s="142" t="s">
        <v>120</v>
      </c>
      <c r="AA563" s="142" t="s">
        <v>54</v>
      </c>
    </row>
    <row r="564" spans="1:27">
      <c r="A564" s="4">
        <v>7110</v>
      </c>
      <c r="B564" s="4" t="s">
        <v>49</v>
      </c>
      <c r="C564" s="4">
        <v>1528</v>
      </c>
      <c r="D564" s="4" t="s">
        <v>47</v>
      </c>
      <c r="E564" s="179">
        <v>41281</v>
      </c>
      <c r="K564" s="182">
        <v>1000573139</v>
      </c>
      <c r="L564" s="177">
        <v>41281</v>
      </c>
      <c r="P564" s="141" t="s">
        <v>54</v>
      </c>
      <c r="U564" s="141" t="s">
        <v>54</v>
      </c>
      <c r="V564" s="9">
        <v>0.64444444444444449</v>
      </c>
      <c r="W564" s="12">
        <v>0.83333333333333337</v>
      </c>
      <c r="Z564" s="142" t="s">
        <v>120</v>
      </c>
      <c r="AA564" s="142" t="s">
        <v>54</v>
      </c>
    </row>
    <row r="565" spans="1:27">
      <c r="A565" s="4">
        <v>7110</v>
      </c>
      <c r="B565" s="4" t="s">
        <v>40</v>
      </c>
      <c r="C565" s="4">
        <v>1724</v>
      </c>
      <c r="D565" s="4" t="s">
        <v>45</v>
      </c>
      <c r="E565" s="179">
        <v>41281</v>
      </c>
      <c r="K565" s="182">
        <v>1000573160</v>
      </c>
      <c r="L565" s="177">
        <v>41281</v>
      </c>
      <c r="P565" s="141" t="s">
        <v>54</v>
      </c>
      <c r="U565" s="141" t="s">
        <v>54</v>
      </c>
      <c r="V565" s="9">
        <v>0.72499999999999998</v>
      </c>
      <c r="W565" s="12">
        <v>0.76666666666666672</v>
      </c>
      <c r="Z565" s="142" t="s">
        <v>120</v>
      </c>
      <c r="AA565" s="142" t="s">
        <v>54</v>
      </c>
    </row>
    <row r="566" spans="1:27">
      <c r="A566" s="4">
        <v>7110</v>
      </c>
      <c r="B566" s="4" t="s">
        <v>40</v>
      </c>
      <c r="C566" s="4">
        <v>2052</v>
      </c>
      <c r="D566" s="4" t="s">
        <v>45</v>
      </c>
      <c r="E566" s="179">
        <v>41281</v>
      </c>
      <c r="K566" s="182">
        <v>1000573170</v>
      </c>
      <c r="L566" s="177">
        <v>41282</v>
      </c>
      <c r="P566" s="141" t="s">
        <v>54</v>
      </c>
      <c r="U566" s="141" t="s">
        <v>54</v>
      </c>
      <c r="V566" s="9">
        <v>0.86944444444444446</v>
      </c>
      <c r="W566" s="12">
        <v>6.6666666666666666E-2</v>
      </c>
      <c r="Z566" s="142" t="s">
        <v>120</v>
      </c>
      <c r="AA566" s="142" t="s">
        <v>54</v>
      </c>
    </row>
    <row r="567" spans="1:27">
      <c r="A567" s="4">
        <v>7108</v>
      </c>
      <c r="B567" s="4" t="s">
        <v>38</v>
      </c>
      <c r="C567" s="4">
        <v>2056</v>
      </c>
      <c r="D567" s="4" t="s">
        <v>47</v>
      </c>
      <c r="E567" s="179">
        <v>41281</v>
      </c>
      <c r="K567" s="182">
        <v>1000573171</v>
      </c>
      <c r="L567" s="177">
        <v>41281</v>
      </c>
      <c r="P567" s="141" t="s">
        <v>54</v>
      </c>
      <c r="U567" s="141" t="s">
        <v>54</v>
      </c>
      <c r="V567" s="9">
        <v>0.87222222222222223</v>
      </c>
      <c r="W567" s="12">
        <v>0.98819444444444449</v>
      </c>
      <c r="Z567" s="142" t="s">
        <v>120</v>
      </c>
      <c r="AA567" s="142" t="s">
        <v>54</v>
      </c>
    </row>
    <row r="568" spans="1:27">
      <c r="A568" s="4">
        <v>7110</v>
      </c>
      <c r="B568" s="4" t="s">
        <v>40</v>
      </c>
      <c r="C568" s="4">
        <v>2144</v>
      </c>
      <c r="D568" s="4" t="s">
        <v>45</v>
      </c>
      <c r="E568" s="179">
        <v>41281</v>
      </c>
      <c r="K568" s="182">
        <v>1000573176</v>
      </c>
      <c r="L568" s="177">
        <v>41282</v>
      </c>
      <c r="P568" s="141" t="s">
        <v>54</v>
      </c>
      <c r="U568" s="141" t="s">
        <v>54</v>
      </c>
      <c r="V568" s="9">
        <v>0.90555555555555556</v>
      </c>
      <c r="W568" s="12">
        <v>0.25208333333333333</v>
      </c>
      <c r="Z568" s="142" t="s">
        <v>120</v>
      </c>
      <c r="AA568" s="142" t="s">
        <v>54</v>
      </c>
    </row>
    <row r="569" spans="1:27">
      <c r="A569" s="4">
        <v>7110</v>
      </c>
      <c r="B569" s="4" t="s">
        <v>40</v>
      </c>
      <c r="C569" s="4">
        <v>1812</v>
      </c>
      <c r="D569" s="4" t="s">
        <v>45</v>
      </c>
      <c r="E569" s="179">
        <v>41282</v>
      </c>
      <c r="K569" s="182">
        <v>196163</v>
      </c>
      <c r="L569" s="177">
        <v>41282</v>
      </c>
      <c r="P569" s="141" t="s">
        <v>54</v>
      </c>
      <c r="U569" s="141" t="s">
        <v>54</v>
      </c>
      <c r="V569" s="9">
        <v>0.7583333333333333</v>
      </c>
      <c r="W569" s="12">
        <v>0.85416666666666663</v>
      </c>
      <c r="Z569" s="142" t="s">
        <v>120</v>
      </c>
      <c r="AA569" s="142" t="s">
        <v>54</v>
      </c>
    </row>
    <row r="570" spans="1:27">
      <c r="A570" s="4">
        <v>7108</v>
      </c>
      <c r="B570" s="4" t="s">
        <v>38</v>
      </c>
      <c r="C570" s="4">
        <v>2227</v>
      </c>
      <c r="D570" s="4" t="s">
        <v>47</v>
      </c>
      <c r="E570" s="179">
        <v>41282</v>
      </c>
      <c r="K570" s="182">
        <v>208792</v>
      </c>
      <c r="L570" s="177">
        <v>41283</v>
      </c>
      <c r="P570" s="141" t="s">
        <v>54</v>
      </c>
      <c r="U570" s="141" t="s">
        <v>54</v>
      </c>
      <c r="V570" s="9">
        <v>0.93541666666666667</v>
      </c>
      <c r="W570" s="12">
        <v>5.347222222222222E-2</v>
      </c>
      <c r="Z570" s="142" t="s">
        <v>120</v>
      </c>
      <c r="AA570" s="142" t="s">
        <v>54</v>
      </c>
    </row>
    <row r="571" spans="1:27">
      <c r="A571" s="4">
        <v>7110</v>
      </c>
      <c r="B571" s="4" t="s">
        <v>40</v>
      </c>
      <c r="C571" s="4">
        <v>935</v>
      </c>
      <c r="D571" s="4" t="s">
        <v>45</v>
      </c>
      <c r="E571" s="179">
        <v>41282</v>
      </c>
      <c r="K571" s="182">
        <v>212034</v>
      </c>
      <c r="L571" s="177">
        <v>41282</v>
      </c>
      <c r="P571" s="141" t="s">
        <v>54</v>
      </c>
      <c r="U571" s="141" t="s">
        <v>54</v>
      </c>
      <c r="V571" s="9">
        <v>0.39930555555555558</v>
      </c>
      <c r="W571" s="12">
        <v>0.72847222222222219</v>
      </c>
      <c r="Z571" s="142" t="s">
        <v>120</v>
      </c>
      <c r="AA571" s="142" t="s">
        <v>54</v>
      </c>
    </row>
    <row r="572" spans="1:27">
      <c r="A572" s="4">
        <v>7110</v>
      </c>
      <c r="B572" s="4" t="s">
        <v>40</v>
      </c>
      <c r="C572" s="4">
        <v>649</v>
      </c>
      <c r="D572" s="4" t="s">
        <v>45</v>
      </c>
      <c r="E572" s="179">
        <v>41282</v>
      </c>
      <c r="K572" s="182">
        <v>238957</v>
      </c>
      <c r="L572" s="177">
        <v>41282</v>
      </c>
      <c r="P572" s="141" t="s">
        <v>54</v>
      </c>
      <c r="U572" s="141" t="s">
        <v>54</v>
      </c>
      <c r="V572" s="9">
        <v>0.28402777777777777</v>
      </c>
      <c r="W572" s="12">
        <v>0.36458333333333331</v>
      </c>
      <c r="Z572" s="142" t="s">
        <v>120</v>
      </c>
      <c r="AA572" s="142" t="s">
        <v>54</v>
      </c>
    </row>
    <row r="573" spans="1:27">
      <c r="A573" s="4">
        <v>7110</v>
      </c>
      <c r="B573" s="4" t="s">
        <v>40</v>
      </c>
      <c r="C573" s="4">
        <v>1356</v>
      </c>
      <c r="D573" s="4" t="s">
        <v>45</v>
      </c>
      <c r="E573" s="179">
        <v>41282</v>
      </c>
      <c r="K573" s="182">
        <v>90007503</v>
      </c>
      <c r="L573" s="177">
        <v>41282</v>
      </c>
      <c r="P573" s="141" t="s">
        <v>54</v>
      </c>
      <c r="U573" s="141" t="s">
        <v>54</v>
      </c>
      <c r="V573" s="9">
        <v>0.5805555555555556</v>
      </c>
      <c r="W573" s="12">
        <v>0.72916666666666663</v>
      </c>
      <c r="Z573" s="142" t="s">
        <v>120</v>
      </c>
      <c r="AA573" s="142" t="s">
        <v>54</v>
      </c>
    </row>
    <row r="574" spans="1:27">
      <c r="A574" s="4">
        <v>7110</v>
      </c>
      <c r="B574" s="4" t="s">
        <v>40</v>
      </c>
      <c r="C574" s="4">
        <v>49</v>
      </c>
      <c r="D574" s="4" t="s">
        <v>45</v>
      </c>
      <c r="E574" s="179">
        <v>41282</v>
      </c>
      <c r="K574" s="182">
        <v>90015296</v>
      </c>
      <c r="L574" s="177">
        <v>41282</v>
      </c>
      <c r="P574" s="141" t="s">
        <v>54</v>
      </c>
      <c r="U574" s="141" t="s">
        <v>54</v>
      </c>
      <c r="V574" s="9">
        <v>3.4027777777777775E-2</v>
      </c>
      <c r="W574" s="12">
        <v>0.23194444444444445</v>
      </c>
      <c r="Z574" s="142" t="s">
        <v>120</v>
      </c>
      <c r="AA574" s="142" t="s">
        <v>54</v>
      </c>
    </row>
    <row r="575" spans="1:27">
      <c r="A575" s="4">
        <v>7110</v>
      </c>
      <c r="B575" s="4" t="s">
        <v>40</v>
      </c>
      <c r="C575" s="4">
        <v>1528</v>
      </c>
      <c r="D575" s="4" t="s">
        <v>45</v>
      </c>
      <c r="E575" s="179">
        <v>41282</v>
      </c>
      <c r="K575" s="182">
        <v>90023080</v>
      </c>
      <c r="L575" s="177">
        <v>41282</v>
      </c>
      <c r="P575" s="141" t="s">
        <v>54</v>
      </c>
      <c r="U575" s="141" t="s">
        <v>54</v>
      </c>
      <c r="V575" s="9">
        <v>0.64444444444444449</v>
      </c>
      <c r="W575" s="12">
        <v>0.7368055555555556</v>
      </c>
      <c r="Z575" s="142" t="s">
        <v>120</v>
      </c>
      <c r="AA575" s="142" t="s">
        <v>54</v>
      </c>
    </row>
    <row r="576" spans="1:27">
      <c r="A576" s="4">
        <v>7108</v>
      </c>
      <c r="B576" s="4" t="s">
        <v>38</v>
      </c>
      <c r="C576" s="4">
        <v>1558</v>
      </c>
      <c r="D576" s="4" t="s">
        <v>45</v>
      </c>
      <c r="E576" s="179">
        <v>41282</v>
      </c>
      <c r="K576" s="182">
        <v>90099750</v>
      </c>
      <c r="L576" s="177">
        <v>41282</v>
      </c>
      <c r="P576" s="141" t="s">
        <v>54</v>
      </c>
      <c r="U576" s="141" t="s">
        <v>54</v>
      </c>
      <c r="V576" s="9">
        <v>0.66527777777777775</v>
      </c>
      <c r="W576" s="12">
        <v>0.8041666666666667</v>
      </c>
      <c r="Z576" s="142" t="s">
        <v>120</v>
      </c>
      <c r="AA576" s="142" t="s">
        <v>54</v>
      </c>
    </row>
    <row r="577" spans="1:27">
      <c r="A577" s="4">
        <v>7110</v>
      </c>
      <c r="B577" s="4" t="s">
        <v>40</v>
      </c>
      <c r="C577" s="4">
        <v>0</v>
      </c>
      <c r="D577" s="4" t="s">
        <v>45</v>
      </c>
      <c r="E577" s="179">
        <v>41282</v>
      </c>
      <c r="K577" s="182">
        <v>90114323</v>
      </c>
      <c r="L577" s="177">
        <v>41282</v>
      </c>
      <c r="P577" s="141" t="s">
        <v>54</v>
      </c>
      <c r="U577" s="141" t="s">
        <v>54</v>
      </c>
      <c r="V577" s="9">
        <v>0</v>
      </c>
      <c r="W577" s="12">
        <v>0.36805555555555558</v>
      </c>
      <c r="Z577" s="142" t="s">
        <v>120</v>
      </c>
      <c r="AA577" s="142" t="s">
        <v>54</v>
      </c>
    </row>
    <row r="578" spans="1:27">
      <c r="A578" s="4">
        <v>7110</v>
      </c>
      <c r="B578" s="4" t="s">
        <v>40</v>
      </c>
      <c r="C578" s="4">
        <v>1909</v>
      </c>
      <c r="D578" s="4" t="s">
        <v>45</v>
      </c>
      <c r="E578" s="179">
        <v>41282</v>
      </c>
      <c r="K578" s="182">
        <v>1000027808</v>
      </c>
      <c r="L578" s="177">
        <v>41283</v>
      </c>
      <c r="P578" s="141" t="s">
        <v>54</v>
      </c>
      <c r="U578" s="141" t="s">
        <v>54</v>
      </c>
      <c r="V578" s="9">
        <v>0.79791666666666672</v>
      </c>
      <c r="W578" s="12">
        <v>7.2916666666666671E-2</v>
      </c>
      <c r="Z578" s="142" t="s">
        <v>120</v>
      </c>
      <c r="AA578" s="142" t="s">
        <v>54</v>
      </c>
    </row>
    <row r="579" spans="1:27">
      <c r="A579" s="4">
        <v>7108</v>
      </c>
      <c r="B579" s="4" t="s">
        <v>38</v>
      </c>
      <c r="C579" s="4">
        <v>519</v>
      </c>
      <c r="D579" s="4" t="s">
        <v>45</v>
      </c>
      <c r="E579" s="179">
        <v>41282</v>
      </c>
      <c r="K579" s="182">
        <v>1000079346</v>
      </c>
      <c r="L579" s="177">
        <v>41282</v>
      </c>
      <c r="P579" s="141" t="s">
        <v>54</v>
      </c>
      <c r="U579" s="141" t="s">
        <v>54</v>
      </c>
      <c r="V579" s="9">
        <v>0.22152777777777777</v>
      </c>
      <c r="W579" s="12">
        <v>0.63055555555555554</v>
      </c>
      <c r="Z579" s="142" t="s">
        <v>120</v>
      </c>
      <c r="AA579" s="142" t="s">
        <v>54</v>
      </c>
    </row>
    <row r="580" spans="1:27">
      <c r="A580" s="4">
        <v>7107</v>
      </c>
      <c r="B580" s="4" t="s">
        <v>39</v>
      </c>
      <c r="C580" s="4">
        <v>519</v>
      </c>
      <c r="D580" s="4" t="s">
        <v>38</v>
      </c>
      <c r="E580" s="179">
        <v>41282</v>
      </c>
      <c r="K580" s="182">
        <v>1000079346</v>
      </c>
      <c r="L580" s="177">
        <v>41282</v>
      </c>
      <c r="P580" s="141">
        <v>0</v>
      </c>
      <c r="U580" s="141" t="s">
        <v>54</v>
      </c>
      <c r="V580" s="9">
        <v>0.22152777777777777</v>
      </c>
      <c r="W580" s="12">
        <v>0.63124999999999998</v>
      </c>
      <c r="Z580" s="142" t="s">
        <v>120</v>
      </c>
      <c r="AA580" s="142" t="s">
        <v>54</v>
      </c>
    </row>
    <row r="581" spans="1:27">
      <c r="A581" s="4">
        <v>7108</v>
      </c>
      <c r="B581" s="4" t="s">
        <v>38</v>
      </c>
      <c r="C581" s="4">
        <v>1546</v>
      </c>
      <c r="D581" s="4" t="s">
        <v>45</v>
      </c>
      <c r="E581" s="179">
        <v>41282</v>
      </c>
      <c r="K581" s="182">
        <v>1000118419</v>
      </c>
      <c r="L581" s="177">
        <v>41282</v>
      </c>
      <c r="P581" s="141" t="s">
        <v>54</v>
      </c>
      <c r="U581" s="141" t="s">
        <v>54</v>
      </c>
      <c r="V581" s="9">
        <v>0.65694444444444444</v>
      </c>
      <c r="W581" s="12">
        <v>0.93263888888888891</v>
      </c>
      <c r="Z581" s="142" t="s">
        <v>120</v>
      </c>
      <c r="AA581" s="142" t="s">
        <v>54</v>
      </c>
    </row>
    <row r="582" spans="1:27">
      <c r="A582" s="4">
        <v>7110</v>
      </c>
      <c r="B582" s="4" t="s">
        <v>40</v>
      </c>
      <c r="C582" s="4">
        <v>2108</v>
      </c>
      <c r="D582" s="4" t="s">
        <v>45</v>
      </c>
      <c r="E582" s="179">
        <v>41282</v>
      </c>
      <c r="K582" s="182">
        <v>1000149250</v>
      </c>
      <c r="L582" s="177">
        <v>41283</v>
      </c>
      <c r="P582" s="141" t="s">
        <v>54</v>
      </c>
      <c r="U582" s="141" t="s">
        <v>54</v>
      </c>
      <c r="V582" s="9">
        <v>0.88055555555555554</v>
      </c>
      <c r="W582" s="12">
        <v>0.10416666666666667</v>
      </c>
      <c r="Z582" s="142" t="s">
        <v>120</v>
      </c>
      <c r="AA582" s="142" t="s">
        <v>54</v>
      </c>
    </row>
    <row r="583" spans="1:27">
      <c r="A583" s="4">
        <v>7108</v>
      </c>
      <c r="B583" s="4" t="s">
        <v>38</v>
      </c>
      <c r="C583" s="4">
        <v>1450</v>
      </c>
      <c r="D583" s="4" t="s">
        <v>45</v>
      </c>
      <c r="E583" s="179">
        <v>41282</v>
      </c>
      <c r="K583" s="182">
        <v>1000176103</v>
      </c>
      <c r="L583" s="177">
        <v>41282</v>
      </c>
      <c r="P583" s="141" t="s">
        <v>54</v>
      </c>
      <c r="U583" s="141" t="s">
        <v>54</v>
      </c>
      <c r="V583" s="9">
        <v>0.61805555555555558</v>
      </c>
      <c r="W583" s="12">
        <v>0.77152777777777781</v>
      </c>
      <c r="Z583" s="142" t="s">
        <v>120</v>
      </c>
      <c r="AA583" s="142" t="s">
        <v>54</v>
      </c>
    </row>
    <row r="584" spans="1:27">
      <c r="A584" s="4">
        <v>7110</v>
      </c>
      <c r="B584" s="4" t="s">
        <v>40</v>
      </c>
      <c r="C584" s="4">
        <v>733</v>
      </c>
      <c r="D584" s="4" t="s">
        <v>45</v>
      </c>
      <c r="E584" s="179">
        <v>41282</v>
      </c>
      <c r="K584" s="182">
        <v>1000178056</v>
      </c>
      <c r="L584" s="177">
        <v>41282</v>
      </c>
      <c r="P584" s="141" t="s">
        <v>54</v>
      </c>
      <c r="U584" s="141" t="s">
        <v>54</v>
      </c>
      <c r="V584" s="9">
        <v>0.31458333333333333</v>
      </c>
      <c r="W584" s="12">
        <v>0.47638888888888886</v>
      </c>
      <c r="Z584" s="142" t="s">
        <v>120</v>
      </c>
      <c r="AA584" s="142" t="s">
        <v>54</v>
      </c>
    </row>
    <row r="585" spans="1:27">
      <c r="A585" s="4">
        <v>7110</v>
      </c>
      <c r="B585" s="4" t="s">
        <v>40</v>
      </c>
      <c r="C585" s="4">
        <v>1453</v>
      </c>
      <c r="D585" s="4" t="s">
        <v>45</v>
      </c>
      <c r="E585" s="179">
        <v>41282</v>
      </c>
      <c r="K585" s="182">
        <v>1000219578</v>
      </c>
      <c r="L585" s="177">
        <v>41282</v>
      </c>
      <c r="P585" s="141" t="s">
        <v>54</v>
      </c>
      <c r="U585" s="141" t="s">
        <v>54</v>
      </c>
      <c r="V585" s="9">
        <v>0.62013888888888891</v>
      </c>
      <c r="W585" s="12">
        <v>0.72777777777777775</v>
      </c>
      <c r="Z585" s="142" t="s">
        <v>120</v>
      </c>
      <c r="AA585" s="142" t="s">
        <v>54</v>
      </c>
    </row>
    <row r="586" spans="1:27">
      <c r="A586" s="4">
        <v>7110</v>
      </c>
      <c r="B586" s="4" t="s">
        <v>40</v>
      </c>
      <c r="C586" s="4">
        <v>1446</v>
      </c>
      <c r="D586" s="4" t="s">
        <v>45</v>
      </c>
      <c r="E586" s="179">
        <v>41282</v>
      </c>
      <c r="K586" s="182">
        <v>1000221659</v>
      </c>
      <c r="L586" s="177">
        <v>41282</v>
      </c>
      <c r="P586" s="141" t="s">
        <v>54</v>
      </c>
      <c r="U586" s="141" t="s">
        <v>54</v>
      </c>
      <c r="V586" s="9">
        <v>0.61527777777777781</v>
      </c>
      <c r="W586" s="12">
        <v>0.86597222222222225</v>
      </c>
      <c r="Z586" s="142" t="s">
        <v>120</v>
      </c>
      <c r="AA586" s="142" t="s">
        <v>54</v>
      </c>
    </row>
    <row r="587" spans="1:27">
      <c r="A587" s="4">
        <v>7110</v>
      </c>
      <c r="B587" s="4" t="s">
        <v>40</v>
      </c>
      <c r="C587" s="4">
        <v>1608</v>
      </c>
      <c r="D587" s="4" t="s">
        <v>45</v>
      </c>
      <c r="E587" s="179">
        <v>41282</v>
      </c>
      <c r="K587" s="182">
        <v>1000225220</v>
      </c>
      <c r="L587" s="177">
        <v>41282</v>
      </c>
      <c r="P587" s="141" t="s">
        <v>54</v>
      </c>
      <c r="U587" s="141" t="s">
        <v>54</v>
      </c>
      <c r="V587" s="9">
        <v>0.67222222222222228</v>
      </c>
      <c r="W587" s="12">
        <v>0.85347222222222219</v>
      </c>
      <c r="Z587" s="142" t="s">
        <v>120</v>
      </c>
      <c r="AA587" s="142" t="s">
        <v>54</v>
      </c>
    </row>
    <row r="588" spans="1:27">
      <c r="A588" s="4">
        <v>7108</v>
      </c>
      <c r="B588" s="4" t="s">
        <v>38</v>
      </c>
      <c r="C588" s="4">
        <v>1243</v>
      </c>
      <c r="D588" s="4" t="s">
        <v>45</v>
      </c>
      <c r="E588" s="179">
        <v>41282</v>
      </c>
      <c r="K588" s="182">
        <v>1000225946</v>
      </c>
      <c r="L588" s="177">
        <v>41282</v>
      </c>
      <c r="P588" s="141" t="s">
        <v>54</v>
      </c>
      <c r="U588" s="141" t="s">
        <v>54</v>
      </c>
      <c r="V588" s="9">
        <v>0.52986111111111112</v>
      </c>
      <c r="W588" s="12">
        <v>0.6875</v>
      </c>
      <c r="Z588" s="142" t="s">
        <v>120</v>
      </c>
      <c r="AA588" s="142" t="s">
        <v>54</v>
      </c>
    </row>
    <row r="589" spans="1:27">
      <c r="A589" s="4">
        <v>7110</v>
      </c>
      <c r="B589" s="4" t="s">
        <v>40</v>
      </c>
      <c r="C589" s="4">
        <v>1140</v>
      </c>
      <c r="D589" s="4" t="s">
        <v>45</v>
      </c>
      <c r="E589" s="179">
        <v>41282</v>
      </c>
      <c r="K589" s="182">
        <v>1000226943</v>
      </c>
      <c r="L589" s="177">
        <v>41282</v>
      </c>
      <c r="P589" s="141" t="s">
        <v>54</v>
      </c>
      <c r="U589" s="141" t="s">
        <v>54</v>
      </c>
      <c r="V589" s="9">
        <v>0.4861111111111111</v>
      </c>
      <c r="W589" s="12">
        <v>0.69652777777777775</v>
      </c>
      <c r="Z589" s="142" t="s">
        <v>120</v>
      </c>
      <c r="AA589" s="142" t="s">
        <v>54</v>
      </c>
    </row>
    <row r="590" spans="1:27">
      <c r="A590" s="4">
        <v>7108</v>
      </c>
      <c r="B590" s="4" t="s">
        <v>38</v>
      </c>
      <c r="C590" s="4">
        <v>1315</v>
      </c>
      <c r="D590" s="4" t="s">
        <v>47</v>
      </c>
      <c r="E590" s="179">
        <v>41282</v>
      </c>
      <c r="K590" s="182">
        <v>1000231931</v>
      </c>
      <c r="L590" s="177">
        <v>41282</v>
      </c>
      <c r="P590" s="141" t="s">
        <v>54</v>
      </c>
      <c r="U590" s="141" t="s">
        <v>54</v>
      </c>
      <c r="V590" s="9">
        <v>0.55208333333333337</v>
      </c>
      <c r="W590" s="12">
        <v>0.85624999999999996</v>
      </c>
      <c r="Z590" s="142" t="s">
        <v>120</v>
      </c>
      <c r="AA590" s="142" t="s">
        <v>54</v>
      </c>
    </row>
    <row r="591" spans="1:27">
      <c r="A591" s="4">
        <v>7107</v>
      </c>
      <c r="B591" s="4" t="s">
        <v>40</v>
      </c>
      <c r="C591" s="4">
        <v>1315</v>
      </c>
      <c r="D591" s="4" t="s">
        <v>38</v>
      </c>
      <c r="E591" s="179">
        <v>41282</v>
      </c>
      <c r="K591" s="182">
        <v>1000231931</v>
      </c>
      <c r="L591" s="177">
        <v>41282</v>
      </c>
      <c r="P591" s="141">
        <v>0</v>
      </c>
      <c r="U591" s="141" t="s">
        <v>54</v>
      </c>
      <c r="V591" s="9">
        <v>0.55208333333333337</v>
      </c>
      <c r="W591" s="12">
        <v>0.8569444444444444</v>
      </c>
      <c r="Z591" s="142" t="s">
        <v>120</v>
      </c>
      <c r="AA591" s="142" t="s">
        <v>54</v>
      </c>
    </row>
    <row r="592" spans="1:27">
      <c r="A592" s="4">
        <v>7110</v>
      </c>
      <c r="B592" s="4" t="s">
        <v>52</v>
      </c>
      <c r="C592" s="4">
        <v>2032</v>
      </c>
      <c r="D592" s="4" t="s">
        <v>45</v>
      </c>
      <c r="E592" s="179">
        <v>41282</v>
      </c>
      <c r="K592" s="182">
        <v>1000252476</v>
      </c>
      <c r="L592" s="177">
        <v>41282</v>
      </c>
      <c r="P592" s="141" t="s">
        <v>54</v>
      </c>
      <c r="U592" s="141" t="s">
        <v>54</v>
      </c>
      <c r="V592" s="9">
        <v>0.85555555555555551</v>
      </c>
      <c r="W592" s="12">
        <v>0.86458333333333337</v>
      </c>
      <c r="Z592" s="142" t="s">
        <v>120</v>
      </c>
      <c r="AA592" s="142" t="s">
        <v>54</v>
      </c>
    </row>
    <row r="593" spans="1:27">
      <c r="A593" s="4">
        <v>7108</v>
      </c>
      <c r="B593" s="4" t="s">
        <v>38</v>
      </c>
      <c r="C593" s="4">
        <v>1312</v>
      </c>
      <c r="D593" s="4" t="s">
        <v>45</v>
      </c>
      <c r="E593" s="179">
        <v>41282</v>
      </c>
      <c r="K593" s="182">
        <v>1000252555</v>
      </c>
      <c r="L593" s="177">
        <v>41282</v>
      </c>
      <c r="P593" s="141" t="s">
        <v>54</v>
      </c>
      <c r="U593" s="141" t="s">
        <v>54</v>
      </c>
      <c r="V593" s="9">
        <v>0.55000000000000004</v>
      </c>
      <c r="W593" s="12">
        <v>0.96805555555555556</v>
      </c>
      <c r="Z593" s="142" t="s">
        <v>120</v>
      </c>
      <c r="AA593" s="142" t="s">
        <v>54</v>
      </c>
    </row>
    <row r="594" spans="1:27">
      <c r="A594" s="4">
        <v>7110</v>
      </c>
      <c r="B594" s="4" t="s">
        <v>40</v>
      </c>
      <c r="C594" s="4">
        <v>1205</v>
      </c>
      <c r="D594" s="4" t="s">
        <v>51</v>
      </c>
      <c r="E594" s="179">
        <v>41282</v>
      </c>
      <c r="K594" s="182">
        <v>1000257374</v>
      </c>
      <c r="L594" s="177">
        <v>41282</v>
      </c>
      <c r="P594" s="141" t="s">
        <v>54</v>
      </c>
      <c r="U594" s="141" t="s">
        <v>54</v>
      </c>
      <c r="V594" s="9">
        <v>0.50347222222222221</v>
      </c>
      <c r="W594" s="12">
        <v>0.57430555555555551</v>
      </c>
      <c r="Z594" s="142" t="s">
        <v>120</v>
      </c>
      <c r="AA594" s="142" t="s">
        <v>54</v>
      </c>
    </row>
    <row r="595" spans="1:27">
      <c r="A595" s="4">
        <v>7110</v>
      </c>
      <c r="B595" s="4" t="s">
        <v>52</v>
      </c>
      <c r="C595" s="4">
        <v>2035</v>
      </c>
      <c r="D595" s="4" t="s">
        <v>45</v>
      </c>
      <c r="E595" s="179">
        <v>41282</v>
      </c>
      <c r="K595" s="182">
        <v>1000262531</v>
      </c>
      <c r="L595" s="177">
        <v>41282</v>
      </c>
      <c r="P595" s="141" t="s">
        <v>54</v>
      </c>
      <c r="U595" s="141" t="s">
        <v>54</v>
      </c>
      <c r="V595" s="9">
        <v>0.85763888888888884</v>
      </c>
      <c r="W595" s="12">
        <v>0.86458333333333337</v>
      </c>
      <c r="Z595" s="142" t="s">
        <v>120</v>
      </c>
      <c r="AA595" s="142" t="s">
        <v>54</v>
      </c>
    </row>
    <row r="596" spans="1:27">
      <c r="A596" s="4">
        <v>7110</v>
      </c>
      <c r="B596" s="4" t="s">
        <v>40</v>
      </c>
      <c r="C596" s="4">
        <v>2006</v>
      </c>
      <c r="D596" s="4" t="s">
        <v>45</v>
      </c>
      <c r="E596" s="179">
        <v>41282</v>
      </c>
      <c r="K596" s="182">
        <v>1000307832</v>
      </c>
      <c r="L596" s="177">
        <v>41282</v>
      </c>
      <c r="P596" s="141" t="s">
        <v>54</v>
      </c>
      <c r="U596" s="141" t="s">
        <v>54</v>
      </c>
      <c r="V596" s="9">
        <v>0.83750000000000002</v>
      </c>
      <c r="W596" s="12">
        <v>0.96875</v>
      </c>
      <c r="Z596" s="142" t="s">
        <v>120</v>
      </c>
      <c r="AA596" s="142" t="s">
        <v>54</v>
      </c>
    </row>
    <row r="597" spans="1:27">
      <c r="A597" s="4">
        <v>7110</v>
      </c>
      <c r="B597" s="4" t="s">
        <v>40</v>
      </c>
      <c r="C597" s="4">
        <v>2355</v>
      </c>
      <c r="D597" s="4" t="s">
        <v>45</v>
      </c>
      <c r="E597" s="179">
        <v>41282</v>
      </c>
      <c r="K597" s="182">
        <v>1000325759</v>
      </c>
      <c r="L597" s="177">
        <v>41283</v>
      </c>
      <c r="P597" s="141" t="s">
        <v>54</v>
      </c>
      <c r="U597" s="141" t="s">
        <v>54</v>
      </c>
      <c r="V597" s="9">
        <v>0.99652777777777779</v>
      </c>
      <c r="W597" s="12">
        <v>0.1125</v>
      </c>
      <c r="Z597" s="142" t="s">
        <v>120</v>
      </c>
      <c r="AA597" s="142" t="s">
        <v>54</v>
      </c>
    </row>
    <row r="598" spans="1:27">
      <c r="A598" s="4">
        <v>7110</v>
      </c>
      <c r="B598" s="4" t="s">
        <v>40</v>
      </c>
      <c r="C598" s="4">
        <v>1834</v>
      </c>
      <c r="D598" s="4" t="s">
        <v>45</v>
      </c>
      <c r="E598" s="179">
        <v>41282</v>
      </c>
      <c r="K598" s="182">
        <v>1000329285</v>
      </c>
      <c r="L598" s="177">
        <v>41282</v>
      </c>
      <c r="P598" s="141" t="s">
        <v>54</v>
      </c>
      <c r="U598" s="141" t="s">
        <v>54</v>
      </c>
      <c r="V598" s="9">
        <v>0.77361111111111114</v>
      </c>
      <c r="W598" s="12">
        <v>0.97916666666666663</v>
      </c>
      <c r="Z598" s="142" t="s">
        <v>120</v>
      </c>
      <c r="AA598" s="142" t="s">
        <v>54</v>
      </c>
    </row>
    <row r="599" spans="1:27">
      <c r="A599" s="4">
        <v>7110</v>
      </c>
      <c r="B599" s="4" t="s">
        <v>40</v>
      </c>
      <c r="C599" s="4">
        <v>1419</v>
      </c>
      <c r="D599" s="4" t="s">
        <v>47</v>
      </c>
      <c r="E599" s="179">
        <v>41282</v>
      </c>
      <c r="K599" s="182">
        <v>1000357421</v>
      </c>
      <c r="L599" s="177">
        <v>41282</v>
      </c>
      <c r="P599" s="141" t="s">
        <v>54</v>
      </c>
      <c r="U599" s="141" t="s">
        <v>54</v>
      </c>
      <c r="V599" s="9">
        <v>0.59652777777777777</v>
      </c>
      <c r="W599" s="12">
        <v>0.72777777777777775</v>
      </c>
      <c r="Z599" s="142" t="s">
        <v>120</v>
      </c>
      <c r="AA599" s="142" t="s">
        <v>54</v>
      </c>
    </row>
    <row r="600" spans="1:27">
      <c r="A600" s="4">
        <v>7108</v>
      </c>
      <c r="B600" s="4" t="s">
        <v>38</v>
      </c>
      <c r="C600" s="4">
        <v>1345</v>
      </c>
      <c r="D600" s="4" t="s">
        <v>46</v>
      </c>
      <c r="E600" s="179">
        <v>41282</v>
      </c>
      <c r="K600" s="182">
        <v>1000370355</v>
      </c>
      <c r="L600" s="177">
        <v>41282</v>
      </c>
      <c r="P600" s="141" t="s">
        <v>54</v>
      </c>
      <c r="U600" s="141" t="s">
        <v>54</v>
      </c>
      <c r="V600" s="9">
        <v>0.57291666666666663</v>
      </c>
      <c r="W600" s="12">
        <v>0.69791666666666663</v>
      </c>
      <c r="Z600" s="142" t="s">
        <v>120</v>
      </c>
      <c r="AA600" s="142" t="s">
        <v>54</v>
      </c>
    </row>
    <row r="601" spans="1:27">
      <c r="A601" s="4">
        <v>7110</v>
      </c>
      <c r="B601" s="4" t="s">
        <v>40</v>
      </c>
      <c r="C601" s="4">
        <v>1342</v>
      </c>
      <c r="D601" s="4" t="s">
        <v>45</v>
      </c>
      <c r="E601" s="179">
        <v>41282</v>
      </c>
      <c r="K601" s="182">
        <v>1000373687</v>
      </c>
      <c r="L601" s="177">
        <v>41282</v>
      </c>
      <c r="P601" s="141" t="s">
        <v>54</v>
      </c>
      <c r="U601" s="141" t="s">
        <v>54</v>
      </c>
      <c r="V601" s="9">
        <v>0.5708333333333333</v>
      </c>
      <c r="W601" s="12">
        <v>0.625</v>
      </c>
      <c r="Z601" s="142" t="s">
        <v>120</v>
      </c>
      <c r="AA601" s="142" t="s">
        <v>54</v>
      </c>
    </row>
    <row r="602" spans="1:27">
      <c r="A602" s="4">
        <v>7108</v>
      </c>
      <c r="B602" s="4" t="s">
        <v>38</v>
      </c>
      <c r="C602" s="4">
        <v>1405</v>
      </c>
      <c r="D602" s="4" t="s">
        <v>45</v>
      </c>
      <c r="E602" s="179">
        <v>41282</v>
      </c>
      <c r="K602" s="182">
        <v>1000377717</v>
      </c>
      <c r="L602" s="177">
        <v>41282</v>
      </c>
      <c r="P602" s="141" t="s">
        <v>54</v>
      </c>
      <c r="U602" s="141" t="s">
        <v>54</v>
      </c>
      <c r="V602" s="9">
        <v>0.58680555555555558</v>
      </c>
      <c r="W602" s="12">
        <v>0.78888888888888886</v>
      </c>
      <c r="Z602" s="142" t="s">
        <v>120</v>
      </c>
      <c r="AA602" s="142" t="s">
        <v>54</v>
      </c>
    </row>
    <row r="603" spans="1:27">
      <c r="A603" s="4">
        <v>7107</v>
      </c>
      <c r="B603" s="4" t="s">
        <v>39</v>
      </c>
      <c r="C603" s="4">
        <v>1405</v>
      </c>
      <c r="D603" s="4" t="s">
        <v>38</v>
      </c>
      <c r="E603" s="179">
        <v>41282</v>
      </c>
      <c r="K603" s="182">
        <v>1000377717</v>
      </c>
      <c r="L603" s="177">
        <v>41282</v>
      </c>
      <c r="P603" s="141">
        <v>0</v>
      </c>
      <c r="U603" s="141" t="s">
        <v>54</v>
      </c>
      <c r="V603" s="9">
        <v>0.58680555555555558</v>
      </c>
      <c r="W603" s="12">
        <v>0.7895833333333333</v>
      </c>
      <c r="Z603" s="142" t="s">
        <v>120</v>
      </c>
      <c r="AA603" s="142" t="s">
        <v>54</v>
      </c>
    </row>
    <row r="604" spans="1:27">
      <c r="A604" s="4">
        <v>7110</v>
      </c>
      <c r="B604" s="4" t="s">
        <v>40</v>
      </c>
      <c r="C604" s="4">
        <v>644</v>
      </c>
      <c r="D604" s="4" t="s">
        <v>45</v>
      </c>
      <c r="E604" s="179">
        <v>41282</v>
      </c>
      <c r="K604" s="182">
        <v>1000387070</v>
      </c>
      <c r="L604" s="177">
        <v>41282</v>
      </c>
      <c r="P604" s="141" t="s">
        <v>54</v>
      </c>
      <c r="U604" s="141" t="s">
        <v>54</v>
      </c>
      <c r="V604" s="9">
        <v>0.28055555555555556</v>
      </c>
      <c r="W604" s="12">
        <v>0.32291666666666669</v>
      </c>
      <c r="Z604" s="142" t="s">
        <v>120</v>
      </c>
      <c r="AA604" s="142" t="s">
        <v>54</v>
      </c>
    </row>
    <row r="605" spans="1:27">
      <c r="A605" s="4">
        <v>7110</v>
      </c>
      <c r="B605" s="4" t="s">
        <v>40</v>
      </c>
      <c r="C605" s="4">
        <v>1816</v>
      </c>
      <c r="D605" s="4" t="s">
        <v>45</v>
      </c>
      <c r="E605" s="179">
        <v>41282</v>
      </c>
      <c r="K605" s="182">
        <v>1000410651</v>
      </c>
      <c r="L605" s="177">
        <v>41282</v>
      </c>
      <c r="P605" s="141" t="s">
        <v>54</v>
      </c>
      <c r="U605" s="141" t="s">
        <v>54</v>
      </c>
      <c r="V605" s="9">
        <v>0.76111111111111107</v>
      </c>
      <c r="W605" s="12">
        <v>0.86736111111111114</v>
      </c>
      <c r="Z605" s="142" t="s">
        <v>120</v>
      </c>
      <c r="AA605" s="142" t="s">
        <v>54</v>
      </c>
    </row>
    <row r="606" spans="1:27">
      <c r="A606" s="4">
        <v>7108</v>
      </c>
      <c r="B606" s="4" t="s">
        <v>38</v>
      </c>
      <c r="C606" s="4">
        <v>34</v>
      </c>
      <c r="D606" s="4" t="s">
        <v>45</v>
      </c>
      <c r="E606" s="179">
        <v>41282</v>
      </c>
      <c r="K606" s="182">
        <v>1000456745</v>
      </c>
      <c r="L606" s="177">
        <v>41282</v>
      </c>
      <c r="P606" s="141" t="s">
        <v>54</v>
      </c>
      <c r="U606" s="141" t="s">
        <v>54</v>
      </c>
      <c r="V606" s="9">
        <v>2.361111111111111E-2</v>
      </c>
      <c r="W606" s="12">
        <v>0.86041666666666672</v>
      </c>
      <c r="Z606" s="142" t="s">
        <v>120</v>
      </c>
      <c r="AA606" s="142" t="s">
        <v>54</v>
      </c>
    </row>
    <row r="607" spans="1:27">
      <c r="A607" s="4">
        <v>7107</v>
      </c>
      <c r="B607" s="4" t="s">
        <v>39</v>
      </c>
      <c r="C607" s="4">
        <v>34</v>
      </c>
      <c r="D607" s="4" t="s">
        <v>38</v>
      </c>
      <c r="E607" s="179">
        <v>41282</v>
      </c>
      <c r="K607" s="182">
        <v>1000456745</v>
      </c>
      <c r="L607" s="177">
        <v>41282</v>
      </c>
      <c r="P607" s="141">
        <v>0</v>
      </c>
      <c r="U607" s="141" t="s">
        <v>54</v>
      </c>
      <c r="V607" s="9">
        <v>2.361111111111111E-2</v>
      </c>
      <c r="W607" s="12">
        <v>0.8618055555555556</v>
      </c>
      <c r="Z607" s="142" t="s">
        <v>120</v>
      </c>
      <c r="AA607" s="142" t="s">
        <v>54</v>
      </c>
    </row>
    <row r="608" spans="1:27">
      <c r="A608" s="4">
        <v>7110</v>
      </c>
      <c r="B608" s="4" t="s">
        <v>40</v>
      </c>
      <c r="C608" s="4">
        <v>1019</v>
      </c>
      <c r="D608" s="4" t="s">
        <v>45</v>
      </c>
      <c r="E608" s="179">
        <v>41282</v>
      </c>
      <c r="K608" s="182">
        <v>1000462461</v>
      </c>
      <c r="L608" s="177">
        <v>41282</v>
      </c>
      <c r="P608" s="141" t="s">
        <v>54</v>
      </c>
      <c r="U608" s="141" t="s">
        <v>54</v>
      </c>
      <c r="V608" s="9">
        <v>0.42986111111111114</v>
      </c>
      <c r="W608" s="12">
        <v>0.6958333333333333</v>
      </c>
      <c r="Z608" s="142" t="s">
        <v>120</v>
      </c>
      <c r="AA608" s="142" t="s">
        <v>54</v>
      </c>
    </row>
    <row r="609" spans="1:27">
      <c r="A609" s="4">
        <v>7110</v>
      </c>
      <c r="B609" s="4" t="s">
        <v>40</v>
      </c>
      <c r="C609" s="4">
        <v>2209</v>
      </c>
      <c r="D609" s="4" t="s">
        <v>45</v>
      </c>
      <c r="E609" s="179">
        <v>41282</v>
      </c>
      <c r="K609" s="182">
        <v>1000484690</v>
      </c>
      <c r="L609" s="177">
        <v>41283</v>
      </c>
      <c r="P609" s="141" t="s">
        <v>54</v>
      </c>
      <c r="U609" s="141" t="s">
        <v>54</v>
      </c>
      <c r="V609" s="9">
        <v>0.92291666666666672</v>
      </c>
      <c r="W609" s="12">
        <v>0.15625</v>
      </c>
      <c r="Z609" s="142" t="s">
        <v>120</v>
      </c>
      <c r="AA609" s="142" t="s">
        <v>54</v>
      </c>
    </row>
    <row r="610" spans="1:27">
      <c r="A610" s="4">
        <v>7110</v>
      </c>
      <c r="B610" s="4" t="s">
        <v>40</v>
      </c>
      <c r="C610" s="4">
        <v>740</v>
      </c>
      <c r="D610" s="4" t="s">
        <v>45</v>
      </c>
      <c r="E610" s="179">
        <v>41282</v>
      </c>
      <c r="K610" s="182">
        <v>1000497198</v>
      </c>
      <c r="L610" s="177">
        <v>41282</v>
      </c>
      <c r="P610" s="141" t="s">
        <v>54</v>
      </c>
      <c r="U610" s="141" t="s">
        <v>54</v>
      </c>
      <c r="V610" s="9">
        <v>0.31944444444444442</v>
      </c>
      <c r="W610" s="12">
        <v>0.47708333333333336</v>
      </c>
      <c r="Z610" s="142" t="s">
        <v>120</v>
      </c>
      <c r="AA610" s="142" t="s">
        <v>54</v>
      </c>
    </row>
    <row r="611" spans="1:27">
      <c r="A611" s="4">
        <v>7110</v>
      </c>
      <c r="B611" s="4" t="s">
        <v>40</v>
      </c>
      <c r="C611" s="4">
        <v>1936</v>
      </c>
      <c r="D611" s="4" t="s">
        <v>45</v>
      </c>
      <c r="E611" s="179">
        <v>41282</v>
      </c>
      <c r="K611" s="182">
        <v>1000504491</v>
      </c>
      <c r="L611" s="177">
        <v>41282</v>
      </c>
      <c r="P611" s="141" t="s">
        <v>54</v>
      </c>
      <c r="U611" s="141" t="s">
        <v>54</v>
      </c>
      <c r="V611" s="9">
        <v>0.81666666666666665</v>
      </c>
      <c r="W611" s="12">
        <v>0.91666666666666663</v>
      </c>
      <c r="Z611" s="142" t="s">
        <v>120</v>
      </c>
      <c r="AA611" s="142" t="s">
        <v>54</v>
      </c>
    </row>
    <row r="612" spans="1:27">
      <c r="A612" s="4">
        <v>7110</v>
      </c>
      <c r="B612" s="4" t="s">
        <v>40</v>
      </c>
      <c r="C612" s="4">
        <v>1717</v>
      </c>
      <c r="D612" s="4" t="s">
        <v>45</v>
      </c>
      <c r="E612" s="179">
        <v>41282</v>
      </c>
      <c r="K612" s="182">
        <v>1000563350</v>
      </c>
      <c r="L612" s="177">
        <v>41282</v>
      </c>
      <c r="P612" s="141" t="s">
        <v>54</v>
      </c>
      <c r="U612" s="141" t="s">
        <v>54</v>
      </c>
      <c r="V612" s="9">
        <v>0.72013888888888888</v>
      </c>
      <c r="W612" s="12">
        <v>0.76597222222222228</v>
      </c>
      <c r="Z612" s="142" t="s">
        <v>120</v>
      </c>
      <c r="AA612" s="142" t="s">
        <v>54</v>
      </c>
    </row>
    <row r="613" spans="1:27">
      <c r="A613" s="4">
        <v>7110</v>
      </c>
      <c r="B613" s="4" t="s">
        <v>40</v>
      </c>
      <c r="C613" s="4">
        <v>224</v>
      </c>
      <c r="D613" s="4" t="s">
        <v>47</v>
      </c>
      <c r="E613" s="179">
        <v>41282</v>
      </c>
      <c r="K613" s="182">
        <v>1000569958</v>
      </c>
      <c r="L613" s="177">
        <v>41282</v>
      </c>
      <c r="P613" s="141" t="s">
        <v>54</v>
      </c>
      <c r="U613" s="141" t="s">
        <v>54</v>
      </c>
      <c r="V613" s="9">
        <v>0.1</v>
      </c>
      <c r="W613" s="12">
        <v>0.40347222222222223</v>
      </c>
      <c r="Z613" s="142" t="s">
        <v>120</v>
      </c>
      <c r="AA613" s="142" t="s">
        <v>54</v>
      </c>
    </row>
    <row r="614" spans="1:27">
      <c r="A614" s="4">
        <v>7108</v>
      </c>
      <c r="B614" s="4" t="s">
        <v>38</v>
      </c>
      <c r="C614" s="4">
        <v>1938</v>
      </c>
      <c r="D614" s="4" t="s">
        <v>45</v>
      </c>
      <c r="E614" s="179">
        <v>41282</v>
      </c>
      <c r="K614" s="182">
        <v>1000570943</v>
      </c>
      <c r="L614" s="177">
        <v>41282</v>
      </c>
      <c r="P614" s="141" t="s">
        <v>54</v>
      </c>
      <c r="U614" s="141" t="s">
        <v>54</v>
      </c>
      <c r="V614" s="9">
        <v>0.81805555555555554</v>
      </c>
      <c r="W614" s="12">
        <v>0.99722222222222223</v>
      </c>
      <c r="Z614" s="142" t="s">
        <v>120</v>
      </c>
      <c r="AA614" s="142" t="s">
        <v>54</v>
      </c>
    </row>
    <row r="615" spans="1:27">
      <c r="A615" s="4">
        <v>7108</v>
      </c>
      <c r="B615" s="4" t="s">
        <v>38</v>
      </c>
      <c r="C615" s="4">
        <v>1638</v>
      </c>
      <c r="D615" s="4" t="s">
        <v>45</v>
      </c>
      <c r="E615" s="179">
        <v>41282</v>
      </c>
      <c r="K615" s="182">
        <v>1000571262</v>
      </c>
      <c r="L615" s="177">
        <v>41282</v>
      </c>
      <c r="P615" s="141" t="s">
        <v>54</v>
      </c>
      <c r="U615" s="141" t="s">
        <v>54</v>
      </c>
      <c r="V615" s="9">
        <v>0.69305555555555554</v>
      </c>
      <c r="W615" s="12">
        <v>0.82986111111111116</v>
      </c>
      <c r="Z615" s="142" t="s">
        <v>120</v>
      </c>
      <c r="AA615" s="142" t="s">
        <v>54</v>
      </c>
    </row>
    <row r="616" spans="1:27">
      <c r="A616" s="4">
        <v>7110</v>
      </c>
      <c r="B616" s="4" t="s">
        <v>40</v>
      </c>
      <c r="C616" s="4">
        <v>710</v>
      </c>
      <c r="D616" s="4" t="s">
        <v>45</v>
      </c>
      <c r="E616" s="179">
        <v>41282</v>
      </c>
      <c r="K616" s="182">
        <v>1000572879</v>
      </c>
      <c r="L616" s="177">
        <v>41282</v>
      </c>
      <c r="P616" s="141" t="s">
        <v>54</v>
      </c>
      <c r="U616" s="141" t="s">
        <v>54</v>
      </c>
      <c r="V616" s="9">
        <v>0.2986111111111111</v>
      </c>
      <c r="W616" s="12">
        <v>0.65277777777777779</v>
      </c>
      <c r="Z616" s="142" t="s">
        <v>120</v>
      </c>
      <c r="AA616" s="142" t="s">
        <v>54</v>
      </c>
    </row>
    <row r="617" spans="1:27">
      <c r="A617" s="4">
        <v>7110</v>
      </c>
      <c r="B617" s="4" t="s">
        <v>40</v>
      </c>
      <c r="C617" s="4">
        <v>58</v>
      </c>
      <c r="D617" s="4" t="s">
        <v>45</v>
      </c>
      <c r="E617" s="179">
        <v>41282</v>
      </c>
      <c r="K617" s="182">
        <v>1000573185</v>
      </c>
      <c r="L617" s="177">
        <v>41282</v>
      </c>
      <c r="P617" s="141" t="s">
        <v>54</v>
      </c>
      <c r="U617" s="141" t="s">
        <v>54</v>
      </c>
      <c r="V617" s="9">
        <v>4.027777777777778E-2</v>
      </c>
      <c r="W617" s="12">
        <v>0.29166666666666669</v>
      </c>
      <c r="Z617" s="142" t="s">
        <v>120</v>
      </c>
      <c r="AA617" s="142" t="s">
        <v>54</v>
      </c>
    </row>
    <row r="618" spans="1:27">
      <c r="A618" s="4">
        <v>7110</v>
      </c>
      <c r="B618" s="4" t="s">
        <v>40</v>
      </c>
      <c r="C618" s="4">
        <v>839</v>
      </c>
      <c r="D618" s="4" t="s">
        <v>51</v>
      </c>
      <c r="E618" s="179">
        <v>41282</v>
      </c>
      <c r="K618" s="182">
        <v>1000573197</v>
      </c>
      <c r="L618" s="177">
        <v>41282</v>
      </c>
      <c r="P618" s="141" t="s">
        <v>54</v>
      </c>
      <c r="U618" s="141" t="s">
        <v>54</v>
      </c>
      <c r="V618" s="9">
        <v>0.36041666666666666</v>
      </c>
      <c r="W618" s="12">
        <v>0.42708333333333331</v>
      </c>
      <c r="Z618" s="142" t="s">
        <v>120</v>
      </c>
      <c r="AA618" s="142" t="s">
        <v>54</v>
      </c>
    </row>
    <row r="619" spans="1:27">
      <c r="A619" s="4">
        <v>7108</v>
      </c>
      <c r="B619" s="4" t="s">
        <v>38</v>
      </c>
      <c r="C619" s="4">
        <v>921</v>
      </c>
      <c r="D619" s="4" t="s">
        <v>45</v>
      </c>
      <c r="E619" s="179">
        <v>41282</v>
      </c>
      <c r="K619" s="182">
        <v>1000573205</v>
      </c>
      <c r="L619" s="177">
        <v>41282</v>
      </c>
      <c r="P619" s="141" t="s">
        <v>54</v>
      </c>
      <c r="U619" s="141" t="s">
        <v>54</v>
      </c>
      <c r="V619" s="9">
        <v>0.38958333333333334</v>
      </c>
      <c r="W619" s="12">
        <v>0.41666666666666669</v>
      </c>
      <c r="Z619" s="142" t="s">
        <v>120</v>
      </c>
      <c r="AA619" s="142" t="s">
        <v>54</v>
      </c>
    </row>
    <row r="620" spans="1:27">
      <c r="A620" s="4">
        <v>7110</v>
      </c>
      <c r="B620" s="4" t="s">
        <v>40</v>
      </c>
      <c r="C620" s="4">
        <v>928</v>
      </c>
      <c r="D620" s="4" t="s">
        <v>45</v>
      </c>
      <c r="E620" s="179">
        <v>41282</v>
      </c>
      <c r="K620" s="182">
        <v>1000573207</v>
      </c>
      <c r="L620" s="177">
        <v>41282</v>
      </c>
      <c r="P620" s="141" t="s">
        <v>54</v>
      </c>
      <c r="U620" s="141" t="s">
        <v>54</v>
      </c>
      <c r="V620" s="9">
        <v>0.39444444444444443</v>
      </c>
      <c r="W620" s="12">
        <v>0.47499999999999998</v>
      </c>
      <c r="Z620" s="142" t="s">
        <v>120</v>
      </c>
      <c r="AA620" s="142" t="s">
        <v>54</v>
      </c>
    </row>
    <row r="621" spans="1:27">
      <c r="A621" s="4">
        <v>7110</v>
      </c>
      <c r="B621" s="4" t="s">
        <v>40</v>
      </c>
      <c r="C621" s="4">
        <v>932</v>
      </c>
      <c r="D621" s="4" t="s">
        <v>45</v>
      </c>
      <c r="E621" s="179">
        <v>41282</v>
      </c>
      <c r="K621" s="182">
        <v>1000573209</v>
      </c>
      <c r="L621" s="177">
        <v>41282</v>
      </c>
      <c r="P621" s="141" t="s">
        <v>54</v>
      </c>
      <c r="U621" s="141" t="s">
        <v>54</v>
      </c>
      <c r="V621" s="9">
        <v>0.3972222222222222</v>
      </c>
      <c r="W621" s="12">
        <v>0.47916666666666669</v>
      </c>
      <c r="Z621" s="142" t="s">
        <v>120</v>
      </c>
      <c r="AA621" s="142" t="s">
        <v>54</v>
      </c>
    </row>
    <row r="622" spans="1:27">
      <c r="A622" s="4">
        <v>7110</v>
      </c>
      <c r="B622" s="4" t="s">
        <v>40</v>
      </c>
      <c r="C622" s="4">
        <v>953</v>
      </c>
      <c r="D622" s="4" t="s">
        <v>47</v>
      </c>
      <c r="E622" s="179">
        <v>41282</v>
      </c>
      <c r="K622" s="182">
        <v>1000573216</v>
      </c>
      <c r="L622" s="177">
        <v>41282</v>
      </c>
      <c r="P622" s="141" t="s">
        <v>54</v>
      </c>
      <c r="U622" s="141" t="s">
        <v>54</v>
      </c>
      <c r="V622" s="9">
        <v>0.41180555555555554</v>
      </c>
      <c r="W622" s="12">
        <v>0.50555555555555554</v>
      </c>
      <c r="Z622" s="142" t="s">
        <v>120</v>
      </c>
      <c r="AA622" s="142" t="s">
        <v>54</v>
      </c>
    </row>
    <row r="623" spans="1:27">
      <c r="A623" s="4">
        <v>7110</v>
      </c>
      <c r="B623" s="4" t="s">
        <v>40</v>
      </c>
      <c r="C623" s="4">
        <v>1127</v>
      </c>
      <c r="D623" s="4" t="s">
        <v>47</v>
      </c>
      <c r="E623" s="179">
        <v>41282</v>
      </c>
      <c r="K623" s="182">
        <v>1000573241</v>
      </c>
      <c r="L623" s="177">
        <v>41282</v>
      </c>
      <c r="P623" s="141" t="s">
        <v>54</v>
      </c>
      <c r="U623" s="141" t="s">
        <v>54</v>
      </c>
      <c r="V623" s="9">
        <v>0.47708333333333336</v>
      </c>
      <c r="W623" s="12">
        <v>0.5</v>
      </c>
      <c r="Z623" s="142" t="s">
        <v>120</v>
      </c>
      <c r="AA623" s="142" t="s">
        <v>54</v>
      </c>
    </row>
    <row r="624" spans="1:27">
      <c r="A624" s="4">
        <v>7110</v>
      </c>
      <c r="B624" s="4" t="s">
        <v>40</v>
      </c>
      <c r="C624" s="4">
        <v>1214</v>
      </c>
      <c r="D624" s="4" t="s">
        <v>45</v>
      </c>
      <c r="E624" s="179">
        <v>41282</v>
      </c>
      <c r="K624" s="182">
        <v>1000573259</v>
      </c>
      <c r="L624" s="177">
        <v>41282</v>
      </c>
      <c r="P624" s="141" t="s">
        <v>54</v>
      </c>
      <c r="U624" s="141" t="s">
        <v>54</v>
      </c>
      <c r="V624" s="9">
        <v>0.50972222222222219</v>
      </c>
      <c r="W624" s="12">
        <v>0.54166666666666663</v>
      </c>
      <c r="Z624" s="142" t="s">
        <v>120</v>
      </c>
      <c r="AA624" s="142" t="s">
        <v>54</v>
      </c>
    </row>
    <row r="625" spans="1:27">
      <c r="A625" s="4">
        <v>7110</v>
      </c>
      <c r="B625" s="4" t="s">
        <v>40</v>
      </c>
      <c r="C625" s="4">
        <v>1349</v>
      </c>
      <c r="D625" s="4" t="s">
        <v>47</v>
      </c>
      <c r="E625" s="179">
        <v>41282</v>
      </c>
      <c r="K625" s="182">
        <v>1000573267</v>
      </c>
      <c r="L625" s="177">
        <v>41282</v>
      </c>
      <c r="P625" s="141" t="s">
        <v>54</v>
      </c>
      <c r="U625" s="141" t="s">
        <v>54</v>
      </c>
      <c r="V625" s="9">
        <v>0.5756944444444444</v>
      </c>
      <c r="W625" s="12">
        <v>0.85138888888888886</v>
      </c>
      <c r="Z625" s="142" t="s">
        <v>120</v>
      </c>
      <c r="AA625" s="142" t="s">
        <v>54</v>
      </c>
    </row>
    <row r="626" spans="1:27">
      <c r="A626" s="4">
        <v>7110</v>
      </c>
      <c r="B626" s="4" t="s">
        <v>40</v>
      </c>
      <c r="C626" s="4">
        <v>1405</v>
      </c>
      <c r="D626" s="4" t="s">
        <v>47</v>
      </c>
      <c r="E626" s="179">
        <v>41282</v>
      </c>
      <c r="K626" s="182">
        <v>1000573271</v>
      </c>
      <c r="L626" s="177">
        <v>41282</v>
      </c>
      <c r="P626" s="141" t="s">
        <v>54</v>
      </c>
      <c r="U626" s="141" t="s">
        <v>54</v>
      </c>
      <c r="V626" s="9">
        <v>0.58680555555555558</v>
      </c>
      <c r="W626" s="12">
        <v>0.68819444444444444</v>
      </c>
      <c r="Z626" s="142" t="s">
        <v>120</v>
      </c>
      <c r="AA626" s="142" t="s">
        <v>54</v>
      </c>
    </row>
    <row r="627" spans="1:27">
      <c r="A627" s="4">
        <v>7110</v>
      </c>
      <c r="B627" s="4" t="s">
        <v>40</v>
      </c>
      <c r="C627" s="4">
        <v>1504</v>
      </c>
      <c r="D627" s="4" t="s">
        <v>47</v>
      </c>
      <c r="E627" s="179">
        <v>41282</v>
      </c>
      <c r="K627" s="182">
        <v>1000573292</v>
      </c>
      <c r="L627" s="177">
        <v>41282</v>
      </c>
      <c r="P627" s="141" t="s">
        <v>54</v>
      </c>
      <c r="U627" s="141" t="s">
        <v>54</v>
      </c>
      <c r="V627" s="9">
        <v>0.62777777777777777</v>
      </c>
      <c r="W627" s="12">
        <v>0.69305555555555554</v>
      </c>
      <c r="Z627" s="142" t="s">
        <v>120</v>
      </c>
      <c r="AA627" s="142" t="s">
        <v>54</v>
      </c>
    </row>
    <row r="628" spans="1:27">
      <c r="A628" s="4">
        <v>7110</v>
      </c>
      <c r="B628" s="4" t="s">
        <v>40</v>
      </c>
      <c r="C628" s="4">
        <v>1524</v>
      </c>
      <c r="D628" s="4" t="s">
        <v>45</v>
      </c>
      <c r="E628" s="179">
        <v>41282</v>
      </c>
      <c r="K628" s="182">
        <v>1000573299</v>
      </c>
      <c r="L628" s="177">
        <v>41282</v>
      </c>
      <c r="P628" s="141" t="s">
        <v>54</v>
      </c>
      <c r="U628" s="141" t="s">
        <v>54</v>
      </c>
      <c r="V628" s="9">
        <v>0.64166666666666672</v>
      </c>
      <c r="W628" s="12">
        <v>0.73055555555555551</v>
      </c>
      <c r="Z628" s="142" t="s">
        <v>120</v>
      </c>
      <c r="AA628" s="142" t="s">
        <v>54</v>
      </c>
    </row>
    <row r="629" spans="1:27">
      <c r="A629" s="4">
        <v>7110</v>
      </c>
      <c r="B629" s="4" t="s">
        <v>40</v>
      </c>
      <c r="C629" s="4">
        <v>1634</v>
      </c>
      <c r="D629" s="4" t="s">
        <v>45</v>
      </c>
      <c r="E629" s="179">
        <v>41282</v>
      </c>
      <c r="K629" s="182">
        <v>1000573312</v>
      </c>
      <c r="L629" s="177">
        <v>41282</v>
      </c>
      <c r="P629" s="141" t="s">
        <v>54</v>
      </c>
      <c r="U629" s="141" t="s">
        <v>54</v>
      </c>
      <c r="V629" s="9">
        <v>0.69027777777777777</v>
      </c>
      <c r="W629" s="12">
        <v>0.72986111111111107</v>
      </c>
      <c r="Z629" s="142" t="s">
        <v>120</v>
      </c>
      <c r="AA629" s="142" t="s">
        <v>54</v>
      </c>
    </row>
    <row r="630" spans="1:27">
      <c r="A630" s="4">
        <v>7108</v>
      </c>
      <c r="B630" s="4" t="s">
        <v>38</v>
      </c>
      <c r="C630" s="4">
        <v>2056</v>
      </c>
      <c r="D630" s="4" t="s">
        <v>45</v>
      </c>
      <c r="E630" s="179">
        <v>41282</v>
      </c>
      <c r="K630" s="182">
        <v>1000573331</v>
      </c>
      <c r="L630" s="177">
        <v>41283</v>
      </c>
      <c r="P630" s="141" t="s">
        <v>54</v>
      </c>
      <c r="U630" s="141" t="s">
        <v>54</v>
      </c>
      <c r="V630" s="9">
        <v>0.87222222222222223</v>
      </c>
      <c r="W630" s="12">
        <v>2.7083333333333334E-2</v>
      </c>
      <c r="Z630" s="142" t="s">
        <v>120</v>
      </c>
      <c r="AA630" s="142" t="s">
        <v>54</v>
      </c>
    </row>
    <row r="631" spans="1:27">
      <c r="A631" s="4">
        <v>7110</v>
      </c>
      <c r="B631" s="4" t="s">
        <v>40</v>
      </c>
      <c r="C631" s="4">
        <v>2127</v>
      </c>
      <c r="D631" s="4" t="s">
        <v>45</v>
      </c>
      <c r="E631" s="179">
        <v>41282</v>
      </c>
      <c r="K631" s="182">
        <v>1000573332</v>
      </c>
      <c r="L631" s="177">
        <v>41282</v>
      </c>
      <c r="P631" s="141" t="s">
        <v>54</v>
      </c>
      <c r="U631" s="141" t="s">
        <v>54</v>
      </c>
      <c r="V631" s="9">
        <v>0.89375000000000004</v>
      </c>
      <c r="W631" s="12">
        <v>0.98958333333333337</v>
      </c>
      <c r="Z631" s="142" t="s">
        <v>120</v>
      </c>
      <c r="AA631" s="142" t="s">
        <v>54</v>
      </c>
    </row>
    <row r="632" spans="1:27">
      <c r="A632" s="4">
        <v>7110</v>
      </c>
      <c r="B632" s="4" t="s">
        <v>40</v>
      </c>
      <c r="C632" s="4">
        <v>220</v>
      </c>
      <c r="D632" s="4" t="s">
        <v>45</v>
      </c>
      <c r="E632" s="179">
        <v>41283</v>
      </c>
      <c r="K632" s="182">
        <v>213337</v>
      </c>
      <c r="L632" s="177">
        <v>41283</v>
      </c>
      <c r="P632" s="141" t="s">
        <v>54</v>
      </c>
      <c r="U632" s="141" t="s">
        <v>54</v>
      </c>
      <c r="V632" s="9">
        <v>9.7222222222222224E-2</v>
      </c>
      <c r="W632" s="12">
        <v>0.22222222222222221</v>
      </c>
      <c r="Z632" s="142" t="s">
        <v>120</v>
      </c>
      <c r="AA632" s="142" t="s">
        <v>54</v>
      </c>
    </row>
    <row r="633" spans="1:27">
      <c r="A633" s="4">
        <v>7110</v>
      </c>
      <c r="B633" s="4" t="s">
        <v>40</v>
      </c>
      <c r="C633" s="4">
        <v>434</v>
      </c>
      <c r="D633" s="4" t="s">
        <v>45</v>
      </c>
      <c r="E633" s="179">
        <v>41283</v>
      </c>
      <c r="K633" s="182">
        <v>253213</v>
      </c>
      <c r="L633" s="177">
        <v>41283</v>
      </c>
      <c r="P633" s="141" t="s">
        <v>54</v>
      </c>
      <c r="U633" s="141" t="s">
        <v>54</v>
      </c>
      <c r="V633" s="9">
        <v>0.19027777777777777</v>
      </c>
      <c r="W633" s="12">
        <v>0.33333333333333331</v>
      </c>
      <c r="Z633" s="142" t="s">
        <v>120</v>
      </c>
      <c r="AA633" s="142" t="s">
        <v>54</v>
      </c>
    </row>
    <row r="634" spans="1:27">
      <c r="A634" s="4">
        <v>7110</v>
      </c>
      <c r="B634" s="4" t="s">
        <v>40</v>
      </c>
      <c r="C634" s="4">
        <v>1437</v>
      </c>
      <c r="D634" s="4" t="s">
        <v>45</v>
      </c>
      <c r="E634" s="179">
        <v>41283</v>
      </c>
      <c r="K634" s="182">
        <v>253213</v>
      </c>
      <c r="L634" s="177">
        <v>41283</v>
      </c>
      <c r="P634" s="141" t="s">
        <v>54</v>
      </c>
      <c r="U634" s="141" t="s">
        <v>54</v>
      </c>
      <c r="V634" s="9">
        <v>0.60902777777777772</v>
      </c>
      <c r="W634" s="12">
        <v>0.71875</v>
      </c>
      <c r="Z634" s="142" t="s">
        <v>120</v>
      </c>
      <c r="AA634" s="142" t="s">
        <v>54</v>
      </c>
    </row>
    <row r="635" spans="1:27">
      <c r="A635" s="4">
        <v>7110</v>
      </c>
      <c r="B635" s="4" t="s">
        <v>40</v>
      </c>
      <c r="C635" s="4">
        <v>1221</v>
      </c>
      <c r="D635" s="4" t="s">
        <v>45</v>
      </c>
      <c r="E635" s="179">
        <v>41283</v>
      </c>
      <c r="K635" s="182">
        <v>290457</v>
      </c>
      <c r="L635" s="177">
        <v>41283</v>
      </c>
      <c r="P635" s="141" t="s">
        <v>54</v>
      </c>
      <c r="U635" s="141" t="s">
        <v>54</v>
      </c>
      <c r="V635" s="9">
        <v>0.51458333333333328</v>
      </c>
      <c r="W635" s="12">
        <v>0.6381944444444444</v>
      </c>
      <c r="Z635" s="142" t="s">
        <v>120</v>
      </c>
      <c r="AA635" s="142" t="s">
        <v>54</v>
      </c>
    </row>
    <row r="636" spans="1:27">
      <c r="A636" s="4">
        <v>7110</v>
      </c>
      <c r="B636" s="4" t="s">
        <v>40</v>
      </c>
      <c r="C636" s="4">
        <v>959</v>
      </c>
      <c r="D636" s="4" t="s">
        <v>45</v>
      </c>
      <c r="E636" s="179">
        <v>41283</v>
      </c>
      <c r="K636" s="182">
        <v>57004544</v>
      </c>
      <c r="L636" s="177">
        <v>41283</v>
      </c>
      <c r="P636" s="141" t="s">
        <v>54</v>
      </c>
      <c r="U636" s="141" t="s">
        <v>54</v>
      </c>
      <c r="V636" s="9">
        <v>0.41597222222222224</v>
      </c>
      <c r="W636" s="12">
        <v>0.44930555555555557</v>
      </c>
      <c r="Z636" s="142" t="s">
        <v>120</v>
      </c>
      <c r="AA636" s="142" t="s">
        <v>54</v>
      </c>
    </row>
    <row r="637" spans="1:27">
      <c r="A637" s="4">
        <v>7110</v>
      </c>
      <c r="B637" s="4" t="s">
        <v>40</v>
      </c>
      <c r="C637" s="4">
        <v>1146</v>
      </c>
      <c r="D637" s="4" t="s">
        <v>45</v>
      </c>
      <c r="E637" s="179">
        <v>41283</v>
      </c>
      <c r="K637" s="182">
        <v>84038710</v>
      </c>
      <c r="L637" s="177">
        <v>41283</v>
      </c>
      <c r="P637" s="141" t="s">
        <v>54</v>
      </c>
      <c r="U637" s="141" t="s">
        <v>54</v>
      </c>
      <c r="V637" s="9">
        <v>0.49027777777777776</v>
      </c>
      <c r="W637" s="12">
        <v>0.68055555555555558</v>
      </c>
      <c r="Z637" s="142" t="s">
        <v>120</v>
      </c>
      <c r="AA637" s="142" t="s">
        <v>54</v>
      </c>
    </row>
    <row r="638" spans="1:27">
      <c r="A638" s="4">
        <v>7110</v>
      </c>
      <c r="B638" s="4" t="s">
        <v>40</v>
      </c>
      <c r="C638" s="4">
        <v>1638</v>
      </c>
      <c r="D638" s="4" t="s">
        <v>45</v>
      </c>
      <c r="E638" s="179">
        <v>41283</v>
      </c>
      <c r="K638" s="182">
        <v>90002228</v>
      </c>
      <c r="L638" s="177">
        <v>41283</v>
      </c>
      <c r="P638" s="141" t="s">
        <v>54</v>
      </c>
      <c r="U638" s="141" t="s">
        <v>54</v>
      </c>
      <c r="V638" s="9">
        <v>0.69305555555555554</v>
      </c>
      <c r="W638" s="12">
        <v>0.74513888888888891</v>
      </c>
      <c r="Z638" s="142" t="s">
        <v>120</v>
      </c>
      <c r="AA638" s="142" t="s">
        <v>54</v>
      </c>
    </row>
    <row r="639" spans="1:27">
      <c r="A639" s="4">
        <v>7110</v>
      </c>
      <c r="B639" s="4" t="s">
        <v>40</v>
      </c>
      <c r="C639" s="4">
        <v>1555</v>
      </c>
      <c r="D639" s="4" t="s">
        <v>45</v>
      </c>
      <c r="E639" s="179">
        <v>41283</v>
      </c>
      <c r="K639" s="182">
        <v>90005363</v>
      </c>
      <c r="L639" s="177">
        <v>41283</v>
      </c>
      <c r="P639" s="141" t="s">
        <v>54</v>
      </c>
      <c r="U639" s="141" t="s">
        <v>54</v>
      </c>
      <c r="V639" s="9">
        <v>0.66319444444444442</v>
      </c>
      <c r="W639" s="12">
        <v>0.68263888888888891</v>
      </c>
      <c r="Z639" s="142" t="s">
        <v>120</v>
      </c>
      <c r="AA639" s="142" t="s">
        <v>54</v>
      </c>
    </row>
    <row r="640" spans="1:27">
      <c r="A640" s="4">
        <v>7110</v>
      </c>
      <c r="B640" s="4" t="s">
        <v>40</v>
      </c>
      <c r="C640" s="4">
        <v>147</v>
      </c>
      <c r="D640" s="4" t="s">
        <v>45</v>
      </c>
      <c r="E640" s="179">
        <v>41283</v>
      </c>
      <c r="K640" s="182">
        <v>90028038</v>
      </c>
      <c r="L640" s="177">
        <v>41283</v>
      </c>
      <c r="P640" s="141" t="s">
        <v>54</v>
      </c>
      <c r="U640" s="141" t="s">
        <v>54</v>
      </c>
      <c r="V640" s="9">
        <v>7.4305555555555555E-2</v>
      </c>
      <c r="W640" s="12">
        <v>0.125</v>
      </c>
      <c r="Z640" s="142" t="s">
        <v>120</v>
      </c>
      <c r="AA640" s="142" t="s">
        <v>54</v>
      </c>
    </row>
    <row r="641" spans="1:27">
      <c r="A641" s="4">
        <v>7110</v>
      </c>
      <c r="B641" s="4" t="s">
        <v>40</v>
      </c>
      <c r="C641" s="4">
        <v>848</v>
      </c>
      <c r="D641" s="4" t="s">
        <v>45</v>
      </c>
      <c r="E641" s="179">
        <v>41283</v>
      </c>
      <c r="K641" s="182">
        <v>90038912</v>
      </c>
      <c r="L641" s="177">
        <v>41283</v>
      </c>
      <c r="P641" s="141" t="s">
        <v>54</v>
      </c>
      <c r="U641" s="141" t="s">
        <v>54</v>
      </c>
      <c r="V641" s="9">
        <v>0.36666666666666664</v>
      </c>
      <c r="W641" s="12">
        <v>0.5131944444444444</v>
      </c>
      <c r="Z641" s="142" t="s">
        <v>120</v>
      </c>
      <c r="AA641" s="142" t="s">
        <v>54</v>
      </c>
    </row>
    <row r="642" spans="1:27">
      <c r="A642" s="4">
        <v>7110</v>
      </c>
      <c r="B642" s="4" t="s">
        <v>40</v>
      </c>
      <c r="C642" s="4">
        <v>907</v>
      </c>
      <c r="D642" s="4" t="s">
        <v>45</v>
      </c>
      <c r="E642" s="179">
        <v>41283</v>
      </c>
      <c r="K642" s="182">
        <v>90041042</v>
      </c>
      <c r="L642" s="177">
        <v>41283</v>
      </c>
      <c r="P642" s="141" t="s">
        <v>54</v>
      </c>
      <c r="U642" s="141" t="s">
        <v>54</v>
      </c>
      <c r="V642" s="9">
        <v>0.37986111111111109</v>
      </c>
      <c r="W642" s="12">
        <v>0.52083333333333337</v>
      </c>
      <c r="Z642" s="142" t="s">
        <v>120</v>
      </c>
      <c r="AA642" s="142" t="s">
        <v>54</v>
      </c>
    </row>
    <row r="643" spans="1:27">
      <c r="A643" s="4">
        <v>7108</v>
      </c>
      <c r="B643" s="4" t="s">
        <v>38</v>
      </c>
      <c r="C643" s="4">
        <v>854</v>
      </c>
      <c r="D643" s="4" t="s">
        <v>45</v>
      </c>
      <c r="E643" s="179">
        <v>41283</v>
      </c>
      <c r="K643" s="182">
        <v>90163547</v>
      </c>
      <c r="L643" s="177">
        <v>41283</v>
      </c>
      <c r="P643" s="141" t="s">
        <v>54</v>
      </c>
      <c r="U643" s="141" t="s">
        <v>54</v>
      </c>
      <c r="V643" s="9">
        <v>0.37083333333333335</v>
      </c>
      <c r="W643" s="12">
        <v>0.53541666666666665</v>
      </c>
      <c r="Z643" s="142" t="s">
        <v>120</v>
      </c>
      <c r="AA643" s="142" t="s">
        <v>54</v>
      </c>
    </row>
    <row r="644" spans="1:27">
      <c r="A644" s="4">
        <v>7108</v>
      </c>
      <c r="B644" s="4" t="s">
        <v>38</v>
      </c>
      <c r="C644" s="4">
        <v>1355</v>
      </c>
      <c r="D644" s="4" t="s">
        <v>45</v>
      </c>
      <c r="E644" s="179">
        <v>41283</v>
      </c>
      <c r="K644" s="182">
        <v>99015361</v>
      </c>
      <c r="L644" s="177">
        <v>41283</v>
      </c>
      <c r="P644" s="141" t="s">
        <v>54</v>
      </c>
      <c r="U644" s="141" t="s">
        <v>54</v>
      </c>
      <c r="V644" s="9">
        <v>0.57986111111111116</v>
      </c>
      <c r="W644" s="12">
        <v>0.69513888888888886</v>
      </c>
      <c r="Z644" s="142" t="s">
        <v>120</v>
      </c>
      <c r="AA644" s="142" t="s">
        <v>54</v>
      </c>
    </row>
    <row r="645" spans="1:27">
      <c r="A645" s="4">
        <v>7110</v>
      </c>
      <c r="B645" s="4" t="s">
        <v>40</v>
      </c>
      <c r="C645" s="4">
        <v>2037</v>
      </c>
      <c r="D645" s="4" t="s">
        <v>45</v>
      </c>
      <c r="E645" s="179">
        <v>41283</v>
      </c>
      <c r="K645" s="182">
        <v>99029965</v>
      </c>
      <c r="L645" s="177">
        <v>41284</v>
      </c>
      <c r="P645" s="141" t="s">
        <v>54</v>
      </c>
      <c r="U645" s="141" t="s">
        <v>54</v>
      </c>
      <c r="V645" s="9">
        <v>0.85902777777777772</v>
      </c>
      <c r="W645" s="12">
        <v>0.14583333333333334</v>
      </c>
      <c r="Z645" s="142" t="s">
        <v>120</v>
      </c>
      <c r="AA645" s="142" t="s">
        <v>54</v>
      </c>
    </row>
    <row r="646" spans="1:27">
      <c r="A646" s="4">
        <v>7110</v>
      </c>
      <c r="B646" s="4" t="s">
        <v>40</v>
      </c>
      <c r="C646" s="4">
        <v>955</v>
      </c>
      <c r="D646" s="4" t="s">
        <v>45</v>
      </c>
      <c r="E646" s="179">
        <v>41283</v>
      </c>
      <c r="K646" s="182">
        <v>99036090</v>
      </c>
      <c r="L646" s="177">
        <v>41283</v>
      </c>
      <c r="P646" s="141" t="s">
        <v>54</v>
      </c>
      <c r="U646" s="141" t="s">
        <v>54</v>
      </c>
      <c r="V646" s="9">
        <v>0.41319444444444442</v>
      </c>
      <c r="W646" s="12">
        <v>0.52500000000000002</v>
      </c>
      <c r="Z646" s="142" t="s">
        <v>120</v>
      </c>
      <c r="AA646" s="142" t="s">
        <v>54</v>
      </c>
    </row>
    <row r="647" spans="1:27">
      <c r="A647" s="4">
        <v>7108</v>
      </c>
      <c r="B647" s="4" t="s">
        <v>38</v>
      </c>
      <c r="C647" s="4">
        <v>741</v>
      </c>
      <c r="D647" s="4" t="s">
        <v>45</v>
      </c>
      <c r="E647" s="179">
        <v>41283</v>
      </c>
      <c r="K647" s="182">
        <v>99051709</v>
      </c>
      <c r="L647" s="177">
        <v>41283</v>
      </c>
      <c r="P647" s="141" t="s">
        <v>54</v>
      </c>
      <c r="U647" s="141" t="s">
        <v>54</v>
      </c>
      <c r="V647" s="9">
        <v>0.32013888888888886</v>
      </c>
      <c r="W647" s="12">
        <v>0.53888888888888886</v>
      </c>
      <c r="Z647" s="142" t="s">
        <v>120</v>
      </c>
      <c r="AA647" s="142" t="s">
        <v>54</v>
      </c>
    </row>
    <row r="648" spans="1:27">
      <c r="A648" s="4">
        <v>7108</v>
      </c>
      <c r="B648" s="4" t="s">
        <v>38</v>
      </c>
      <c r="C648" s="4">
        <v>1207</v>
      </c>
      <c r="D648" s="4" t="s">
        <v>45</v>
      </c>
      <c r="E648" s="179">
        <v>41283</v>
      </c>
      <c r="K648" s="182">
        <v>1000006905</v>
      </c>
      <c r="L648" s="177">
        <v>41283</v>
      </c>
      <c r="P648" s="141" t="s">
        <v>54</v>
      </c>
      <c r="U648" s="141" t="s">
        <v>54</v>
      </c>
      <c r="V648" s="9">
        <v>0.50486111111111109</v>
      </c>
      <c r="W648" s="12">
        <v>0.74652777777777779</v>
      </c>
      <c r="Z648" s="142" t="s">
        <v>120</v>
      </c>
      <c r="AA648" s="142" t="s">
        <v>54</v>
      </c>
    </row>
    <row r="649" spans="1:27">
      <c r="A649" s="4">
        <v>7110</v>
      </c>
      <c r="B649" s="4" t="s">
        <v>40</v>
      </c>
      <c r="C649" s="4">
        <v>1734</v>
      </c>
      <c r="D649" s="4" t="s">
        <v>45</v>
      </c>
      <c r="E649" s="179">
        <v>41283</v>
      </c>
      <c r="K649" s="182">
        <v>1000009880</v>
      </c>
      <c r="L649" s="177">
        <v>41283</v>
      </c>
      <c r="P649" s="141" t="s">
        <v>54</v>
      </c>
      <c r="U649" s="141" t="s">
        <v>54</v>
      </c>
      <c r="V649" s="9">
        <v>0.7319444444444444</v>
      </c>
      <c r="W649" s="12">
        <v>0.79166666666666663</v>
      </c>
      <c r="Z649" s="142" t="s">
        <v>120</v>
      </c>
      <c r="AA649" s="142" t="s">
        <v>54</v>
      </c>
    </row>
    <row r="650" spans="1:27">
      <c r="A650" s="4">
        <v>7110</v>
      </c>
      <c r="B650" s="4" t="s">
        <v>40</v>
      </c>
      <c r="C650" s="4">
        <v>1015</v>
      </c>
      <c r="D650" s="4" t="s">
        <v>45</v>
      </c>
      <c r="E650" s="179">
        <v>41283</v>
      </c>
      <c r="K650" s="182">
        <v>1000018577</v>
      </c>
      <c r="L650" s="177">
        <v>41283</v>
      </c>
      <c r="P650" s="141" t="s">
        <v>54</v>
      </c>
      <c r="U650" s="141" t="s">
        <v>54</v>
      </c>
      <c r="V650" s="9">
        <v>0.42708333333333331</v>
      </c>
      <c r="W650" s="12">
        <v>0.56458333333333333</v>
      </c>
      <c r="Z650" s="142" t="s">
        <v>120</v>
      </c>
      <c r="AA650" s="142" t="s">
        <v>54</v>
      </c>
    </row>
    <row r="651" spans="1:27">
      <c r="A651" s="4">
        <v>7110</v>
      </c>
      <c r="B651" s="4" t="s">
        <v>49</v>
      </c>
      <c r="C651" s="4">
        <v>2229</v>
      </c>
      <c r="D651" s="4" t="s">
        <v>45</v>
      </c>
      <c r="E651" s="179">
        <v>41283</v>
      </c>
      <c r="K651" s="182">
        <v>1000040861</v>
      </c>
      <c r="L651" s="177">
        <v>41283</v>
      </c>
      <c r="P651" s="141" t="s">
        <v>54</v>
      </c>
      <c r="U651" s="141" t="s">
        <v>54</v>
      </c>
      <c r="V651" s="9">
        <v>0.93680555555555556</v>
      </c>
      <c r="W651" s="12">
        <v>0.96180555555555558</v>
      </c>
      <c r="Z651" s="142" t="s">
        <v>120</v>
      </c>
      <c r="AA651" s="142" t="s">
        <v>54</v>
      </c>
    </row>
    <row r="652" spans="1:27">
      <c r="A652" s="4">
        <v>7108</v>
      </c>
      <c r="B652" s="4" t="s">
        <v>38</v>
      </c>
      <c r="C652" s="4">
        <v>1331</v>
      </c>
      <c r="D652" s="4" t="s">
        <v>45</v>
      </c>
      <c r="E652" s="179">
        <v>41283</v>
      </c>
      <c r="K652" s="182">
        <v>1000046245</v>
      </c>
      <c r="L652" s="177">
        <v>41283</v>
      </c>
      <c r="P652" s="141" t="s">
        <v>54</v>
      </c>
      <c r="U652" s="141" t="s">
        <v>54</v>
      </c>
      <c r="V652" s="9">
        <v>0.56319444444444444</v>
      </c>
      <c r="W652" s="12">
        <v>0.68125000000000002</v>
      </c>
      <c r="Z652" s="142" t="s">
        <v>120</v>
      </c>
      <c r="AA652" s="142" t="s">
        <v>54</v>
      </c>
    </row>
    <row r="653" spans="1:27">
      <c r="A653" s="4">
        <v>7108</v>
      </c>
      <c r="B653" s="4" t="s">
        <v>38</v>
      </c>
      <c r="C653" s="4">
        <v>1413</v>
      </c>
      <c r="D653" s="4" t="s">
        <v>45</v>
      </c>
      <c r="E653" s="179">
        <v>41283</v>
      </c>
      <c r="K653" s="182">
        <v>1000047705</v>
      </c>
      <c r="L653" s="177">
        <v>41283</v>
      </c>
      <c r="P653" s="141" t="s">
        <v>54</v>
      </c>
      <c r="U653" s="141" t="s">
        <v>54</v>
      </c>
      <c r="V653" s="9">
        <v>0.59236111111111112</v>
      </c>
      <c r="W653" s="12">
        <v>0.76666666666666672</v>
      </c>
      <c r="Z653" s="142" t="s">
        <v>120</v>
      </c>
      <c r="AA653" s="142" t="s">
        <v>54</v>
      </c>
    </row>
    <row r="654" spans="1:27">
      <c r="A654" s="4">
        <v>7110</v>
      </c>
      <c r="B654" s="4" t="s">
        <v>40</v>
      </c>
      <c r="C654" s="4">
        <v>41</v>
      </c>
      <c r="D654" s="4" t="s">
        <v>45</v>
      </c>
      <c r="E654" s="179">
        <v>41283</v>
      </c>
      <c r="K654" s="182">
        <v>1000054616</v>
      </c>
      <c r="L654" s="177">
        <v>41283</v>
      </c>
      <c r="P654" s="141" t="s">
        <v>54</v>
      </c>
      <c r="U654" s="141" t="s">
        <v>54</v>
      </c>
      <c r="V654" s="9">
        <v>2.8472222222222222E-2</v>
      </c>
      <c r="W654" s="12">
        <v>0.12152777777777778</v>
      </c>
      <c r="Z654" s="142" t="s">
        <v>120</v>
      </c>
      <c r="AA654" s="142" t="s">
        <v>54</v>
      </c>
    </row>
    <row r="655" spans="1:27">
      <c r="A655" s="4">
        <v>7108</v>
      </c>
      <c r="B655" s="4" t="s">
        <v>38</v>
      </c>
      <c r="C655" s="4">
        <v>1508</v>
      </c>
      <c r="D655" s="4" t="s">
        <v>45</v>
      </c>
      <c r="E655" s="179">
        <v>41283</v>
      </c>
      <c r="K655" s="182">
        <v>1000063217</v>
      </c>
      <c r="L655" s="177">
        <v>41283</v>
      </c>
      <c r="P655" s="141" t="s">
        <v>54</v>
      </c>
      <c r="U655" s="141" t="s">
        <v>54</v>
      </c>
      <c r="V655" s="9">
        <v>0.63055555555555554</v>
      </c>
      <c r="W655" s="12">
        <v>0.75</v>
      </c>
      <c r="Z655" s="142" t="s">
        <v>120</v>
      </c>
      <c r="AA655" s="142" t="s">
        <v>54</v>
      </c>
    </row>
    <row r="656" spans="1:27">
      <c r="A656" s="4">
        <v>7107</v>
      </c>
      <c r="B656" s="4" t="s">
        <v>39</v>
      </c>
      <c r="C656" s="4">
        <v>1508</v>
      </c>
      <c r="D656" s="4" t="s">
        <v>38</v>
      </c>
      <c r="E656" s="179">
        <v>41283</v>
      </c>
      <c r="K656" s="182">
        <v>1000063217</v>
      </c>
      <c r="L656" s="177">
        <v>41284</v>
      </c>
      <c r="P656" s="141">
        <v>0</v>
      </c>
      <c r="U656" s="141" t="s">
        <v>54</v>
      </c>
      <c r="V656" s="9">
        <v>0.63055555555555554</v>
      </c>
      <c r="W656" s="12">
        <v>2.5694444444444443E-2</v>
      </c>
      <c r="Z656" s="142" t="s">
        <v>120</v>
      </c>
      <c r="AA656" s="142" t="s">
        <v>54</v>
      </c>
    </row>
    <row r="657" spans="1:27">
      <c r="A657" s="4">
        <v>7108</v>
      </c>
      <c r="B657" s="4" t="s">
        <v>38</v>
      </c>
      <c r="C657" s="4">
        <v>1738</v>
      </c>
      <c r="D657" s="4" t="s">
        <v>45</v>
      </c>
      <c r="E657" s="179">
        <v>41283</v>
      </c>
      <c r="K657" s="182">
        <v>1000072886</v>
      </c>
      <c r="L657" s="177">
        <v>41283</v>
      </c>
      <c r="P657" s="141" t="s">
        <v>54</v>
      </c>
      <c r="U657" s="141" t="s">
        <v>54</v>
      </c>
      <c r="V657" s="9">
        <v>0.73472222222222228</v>
      </c>
      <c r="W657" s="12">
        <v>0.92708333333333337</v>
      </c>
      <c r="Z657" s="142" t="s">
        <v>120</v>
      </c>
      <c r="AA657" s="142" t="s">
        <v>54</v>
      </c>
    </row>
    <row r="658" spans="1:27">
      <c r="A658" s="4">
        <v>7110</v>
      </c>
      <c r="B658" s="4" t="s">
        <v>40</v>
      </c>
      <c r="C658" s="4">
        <v>835</v>
      </c>
      <c r="D658" s="4" t="s">
        <v>45</v>
      </c>
      <c r="E658" s="179">
        <v>41283</v>
      </c>
      <c r="K658" s="182">
        <v>1000076661</v>
      </c>
      <c r="L658" s="177">
        <v>41283</v>
      </c>
      <c r="P658" s="141" t="s">
        <v>54</v>
      </c>
      <c r="U658" s="141" t="s">
        <v>54</v>
      </c>
      <c r="V658" s="9">
        <v>0.3576388888888889</v>
      </c>
      <c r="W658" s="12">
        <v>0.39652777777777776</v>
      </c>
      <c r="Z658" s="142" t="s">
        <v>120</v>
      </c>
      <c r="AA658" s="142" t="s">
        <v>54</v>
      </c>
    </row>
    <row r="659" spans="1:27">
      <c r="A659" s="4">
        <v>7110</v>
      </c>
      <c r="B659" s="4" t="s">
        <v>40</v>
      </c>
      <c r="C659" s="4">
        <v>1549</v>
      </c>
      <c r="D659" s="4" t="s">
        <v>45</v>
      </c>
      <c r="E659" s="179">
        <v>41283</v>
      </c>
      <c r="K659" s="182">
        <v>1000101461</v>
      </c>
      <c r="L659" s="177">
        <v>41283</v>
      </c>
      <c r="P659" s="141" t="s">
        <v>54</v>
      </c>
      <c r="U659" s="141" t="s">
        <v>54</v>
      </c>
      <c r="V659" s="9">
        <v>0.65902777777777777</v>
      </c>
      <c r="W659" s="12">
        <v>0.85</v>
      </c>
      <c r="Z659" s="142" t="s">
        <v>120</v>
      </c>
      <c r="AA659" s="142" t="s">
        <v>54</v>
      </c>
    </row>
    <row r="660" spans="1:27">
      <c r="A660" s="4">
        <v>7110</v>
      </c>
      <c r="B660" s="4" t="s">
        <v>40</v>
      </c>
      <c r="C660" s="4">
        <v>814</v>
      </c>
      <c r="D660" s="4" t="s">
        <v>45</v>
      </c>
      <c r="E660" s="179">
        <v>41283</v>
      </c>
      <c r="K660" s="182">
        <v>1000105094</v>
      </c>
      <c r="L660" s="177">
        <v>41283</v>
      </c>
      <c r="P660" s="141" t="s">
        <v>54</v>
      </c>
      <c r="U660" s="141" t="s">
        <v>54</v>
      </c>
      <c r="V660" s="9">
        <v>0.34305555555555556</v>
      </c>
      <c r="W660" s="12">
        <v>0.74861111111111112</v>
      </c>
      <c r="Z660" s="142" t="s">
        <v>120</v>
      </c>
      <c r="AA660" s="142" t="s">
        <v>54</v>
      </c>
    </row>
    <row r="661" spans="1:27">
      <c r="A661" s="4">
        <v>7108</v>
      </c>
      <c r="B661" s="4" t="s">
        <v>38</v>
      </c>
      <c r="C661" s="4">
        <v>1239</v>
      </c>
      <c r="D661" s="4" t="s">
        <v>45</v>
      </c>
      <c r="E661" s="179">
        <v>41283</v>
      </c>
      <c r="K661" s="182">
        <v>1000131603</v>
      </c>
      <c r="L661" s="177">
        <v>41283</v>
      </c>
      <c r="P661" s="141" t="s">
        <v>54</v>
      </c>
      <c r="U661" s="141" t="s">
        <v>54</v>
      </c>
      <c r="V661" s="9">
        <v>0.52708333333333335</v>
      </c>
      <c r="W661" s="12">
        <v>0.80694444444444446</v>
      </c>
      <c r="Z661" s="142" t="s">
        <v>120</v>
      </c>
      <c r="AA661" s="142" t="s">
        <v>54</v>
      </c>
    </row>
    <row r="662" spans="1:27">
      <c r="A662" s="4">
        <v>7110</v>
      </c>
      <c r="B662" s="4" t="s">
        <v>40</v>
      </c>
      <c r="C662" s="4">
        <v>1525</v>
      </c>
      <c r="D662" s="4" t="s">
        <v>45</v>
      </c>
      <c r="E662" s="179">
        <v>41283</v>
      </c>
      <c r="K662" s="182">
        <v>1000143737</v>
      </c>
      <c r="L662" s="177">
        <v>41283</v>
      </c>
      <c r="P662" s="141" t="s">
        <v>54</v>
      </c>
      <c r="U662" s="141" t="s">
        <v>54</v>
      </c>
      <c r="V662" s="9">
        <v>0.64236111111111116</v>
      </c>
      <c r="W662" s="12">
        <v>0.77500000000000002</v>
      </c>
      <c r="Z662" s="142" t="s">
        <v>120</v>
      </c>
      <c r="AA662" s="142" t="s">
        <v>54</v>
      </c>
    </row>
    <row r="663" spans="1:27">
      <c r="A663" s="4">
        <v>7110</v>
      </c>
      <c r="B663" s="4" t="s">
        <v>40</v>
      </c>
      <c r="C663" s="4">
        <v>1907</v>
      </c>
      <c r="D663" s="4" t="s">
        <v>45</v>
      </c>
      <c r="E663" s="179">
        <v>41283</v>
      </c>
      <c r="K663" s="182">
        <v>1000151101</v>
      </c>
      <c r="L663" s="177">
        <v>41284</v>
      </c>
      <c r="P663" s="141" t="s">
        <v>54</v>
      </c>
      <c r="U663" s="141" t="s">
        <v>54</v>
      </c>
      <c r="V663" s="9">
        <v>0.79652777777777772</v>
      </c>
      <c r="W663" s="12">
        <v>0.13472222222222222</v>
      </c>
      <c r="Z663" s="142" t="s">
        <v>120</v>
      </c>
      <c r="AA663" s="142" t="s">
        <v>54</v>
      </c>
    </row>
    <row r="664" spans="1:27">
      <c r="A664" s="4">
        <v>7110</v>
      </c>
      <c r="B664" s="4" t="s">
        <v>40</v>
      </c>
      <c r="C664" s="4">
        <v>1624</v>
      </c>
      <c r="D664" s="4" t="s">
        <v>45</v>
      </c>
      <c r="E664" s="179">
        <v>41283</v>
      </c>
      <c r="K664" s="182">
        <v>1000157352</v>
      </c>
      <c r="L664" s="177">
        <v>41283</v>
      </c>
      <c r="P664" s="141" t="s">
        <v>54</v>
      </c>
      <c r="U664" s="141" t="s">
        <v>54</v>
      </c>
      <c r="V664" s="9">
        <v>0.68333333333333335</v>
      </c>
      <c r="W664" s="12">
        <v>0.88611111111111107</v>
      </c>
      <c r="Z664" s="142" t="s">
        <v>120</v>
      </c>
      <c r="AA664" s="142" t="s">
        <v>54</v>
      </c>
    </row>
    <row r="665" spans="1:27">
      <c r="A665" s="4">
        <v>7108</v>
      </c>
      <c r="B665" s="4" t="s">
        <v>38</v>
      </c>
      <c r="C665" s="4">
        <v>1456</v>
      </c>
      <c r="D665" s="4" t="s">
        <v>45</v>
      </c>
      <c r="E665" s="179">
        <v>41283</v>
      </c>
      <c r="K665" s="182">
        <v>1000162239</v>
      </c>
      <c r="L665" s="177">
        <v>41283</v>
      </c>
      <c r="P665" s="141" t="s">
        <v>54</v>
      </c>
      <c r="U665" s="141" t="s">
        <v>54</v>
      </c>
      <c r="V665" s="9">
        <v>0.62222222222222223</v>
      </c>
      <c r="W665" s="12">
        <v>0.8305555555555556</v>
      </c>
      <c r="Z665" s="142" t="s">
        <v>120</v>
      </c>
      <c r="AA665" s="142" t="s">
        <v>54</v>
      </c>
    </row>
    <row r="666" spans="1:27">
      <c r="A666" s="4">
        <v>7108</v>
      </c>
      <c r="B666" s="4" t="s">
        <v>38</v>
      </c>
      <c r="C666" s="4">
        <v>1336</v>
      </c>
      <c r="D666" s="4" t="s">
        <v>45</v>
      </c>
      <c r="E666" s="179">
        <v>41283</v>
      </c>
      <c r="K666" s="182">
        <v>1000178366</v>
      </c>
      <c r="L666" s="177">
        <v>41283</v>
      </c>
      <c r="P666" s="141" t="s">
        <v>54</v>
      </c>
      <c r="U666" s="141" t="s">
        <v>54</v>
      </c>
      <c r="V666" s="9">
        <v>0.56666666666666665</v>
      </c>
      <c r="W666" s="12">
        <v>0.9291666666666667</v>
      </c>
      <c r="Z666" s="142" t="s">
        <v>120</v>
      </c>
      <c r="AA666" s="142" t="s">
        <v>54</v>
      </c>
    </row>
    <row r="667" spans="1:27">
      <c r="A667" s="4">
        <v>7107</v>
      </c>
      <c r="B667" s="4" t="s">
        <v>39</v>
      </c>
      <c r="C667" s="4">
        <v>1336</v>
      </c>
      <c r="D667" s="4" t="s">
        <v>38</v>
      </c>
      <c r="E667" s="179">
        <v>41283</v>
      </c>
      <c r="K667" s="182">
        <v>1000178366</v>
      </c>
      <c r="L667" s="177">
        <v>41283</v>
      </c>
      <c r="P667" s="141">
        <v>0</v>
      </c>
      <c r="U667" s="141" t="s">
        <v>54</v>
      </c>
      <c r="V667" s="9">
        <v>0.56666666666666665</v>
      </c>
      <c r="W667" s="12">
        <v>0.96944444444444444</v>
      </c>
      <c r="Z667" s="142" t="s">
        <v>120</v>
      </c>
      <c r="AA667" s="142" t="s">
        <v>54</v>
      </c>
    </row>
    <row r="668" spans="1:27">
      <c r="A668" s="4">
        <v>7108</v>
      </c>
      <c r="B668" s="4" t="s">
        <v>38</v>
      </c>
      <c r="C668" s="4">
        <v>1032</v>
      </c>
      <c r="D668" s="4" t="s">
        <v>45</v>
      </c>
      <c r="E668" s="179">
        <v>41283</v>
      </c>
      <c r="K668" s="182">
        <v>1000185532</v>
      </c>
      <c r="L668" s="177">
        <v>41283</v>
      </c>
      <c r="P668" s="141" t="s">
        <v>54</v>
      </c>
      <c r="U668" s="141" t="s">
        <v>54</v>
      </c>
      <c r="V668" s="9">
        <v>0.43888888888888888</v>
      </c>
      <c r="W668" s="12">
        <v>0.62708333333333333</v>
      </c>
      <c r="Z668" s="142" t="s">
        <v>120</v>
      </c>
      <c r="AA668" s="142" t="s">
        <v>54</v>
      </c>
    </row>
    <row r="669" spans="1:27">
      <c r="A669" s="4">
        <v>7108</v>
      </c>
      <c r="B669" s="4" t="s">
        <v>38</v>
      </c>
      <c r="C669" s="4">
        <v>1236</v>
      </c>
      <c r="D669" s="4" t="s">
        <v>45</v>
      </c>
      <c r="E669" s="179">
        <v>41283</v>
      </c>
      <c r="K669" s="182">
        <v>1000199120</v>
      </c>
      <c r="L669" s="177">
        <v>41283</v>
      </c>
      <c r="P669" s="141" t="s">
        <v>54</v>
      </c>
      <c r="U669" s="141" t="s">
        <v>54</v>
      </c>
      <c r="V669" s="9">
        <v>0.52500000000000002</v>
      </c>
      <c r="W669" s="12">
        <v>0.77569444444444446</v>
      </c>
      <c r="Z669" s="142" t="s">
        <v>120</v>
      </c>
      <c r="AA669" s="142" t="s">
        <v>54</v>
      </c>
    </row>
    <row r="670" spans="1:27">
      <c r="A670" s="4">
        <v>7110</v>
      </c>
      <c r="B670" s="4" t="s">
        <v>49</v>
      </c>
      <c r="C670" s="4">
        <v>2024</v>
      </c>
      <c r="D670" s="4" t="s">
        <v>45</v>
      </c>
      <c r="E670" s="179">
        <v>41283</v>
      </c>
      <c r="K670" s="182">
        <v>1000200984</v>
      </c>
      <c r="L670" s="177">
        <v>41284</v>
      </c>
      <c r="P670" s="141" t="s">
        <v>54</v>
      </c>
      <c r="U670" s="141" t="s">
        <v>54</v>
      </c>
      <c r="V670" s="9">
        <v>0.85</v>
      </c>
      <c r="W670" s="12">
        <v>0</v>
      </c>
      <c r="Z670" s="142" t="s">
        <v>120</v>
      </c>
      <c r="AA670" s="142" t="s">
        <v>54</v>
      </c>
    </row>
    <row r="671" spans="1:27">
      <c r="A671" s="4">
        <v>7108</v>
      </c>
      <c r="B671" s="4" t="s">
        <v>38</v>
      </c>
      <c r="C671" s="4">
        <v>1846</v>
      </c>
      <c r="D671" s="4" t="s">
        <v>45</v>
      </c>
      <c r="E671" s="179">
        <v>41283</v>
      </c>
      <c r="K671" s="182">
        <v>1000214096</v>
      </c>
      <c r="L671" s="177">
        <v>41284</v>
      </c>
      <c r="P671" s="141" t="s">
        <v>54</v>
      </c>
      <c r="U671" s="141" t="s">
        <v>54</v>
      </c>
      <c r="V671" s="9">
        <v>0.78194444444444444</v>
      </c>
      <c r="W671" s="12">
        <v>2.8472222222222222E-2</v>
      </c>
      <c r="Z671" s="142" t="s">
        <v>120</v>
      </c>
      <c r="AA671" s="142" t="s">
        <v>54</v>
      </c>
    </row>
    <row r="672" spans="1:27">
      <c r="A672" s="4">
        <v>7110</v>
      </c>
      <c r="B672" s="4" t="s">
        <v>40</v>
      </c>
      <c r="C672" s="4">
        <v>341</v>
      </c>
      <c r="D672" s="4" t="s">
        <v>45</v>
      </c>
      <c r="E672" s="179">
        <v>41283</v>
      </c>
      <c r="K672" s="182">
        <v>1000223394</v>
      </c>
      <c r="L672" s="177">
        <v>41283</v>
      </c>
      <c r="P672" s="141" t="s">
        <v>54</v>
      </c>
      <c r="U672" s="141" t="s">
        <v>54</v>
      </c>
      <c r="V672" s="9">
        <v>0.15347222222222223</v>
      </c>
      <c r="W672" s="12">
        <v>0.23055555555555557</v>
      </c>
      <c r="Z672" s="142" t="s">
        <v>120</v>
      </c>
      <c r="AA672" s="142" t="s">
        <v>54</v>
      </c>
    </row>
    <row r="673" spans="1:27">
      <c r="A673" s="4">
        <v>7110</v>
      </c>
      <c r="B673" s="4" t="s">
        <v>40</v>
      </c>
      <c r="C673" s="4">
        <v>127</v>
      </c>
      <c r="D673" s="4" t="s">
        <v>45</v>
      </c>
      <c r="E673" s="179">
        <v>41283</v>
      </c>
      <c r="K673" s="182">
        <v>1000237215</v>
      </c>
      <c r="L673" s="177">
        <v>41283</v>
      </c>
      <c r="P673" s="141" t="s">
        <v>54</v>
      </c>
      <c r="U673" s="141" t="s">
        <v>54</v>
      </c>
      <c r="V673" s="9">
        <v>6.0416666666666667E-2</v>
      </c>
      <c r="W673" s="12">
        <v>0.14583333333333334</v>
      </c>
      <c r="Z673" s="142" t="s">
        <v>120</v>
      </c>
      <c r="AA673" s="142" t="s">
        <v>54</v>
      </c>
    </row>
    <row r="674" spans="1:27">
      <c r="A674" s="4">
        <v>7110</v>
      </c>
      <c r="B674" s="4" t="s">
        <v>52</v>
      </c>
      <c r="C674" s="4">
        <v>2345</v>
      </c>
      <c r="D674" s="4" t="s">
        <v>45</v>
      </c>
      <c r="E674" s="179">
        <v>41283</v>
      </c>
      <c r="K674" s="182">
        <v>1000252476</v>
      </c>
      <c r="L674" s="177">
        <v>41283</v>
      </c>
      <c r="P674" s="141" t="s">
        <v>54</v>
      </c>
      <c r="U674" s="141" t="s">
        <v>54</v>
      </c>
      <c r="V674" s="9">
        <v>0.98958333333333337</v>
      </c>
      <c r="W674" s="12">
        <v>0.99097222222222225</v>
      </c>
      <c r="Z674" s="142" t="s">
        <v>120</v>
      </c>
      <c r="AA674" s="142" t="s">
        <v>54</v>
      </c>
    </row>
    <row r="675" spans="1:27">
      <c r="A675" s="4">
        <v>7110</v>
      </c>
      <c r="B675" s="4" t="s">
        <v>40</v>
      </c>
      <c r="C675" s="4">
        <v>1744</v>
      </c>
      <c r="D675" s="4" t="s">
        <v>45</v>
      </c>
      <c r="E675" s="179">
        <v>41283</v>
      </c>
      <c r="K675" s="182">
        <v>1000262531</v>
      </c>
      <c r="L675" s="177">
        <v>41283</v>
      </c>
      <c r="P675" s="141" t="s">
        <v>54</v>
      </c>
      <c r="U675" s="141" t="s">
        <v>54</v>
      </c>
      <c r="V675" s="9">
        <v>0.73888888888888893</v>
      </c>
      <c r="W675" s="12">
        <v>0.74305555555555558</v>
      </c>
      <c r="Z675" s="142" t="s">
        <v>120</v>
      </c>
      <c r="AA675" s="142" t="s">
        <v>54</v>
      </c>
    </row>
    <row r="676" spans="1:27">
      <c r="A676" s="4">
        <v>7110</v>
      </c>
      <c r="B676" s="4" t="s">
        <v>40</v>
      </c>
      <c r="C676" s="4">
        <v>1040</v>
      </c>
      <c r="D676" s="4" t="s">
        <v>45</v>
      </c>
      <c r="E676" s="179">
        <v>41283</v>
      </c>
      <c r="K676" s="182">
        <v>1000267399</v>
      </c>
      <c r="L676" s="177">
        <v>41283</v>
      </c>
      <c r="P676" s="141" t="s">
        <v>54</v>
      </c>
      <c r="U676" s="141" t="s">
        <v>54</v>
      </c>
      <c r="V676" s="9">
        <v>0.44444444444444442</v>
      </c>
      <c r="W676" s="12">
        <v>0.52083333333333337</v>
      </c>
      <c r="Z676" s="142" t="s">
        <v>120</v>
      </c>
      <c r="AA676" s="142" t="s">
        <v>54</v>
      </c>
    </row>
    <row r="677" spans="1:27">
      <c r="A677" s="4">
        <v>7108</v>
      </c>
      <c r="B677" s="4" t="s">
        <v>38</v>
      </c>
      <c r="C677" s="4">
        <v>1532</v>
      </c>
      <c r="D677" s="4" t="s">
        <v>45</v>
      </c>
      <c r="E677" s="179">
        <v>41283</v>
      </c>
      <c r="K677" s="182">
        <v>1000268966</v>
      </c>
      <c r="L677" s="177">
        <v>41284</v>
      </c>
      <c r="P677" s="141" t="s">
        <v>54</v>
      </c>
      <c r="U677" s="141" t="s">
        <v>54</v>
      </c>
      <c r="V677" s="9">
        <v>0.64722222222222225</v>
      </c>
      <c r="W677" s="12">
        <v>2.361111111111111E-2</v>
      </c>
      <c r="Z677" s="142" t="s">
        <v>120</v>
      </c>
      <c r="AA677" s="142" t="s">
        <v>54</v>
      </c>
    </row>
    <row r="678" spans="1:27">
      <c r="A678" s="4">
        <v>7108</v>
      </c>
      <c r="B678" s="4" t="s">
        <v>38</v>
      </c>
      <c r="C678" s="4">
        <v>1259</v>
      </c>
      <c r="D678" s="4" t="s">
        <v>45</v>
      </c>
      <c r="E678" s="179">
        <v>41283</v>
      </c>
      <c r="K678" s="182">
        <v>1000282358</v>
      </c>
      <c r="L678" s="177">
        <v>41284</v>
      </c>
      <c r="P678" s="141" t="s">
        <v>54</v>
      </c>
      <c r="U678" s="141" t="s">
        <v>54</v>
      </c>
      <c r="V678" s="9">
        <v>0.54097222222222219</v>
      </c>
      <c r="W678" s="12">
        <v>9.0277777777777776E-2</v>
      </c>
      <c r="Z678" s="142" t="s">
        <v>120</v>
      </c>
      <c r="AA678" s="142" t="s">
        <v>54</v>
      </c>
    </row>
    <row r="679" spans="1:27">
      <c r="A679" s="4">
        <v>7110</v>
      </c>
      <c r="B679" s="4" t="s">
        <v>40</v>
      </c>
      <c r="C679" s="4">
        <v>1132</v>
      </c>
      <c r="D679" s="4" t="s">
        <v>45</v>
      </c>
      <c r="E679" s="179">
        <v>41283</v>
      </c>
      <c r="K679" s="182">
        <v>1000287904</v>
      </c>
      <c r="L679" s="177">
        <v>41283</v>
      </c>
      <c r="P679" s="141" t="s">
        <v>54</v>
      </c>
      <c r="U679" s="141" t="s">
        <v>54</v>
      </c>
      <c r="V679" s="9">
        <v>0.48055555555555557</v>
      </c>
      <c r="W679" s="12">
        <v>0.65625</v>
      </c>
      <c r="Z679" s="142" t="s">
        <v>120</v>
      </c>
      <c r="AA679" s="142" t="s">
        <v>54</v>
      </c>
    </row>
    <row r="680" spans="1:27">
      <c r="A680" s="4">
        <v>7110</v>
      </c>
      <c r="B680" s="4" t="s">
        <v>40</v>
      </c>
      <c r="C680" s="4">
        <v>1820</v>
      </c>
      <c r="D680" s="4" t="s">
        <v>45</v>
      </c>
      <c r="E680" s="179">
        <v>41283</v>
      </c>
      <c r="K680" s="182">
        <v>1000313007</v>
      </c>
      <c r="L680" s="177">
        <v>41283</v>
      </c>
      <c r="P680" s="141" t="s">
        <v>54</v>
      </c>
      <c r="U680" s="141" t="s">
        <v>54</v>
      </c>
      <c r="V680" s="9">
        <v>0.76388888888888884</v>
      </c>
      <c r="W680" s="12">
        <v>0.88680555555555551</v>
      </c>
      <c r="Z680" s="142" t="s">
        <v>120</v>
      </c>
      <c r="AA680" s="142" t="s">
        <v>54</v>
      </c>
    </row>
    <row r="681" spans="1:27">
      <c r="A681" s="4">
        <v>7110</v>
      </c>
      <c r="B681" s="4" t="s">
        <v>40</v>
      </c>
      <c r="C681" s="4">
        <v>1934</v>
      </c>
      <c r="D681" s="4" t="s">
        <v>45</v>
      </c>
      <c r="E681" s="179">
        <v>41283</v>
      </c>
      <c r="K681" s="182">
        <v>1000340595</v>
      </c>
      <c r="L681" s="177">
        <v>41284</v>
      </c>
      <c r="P681" s="141" t="s">
        <v>54</v>
      </c>
      <c r="U681" s="141" t="s">
        <v>54</v>
      </c>
      <c r="V681" s="9">
        <v>0.81527777777777777</v>
      </c>
      <c r="W681" s="12">
        <v>2.7777777777777776E-2</v>
      </c>
      <c r="Z681" s="142" t="s">
        <v>120</v>
      </c>
      <c r="AA681" s="142" t="s">
        <v>54</v>
      </c>
    </row>
    <row r="682" spans="1:27">
      <c r="A682" s="4">
        <v>7110</v>
      </c>
      <c r="B682" s="4" t="s">
        <v>40</v>
      </c>
      <c r="C682" s="4">
        <v>2</v>
      </c>
      <c r="D682" s="4" t="s">
        <v>45</v>
      </c>
      <c r="E682" s="179">
        <v>41283</v>
      </c>
      <c r="K682" s="182">
        <v>1000354262</v>
      </c>
      <c r="L682" s="177">
        <v>41283</v>
      </c>
      <c r="P682" s="141" t="s">
        <v>54</v>
      </c>
      <c r="U682" s="141" t="s">
        <v>54</v>
      </c>
      <c r="V682" s="9">
        <v>1.3888888888888889E-3</v>
      </c>
      <c r="W682" s="12">
        <v>6.25E-2</v>
      </c>
      <c r="Z682" s="142" t="s">
        <v>120</v>
      </c>
      <c r="AA682" s="142" t="s">
        <v>54</v>
      </c>
    </row>
    <row r="683" spans="1:27">
      <c r="A683" s="4">
        <v>7108</v>
      </c>
      <c r="B683" s="4" t="s">
        <v>38</v>
      </c>
      <c r="C683" s="4">
        <v>1720</v>
      </c>
      <c r="D683" s="4" t="s">
        <v>45</v>
      </c>
      <c r="E683" s="179">
        <v>41283</v>
      </c>
      <c r="K683" s="182">
        <v>1000374029</v>
      </c>
      <c r="L683" s="177">
        <v>41283</v>
      </c>
      <c r="P683" s="141" t="s">
        <v>54</v>
      </c>
      <c r="U683" s="141" t="s">
        <v>54</v>
      </c>
      <c r="V683" s="9">
        <v>0.72222222222222221</v>
      </c>
      <c r="W683" s="12">
        <v>0.99513888888888891</v>
      </c>
      <c r="Z683" s="142" t="s">
        <v>120</v>
      </c>
      <c r="AA683" s="142" t="s">
        <v>54</v>
      </c>
    </row>
    <row r="684" spans="1:27">
      <c r="A684" s="4">
        <v>7108</v>
      </c>
      <c r="B684" s="4" t="s">
        <v>38</v>
      </c>
      <c r="C684" s="4">
        <v>438</v>
      </c>
      <c r="D684" s="4" t="s">
        <v>45</v>
      </c>
      <c r="E684" s="179">
        <v>41283</v>
      </c>
      <c r="K684" s="182">
        <v>1000375668</v>
      </c>
      <c r="L684" s="177">
        <v>41283</v>
      </c>
      <c r="P684" s="141" t="s">
        <v>54</v>
      </c>
      <c r="U684" s="141" t="s">
        <v>54</v>
      </c>
      <c r="V684" s="9">
        <v>0.19305555555555556</v>
      </c>
      <c r="W684" s="12">
        <v>0.56597222222222221</v>
      </c>
      <c r="Z684" s="142" t="s">
        <v>120</v>
      </c>
      <c r="AA684" s="142" t="s">
        <v>54</v>
      </c>
    </row>
    <row r="685" spans="1:27">
      <c r="A685" s="4">
        <v>7107</v>
      </c>
      <c r="B685" s="4" t="s">
        <v>40</v>
      </c>
      <c r="C685" s="4">
        <v>438</v>
      </c>
      <c r="D685" s="4" t="s">
        <v>38</v>
      </c>
      <c r="E685" s="179">
        <v>41283</v>
      </c>
      <c r="K685" s="182">
        <v>1000375668</v>
      </c>
      <c r="L685" s="177">
        <v>41283</v>
      </c>
      <c r="P685" s="141">
        <v>0</v>
      </c>
      <c r="U685" s="141" t="s">
        <v>54</v>
      </c>
      <c r="V685" s="9">
        <v>0.19305555555555556</v>
      </c>
      <c r="W685" s="12">
        <v>0.56736111111111109</v>
      </c>
      <c r="Z685" s="142" t="s">
        <v>120</v>
      </c>
      <c r="AA685" s="142" t="s">
        <v>54</v>
      </c>
    </row>
    <row r="686" spans="1:27">
      <c r="A686" s="4">
        <v>7110</v>
      </c>
      <c r="B686" s="4" t="s">
        <v>40</v>
      </c>
      <c r="C686" s="4">
        <v>1122</v>
      </c>
      <c r="D686" s="4" t="s">
        <v>45</v>
      </c>
      <c r="E686" s="179">
        <v>41283</v>
      </c>
      <c r="K686" s="182">
        <v>1000377592</v>
      </c>
      <c r="L686" s="177">
        <v>41283</v>
      </c>
      <c r="P686" s="141" t="s">
        <v>54</v>
      </c>
      <c r="U686" s="141" t="s">
        <v>54</v>
      </c>
      <c r="V686" s="9">
        <v>0.47361111111111109</v>
      </c>
      <c r="W686" s="12">
        <v>0.56458333333333333</v>
      </c>
      <c r="Z686" s="142" t="s">
        <v>120</v>
      </c>
      <c r="AA686" s="142" t="s">
        <v>54</v>
      </c>
    </row>
    <row r="687" spans="1:27">
      <c r="A687" s="4">
        <v>7108</v>
      </c>
      <c r="B687" s="4" t="s">
        <v>38</v>
      </c>
      <c r="C687" s="4">
        <v>2245</v>
      </c>
      <c r="D687" s="4" t="s">
        <v>45</v>
      </c>
      <c r="E687" s="179">
        <v>41283</v>
      </c>
      <c r="K687" s="182">
        <v>1000388236</v>
      </c>
      <c r="L687" s="177">
        <v>41284</v>
      </c>
      <c r="P687" s="141" t="s">
        <v>54</v>
      </c>
      <c r="U687" s="141" t="s">
        <v>54</v>
      </c>
      <c r="V687" s="9">
        <v>0.94791666666666663</v>
      </c>
      <c r="W687" s="12">
        <v>0.73750000000000004</v>
      </c>
      <c r="Z687" s="142" t="s">
        <v>120</v>
      </c>
      <c r="AA687" s="142" t="s">
        <v>54</v>
      </c>
    </row>
    <row r="688" spans="1:27">
      <c r="A688" s="4">
        <v>7107</v>
      </c>
      <c r="B688" s="4" t="s">
        <v>39</v>
      </c>
      <c r="C688" s="4">
        <v>2245</v>
      </c>
      <c r="D688" s="4" t="s">
        <v>38</v>
      </c>
      <c r="E688" s="179">
        <v>41283</v>
      </c>
      <c r="K688" s="182">
        <v>1000388236</v>
      </c>
      <c r="L688" s="177">
        <v>41284</v>
      </c>
      <c r="P688" s="141">
        <v>0</v>
      </c>
      <c r="U688" s="141" t="s">
        <v>54</v>
      </c>
      <c r="V688" s="9">
        <v>0.94791666666666663</v>
      </c>
      <c r="W688" s="12">
        <v>0.73750000000000004</v>
      </c>
      <c r="Z688" s="142" t="s">
        <v>120</v>
      </c>
      <c r="AA688" s="142" t="s">
        <v>54</v>
      </c>
    </row>
    <row r="689" spans="1:27">
      <c r="A689" s="4">
        <v>7110</v>
      </c>
      <c r="B689" s="4" t="s">
        <v>40</v>
      </c>
      <c r="C689" s="4">
        <v>1824</v>
      </c>
      <c r="D689" s="4" t="s">
        <v>45</v>
      </c>
      <c r="E689" s="179">
        <v>41283</v>
      </c>
      <c r="K689" s="182">
        <v>1000403924</v>
      </c>
      <c r="L689" s="177">
        <v>41283</v>
      </c>
      <c r="P689" s="141" t="s">
        <v>54</v>
      </c>
      <c r="U689" s="141" t="s">
        <v>54</v>
      </c>
      <c r="V689" s="9">
        <v>0.76666666666666672</v>
      </c>
      <c r="W689" s="12">
        <v>0.9375</v>
      </c>
      <c r="Z689" s="142" t="s">
        <v>120</v>
      </c>
      <c r="AA689" s="142" t="s">
        <v>54</v>
      </c>
    </row>
    <row r="690" spans="1:27">
      <c r="A690" s="4">
        <v>7108</v>
      </c>
      <c r="B690" s="4" t="s">
        <v>38</v>
      </c>
      <c r="C690" s="4">
        <v>1542</v>
      </c>
      <c r="D690" s="4" t="s">
        <v>45</v>
      </c>
      <c r="E690" s="179">
        <v>41283</v>
      </c>
      <c r="K690" s="182">
        <v>1000420414</v>
      </c>
      <c r="L690" s="177">
        <v>41283</v>
      </c>
      <c r="P690" s="141" t="s">
        <v>54</v>
      </c>
      <c r="U690" s="141" t="s">
        <v>54</v>
      </c>
      <c r="V690" s="9">
        <v>0.65416666666666667</v>
      </c>
      <c r="W690" s="12">
        <v>0.74722222222222223</v>
      </c>
      <c r="Z690" s="142" t="s">
        <v>120</v>
      </c>
      <c r="AA690" s="142" t="s">
        <v>54</v>
      </c>
    </row>
    <row r="691" spans="1:27">
      <c r="A691" s="4">
        <v>7108</v>
      </c>
      <c r="B691" s="4" t="s">
        <v>38</v>
      </c>
      <c r="C691" s="4">
        <v>1020</v>
      </c>
      <c r="D691" s="4" t="s">
        <v>45</v>
      </c>
      <c r="E691" s="179">
        <v>41283</v>
      </c>
      <c r="K691" s="182">
        <v>1000440245</v>
      </c>
      <c r="L691" s="177">
        <v>41283</v>
      </c>
      <c r="P691" s="141" t="s">
        <v>54</v>
      </c>
      <c r="U691" s="141" t="s">
        <v>54</v>
      </c>
      <c r="V691" s="9">
        <v>0.43055555555555558</v>
      </c>
      <c r="W691" s="12">
        <v>0.67013888888888884</v>
      </c>
      <c r="Z691" s="142" t="s">
        <v>120</v>
      </c>
      <c r="AA691" s="142" t="s">
        <v>54</v>
      </c>
    </row>
    <row r="692" spans="1:27">
      <c r="A692" s="4">
        <v>7110</v>
      </c>
      <c r="B692" s="4" t="s">
        <v>40</v>
      </c>
      <c r="C692" s="4">
        <v>841</v>
      </c>
      <c r="D692" s="4" t="s">
        <v>45</v>
      </c>
      <c r="E692" s="179">
        <v>41283</v>
      </c>
      <c r="K692" s="182">
        <v>1000443770</v>
      </c>
      <c r="L692" s="177">
        <v>41283</v>
      </c>
      <c r="P692" s="141" t="s">
        <v>54</v>
      </c>
      <c r="U692" s="141" t="s">
        <v>54</v>
      </c>
      <c r="V692" s="9">
        <v>0.36180555555555555</v>
      </c>
      <c r="W692" s="12">
        <v>0.42986111111111114</v>
      </c>
      <c r="Z692" s="142" t="s">
        <v>120</v>
      </c>
      <c r="AA692" s="142" t="s">
        <v>54</v>
      </c>
    </row>
    <row r="693" spans="1:27">
      <c r="A693" s="4">
        <v>7110</v>
      </c>
      <c r="B693" s="4" t="s">
        <v>40</v>
      </c>
      <c r="C693" s="4">
        <v>2108</v>
      </c>
      <c r="D693" s="4" t="s">
        <v>45</v>
      </c>
      <c r="E693" s="179">
        <v>41283</v>
      </c>
      <c r="K693" s="182">
        <v>1000471566</v>
      </c>
      <c r="L693" s="177">
        <v>41283</v>
      </c>
      <c r="P693" s="141" t="s">
        <v>54</v>
      </c>
      <c r="U693" s="141" t="s">
        <v>54</v>
      </c>
      <c r="V693" s="9">
        <v>0.88055555555555554</v>
      </c>
      <c r="W693" s="12">
        <v>0.91666666666666663</v>
      </c>
      <c r="Z693" s="142" t="s">
        <v>120</v>
      </c>
      <c r="AA693" s="142" t="s">
        <v>54</v>
      </c>
    </row>
    <row r="694" spans="1:27">
      <c r="A694" s="4">
        <v>7110</v>
      </c>
      <c r="B694" s="4" t="s">
        <v>40</v>
      </c>
      <c r="C694" s="4">
        <v>2102</v>
      </c>
      <c r="D694" s="4" t="s">
        <v>45</v>
      </c>
      <c r="E694" s="179">
        <v>41283</v>
      </c>
      <c r="K694" s="182">
        <v>1000472326</v>
      </c>
      <c r="L694" s="177">
        <v>41284</v>
      </c>
      <c r="P694" s="141" t="s">
        <v>54</v>
      </c>
      <c r="U694" s="141" t="s">
        <v>54</v>
      </c>
      <c r="V694" s="9">
        <v>0.87638888888888888</v>
      </c>
      <c r="W694" s="12">
        <v>0.16666666666666666</v>
      </c>
      <c r="Z694" s="142" t="s">
        <v>120</v>
      </c>
      <c r="AA694" s="142" t="s">
        <v>54</v>
      </c>
    </row>
    <row r="695" spans="1:27">
      <c r="A695" s="4">
        <v>7110</v>
      </c>
      <c r="B695" s="4" t="s">
        <v>40</v>
      </c>
      <c r="C695" s="4">
        <v>28</v>
      </c>
      <c r="D695" s="4" t="s">
        <v>47</v>
      </c>
      <c r="E695" s="179">
        <v>41283</v>
      </c>
      <c r="K695" s="182">
        <v>1000507803</v>
      </c>
      <c r="L695" s="177">
        <v>41283</v>
      </c>
      <c r="P695" s="141" t="s">
        <v>54</v>
      </c>
      <c r="U695" s="141" t="s">
        <v>54</v>
      </c>
      <c r="V695" s="9">
        <v>1.9444444444444445E-2</v>
      </c>
      <c r="W695" s="12">
        <v>2.8472222222222222E-2</v>
      </c>
      <c r="Z695" s="142" t="s">
        <v>120</v>
      </c>
      <c r="AA695" s="142" t="s">
        <v>54</v>
      </c>
    </row>
    <row r="696" spans="1:27">
      <c r="A696" s="4">
        <v>7110</v>
      </c>
      <c r="B696" s="4" t="s">
        <v>40</v>
      </c>
      <c r="C696" s="4">
        <v>850</v>
      </c>
      <c r="D696" s="4" t="s">
        <v>45</v>
      </c>
      <c r="E696" s="179">
        <v>41283</v>
      </c>
      <c r="K696" s="182">
        <v>1000508192</v>
      </c>
      <c r="L696" s="177">
        <v>41283</v>
      </c>
      <c r="P696" s="141" t="s">
        <v>54</v>
      </c>
      <c r="U696" s="141" t="s">
        <v>54</v>
      </c>
      <c r="V696" s="9">
        <v>0.36805555555555558</v>
      </c>
      <c r="W696" s="12">
        <v>0.74375000000000002</v>
      </c>
      <c r="Z696" s="142" t="s">
        <v>120</v>
      </c>
      <c r="AA696" s="142" t="s">
        <v>54</v>
      </c>
    </row>
    <row r="697" spans="1:27">
      <c r="A697" s="4">
        <v>7108</v>
      </c>
      <c r="B697" s="4" t="s">
        <v>38</v>
      </c>
      <c r="C697" s="4">
        <v>1726</v>
      </c>
      <c r="D697" s="4" t="s">
        <v>45</v>
      </c>
      <c r="E697" s="179">
        <v>41283</v>
      </c>
      <c r="K697" s="182">
        <v>1000529331</v>
      </c>
      <c r="L697" s="177">
        <v>41283</v>
      </c>
      <c r="P697" s="141" t="s">
        <v>54</v>
      </c>
      <c r="U697" s="141" t="s">
        <v>54</v>
      </c>
      <c r="V697" s="9">
        <v>0.72638888888888886</v>
      </c>
      <c r="W697" s="12">
        <v>0.91597222222222219</v>
      </c>
      <c r="Z697" s="142" t="s">
        <v>120</v>
      </c>
      <c r="AA697" s="142" t="s">
        <v>54</v>
      </c>
    </row>
    <row r="698" spans="1:27">
      <c r="A698" s="4">
        <v>7110</v>
      </c>
      <c r="B698" s="4" t="s">
        <v>40</v>
      </c>
      <c r="C698" s="4">
        <v>1921</v>
      </c>
      <c r="D698" s="4" t="s">
        <v>45</v>
      </c>
      <c r="E698" s="179">
        <v>41283</v>
      </c>
      <c r="K698" s="182">
        <v>1000543389</v>
      </c>
      <c r="L698" s="177">
        <v>41283</v>
      </c>
      <c r="P698" s="141" t="s">
        <v>54</v>
      </c>
      <c r="U698" s="141" t="s">
        <v>54</v>
      </c>
      <c r="V698" s="9">
        <v>0.80625000000000002</v>
      </c>
      <c r="W698" s="12">
        <v>0.95833333333333337</v>
      </c>
      <c r="Z698" s="142" t="s">
        <v>120</v>
      </c>
      <c r="AA698" s="142" t="s">
        <v>54</v>
      </c>
    </row>
    <row r="699" spans="1:27">
      <c r="A699" s="4">
        <v>7110</v>
      </c>
      <c r="B699" s="4" t="s">
        <v>40</v>
      </c>
      <c r="C699" s="4">
        <v>650</v>
      </c>
      <c r="D699" s="4" t="s">
        <v>45</v>
      </c>
      <c r="E699" s="179">
        <v>41283</v>
      </c>
      <c r="K699" s="182">
        <v>1000543419</v>
      </c>
      <c r="L699" s="177">
        <v>41283</v>
      </c>
      <c r="P699" s="141" t="s">
        <v>54</v>
      </c>
      <c r="U699" s="141" t="s">
        <v>54</v>
      </c>
      <c r="V699" s="9">
        <v>0.28472222222222221</v>
      </c>
      <c r="W699" s="12">
        <v>0.37430555555555556</v>
      </c>
      <c r="Z699" s="142" t="s">
        <v>120</v>
      </c>
      <c r="AA699" s="142" t="s">
        <v>54</v>
      </c>
    </row>
    <row r="700" spans="1:27">
      <c r="A700" s="4">
        <v>7110</v>
      </c>
      <c r="B700" s="4" t="s">
        <v>49</v>
      </c>
      <c r="C700" s="4">
        <v>2213</v>
      </c>
      <c r="D700" s="4" t="s">
        <v>45</v>
      </c>
      <c r="E700" s="179">
        <v>41283</v>
      </c>
      <c r="K700" s="182">
        <v>1000558788</v>
      </c>
      <c r="L700" s="177">
        <v>41284</v>
      </c>
      <c r="P700" s="141" t="s">
        <v>54</v>
      </c>
      <c r="U700" s="141" t="s">
        <v>54</v>
      </c>
      <c r="V700" s="9">
        <v>0.92569444444444449</v>
      </c>
      <c r="W700" s="12">
        <v>5.5555555555555552E-2</v>
      </c>
      <c r="Z700" s="142" t="s">
        <v>120</v>
      </c>
      <c r="AA700" s="142" t="s">
        <v>54</v>
      </c>
    </row>
    <row r="701" spans="1:27">
      <c r="A701" s="4">
        <v>7110</v>
      </c>
      <c r="B701" s="4" t="s">
        <v>49</v>
      </c>
      <c r="C701" s="4">
        <v>1813</v>
      </c>
      <c r="D701" s="4" t="s">
        <v>45</v>
      </c>
      <c r="E701" s="179">
        <v>41283</v>
      </c>
      <c r="K701" s="182">
        <v>1000566368</v>
      </c>
      <c r="L701" s="177">
        <v>41283</v>
      </c>
      <c r="P701" s="141" t="s">
        <v>54</v>
      </c>
      <c r="U701" s="141" t="s">
        <v>54</v>
      </c>
      <c r="V701" s="9">
        <v>0.75902777777777775</v>
      </c>
      <c r="W701" s="12">
        <v>0.98263888888888884</v>
      </c>
      <c r="Z701" s="142" t="s">
        <v>120</v>
      </c>
      <c r="AA701" s="142" t="s">
        <v>54</v>
      </c>
    </row>
    <row r="702" spans="1:27">
      <c r="A702" s="4">
        <v>7108</v>
      </c>
      <c r="B702" s="4" t="s">
        <v>38</v>
      </c>
      <c r="C702" s="4">
        <v>2051</v>
      </c>
      <c r="D702" s="4" t="s">
        <v>45</v>
      </c>
      <c r="E702" s="179">
        <v>41283</v>
      </c>
      <c r="K702" s="182">
        <v>1000571992</v>
      </c>
      <c r="L702" s="177">
        <v>41283</v>
      </c>
      <c r="P702" s="141" t="s">
        <v>54</v>
      </c>
      <c r="U702" s="141" t="s">
        <v>54</v>
      </c>
      <c r="V702" s="9">
        <v>0.86875000000000002</v>
      </c>
      <c r="W702" s="12">
        <v>0.875</v>
      </c>
      <c r="Z702" s="142" t="s">
        <v>120</v>
      </c>
      <c r="AA702" s="142" t="s">
        <v>54</v>
      </c>
    </row>
    <row r="703" spans="1:27">
      <c r="A703" s="4">
        <v>7107</v>
      </c>
      <c r="B703" s="4" t="s">
        <v>39</v>
      </c>
      <c r="C703" s="4">
        <v>2051</v>
      </c>
      <c r="D703" s="4" t="s">
        <v>38</v>
      </c>
      <c r="E703" s="179">
        <v>41283</v>
      </c>
      <c r="K703" s="182">
        <v>1000571992</v>
      </c>
      <c r="L703" s="177">
        <v>41284</v>
      </c>
      <c r="P703" s="141">
        <v>0</v>
      </c>
      <c r="U703" s="141" t="s">
        <v>54</v>
      </c>
      <c r="V703" s="9">
        <v>0.86875000000000002</v>
      </c>
      <c r="W703" s="12">
        <v>3.4027777777777775E-2</v>
      </c>
      <c r="Z703" s="142" t="s">
        <v>120</v>
      </c>
      <c r="AA703" s="142" t="s">
        <v>54</v>
      </c>
    </row>
    <row r="704" spans="1:27">
      <c r="A704" s="4">
        <v>7108</v>
      </c>
      <c r="B704" s="4" t="s">
        <v>38</v>
      </c>
      <c r="C704" s="4">
        <v>2220</v>
      </c>
      <c r="D704" s="4" t="s">
        <v>45</v>
      </c>
      <c r="E704" s="179">
        <v>41283</v>
      </c>
      <c r="K704" s="182">
        <v>1000572851</v>
      </c>
      <c r="L704" s="177">
        <v>41284</v>
      </c>
      <c r="P704" s="141" t="s">
        <v>54</v>
      </c>
      <c r="U704" s="141" t="s">
        <v>54</v>
      </c>
      <c r="V704" s="9">
        <v>0.93055555555555558</v>
      </c>
      <c r="W704" s="12">
        <v>0.51249999999999996</v>
      </c>
      <c r="Z704" s="142" t="s">
        <v>120</v>
      </c>
      <c r="AA704" s="142" t="s">
        <v>54</v>
      </c>
    </row>
    <row r="705" spans="1:27">
      <c r="A705" s="4">
        <v>7110</v>
      </c>
      <c r="B705" s="4" t="s">
        <v>49</v>
      </c>
      <c r="C705" s="4">
        <v>1641</v>
      </c>
      <c r="D705" s="4" t="s">
        <v>47</v>
      </c>
      <c r="E705" s="179">
        <v>41283</v>
      </c>
      <c r="K705" s="182">
        <v>1000573139</v>
      </c>
      <c r="L705" s="177">
        <v>41283</v>
      </c>
      <c r="P705" s="141" t="s">
        <v>54</v>
      </c>
      <c r="U705" s="141" t="s">
        <v>54</v>
      </c>
      <c r="V705" s="9">
        <v>0.69513888888888886</v>
      </c>
      <c r="W705" s="12">
        <v>0.89583333333333337</v>
      </c>
      <c r="Z705" s="142" t="s">
        <v>120</v>
      </c>
      <c r="AA705" s="142" t="s">
        <v>54</v>
      </c>
    </row>
    <row r="706" spans="1:27">
      <c r="A706" s="4">
        <v>7110</v>
      </c>
      <c r="B706" s="4" t="s">
        <v>40</v>
      </c>
      <c r="C706" s="4">
        <v>217</v>
      </c>
      <c r="D706" s="4" t="s">
        <v>45</v>
      </c>
      <c r="E706" s="179">
        <v>41283</v>
      </c>
      <c r="K706" s="182">
        <v>1000573344</v>
      </c>
      <c r="L706" s="177">
        <v>41283</v>
      </c>
      <c r="P706" s="141" t="s">
        <v>54</v>
      </c>
      <c r="U706" s="141" t="s">
        <v>54</v>
      </c>
      <c r="V706" s="9">
        <v>9.5138888888888884E-2</v>
      </c>
      <c r="W706" s="12">
        <v>0.25</v>
      </c>
      <c r="Z706" s="142" t="s">
        <v>120</v>
      </c>
      <c r="AA706" s="142" t="s">
        <v>54</v>
      </c>
    </row>
    <row r="707" spans="1:27">
      <c r="A707" s="4">
        <v>7110</v>
      </c>
      <c r="B707" s="4" t="s">
        <v>40</v>
      </c>
      <c r="C707" s="4">
        <v>306</v>
      </c>
      <c r="D707" s="4" t="s">
        <v>45</v>
      </c>
      <c r="E707" s="179">
        <v>41283</v>
      </c>
      <c r="K707" s="182">
        <v>1000573345</v>
      </c>
      <c r="L707" s="177">
        <v>41283</v>
      </c>
      <c r="P707" s="141" t="s">
        <v>54</v>
      </c>
      <c r="U707" s="141" t="s">
        <v>54</v>
      </c>
      <c r="V707" s="9">
        <v>0.12916666666666668</v>
      </c>
      <c r="W707" s="12">
        <v>0.20694444444444443</v>
      </c>
      <c r="Z707" s="142" t="s">
        <v>120</v>
      </c>
      <c r="AA707" s="142" t="s">
        <v>54</v>
      </c>
    </row>
    <row r="708" spans="1:27">
      <c r="A708" s="4">
        <v>7110</v>
      </c>
      <c r="B708" s="4" t="s">
        <v>40</v>
      </c>
      <c r="C708" s="4">
        <v>1117</v>
      </c>
      <c r="D708" s="4" t="s">
        <v>45</v>
      </c>
      <c r="E708" s="179">
        <v>41283</v>
      </c>
      <c r="K708" s="182">
        <v>1000573383</v>
      </c>
      <c r="L708" s="177">
        <v>41283</v>
      </c>
      <c r="P708" s="141" t="s">
        <v>54</v>
      </c>
      <c r="U708" s="141" t="s">
        <v>54</v>
      </c>
      <c r="V708" s="9">
        <v>0.47013888888888888</v>
      </c>
      <c r="W708" s="12">
        <v>0.77569444444444446</v>
      </c>
      <c r="Z708" s="142" t="s">
        <v>120</v>
      </c>
      <c r="AA708" s="142" t="s">
        <v>54</v>
      </c>
    </row>
    <row r="709" spans="1:27">
      <c r="A709" s="4">
        <v>7110</v>
      </c>
      <c r="B709" s="4" t="s">
        <v>40</v>
      </c>
      <c r="C709" s="4">
        <v>1138</v>
      </c>
      <c r="D709" s="4" t="s">
        <v>45</v>
      </c>
      <c r="E709" s="179">
        <v>41283</v>
      </c>
      <c r="K709" s="182">
        <v>1000573393</v>
      </c>
      <c r="L709" s="177">
        <v>41283</v>
      </c>
      <c r="P709" s="141" t="s">
        <v>54</v>
      </c>
      <c r="U709" s="141" t="s">
        <v>54</v>
      </c>
      <c r="V709" s="9">
        <v>0.48472222222222222</v>
      </c>
      <c r="W709" s="12">
        <v>0.56388888888888888</v>
      </c>
      <c r="Z709" s="142" t="s">
        <v>120</v>
      </c>
      <c r="AA709" s="142" t="s">
        <v>54</v>
      </c>
    </row>
    <row r="710" spans="1:27">
      <c r="A710" s="4">
        <v>7108</v>
      </c>
      <c r="B710" s="4" t="s">
        <v>38</v>
      </c>
      <c r="C710" s="4">
        <v>1201</v>
      </c>
      <c r="D710" s="4" t="s">
        <v>45</v>
      </c>
      <c r="E710" s="179">
        <v>41283</v>
      </c>
      <c r="K710" s="182">
        <v>1000573399</v>
      </c>
      <c r="L710" s="177">
        <v>41283</v>
      </c>
      <c r="P710" s="141" t="s">
        <v>54</v>
      </c>
      <c r="U710" s="141" t="s">
        <v>54</v>
      </c>
      <c r="V710" s="9">
        <v>0.50069444444444444</v>
      </c>
      <c r="W710" s="12">
        <v>0.65763888888888888</v>
      </c>
      <c r="Z710" s="142" t="s">
        <v>120</v>
      </c>
      <c r="AA710" s="142" t="s">
        <v>54</v>
      </c>
    </row>
    <row r="711" spans="1:27">
      <c r="A711" s="4">
        <v>7107</v>
      </c>
      <c r="B711" s="4" t="s">
        <v>43</v>
      </c>
      <c r="C711" s="4">
        <v>1201</v>
      </c>
      <c r="D711" s="4" t="s">
        <v>38</v>
      </c>
      <c r="E711" s="179">
        <v>41283</v>
      </c>
      <c r="K711" s="182">
        <v>1000573399</v>
      </c>
      <c r="L711" s="177">
        <v>41283</v>
      </c>
      <c r="P711" s="141">
        <v>0</v>
      </c>
      <c r="U711" s="141" t="s">
        <v>54</v>
      </c>
      <c r="V711" s="9">
        <v>0.50069444444444444</v>
      </c>
      <c r="W711" s="12">
        <v>0.65833333333333333</v>
      </c>
      <c r="Z711" s="142" t="s">
        <v>120</v>
      </c>
      <c r="AA711" s="142" t="s">
        <v>54</v>
      </c>
    </row>
    <row r="712" spans="1:27">
      <c r="A712" s="4">
        <v>7110</v>
      </c>
      <c r="B712" s="4" t="s">
        <v>40</v>
      </c>
      <c r="C712" s="4">
        <v>1431</v>
      </c>
      <c r="D712" s="4" t="s">
        <v>45</v>
      </c>
      <c r="E712" s="179">
        <v>41283</v>
      </c>
      <c r="K712" s="182">
        <v>1000573434</v>
      </c>
      <c r="L712" s="177">
        <v>41283</v>
      </c>
      <c r="P712" s="141" t="s">
        <v>54</v>
      </c>
      <c r="U712" s="141" t="s">
        <v>54</v>
      </c>
      <c r="V712" s="9">
        <v>0.60486111111111107</v>
      </c>
      <c r="W712" s="12">
        <v>0.64513888888888893</v>
      </c>
      <c r="Z712" s="142" t="s">
        <v>120</v>
      </c>
      <c r="AA712" s="142" t="s">
        <v>54</v>
      </c>
    </row>
    <row r="713" spans="1:27">
      <c r="A713" s="4">
        <v>7110</v>
      </c>
      <c r="B713" s="4" t="s">
        <v>40</v>
      </c>
      <c r="C713" s="4">
        <v>1445</v>
      </c>
      <c r="D713" s="4" t="s">
        <v>51</v>
      </c>
      <c r="E713" s="179">
        <v>41283</v>
      </c>
      <c r="K713" s="182">
        <v>1000573438</v>
      </c>
      <c r="L713" s="177">
        <v>41283</v>
      </c>
      <c r="P713" s="141" t="s">
        <v>54</v>
      </c>
      <c r="U713" s="141" t="s">
        <v>54</v>
      </c>
      <c r="V713" s="9">
        <v>0.61458333333333337</v>
      </c>
      <c r="W713" s="12">
        <v>0.6875</v>
      </c>
      <c r="Z713" s="142" t="s">
        <v>120</v>
      </c>
      <c r="AA713" s="142" t="s">
        <v>54</v>
      </c>
    </row>
    <row r="714" spans="1:27">
      <c r="A714" s="4">
        <v>7110</v>
      </c>
      <c r="B714" s="4" t="s">
        <v>40</v>
      </c>
      <c r="C714" s="4">
        <v>1448</v>
      </c>
      <c r="D714" s="4" t="s">
        <v>51</v>
      </c>
      <c r="E714" s="179">
        <v>41283</v>
      </c>
      <c r="K714" s="182">
        <v>1000573439</v>
      </c>
      <c r="L714" s="177">
        <v>41283</v>
      </c>
      <c r="P714" s="141" t="s">
        <v>54</v>
      </c>
      <c r="U714" s="141" t="s">
        <v>54</v>
      </c>
      <c r="V714" s="9">
        <v>0.6166666666666667</v>
      </c>
      <c r="W714" s="12">
        <v>0.68680555555555556</v>
      </c>
      <c r="Z714" s="142" t="s">
        <v>120</v>
      </c>
      <c r="AA714" s="142" t="s">
        <v>54</v>
      </c>
    </row>
    <row r="715" spans="1:27">
      <c r="A715" s="4">
        <v>7110</v>
      </c>
      <c r="B715" s="4" t="s">
        <v>40</v>
      </c>
      <c r="C715" s="4">
        <v>1536</v>
      </c>
      <c r="D715" s="4" t="s">
        <v>45</v>
      </c>
      <c r="E715" s="179">
        <v>41283</v>
      </c>
      <c r="K715" s="182">
        <v>1000573452</v>
      </c>
      <c r="L715" s="177">
        <v>41283</v>
      </c>
      <c r="P715" s="141" t="s">
        <v>54</v>
      </c>
      <c r="U715" s="141" t="s">
        <v>54</v>
      </c>
      <c r="V715" s="9">
        <v>0.65</v>
      </c>
      <c r="W715" s="12">
        <v>0.77500000000000002</v>
      </c>
      <c r="Z715" s="142" t="s">
        <v>120</v>
      </c>
      <c r="AA715" s="142" t="s">
        <v>54</v>
      </c>
    </row>
    <row r="716" spans="1:27">
      <c r="A716" s="4">
        <v>7110</v>
      </c>
      <c r="B716" s="4" t="s">
        <v>40</v>
      </c>
      <c r="C716" s="4">
        <v>1631</v>
      </c>
      <c r="D716" s="4" t="s">
        <v>45</v>
      </c>
      <c r="E716" s="179">
        <v>41283</v>
      </c>
      <c r="K716" s="182">
        <v>1000573462</v>
      </c>
      <c r="L716" s="177">
        <v>41283</v>
      </c>
      <c r="P716" s="141" t="s">
        <v>54</v>
      </c>
      <c r="U716" s="141" t="s">
        <v>54</v>
      </c>
      <c r="V716" s="9">
        <v>0.68819444444444444</v>
      </c>
      <c r="W716" s="12">
        <v>0.875</v>
      </c>
      <c r="Z716" s="142" t="s">
        <v>120</v>
      </c>
      <c r="AA716" s="142" t="s">
        <v>54</v>
      </c>
    </row>
    <row r="717" spans="1:27">
      <c r="A717" s="4">
        <v>7110</v>
      </c>
      <c r="B717" s="4" t="s">
        <v>40</v>
      </c>
      <c r="C717" s="4">
        <v>1904</v>
      </c>
      <c r="D717" s="4" t="s">
        <v>45</v>
      </c>
      <c r="E717" s="179">
        <v>41283</v>
      </c>
      <c r="K717" s="182">
        <v>1000573473</v>
      </c>
      <c r="L717" s="177">
        <v>41284</v>
      </c>
      <c r="P717" s="141" t="s">
        <v>54</v>
      </c>
      <c r="U717" s="141" t="s">
        <v>54</v>
      </c>
      <c r="V717" s="9">
        <v>0.7944444444444444</v>
      </c>
      <c r="W717" s="12">
        <v>4.1666666666666664E-2</v>
      </c>
      <c r="Z717" s="142" t="s">
        <v>120</v>
      </c>
      <c r="AA717" s="142" t="s">
        <v>54</v>
      </c>
    </row>
    <row r="718" spans="1:27">
      <c r="A718" s="4">
        <v>7108</v>
      </c>
      <c r="B718" s="4" t="s">
        <v>38</v>
      </c>
      <c r="C718" s="4">
        <v>1925</v>
      </c>
      <c r="D718" s="4" t="s">
        <v>45</v>
      </c>
      <c r="E718" s="179">
        <v>41283</v>
      </c>
      <c r="K718" s="182">
        <v>1000573474</v>
      </c>
      <c r="L718" s="177">
        <v>41284</v>
      </c>
      <c r="P718" s="141" t="s">
        <v>54</v>
      </c>
      <c r="U718" s="141" t="s">
        <v>54</v>
      </c>
      <c r="V718" s="9">
        <v>0.80902777777777779</v>
      </c>
      <c r="W718" s="12">
        <v>0.10902777777777778</v>
      </c>
      <c r="Z718" s="142" t="s">
        <v>120</v>
      </c>
      <c r="AA718" s="142" t="s">
        <v>54</v>
      </c>
    </row>
    <row r="719" spans="1:27">
      <c r="A719" s="4">
        <v>7108</v>
      </c>
      <c r="B719" s="4" t="s">
        <v>38</v>
      </c>
      <c r="C719" s="4">
        <v>2017</v>
      </c>
      <c r="D719" s="4" t="s">
        <v>45</v>
      </c>
      <c r="E719" s="179">
        <v>41283</v>
      </c>
      <c r="K719" s="182">
        <v>1000573479</v>
      </c>
      <c r="L719" s="177">
        <v>41284</v>
      </c>
      <c r="P719" s="141" t="s">
        <v>54</v>
      </c>
      <c r="U719" s="141" t="s">
        <v>54</v>
      </c>
      <c r="V719" s="9">
        <v>0.84513888888888888</v>
      </c>
      <c r="W719" s="12">
        <v>2.5694444444444443E-2</v>
      </c>
      <c r="Z719" s="142" t="s">
        <v>120</v>
      </c>
      <c r="AA719" s="142" t="s">
        <v>54</v>
      </c>
    </row>
    <row r="720" spans="1:27">
      <c r="A720" s="4">
        <v>7110</v>
      </c>
      <c r="B720" s="4" t="s">
        <v>40</v>
      </c>
      <c r="C720" s="4">
        <v>2028</v>
      </c>
      <c r="D720" s="4" t="s">
        <v>45</v>
      </c>
      <c r="E720" s="179">
        <v>41283</v>
      </c>
      <c r="K720" s="182">
        <v>1000573480</v>
      </c>
      <c r="L720" s="177">
        <v>41284</v>
      </c>
      <c r="P720" s="141" t="s">
        <v>54</v>
      </c>
      <c r="U720" s="141" t="s">
        <v>54</v>
      </c>
      <c r="V720" s="9">
        <v>0.85277777777777775</v>
      </c>
      <c r="W720" s="12">
        <v>0.46805555555555556</v>
      </c>
      <c r="Z720" s="142" t="s">
        <v>120</v>
      </c>
      <c r="AA720" s="142" t="s">
        <v>54</v>
      </c>
    </row>
    <row r="721" spans="1:27">
      <c r="A721" s="4">
        <v>7108</v>
      </c>
      <c r="B721" s="4" t="s">
        <v>38</v>
      </c>
      <c r="C721" s="4">
        <v>2056</v>
      </c>
      <c r="D721" s="4" t="s">
        <v>45</v>
      </c>
      <c r="E721" s="179">
        <v>41283</v>
      </c>
      <c r="K721" s="182">
        <v>1000573483</v>
      </c>
      <c r="L721" s="177">
        <v>41284</v>
      </c>
      <c r="P721" s="141" t="s">
        <v>54</v>
      </c>
      <c r="U721" s="141" t="s">
        <v>54</v>
      </c>
      <c r="V721" s="9">
        <v>0.87222222222222223</v>
      </c>
      <c r="W721" s="12">
        <v>0.20555555555555555</v>
      </c>
      <c r="Z721" s="142" t="s">
        <v>120</v>
      </c>
      <c r="AA721" s="142" t="s">
        <v>54</v>
      </c>
    </row>
    <row r="722" spans="1:27">
      <c r="A722" s="4">
        <v>7108</v>
      </c>
      <c r="B722" s="4" t="s">
        <v>38</v>
      </c>
      <c r="C722" s="4">
        <v>2110</v>
      </c>
      <c r="D722" s="4" t="s">
        <v>45</v>
      </c>
      <c r="E722" s="179">
        <v>41283</v>
      </c>
      <c r="K722" s="182">
        <v>1000573484</v>
      </c>
      <c r="L722" s="177">
        <v>41284</v>
      </c>
      <c r="P722" s="141" t="s">
        <v>54</v>
      </c>
      <c r="U722" s="141" t="s">
        <v>54</v>
      </c>
      <c r="V722" s="9">
        <v>0.88194444444444442</v>
      </c>
      <c r="W722" s="12">
        <v>4.8611111111111112E-3</v>
      </c>
      <c r="Z722" s="142" t="s">
        <v>120</v>
      </c>
      <c r="AA722" s="142" t="s">
        <v>54</v>
      </c>
    </row>
    <row r="723" spans="1:27">
      <c r="A723" s="4">
        <v>7110</v>
      </c>
      <c r="B723" s="4" t="s">
        <v>49</v>
      </c>
      <c r="C723" s="4">
        <v>2117</v>
      </c>
      <c r="D723" s="4" t="s">
        <v>45</v>
      </c>
      <c r="E723" s="179">
        <v>41283</v>
      </c>
      <c r="K723" s="182">
        <v>1000573485</v>
      </c>
      <c r="L723" s="177">
        <v>41284</v>
      </c>
      <c r="P723" s="141" t="s">
        <v>54</v>
      </c>
      <c r="U723" s="141" t="s">
        <v>54</v>
      </c>
      <c r="V723" s="9">
        <v>0.88680555555555551</v>
      </c>
      <c r="W723" s="12">
        <v>0.125</v>
      </c>
      <c r="Z723" s="142" t="s">
        <v>120</v>
      </c>
      <c r="AA723" s="142" t="s">
        <v>54</v>
      </c>
    </row>
    <row r="724" spans="1:27">
      <c r="A724" s="4">
        <v>7110</v>
      </c>
      <c r="B724" s="4" t="s">
        <v>40</v>
      </c>
      <c r="C724" s="4">
        <v>2337</v>
      </c>
      <c r="D724" s="4" t="s">
        <v>45</v>
      </c>
      <c r="E724" s="179">
        <v>41283</v>
      </c>
      <c r="K724" s="182">
        <v>1000573490</v>
      </c>
      <c r="L724" s="177">
        <v>41284</v>
      </c>
      <c r="P724" s="141" t="s">
        <v>54</v>
      </c>
      <c r="U724" s="141" t="s">
        <v>54</v>
      </c>
      <c r="V724" s="9">
        <v>0.98402777777777772</v>
      </c>
      <c r="W724" s="12">
        <v>0.13194444444444445</v>
      </c>
      <c r="Z724" s="142" t="s">
        <v>120</v>
      </c>
      <c r="AA724" s="142" t="s">
        <v>54</v>
      </c>
    </row>
    <row r="725" spans="1:27">
      <c r="A725" s="4">
        <v>7110</v>
      </c>
      <c r="B725" s="4" t="s">
        <v>49</v>
      </c>
      <c r="C725" s="4">
        <v>59</v>
      </c>
      <c r="D725" s="4" t="s">
        <v>45</v>
      </c>
      <c r="E725" s="179">
        <v>41284</v>
      </c>
      <c r="K725" s="182">
        <v>192446</v>
      </c>
      <c r="L725" s="177">
        <v>41284</v>
      </c>
      <c r="P725" s="141" t="s">
        <v>54</v>
      </c>
      <c r="U725" s="141" t="s">
        <v>54</v>
      </c>
      <c r="V725" s="9">
        <v>4.0972222222222222E-2</v>
      </c>
      <c r="W725" s="12">
        <v>8.3333333333333329E-2</v>
      </c>
      <c r="Z725" s="142" t="s">
        <v>120</v>
      </c>
      <c r="AA725" s="142" t="s">
        <v>54</v>
      </c>
    </row>
    <row r="726" spans="1:27">
      <c r="A726" s="4">
        <v>7110</v>
      </c>
      <c r="B726" s="4" t="s">
        <v>40</v>
      </c>
      <c r="C726" s="4">
        <v>1239</v>
      </c>
      <c r="D726" s="4" t="s">
        <v>45</v>
      </c>
      <c r="E726" s="179">
        <v>41284</v>
      </c>
      <c r="K726" s="182">
        <v>220888</v>
      </c>
      <c r="L726" s="177">
        <v>41284</v>
      </c>
      <c r="P726" s="141" t="s">
        <v>54</v>
      </c>
      <c r="U726" s="141" t="s">
        <v>54</v>
      </c>
      <c r="V726" s="9">
        <v>0.52708333333333335</v>
      </c>
      <c r="W726" s="12">
        <v>0.81874999999999998</v>
      </c>
      <c r="Z726" s="142" t="s">
        <v>120</v>
      </c>
      <c r="AA726" s="142" t="s">
        <v>54</v>
      </c>
    </row>
    <row r="727" spans="1:27">
      <c r="A727" s="4">
        <v>7108</v>
      </c>
      <c r="B727" s="4" t="s">
        <v>38</v>
      </c>
      <c r="C727" s="4">
        <v>1415</v>
      </c>
      <c r="D727" s="4" t="s">
        <v>46</v>
      </c>
      <c r="E727" s="179">
        <v>41284</v>
      </c>
      <c r="K727" s="182">
        <v>226720</v>
      </c>
      <c r="L727" s="177">
        <v>41284</v>
      </c>
      <c r="P727" s="141" t="s">
        <v>54</v>
      </c>
      <c r="U727" s="141" t="s">
        <v>54</v>
      </c>
      <c r="V727" s="9">
        <v>0.59375</v>
      </c>
      <c r="W727" s="12">
        <v>0.9604166666666667</v>
      </c>
      <c r="Z727" s="142" t="s">
        <v>120</v>
      </c>
      <c r="AA727" s="142" t="s">
        <v>54</v>
      </c>
    </row>
    <row r="728" spans="1:27">
      <c r="A728" s="4">
        <v>7108</v>
      </c>
      <c r="B728" s="4" t="s">
        <v>38</v>
      </c>
      <c r="C728" s="4">
        <v>1517</v>
      </c>
      <c r="D728" s="4" t="s">
        <v>45</v>
      </c>
      <c r="E728" s="179">
        <v>41284</v>
      </c>
      <c r="K728" s="182">
        <v>238957</v>
      </c>
      <c r="L728" s="177">
        <v>41284</v>
      </c>
      <c r="P728" s="141" t="s">
        <v>54</v>
      </c>
      <c r="U728" s="141" t="s">
        <v>54</v>
      </c>
      <c r="V728" s="9">
        <v>0.63680555555555551</v>
      </c>
      <c r="W728" s="12">
        <v>0.71597222222222223</v>
      </c>
      <c r="Z728" s="142" t="s">
        <v>120</v>
      </c>
      <c r="AA728" s="142" t="s">
        <v>54</v>
      </c>
    </row>
    <row r="729" spans="1:27">
      <c r="A729" s="4">
        <v>7110</v>
      </c>
      <c r="B729" s="4" t="s">
        <v>40</v>
      </c>
      <c r="C729" s="4">
        <v>1407</v>
      </c>
      <c r="D729" s="4" t="s">
        <v>45</v>
      </c>
      <c r="E729" s="179">
        <v>41284</v>
      </c>
      <c r="K729" s="182">
        <v>257902</v>
      </c>
      <c r="L729" s="177">
        <v>41284</v>
      </c>
      <c r="P729" s="141" t="s">
        <v>54</v>
      </c>
      <c r="U729" s="141" t="s">
        <v>54</v>
      </c>
      <c r="V729" s="9">
        <v>0.58819444444444446</v>
      </c>
      <c r="W729" s="12">
        <v>0.71875</v>
      </c>
      <c r="Z729" s="142" t="s">
        <v>120</v>
      </c>
      <c r="AA729" s="142" t="s">
        <v>54</v>
      </c>
    </row>
    <row r="730" spans="1:27">
      <c r="A730" s="4">
        <v>7110</v>
      </c>
      <c r="B730" s="4" t="s">
        <v>40</v>
      </c>
      <c r="C730" s="4">
        <v>1506</v>
      </c>
      <c r="D730" s="4" t="s">
        <v>47</v>
      </c>
      <c r="E730" s="179">
        <v>41284</v>
      </c>
      <c r="K730" s="182">
        <v>262435</v>
      </c>
      <c r="L730" s="177">
        <v>41284</v>
      </c>
      <c r="P730" s="141" t="s">
        <v>54</v>
      </c>
      <c r="U730" s="141" t="s">
        <v>54</v>
      </c>
      <c r="V730" s="9">
        <v>0.62916666666666665</v>
      </c>
      <c r="W730" s="12">
        <v>0.9375</v>
      </c>
      <c r="Z730" s="142" t="s">
        <v>120</v>
      </c>
      <c r="AA730" s="142" t="s">
        <v>54</v>
      </c>
    </row>
    <row r="731" spans="1:27">
      <c r="A731" s="4">
        <v>7110</v>
      </c>
      <c r="B731" s="4" t="s">
        <v>40</v>
      </c>
      <c r="C731" s="4">
        <v>1646</v>
      </c>
      <c r="D731" s="4" t="s">
        <v>45</v>
      </c>
      <c r="E731" s="179">
        <v>41284</v>
      </c>
      <c r="K731" s="182">
        <v>263361</v>
      </c>
      <c r="L731" s="177">
        <v>41285</v>
      </c>
      <c r="P731" s="141" t="s">
        <v>54</v>
      </c>
      <c r="U731" s="141" t="s">
        <v>54</v>
      </c>
      <c r="V731" s="9">
        <v>0.69861111111111107</v>
      </c>
      <c r="W731" s="12">
        <v>0.19444444444444445</v>
      </c>
      <c r="Z731" s="142" t="s">
        <v>120</v>
      </c>
      <c r="AA731" s="142" t="s">
        <v>54</v>
      </c>
    </row>
    <row r="732" spans="1:27">
      <c r="A732" s="4">
        <v>7110</v>
      </c>
      <c r="B732" s="4" t="s">
        <v>40</v>
      </c>
      <c r="C732" s="4">
        <v>1157</v>
      </c>
      <c r="D732" s="4" t="s">
        <v>45</v>
      </c>
      <c r="E732" s="179">
        <v>41284</v>
      </c>
      <c r="K732" s="182">
        <v>312807</v>
      </c>
      <c r="L732" s="177">
        <v>41284</v>
      </c>
      <c r="P732" s="141" t="s">
        <v>54</v>
      </c>
      <c r="U732" s="141" t="s">
        <v>54</v>
      </c>
      <c r="V732" s="9">
        <v>0.49791666666666667</v>
      </c>
      <c r="W732" s="12">
        <v>0.82708333333333328</v>
      </c>
      <c r="Z732" s="142" t="s">
        <v>120</v>
      </c>
      <c r="AA732" s="142" t="s">
        <v>54</v>
      </c>
    </row>
    <row r="733" spans="1:27">
      <c r="A733" s="4">
        <v>7110</v>
      </c>
      <c r="B733" s="4" t="s">
        <v>49</v>
      </c>
      <c r="C733" s="4">
        <v>2212</v>
      </c>
      <c r="D733" s="4" t="s">
        <v>45</v>
      </c>
      <c r="E733" s="179">
        <v>41284</v>
      </c>
      <c r="K733" s="182">
        <v>84001084</v>
      </c>
      <c r="L733" s="177">
        <v>41285</v>
      </c>
      <c r="P733" s="141" t="s">
        <v>54</v>
      </c>
      <c r="U733" s="141" t="s">
        <v>54</v>
      </c>
      <c r="V733" s="9">
        <v>0.92500000000000004</v>
      </c>
      <c r="W733" s="12">
        <v>0.39097222222222222</v>
      </c>
      <c r="Z733" s="142" t="s">
        <v>120</v>
      </c>
      <c r="AA733" s="142" t="s">
        <v>54</v>
      </c>
    </row>
    <row r="734" spans="1:27">
      <c r="A734" s="4">
        <v>7110</v>
      </c>
      <c r="B734" s="4" t="s">
        <v>40</v>
      </c>
      <c r="C734" s="4">
        <v>452</v>
      </c>
      <c r="D734" s="4" t="s">
        <v>45</v>
      </c>
      <c r="E734" s="179">
        <v>41284</v>
      </c>
      <c r="K734" s="182">
        <v>90005706</v>
      </c>
      <c r="L734" s="177">
        <v>41284</v>
      </c>
      <c r="P734" s="141" t="s">
        <v>54</v>
      </c>
      <c r="U734" s="141" t="s">
        <v>54</v>
      </c>
      <c r="V734" s="9">
        <v>0.20277777777777778</v>
      </c>
      <c r="W734" s="12">
        <v>0.46805555555555556</v>
      </c>
      <c r="Z734" s="142" t="s">
        <v>120</v>
      </c>
      <c r="AA734" s="142" t="s">
        <v>54</v>
      </c>
    </row>
    <row r="735" spans="1:27">
      <c r="A735" s="4">
        <v>7110</v>
      </c>
      <c r="B735" s="4" t="s">
        <v>42</v>
      </c>
      <c r="C735" s="4">
        <v>1820</v>
      </c>
      <c r="D735" s="4" t="s">
        <v>45</v>
      </c>
      <c r="E735" s="179">
        <v>41284</v>
      </c>
      <c r="K735" s="182">
        <v>90011843</v>
      </c>
      <c r="L735" s="177">
        <v>41284</v>
      </c>
      <c r="P735" s="141" t="s">
        <v>54</v>
      </c>
      <c r="U735" s="141" t="s">
        <v>54</v>
      </c>
      <c r="V735" s="9">
        <v>0.76388888888888884</v>
      </c>
      <c r="W735" s="12">
        <v>0.77777777777777779</v>
      </c>
      <c r="Z735" s="142" t="s">
        <v>120</v>
      </c>
      <c r="AA735" s="142" t="s">
        <v>54</v>
      </c>
    </row>
    <row r="736" spans="1:27">
      <c r="A736" s="4">
        <v>7110</v>
      </c>
      <c r="B736" s="4" t="s">
        <v>40</v>
      </c>
      <c r="C736" s="4">
        <v>2024</v>
      </c>
      <c r="D736" s="4" t="s">
        <v>45</v>
      </c>
      <c r="E736" s="179">
        <v>41284</v>
      </c>
      <c r="K736" s="182">
        <v>90090137</v>
      </c>
      <c r="L736" s="177">
        <v>41285</v>
      </c>
      <c r="P736" s="141" t="s">
        <v>54</v>
      </c>
      <c r="U736" s="141" t="s">
        <v>54</v>
      </c>
      <c r="V736" s="9">
        <v>0.85</v>
      </c>
      <c r="W736" s="12">
        <v>0.27708333333333335</v>
      </c>
      <c r="Z736" s="142" t="s">
        <v>120</v>
      </c>
      <c r="AA736" s="142" t="s">
        <v>54</v>
      </c>
    </row>
    <row r="737" spans="1:27">
      <c r="A737" s="4">
        <v>7110</v>
      </c>
      <c r="B737" s="4" t="s">
        <v>40</v>
      </c>
      <c r="C737" s="4">
        <v>1148</v>
      </c>
      <c r="D737" s="4" t="s">
        <v>45</v>
      </c>
      <c r="E737" s="179">
        <v>41284</v>
      </c>
      <c r="K737" s="182">
        <v>90105733</v>
      </c>
      <c r="L737" s="177">
        <v>41284</v>
      </c>
      <c r="P737" s="141" t="s">
        <v>54</v>
      </c>
      <c r="U737" s="141" t="s">
        <v>54</v>
      </c>
      <c r="V737" s="9">
        <v>0.49166666666666664</v>
      </c>
      <c r="W737" s="12">
        <v>0.59027777777777779</v>
      </c>
      <c r="Z737" s="142" t="s">
        <v>120</v>
      </c>
      <c r="AA737" s="142" t="s">
        <v>54</v>
      </c>
    </row>
    <row r="738" spans="1:27">
      <c r="A738" s="4">
        <v>7108</v>
      </c>
      <c r="B738" s="4" t="s">
        <v>38</v>
      </c>
      <c r="C738" s="4">
        <v>24</v>
      </c>
      <c r="D738" s="4" t="s">
        <v>45</v>
      </c>
      <c r="E738" s="179">
        <v>41284</v>
      </c>
      <c r="K738" s="182">
        <v>90114526</v>
      </c>
      <c r="L738" s="177">
        <v>41284</v>
      </c>
      <c r="P738" s="141" t="s">
        <v>54</v>
      </c>
      <c r="U738" s="141" t="s">
        <v>54</v>
      </c>
      <c r="V738" s="9">
        <v>1.6666666666666666E-2</v>
      </c>
      <c r="W738" s="12">
        <v>0.36319444444444443</v>
      </c>
      <c r="Z738" s="142" t="s">
        <v>120</v>
      </c>
      <c r="AA738" s="142" t="s">
        <v>54</v>
      </c>
    </row>
    <row r="739" spans="1:27">
      <c r="A739" s="4">
        <v>7107</v>
      </c>
      <c r="B739" s="4" t="s">
        <v>43</v>
      </c>
      <c r="C739" s="4">
        <v>24</v>
      </c>
      <c r="D739" s="4" t="s">
        <v>38</v>
      </c>
      <c r="E739" s="179">
        <v>41284</v>
      </c>
      <c r="K739" s="182">
        <v>90114526</v>
      </c>
      <c r="L739" s="177">
        <v>41284</v>
      </c>
      <c r="P739" s="141">
        <v>0</v>
      </c>
      <c r="U739" s="141" t="s">
        <v>54</v>
      </c>
      <c r="V739" s="9">
        <v>1.6666666666666666E-2</v>
      </c>
      <c r="W739" s="12">
        <v>0.5</v>
      </c>
      <c r="Z739" s="142" t="s">
        <v>120</v>
      </c>
      <c r="AA739" s="142" t="s">
        <v>54</v>
      </c>
    </row>
    <row r="740" spans="1:27">
      <c r="A740" s="4">
        <v>7110</v>
      </c>
      <c r="B740" s="4" t="s">
        <v>40</v>
      </c>
      <c r="C740" s="4">
        <v>1404</v>
      </c>
      <c r="D740" s="4" t="s">
        <v>45</v>
      </c>
      <c r="E740" s="179">
        <v>41284</v>
      </c>
      <c r="K740" s="182">
        <v>90164174</v>
      </c>
      <c r="L740" s="177">
        <v>41284</v>
      </c>
      <c r="P740" s="141" t="s">
        <v>54</v>
      </c>
      <c r="U740" s="141" t="s">
        <v>54</v>
      </c>
      <c r="V740" s="9">
        <v>0.58611111111111114</v>
      </c>
      <c r="W740" s="12">
        <v>0.88194444444444442</v>
      </c>
      <c r="Z740" s="142" t="s">
        <v>120</v>
      </c>
      <c r="AA740" s="142" t="s">
        <v>54</v>
      </c>
    </row>
    <row r="741" spans="1:27">
      <c r="A741" s="4">
        <v>7110</v>
      </c>
      <c r="B741" s="4" t="s">
        <v>49</v>
      </c>
      <c r="C741" s="4">
        <v>248</v>
      </c>
      <c r="D741" s="4" t="s">
        <v>45</v>
      </c>
      <c r="E741" s="179">
        <v>41284</v>
      </c>
      <c r="K741" s="182">
        <v>98003078</v>
      </c>
      <c r="L741" s="177">
        <v>41284</v>
      </c>
      <c r="P741" s="141" t="s">
        <v>54</v>
      </c>
      <c r="U741" s="141" t="s">
        <v>54</v>
      </c>
      <c r="V741" s="9">
        <v>0.11666666666666667</v>
      </c>
      <c r="W741" s="12">
        <v>0.14583333333333334</v>
      </c>
      <c r="Z741" s="142" t="s">
        <v>120</v>
      </c>
      <c r="AA741" s="142" t="s">
        <v>54</v>
      </c>
    </row>
    <row r="742" spans="1:27">
      <c r="A742" s="4">
        <v>7108</v>
      </c>
      <c r="B742" s="4" t="s">
        <v>38</v>
      </c>
      <c r="C742" s="4">
        <v>1535</v>
      </c>
      <c r="D742" s="4" t="s">
        <v>45</v>
      </c>
      <c r="E742" s="179">
        <v>41284</v>
      </c>
      <c r="K742" s="182">
        <v>99006869</v>
      </c>
      <c r="L742" s="177">
        <v>41284</v>
      </c>
      <c r="P742" s="141" t="s">
        <v>54</v>
      </c>
      <c r="U742" s="141" t="s">
        <v>54</v>
      </c>
      <c r="V742" s="9">
        <v>0.64930555555555558</v>
      </c>
      <c r="W742" s="12">
        <v>0.69652777777777775</v>
      </c>
      <c r="Z742" s="142" t="s">
        <v>120</v>
      </c>
      <c r="AA742" s="142" t="s">
        <v>54</v>
      </c>
    </row>
    <row r="743" spans="1:27">
      <c r="A743" s="4">
        <v>7110</v>
      </c>
      <c r="B743" s="4" t="s">
        <v>40</v>
      </c>
      <c r="C743" s="4">
        <v>1600</v>
      </c>
      <c r="D743" s="4" t="s">
        <v>45</v>
      </c>
      <c r="E743" s="179">
        <v>41284</v>
      </c>
      <c r="K743" s="182">
        <v>1000007443</v>
      </c>
      <c r="L743" s="177">
        <v>41285</v>
      </c>
      <c r="P743" s="141" t="s">
        <v>54</v>
      </c>
      <c r="U743" s="141" t="s">
        <v>54</v>
      </c>
      <c r="V743" s="9">
        <v>0.66666666666666663</v>
      </c>
      <c r="W743" s="12">
        <v>2.4305555555555556E-2</v>
      </c>
      <c r="Z743" s="142" t="s">
        <v>120</v>
      </c>
      <c r="AA743" s="142" t="s">
        <v>54</v>
      </c>
    </row>
    <row r="744" spans="1:27">
      <c r="A744" s="4">
        <v>7110</v>
      </c>
      <c r="B744" s="4" t="s">
        <v>40</v>
      </c>
      <c r="C744" s="4">
        <v>1030</v>
      </c>
      <c r="D744" s="4" t="s">
        <v>45</v>
      </c>
      <c r="E744" s="179">
        <v>41284</v>
      </c>
      <c r="K744" s="182">
        <v>1000018749</v>
      </c>
      <c r="L744" s="177">
        <v>41284</v>
      </c>
      <c r="P744" s="141" t="s">
        <v>54</v>
      </c>
      <c r="U744" s="141" t="s">
        <v>54</v>
      </c>
      <c r="V744" s="9">
        <v>0.4375</v>
      </c>
      <c r="W744" s="12">
        <v>0.52083333333333337</v>
      </c>
      <c r="Z744" s="142" t="s">
        <v>120</v>
      </c>
      <c r="AA744" s="142" t="s">
        <v>54</v>
      </c>
    </row>
    <row r="745" spans="1:27">
      <c r="A745" s="4">
        <v>7108</v>
      </c>
      <c r="B745" s="4" t="s">
        <v>38</v>
      </c>
      <c r="C745" s="4">
        <v>655</v>
      </c>
      <c r="D745" s="4" t="s">
        <v>45</v>
      </c>
      <c r="E745" s="179">
        <v>41284</v>
      </c>
      <c r="K745" s="182">
        <v>1000025473</v>
      </c>
      <c r="L745" s="177">
        <v>41284</v>
      </c>
      <c r="P745" s="141" t="s">
        <v>54</v>
      </c>
      <c r="U745" s="141" t="s">
        <v>54</v>
      </c>
      <c r="V745" s="9">
        <v>0.28819444444444442</v>
      </c>
      <c r="W745" s="12">
        <v>0.8208333333333333</v>
      </c>
      <c r="Z745" s="142" t="s">
        <v>120</v>
      </c>
      <c r="AA745" s="142" t="s">
        <v>54</v>
      </c>
    </row>
    <row r="746" spans="1:27">
      <c r="A746" s="4">
        <v>7107</v>
      </c>
      <c r="B746" s="4" t="s">
        <v>40</v>
      </c>
      <c r="C746" s="4">
        <v>655</v>
      </c>
      <c r="D746" s="4" t="s">
        <v>38</v>
      </c>
      <c r="E746" s="179">
        <v>41284</v>
      </c>
      <c r="K746" s="182">
        <v>1000025473</v>
      </c>
      <c r="L746" s="177">
        <v>41284</v>
      </c>
      <c r="P746" s="141">
        <v>0</v>
      </c>
      <c r="U746" s="141" t="s">
        <v>54</v>
      </c>
      <c r="V746" s="9">
        <v>0.28819444444444442</v>
      </c>
      <c r="W746" s="12">
        <v>0.82222222222222219</v>
      </c>
      <c r="Z746" s="142" t="s">
        <v>120</v>
      </c>
      <c r="AA746" s="142" t="s">
        <v>54</v>
      </c>
    </row>
    <row r="747" spans="1:27">
      <c r="A747" s="4">
        <v>7108</v>
      </c>
      <c r="B747" s="4" t="s">
        <v>38</v>
      </c>
      <c r="C747" s="4">
        <v>2102</v>
      </c>
      <c r="D747" s="4" t="s">
        <v>45</v>
      </c>
      <c r="E747" s="179">
        <v>41284</v>
      </c>
      <c r="K747" s="182">
        <v>1000059125</v>
      </c>
      <c r="L747" s="177">
        <v>41285</v>
      </c>
      <c r="P747" s="141" t="s">
        <v>54</v>
      </c>
      <c r="U747" s="141" t="s">
        <v>54</v>
      </c>
      <c r="V747" s="9">
        <v>0.87638888888888888</v>
      </c>
      <c r="W747" s="12">
        <v>0.10138888888888889</v>
      </c>
      <c r="Z747" s="142" t="s">
        <v>120</v>
      </c>
      <c r="AA747" s="142" t="s">
        <v>54</v>
      </c>
    </row>
    <row r="748" spans="1:27">
      <c r="A748" s="4">
        <v>7108</v>
      </c>
      <c r="B748" s="4" t="s">
        <v>38</v>
      </c>
      <c r="C748" s="4">
        <v>1809</v>
      </c>
      <c r="D748" s="4" t="s">
        <v>45</v>
      </c>
      <c r="E748" s="179">
        <v>41284</v>
      </c>
      <c r="K748" s="182">
        <v>1000068790</v>
      </c>
      <c r="L748" s="177">
        <v>41284</v>
      </c>
      <c r="P748" s="141" t="s">
        <v>54</v>
      </c>
      <c r="U748" s="141" t="s">
        <v>54</v>
      </c>
      <c r="V748" s="9">
        <v>0.75624999999999998</v>
      </c>
      <c r="W748" s="12">
        <v>0.93402777777777779</v>
      </c>
      <c r="Z748" s="142" t="s">
        <v>120</v>
      </c>
      <c r="AA748" s="142" t="s">
        <v>54</v>
      </c>
    </row>
    <row r="749" spans="1:27">
      <c r="A749" s="4">
        <v>7108</v>
      </c>
      <c r="B749" s="4" t="s">
        <v>38</v>
      </c>
      <c r="C749" s="4">
        <v>1036</v>
      </c>
      <c r="D749" s="4" t="s">
        <v>45</v>
      </c>
      <c r="E749" s="179">
        <v>41284</v>
      </c>
      <c r="K749" s="182">
        <v>1000073413</v>
      </c>
      <c r="L749" s="177">
        <v>41284</v>
      </c>
      <c r="P749" s="141" t="s">
        <v>54</v>
      </c>
      <c r="U749" s="141" t="s">
        <v>54</v>
      </c>
      <c r="V749" s="9">
        <v>0.44166666666666665</v>
      </c>
      <c r="W749" s="12">
        <v>0.96527777777777779</v>
      </c>
      <c r="Z749" s="142" t="s">
        <v>120</v>
      </c>
      <c r="AA749" s="142" t="s">
        <v>54</v>
      </c>
    </row>
    <row r="750" spans="1:27">
      <c r="A750" s="4">
        <v>7108</v>
      </c>
      <c r="B750" s="4" t="s">
        <v>38</v>
      </c>
      <c r="C750" s="4">
        <v>1453</v>
      </c>
      <c r="D750" s="4" t="s">
        <v>45</v>
      </c>
      <c r="E750" s="179">
        <v>41284</v>
      </c>
      <c r="K750" s="182">
        <v>1000122237</v>
      </c>
      <c r="L750" s="177">
        <v>41284</v>
      </c>
      <c r="P750" s="141" t="s">
        <v>54</v>
      </c>
      <c r="U750" s="141" t="s">
        <v>54</v>
      </c>
      <c r="V750" s="9">
        <v>0.62013888888888891</v>
      </c>
      <c r="W750" s="12">
        <v>0.68263888888888891</v>
      </c>
      <c r="Z750" s="142" t="s">
        <v>120</v>
      </c>
      <c r="AA750" s="142" t="s">
        <v>54</v>
      </c>
    </row>
    <row r="751" spans="1:27">
      <c r="A751" s="4">
        <v>7110</v>
      </c>
      <c r="B751" s="4" t="s">
        <v>40</v>
      </c>
      <c r="C751" s="4">
        <v>1931</v>
      </c>
      <c r="D751" s="4" t="s">
        <v>45</v>
      </c>
      <c r="E751" s="179">
        <v>41284</v>
      </c>
      <c r="K751" s="182">
        <v>1000135447</v>
      </c>
      <c r="L751" s="177">
        <v>41285</v>
      </c>
      <c r="P751" s="141" t="s">
        <v>54</v>
      </c>
      <c r="U751" s="141" t="s">
        <v>54</v>
      </c>
      <c r="V751" s="9">
        <v>0.81319444444444444</v>
      </c>
      <c r="W751" s="12">
        <v>4.8611111111111112E-2</v>
      </c>
      <c r="Z751" s="142" t="s">
        <v>120</v>
      </c>
      <c r="AA751" s="142" t="s">
        <v>54</v>
      </c>
    </row>
    <row r="752" spans="1:27">
      <c r="A752" s="4">
        <v>7110</v>
      </c>
      <c r="B752" s="4" t="s">
        <v>40</v>
      </c>
      <c r="C752" s="4">
        <v>811</v>
      </c>
      <c r="D752" s="4" t="s">
        <v>45</v>
      </c>
      <c r="E752" s="179">
        <v>41284</v>
      </c>
      <c r="K752" s="182">
        <v>1000151101</v>
      </c>
      <c r="L752" s="177">
        <v>41284</v>
      </c>
      <c r="P752" s="141" t="s">
        <v>54</v>
      </c>
      <c r="U752" s="141" t="s">
        <v>54</v>
      </c>
      <c r="V752" s="9">
        <v>0.34097222222222223</v>
      </c>
      <c r="W752" s="12">
        <v>0.59444444444444444</v>
      </c>
      <c r="Z752" s="142" t="s">
        <v>120</v>
      </c>
      <c r="AA752" s="142" t="s">
        <v>54</v>
      </c>
    </row>
    <row r="753" spans="1:27">
      <c r="A753" s="4">
        <v>7110</v>
      </c>
      <c r="B753" s="4" t="s">
        <v>44</v>
      </c>
      <c r="C753" s="4">
        <v>1605</v>
      </c>
      <c r="D753" s="4" t="s">
        <v>47</v>
      </c>
      <c r="E753" s="179">
        <v>41284</v>
      </c>
      <c r="K753" s="182">
        <v>1000155893</v>
      </c>
      <c r="L753" s="177">
        <v>41284</v>
      </c>
      <c r="P753" s="141" t="s">
        <v>54</v>
      </c>
      <c r="U753" s="141" t="s">
        <v>54</v>
      </c>
      <c r="V753" s="9">
        <v>0.67013888888888884</v>
      </c>
      <c r="W753" s="12">
        <v>0.75</v>
      </c>
      <c r="Z753" s="142" t="s">
        <v>120</v>
      </c>
      <c r="AA753" s="142" t="s">
        <v>54</v>
      </c>
    </row>
    <row r="754" spans="1:27">
      <c r="A754" s="4">
        <v>7110</v>
      </c>
      <c r="B754" s="4" t="s">
        <v>40</v>
      </c>
      <c r="C754" s="4">
        <v>50</v>
      </c>
      <c r="D754" s="4" t="s">
        <v>45</v>
      </c>
      <c r="E754" s="179">
        <v>41284</v>
      </c>
      <c r="K754" s="182">
        <v>1000182790</v>
      </c>
      <c r="L754" s="177">
        <v>41284</v>
      </c>
      <c r="P754" s="141" t="s">
        <v>54</v>
      </c>
      <c r="U754" s="141" t="s">
        <v>54</v>
      </c>
      <c r="V754" s="9">
        <v>3.4722222222222224E-2</v>
      </c>
      <c r="W754" s="12">
        <v>0.48749999999999999</v>
      </c>
      <c r="Z754" s="142" t="s">
        <v>120</v>
      </c>
      <c r="AA754" s="142" t="s">
        <v>54</v>
      </c>
    </row>
    <row r="755" spans="1:27">
      <c r="A755" s="4">
        <v>7110</v>
      </c>
      <c r="B755" s="4" t="s">
        <v>40</v>
      </c>
      <c r="C755" s="4">
        <v>2342</v>
      </c>
      <c r="D755" s="4" t="s">
        <v>45</v>
      </c>
      <c r="E755" s="179">
        <v>41284</v>
      </c>
      <c r="K755" s="182">
        <v>1000192600</v>
      </c>
      <c r="L755" s="177">
        <v>41285</v>
      </c>
      <c r="P755" s="141" t="s">
        <v>54</v>
      </c>
      <c r="U755" s="141" t="s">
        <v>54</v>
      </c>
      <c r="V755" s="9">
        <v>0.98750000000000004</v>
      </c>
      <c r="W755" s="12">
        <v>0.16666666666666666</v>
      </c>
      <c r="Z755" s="142" t="s">
        <v>120</v>
      </c>
      <c r="AA755" s="142" t="s">
        <v>54</v>
      </c>
    </row>
    <row r="756" spans="1:27">
      <c r="A756" s="4">
        <v>7108</v>
      </c>
      <c r="B756" s="4" t="s">
        <v>38</v>
      </c>
      <c r="C756" s="4">
        <v>1544</v>
      </c>
      <c r="D756" s="4" t="s">
        <v>45</v>
      </c>
      <c r="E756" s="179">
        <v>41284</v>
      </c>
      <c r="K756" s="182">
        <v>1000214412</v>
      </c>
      <c r="L756" s="177">
        <v>41284</v>
      </c>
      <c r="P756" s="141" t="s">
        <v>54</v>
      </c>
      <c r="U756" s="141" t="s">
        <v>54</v>
      </c>
      <c r="V756" s="9">
        <v>0.65555555555555556</v>
      </c>
      <c r="W756" s="12">
        <v>0.79583333333333328</v>
      </c>
      <c r="Z756" s="142" t="s">
        <v>120</v>
      </c>
      <c r="AA756" s="142" t="s">
        <v>54</v>
      </c>
    </row>
    <row r="757" spans="1:27">
      <c r="A757" s="4">
        <v>7110</v>
      </c>
      <c r="B757" s="4" t="s">
        <v>40</v>
      </c>
      <c r="C757" s="4">
        <v>628</v>
      </c>
      <c r="D757" s="4" t="s">
        <v>45</v>
      </c>
      <c r="E757" s="179">
        <v>41284</v>
      </c>
      <c r="K757" s="182">
        <v>1000214984</v>
      </c>
      <c r="L757" s="177">
        <v>41284</v>
      </c>
      <c r="P757" s="141" t="s">
        <v>54</v>
      </c>
      <c r="U757" s="141" t="s">
        <v>54</v>
      </c>
      <c r="V757" s="9">
        <v>0.26944444444444443</v>
      </c>
      <c r="W757" s="12">
        <v>0.5854166666666667</v>
      </c>
      <c r="Z757" s="142" t="s">
        <v>120</v>
      </c>
      <c r="AA757" s="142" t="s">
        <v>54</v>
      </c>
    </row>
    <row r="758" spans="1:27">
      <c r="A758" s="4">
        <v>7110</v>
      </c>
      <c r="B758" s="4" t="s">
        <v>49</v>
      </c>
      <c r="C758" s="4">
        <v>1109</v>
      </c>
      <c r="D758" s="4" t="s">
        <v>45</v>
      </c>
      <c r="E758" s="179">
        <v>41284</v>
      </c>
      <c r="K758" s="182">
        <v>1000217359</v>
      </c>
      <c r="L758" s="177">
        <v>41284</v>
      </c>
      <c r="P758" s="141" t="s">
        <v>54</v>
      </c>
      <c r="U758" s="141" t="s">
        <v>54</v>
      </c>
      <c r="V758" s="9">
        <v>0.46458333333333335</v>
      </c>
      <c r="W758" s="12">
        <v>0.58611111111111114</v>
      </c>
      <c r="Z758" s="142" t="s">
        <v>120</v>
      </c>
      <c r="AA758" s="142" t="s">
        <v>54</v>
      </c>
    </row>
    <row r="759" spans="1:27">
      <c r="A759" s="4">
        <v>7110</v>
      </c>
      <c r="B759" s="4" t="s">
        <v>40</v>
      </c>
      <c r="C759" s="4">
        <v>1048</v>
      </c>
      <c r="D759" s="4" t="s">
        <v>45</v>
      </c>
      <c r="E759" s="179">
        <v>41284</v>
      </c>
      <c r="K759" s="182">
        <v>1000221069</v>
      </c>
      <c r="L759" s="177">
        <v>41284</v>
      </c>
      <c r="P759" s="141" t="s">
        <v>54</v>
      </c>
      <c r="U759" s="141" t="s">
        <v>54</v>
      </c>
      <c r="V759" s="9">
        <v>0.45</v>
      </c>
      <c r="W759" s="12">
        <v>0.49166666666666664</v>
      </c>
      <c r="Z759" s="142" t="s">
        <v>120</v>
      </c>
      <c r="AA759" s="142" t="s">
        <v>54</v>
      </c>
    </row>
    <row r="760" spans="1:27">
      <c r="A760" s="4">
        <v>7110</v>
      </c>
      <c r="B760" s="4" t="s">
        <v>40</v>
      </c>
      <c r="C760" s="4">
        <v>1042</v>
      </c>
      <c r="D760" s="4" t="s">
        <v>45</v>
      </c>
      <c r="E760" s="179">
        <v>41284</v>
      </c>
      <c r="K760" s="182">
        <v>1000229227</v>
      </c>
      <c r="L760" s="177">
        <v>41284</v>
      </c>
      <c r="P760" s="141" t="s">
        <v>54</v>
      </c>
      <c r="U760" s="141" t="s">
        <v>54</v>
      </c>
      <c r="V760" s="9">
        <v>0.44583333333333336</v>
      </c>
      <c r="W760" s="12">
        <v>0.82361111111111107</v>
      </c>
      <c r="Z760" s="142" t="s">
        <v>120</v>
      </c>
      <c r="AA760" s="142" t="s">
        <v>54</v>
      </c>
    </row>
    <row r="761" spans="1:27">
      <c r="A761" s="4">
        <v>7108</v>
      </c>
      <c r="B761" s="4" t="s">
        <v>38</v>
      </c>
      <c r="C761" s="4">
        <v>716</v>
      </c>
      <c r="D761" s="4" t="s">
        <v>45</v>
      </c>
      <c r="E761" s="179">
        <v>41284</v>
      </c>
      <c r="K761" s="182">
        <v>1000244109</v>
      </c>
      <c r="L761" s="177">
        <v>41284</v>
      </c>
      <c r="P761" s="141" t="s">
        <v>54</v>
      </c>
      <c r="U761" s="141" t="s">
        <v>54</v>
      </c>
      <c r="V761" s="9">
        <v>0.30277777777777776</v>
      </c>
      <c r="W761" s="12">
        <v>0.55694444444444446</v>
      </c>
      <c r="Z761" s="142" t="s">
        <v>120</v>
      </c>
      <c r="AA761" s="142" t="s">
        <v>54</v>
      </c>
    </row>
    <row r="762" spans="1:27">
      <c r="A762" s="4">
        <v>7108</v>
      </c>
      <c r="B762" s="4" t="s">
        <v>38</v>
      </c>
      <c r="C762" s="4">
        <v>1625</v>
      </c>
      <c r="D762" s="4" t="s">
        <v>45</v>
      </c>
      <c r="E762" s="179">
        <v>41284</v>
      </c>
      <c r="K762" s="182">
        <v>1000244881</v>
      </c>
      <c r="L762" s="177">
        <v>41284</v>
      </c>
      <c r="P762" s="141" t="s">
        <v>54</v>
      </c>
      <c r="U762" s="141" t="s">
        <v>54</v>
      </c>
      <c r="V762" s="9">
        <v>0.68402777777777779</v>
      </c>
      <c r="W762" s="12">
        <v>0.84375</v>
      </c>
      <c r="Z762" s="142" t="s">
        <v>120</v>
      </c>
      <c r="AA762" s="142" t="s">
        <v>54</v>
      </c>
    </row>
    <row r="763" spans="1:27">
      <c r="A763" s="4">
        <v>7107</v>
      </c>
      <c r="B763" s="4" t="s">
        <v>40</v>
      </c>
      <c r="C763" s="4">
        <v>1625</v>
      </c>
      <c r="D763" s="4" t="s">
        <v>38</v>
      </c>
      <c r="E763" s="179">
        <v>41284</v>
      </c>
      <c r="K763" s="182">
        <v>1000244881</v>
      </c>
      <c r="L763" s="177">
        <v>41284</v>
      </c>
      <c r="P763" s="141">
        <v>0</v>
      </c>
      <c r="U763" s="141" t="s">
        <v>54</v>
      </c>
      <c r="V763" s="9">
        <v>0.68402777777777779</v>
      </c>
      <c r="W763" s="12">
        <v>0.85416666666666663</v>
      </c>
      <c r="Z763" s="142" t="s">
        <v>120</v>
      </c>
      <c r="AA763" s="142" t="s">
        <v>54</v>
      </c>
    </row>
    <row r="764" spans="1:27">
      <c r="A764" s="4">
        <v>7108</v>
      </c>
      <c r="B764" s="4" t="s">
        <v>38</v>
      </c>
      <c r="C764" s="4">
        <v>2313</v>
      </c>
      <c r="D764" s="4" t="s">
        <v>45</v>
      </c>
      <c r="E764" s="179">
        <v>41284</v>
      </c>
      <c r="K764" s="182">
        <v>1000249772</v>
      </c>
      <c r="L764" s="177">
        <v>41285</v>
      </c>
      <c r="P764" s="141" t="s">
        <v>54</v>
      </c>
      <c r="U764" s="141" t="s">
        <v>54</v>
      </c>
      <c r="V764" s="9">
        <v>0.96736111111111112</v>
      </c>
      <c r="W764" s="12">
        <v>0.18055555555555555</v>
      </c>
      <c r="Z764" s="142" t="s">
        <v>120</v>
      </c>
      <c r="AA764" s="142" t="s">
        <v>54</v>
      </c>
    </row>
    <row r="765" spans="1:27">
      <c r="A765" s="4">
        <v>7110</v>
      </c>
      <c r="B765" s="4" t="s">
        <v>40</v>
      </c>
      <c r="C765" s="4">
        <v>2206</v>
      </c>
      <c r="D765" s="4" t="s">
        <v>45</v>
      </c>
      <c r="E765" s="179">
        <v>41284</v>
      </c>
      <c r="K765" s="182">
        <v>1000287375</v>
      </c>
      <c r="L765" s="177">
        <v>41284</v>
      </c>
      <c r="P765" s="141" t="s">
        <v>54</v>
      </c>
      <c r="U765" s="141" t="s">
        <v>54</v>
      </c>
      <c r="V765" s="9">
        <v>0.92083333333333328</v>
      </c>
      <c r="W765" s="12">
        <v>0.99791666666666667</v>
      </c>
      <c r="Z765" s="142" t="s">
        <v>120</v>
      </c>
      <c r="AA765" s="142" t="s">
        <v>54</v>
      </c>
    </row>
    <row r="766" spans="1:27">
      <c r="A766" s="4">
        <v>7110</v>
      </c>
      <c r="B766" s="4" t="s">
        <v>40</v>
      </c>
      <c r="C766" s="4">
        <v>1731</v>
      </c>
      <c r="D766" s="4" t="s">
        <v>45</v>
      </c>
      <c r="E766" s="179">
        <v>41284</v>
      </c>
      <c r="K766" s="182">
        <v>1000290874</v>
      </c>
      <c r="L766" s="177">
        <v>41285</v>
      </c>
      <c r="P766" s="141" t="s">
        <v>54</v>
      </c>
      <c r="U766" s="141" t="s">
        <v>54</v>
      </c>
      <c r="V766" s="9">
        <v>0.72986111111111107</v>
      </c>
      <c r="W766" s="12">
        <v>0.22916666666666666</v>
      </c>
      <c r="Z766" s="142" t="s">
        <v>120</v>
      </c>
      <c r="AA766" s="142" t="s">
        <v>54</v>
      </c>
    </row>
    <row r="767" spans="1:27">
      <c r="A767" s="4">
        <v>7110</v>
      </c>
      <c r="B767" s="4" t="s">
        <v>40</v>
      </c>
      <c r="C767" s="4">
        <v>210</v>
      </c>
      <c r="D767" s="4" t="s">
        <v>45</v>
      </c>
      <c r="E767" s="179">
        <v>41284</v>
      </c>
      <c r="K767" s="182">
        <v>1000293748</v>
      </c>
      <c r="L767" s="177">
        <v>41284</v>
      </c>
      <c r="P767" s="141" t="s">
        <v>54</v>
      </c>
      <c r="U767" s="141" t="s">
        <v>54</v>
      </c>
      <c r="V767" s="9">
        <v>9.0277777777777776E-2</v>
      </c>
      <c r="W767" s="12">
        <v>0.46805555555555556</v>
      </c>
      <c r="Z767" s="142" t="s">
        <v>120</v>
      </c>
      <c r="AA767" s="142" t="s">
        <v>54</v>
      </c>
    </row>
    <row r="768" spans="1:27">
      <c r="A768" s="4">
        <v>7108</v>
      </c>
      <c r="B768" s="4" t="s">
        <v>38</v>
      </c>
      <c r="C768" s="4">
        <v>928</v>
      </c>
      <c r="D768" s="4" t="s">
        <v>45</v>
      </c>
      <c r="E768" s="179">
        <v>41284</v>
      </c>
      <c r="K768" s="182">
        <v>1000337250</v>
      </c>
      <c r="L768" s="177">
        <v>41284</v>
      </c>
      <c r="P768" s="141" t="s">
        <v>54</v>
      </c>
      <c r="U768" s="141" t="s">
        <v>54</v>
      </c>
      <c r="V768" s="9">
        <v>0.39444444444444443</v>
      </c>
      <c r="W768" s="12">
        <v>0.63541666666666663</v>
      </c>
      <c r="Z768" s="142" t="s">
        <v>120</v>
      </c>
      <c r="AA768" s="142" t="s">
        <v>54</v>
      </c>
    </row>
    <row r="769" spans="1:27">
      <c r="A769" s="4">
        <v>7110</v>
      </c>
      <c r="B769" s="4" t="s">
        <v>40</v>
      </c>
      <c r="C769" s="4">
        <v>457</v>
      </c>
      <c r="D769" s="4" t="s">
        <v>45</v>
      </c>
      <c r="E769" s="179">
        <v>41284</v>
      </c>
      <c r="K769" s="182">
        <v>1000340595</v>
      </c>
      <c r="L769" s="177">
        <v>41284</v>
      </c>
      <c r="P769" s="141" t="s">
        <v>54</v>
      </c>
      <c r="U769" s="141" t="s">
        <v>54</v>
      </c>
      <c r="V769" s="9">
        <v>0.20624999999999999</v>
      </c>
      <c r="W769" s="12">
        <v>0.73263888888888884</v>
      </c>
      <c r="Z769" s="142" t="s">
        <v>120</v>
      </c>
      <c r="AA769" s="142" t="s">
        <v>54</v>
      </c>
    </row>
    <row r="770" spans="1:27">
      <c r="A770" s="4">
        <v>7110</v>
      </c>
      <c r="B770" s="4" t="s">
        <v>40</v>
      </c>
      <c r="C770" s="4">
        <v>1758</v>
      </c>
      <c r="D770" s="4" t="s">
        <v>45</v>
      </c>
      <c r="E770" s="179">
        <v>41284</v>
      </c>
      <c r="K770" s="182">
        <v>1000367037</v>
      </c>
      <c r="L770" s="177">
        <v>41285</v>
      </c>
      <c r="P770" s="141" t="s">
        <v>54</v>
      </c>
      <c r="U770" s="141" t="s">
        <v>54</v>
      </c>
      <c r="V770" s="9">
        <v>0.74861111111111112</v>
      </c>
      <c r="W770" s="12">
        <v>4.1666666666666664E-2</v>
      </c>
      <c r="Z770" s="142" t="s">
        <v>120</v>
      </c>
      <c r="AA770" s="142" t="s">
        <v>54</v>
      </c>
    </row>
    <row r="771" spans="1:27">
      <c r="A771" s="4">
        <v>7110</v>
      </c>
      <c r="B771" s="4" t="s">
        <v>40</v>
      </c>
      <c r="C771" s="4">
        <v>1901</v>
      </c>
      <c r="D771" s="4" t="s">
        <v>45</v>
      </c>
      <c r="E771" s="179">
        <v>41284</v>
      </c>
      <c r="K771" s="182">
        <v>1000378590</v>
      </c>
      <c r="L771" s="177">
        <v>41285</v>
      </c>
      <c r="P771" s="141" t="s">
        <v>54</v>
      </c>
      <c r="U771" s="141" t="s">
        <v>54</v>
      </c>
      <c r="V771" s="9">
        <v>0.79236111111111107</v>
      </c>
      <c r="W771" s="12">
        <v>5.2083333333333336E-2</v>
      </c>
      <c r="Z771" s="142" t="s">
        <v>120</v>
      </c>
      <c r="AA771" s="142" t="s">
        <v>54</v>
      </c>
    </row>
    <row r="772" spans="1:27">
      <c r="A772" s="4">
        <v>7108</v>
      </c>
      <c r="B772" s="4" t="s">
        <v>38</v>
      </c>
      <c r="C772" s="4">
        <v>2058</v>
      </c>
      <c r="D772" s="4" t="s">
        <v>45</v>
      </c>
      <c r="E772" s="179">
        <v>41284</v>
      </c>
      <c r="K772" s="182">
        <v>1000395832</v>
      </c>
      <c r="L772" s="177">
        <v>41285</v>
      </c>
      <c r="P772" s="141" t="s">
        <v>54</v>
      </c>
      <c r="U772" s="141" t="s">
        <v>54</v>
      </c>
      <c r="V772" s="9">
        <v>0.87361111111111112</v>
      </c>
      <c r="W772" s="12">
        <v>7.6388888888888895E-2</v>
      </c>
      <c r="Z772" s="142" t="s">
        <v>120</v>
      </c>
      <c r="AA772" s="142" t="s">
        <v>54</v>
      </c>
    </row>
    <row r="773" spans="1:27">
      <c r="A773" s="4">
        <v>7110</v>
      </c>
      <c r="B773" s="4" t="s">
        <v>40</v>
      </c>
      <c r="C773" s="4">
        <v>813</v>
      </c>
      <c r="D773" s="4" t="s">
        <v>45</v>
      </c>
      <c r="E773" s="179">
        <v>41284</v>
      </c>
      <c r="K773" s="182">
        <v>1000403611</v>
      </c>
      <c r="L773" s="177">
        <v>41284</v>
      </c>
      <c r="P773" s="141" t="s">
        <v>54</v>
      </c>
      <c r="U773" s="141" t="s">
        <v>54</v>
      </c>
      <c r="V773" s="9">
        <v>0.34236111111111112</v>
      </c>
      <c r="W773" s="12">
        <v>0.59375</v>
      </c>
      <c r="Z773" s="142" t="s">
        <v>120</v>
      </c>
      <c r="AA773" s="142" t="s">
        <v>54</v>
      </c>
    </row>
    <row r="774" spans="1:27">
      <c r="A774" s="4">
        <v>7110</v>
      </c>
      <c r="B774" s="4" t="s">
        <v>40</v>
      </c>
      <c r="C774" s="4">
        <v>2251</v>
      </c>
      <c r="D774" s="4" t="s">
        <v>45</v>
      </c>
      <c r="E774" s="179">
        <v>41284</v>
      </c>
      <c r="K774" s="182">
        <v>1000414060</v>
      </c>
      <c r="L774" s="177">
        <v>41285</v>
      </c>
      <c r="P774" s="141" t="s">
        <v>54</v>
      </c>
      <c r="U774" s="141" t="s">
        <v>54</v>
      </c>
      <c r="V774" s="9">
        <v>0.95208333333333328</v>
      </c>
      <c r="W774" s="12">
        <v>0.28125</v>
      </c>
      <c r="Z774" s="142" t="s">
        <v>120</v>
      </c>
      <c r="AA774" s="142" t="s">
        <v>54</v>
      </c>
    </row>
    <row r="775" spans="1:27">
      <c r="A775" s="4">
        <v>7108</v>
      </c>
      <c r="B775" s="4" t="s">
        <v>38</v>
      </c>
      <c r="C775" s="4">
        <v>1511</v>
      </c>
      <c r="D775" s="4" t="s">
        <v>45</v>
      </c>
      <c r="E775" s="179">
        <v>41284</v>
      </c>
      <c r="K775" s="182">
        <v>1000471541</v>
      </c>
      <c r="L775" s="177">
        <v>41285</v>
      </c>
      <c r="P775" s="141" t="s">
        <v>54</v>
      </c>
      <c r="U775" s="141" t="s">
        <v>54</v>
      </c>
      <c r="V775" s="9">
        <v>0.63263888888888886</v>
      </c>
      <c r="W775" s="12">
        <v>3.4722222222222224E-2</v>
      </c>
      <c r="Z775" s="142" t="s">
        <v>120</v>
      </c>
      <c r="AA775" s="142" t="s">
        <v>54</v>
      </c>
    </row>
    <row r="776" spans="1:27">
      <c r="A776" s="4">
        <v>7110</v>
      </c>
      <c r="B776" s="4" t="s">
        <v>49</v>
      </c>
      <c r="C776" s="4">
        <v>1634</v>
      </c>
      <c r="D776" s="4" t="s">
        <v>45</v>
      </c>
      <c r="E776" s="179">
        <v>41284</v>
      </c>
      <c r="K776" s="182">
        <v>1000479642</v>
      </c>
      <c r="L776" s="177">
        <v>41284</v>
      </c>
      <c r="P776" s="141" t="s">
        <v>54</v>
      </c>
      <c r="U776" s="141" t="s">
        <v>54</v>
      </c>
      <c r="V776" s="9">
        <v>0.69027777777777777</v>
      </c>
      <c r="W776" s="12">
        <v>0.875</v>
      </c>
      <c r="Z776" s="142" t="s">
        <v>120</v>
      </c>
      <c r="AA776" s="142" t="s">
        <v>54</v>
      </c>
    </row>
    <row r="777" spans="1:27">
      <c r="A777" s="4">
        <v>7108</v>
      </c>
      <c r="B777" s="4" t="s">
        <v>38</v>
      </c>
      <c r="C777" s="4">
        <v>1504</v>
      </c>
      <c r="D777" s="4" t="s">
        <v>45</v>
      </c>
      <c r="E777" s="179">
        <v>41284</v>
      </c>
      <c r="K777" s="182">
        <v>1000494052</v>
      </c>
      <c r="L777" s="177">
        <v>41284</v>
      </c>
      <c r="P777" s="141" t="s">
        <v>54</v>
      </c>
      <c r="U777" s="141" t="s">
        <v>54</v>
      </c>
      <c r="V777" s="9">
        <v>0.62777777777777777</v>
      </c>
      <c r="W777" s="12">
        <v>0.93402777777777779</v>
      </c>
      <c r="Z777" s="142" t="s">
        <v>120</v>
      </c>
      <c r="AA777" s="142" t="s">
        <v>54</v>
      </c>
    </row>
    <row r="778" spans="1:27">
      <c r="A778" s="4">
        <v>7110</v>
      </c>
      <c r="B778" s="4" t="s">
        <v>40</v>
      </c>
      <c r="C778" s="4">
        <v>118</v>
      </c>
      <c r="D778" s="4" t="s">
        <v>45</v>
      </c>
      <c r="E778" s="179">
        <v>41284</v>
      </c>
      <c r="K778" s="182">
        <v>1000499796</v>
      </c>
      <c r="L778" s="177">
        <v>41284</v>
      </c>
      <c r="P778" s="141" t="s">
        <v>54</v>
      </c>
      <c r="U778" s="141" t="s">
        <v>54</v>
      </c>
      <c r="V778" s="9">
        <v>5.4166666666666669E-2</v>
      </c>
      <c r="W778" s="12">
        <v>0.27430555555555558</v>
      </c>
      <c r="Z778" s="142" t="s">
        <v>120</v>
      </c>
      <c r="AA778" s="142" t="s">
        <v>54</v>
      </c>
    </row>
    <row r="779" spans="1:27">
      <c r="A779" s="4">
        <v>7110</v>
      </c>
      <c r="B779" s="4" t="s">
        <v>49</v>
      </c>
      <c r="C779" s="4">
        <v>840</v>
      </c>
      <c r="D779" s="4" t="s">
        <v>45</v>
      </c>
      <c r="E779" s="179">
        <v>41284</v>
      </c>
      <c r="K779" s="182">
        <v>1000507152</v>
      </c>
      <c r="L779" s="177">
        <v>41284</v>
      </c>
      <c r="P779" s="141" t="s">
        <v>54</v>
      </c>
      <c r="U779" s="141" t="s">
        <v>54</v>
      </c>
      <c r="V779" s="9">
        <v>0.3611111111111111</v>
      </c>
      <c r="W779" s="12">
        <v>0.36805555555555558</v>
      </c>
      <c r="Z779" s="142" t="s">
        <v>120</v>
      </c>
      <c r="AA779" s="142" t="s">
        <v>54</v>
      </c>
    </row>
    <row r="780" spans="1:27">
      <c r="A780" s="4">
        <v>7110</v>
      </c>
      <c r="B780" s="4" t="s">
        <v>40</v>
      </c>
      <c r="C780" s="4">
        <v>2033</v>
      </c>
      <c r="D780" s="4" t="s">
        <v>45</v>
      </c>
      <c r="E780" s="179">
        <v>41284</v>
      </c>
      <c r="K780" s="182">
        <v>1000538335</v>
      </c>
      <c r="L780" s="177">
        <v>41285</v>
      </c>
      <c r="P780" s="141" t="s">
        <v>54</v>
      </c>
      <c r="U780" s="141" t="s">
        <v>54</v>
      </c>
      <c r="V780" s="9">
        <v>0.85624999999999996</v>
      </c>
      <c r="W780" s="12">
        <v>6.25E-2</v>
      </c>
      <c r="Z780" s="142" t="s">
        <v>120</v>
      </c>
      <c r="AA780" s="142" t="s">
        <v>54</v>
      </c>
    </row>
    <row r="781" spans="1:27">
      <c r="A781" s="4">
        <v>7110</v>
      </c>
      <c r="B781" s="4" t="s">
        <v>40</v>
      </c>
      <c r="C781" s="4">
        <v>1323</v>
      </c>
      <c r="D781" s="4" t="s">
        <v>45</v>
      </c>
      <c r="E781" s="179">
        <v>41284</v>
      </c>
      <c r="K781" s="182">
        <v>1000546055</v>
      </c>
      <c r="L781" s="177">
        <v>41284</v>
      </c>
      <c r="P781" s="141" t="s">
        <v>54</v>
      </c>
      <c r="U781" s="141" t="s">
        <v>54</v>
      </c>
      <c r="V781" s="9">
        <v>0.55763888888888891</v>
      </c>
      <c r="W781" s="12">
        <v>0.81805555555555554</v>
      </c>
      <c r="Z781" s="142" t="s">
        <v>120</v>
      </c>
      <c r="AA781" s="142" t="s">
        <v>54</v>
      </c>
    </row>
    <row r="782" spans="1:27">
      <c r="A782" s="4">
        <v>7108</v>
      </c>
      <c r="B782" s="4" t="s">
        <v>38</v>
      </c>
      <c r="C782" s="4">
        <v>749</v>
      </c>
      <c r="D782" s="4" t="s">
        <v>45</v>
      </c>
      <c r="E782" s="179">
        <v>41284</v>
      </c>
      <c r="K782" s="182">
        <v>1000563345</v>
      </c>
      <c r="L782" s="177">
        <v>41284</v>
      </c>
      <c r="P782" s="141" t="s">
        <v>54</v>
      </c>
      <c r="U782" s="141" t="s">
        <v>54</v>
      </c>
      <c r="V782" s="9">
        <v>0.32569444444444445</v>
      </c>
      <c r="W782" s="12">
        <v>0.42499999999999999</v>
      </c>
      <c r="Z782" s="142" t="s">
        <v>120</v>
      </c>
      <c r="AA782" s="142" t="s">
        <v>54</v>
      </c>
    </row>
    <row r="783" spans="1:27">
      <c r="A783" s="4">
        <v>7110</v>
      </c>
      <c r="B783" s="4" t="s">
        <v>40</v>
      </c>
      <c r="C783" s="4">
        <v>826</v>
      </c>
      <c r="D783" s="4" t="s">
        <v>45</v>
      </c>
      <c r="E783" s="179">
        <v>41284</v>
      </c>
      <c r="K783" s="182">
        <v>1000568133</v>
      </c>
      <c r="L783" s="177">
        <v>41284</v>
      </c>
      <c r="P783" s="141" t="s">
        <v>54</v>
      </c>
      <c r="U783" s="141" t="s">
        <v>54</v>
      </c>
      <c r="V783" s="9">
        <v>0.35138888888888886</v>
      </c>
      <c r="W783" s="12">
        <v>0.59375</v>
      </c>
      <c r="Z783" s="142" t="s">
        <v>120</v>
      </c>
      <c r="AA783" s="142" t="s">
        <v>54</v>
      </c>
    </row>
    <row r="784" spans="1:27">
      <c r="A784" s="4">
        <v>7108</v>
      </c>
      <c r="B784" s="4" t="s">
        <v>38</v>
      </c>
      <c r="C784" s="4">
        <v>500</v>
      </c>
      <c r="D784" s="4" t="s">
        <v>45</v>
      </c>
      <c r="E784" s="179">
        <v>41284</v>
      </c>
      <c r="K784" s="182">
        <v>1000569042</v>
      </c>
      <c r="L784" s="177">
        <v>41284</v>
      </c>
      <c r="P784" s="141" t="s">
        <v>54</v>
      </c>
      <c r="U784" s="141" t="s">
        <v>54</v>
      </c>
      <c r="V784" s="9">
        <v>0.20833333333333334</v>
      </c>
      <c r="W784" s="12">
        <v>0.63124999999999998</v>
      </c>
      <c r="Z784" s="142" t="s">
        <v>120</v>
      </c>
      <c r="AA784" s="142" t="s">
        <v>54</v>
      </c>
    </row>
    <row r="785" spans="1:27">
      <c r="A785" s="4">
        <v>7110</v>
      </c>
      <c r="B785" s="4" t="s">
        <v>44</v>
      </c>
      <c r="C785" s="4">
        <v>239</v>
      </c>
      <c r="D785" s="4" t="s">
        <v>47</v>
      </c>
      <c r="E785" s="179">
        <v>41284</v>
      </c>
      <c r="K785" s="182">
        <v>1000573495</v>
      </c>
      <c r="L785" s="177">
        <v>41284</v>
      </c>
      <c r="P785" s="141" t="s">
        <v>54</v>
      </c>
      <c r="U785" s="141" t="s">
        <v>54</v>
      </c>
      <c r="V785" s="9">
        <v>0.11041666666666666</v>
      </c>
      <c r="W785" s="12">
        <v>0.4375</v>
      </c>
      <c r="Z785" s="142" t="s">
        <v>120</v>
      </c>
      <c r="AA785" s="142" t="s">
        <v>54</v>
      </c>
    </row>
    <row r="786" spans="1:27">
      <c r="A786" s="4">
        <v>7110</v>
      </c>
      <c r="B786" s="4" t="s">
        <v>40</v>
      </c>
      <c r="C786" s="4">
        <v>241</v>
      </c>
      <c r="D786" s="4" t="s">
        <v>47</v>
      </c>
      <c r="E786" s="179">
        <v>41284</v>
      </c>
      <c r="K786" s="182">
        <v>1000573496</v>
      </c>
      <c r="L786" s="177">
        <v>41284</v>
      </c>
      <c r="P786" s="141" t="s">
        <v>54</v>
      </c>
      <c r="U786" s="141" t="s">
        <v>54</v>
      </c>
      <c r="V786" s="9">
        <v>0.11180555555555556</v>
      </c>
      <c r="W786" s="12">
        <v>0.12847222222222221</v>
      </c>
      <c r="Z786" s="142" t="s">
        <v>120</v>
      </c>
      <c r="AA786" s="142" t="s">
        <v>54</v>
      </c>
    </row>
    <row r="787" spans="1:27">
      <c r="A787" s="4">
        <v>7108</v>
      </c>
      <c r="B787" s="4" t="s">
        <v>38</v>
      </c>
      <c r="C787" s="4">
        <v>1026</v>
      </c>
      <c r="D787" s="4" t="s">
        <v>45</v>
      </c>
      <c r="E787" s="179">
        <v>41284</v>
      </c>
      <c r="K787" s="182">
        <v>1000573534</v>
      </c>
      <c r="L787" s="177">
        <v>41284</v>
      </c>
      <c r="P787" s="141" t="s">
        <v>54</v>
      </c>
      <c r="U787" s="141" t="s">
        <v>54</v>
      </c>
      <c r="V787" s="9">
        <v>0.43472222222222223</v>
      </c>
      <c r="W787" s="12">
        <v>0.49375000000000002</v>
      </c>
      <c r="Z787" s="142" t="s">
        <v>120</v>
      </c>
      <c r="AA787" s="142" t="s">
        <v>54</v>
      </c>
    </row>
    <row r="788" spans="1:27">
      <c r="A788" s="4">
        <v>7110</v>
      </c>
      <c r="B788" s="4" t="s">
        <v>40</v>
      </c>
      <c r="C788" s="4">
        <v>1127</v>
      </c>
      <c r="D788" s="4" t="s">
        <v>45</v>
      </c>
      <c r="E788" s="179">
        <v>41284</v>
      </c>
      <c r="K788" s="182">
        <v>1000573557</v>
      </c>
      <c r="L788" s="177">
        <v>41284</v>
      </c>
      <c r="P788" s="141" t="s">
        <v>54</v>
      </c>
      <c r="U788" s="141" t="s">
        <v>54</v>
      </c>
      <c r="V788" s="9">
        <v>0.47708333333333336</v>
      </c>
      <c r="W788" s="12">
        <v>0.52083333333333337</v>
      </c>
      <c r="Z788" s="142" t="s">
        <v>120</v>
      </c>
      <c r="AA788" s="142" t="s">
        <v>54</v>
      </c>
    </row>
    <row r="789" spans="1:27">
      <c r="A789" s="4">
        <v>7110</v>
      </c>
      <c r="B789" s="4" t="s">
        <v>49</v>
      </c>
      <c r="C789" s="4">
        <v>1442</v>
      </c>
      <c r="D789" s="4" t="s">
        <v>47</v>
      </c>
      <c r="E789" s="179">
        <v>41284</v>
      </c>
      <c r="K789" s="182">
        <v>1000573596</v>
      </c>
      <c r="L789" s="177">
        <v>41284</v>
      </c>
      <c r="P789" s="141" t="s">
        <v>54</v>
      </c>
      <c r="U789" s="141" t="s">
        <v>54</v>
      </c>
      <c r="V789" s="9">
        <v>0.61250000000000004</v>
      </c>
      <c r="W789" s="12">
        <v>0.85416666666666663</v>
      </c>
      <c r="Z789" s="142" t="s">
        <v>120</v>
      </c>
      <c r="AA789" s="142" t="s">
        <v>54</v>
      </c>
    </row>
    <row r="790" spans="1:27">
      <c r="A790" s="4">
        <v>7110</v>
      </c>
      <c r="B790" s="4" t="s">
        <v>40</v>
      </c>
      <c r="C790" s="4">
        <v>1551</v>
      </c>
      <c r="D790" s="4" t="s">
        <v>47</v>
      </c>
      <c r="E790" s="179">
        <v>41284</v>
      </c>
      <c r="K790" s="182">
        <v>1000573617</v>
      </c>
      <c r="L790" s="177">
        <v>41284</v>
      </c>
      <c r="P790" s="141" t="s">
        <v>54</v>
      </c>
      <c r="U790" s="141" t="s">
        <v>54</v>
      </c>
      <c r="V790" s="9">
        <v>0.66041666666666665</v>
      </c>
      <c r="W790" s="12">
        <v>0.91666666666666663</v>
      </c>
      <c r="Z790" s="142" t="s">
        <v>120</v>
      </c>
      <c r="AA790" s="142" t="s">
        <v>54</v>
      </c>
    </row>
    <row r="791" spans="1:27">
      <c r="A791" s="4">
        <v>7108</v>
      </c>
      <c r="B791" s="4" t="s">
        <v>38</v>
      </c>
      <c r="C791" s="4">
        <v>1654</v>
      </c>
      <c r="D791" s="4" t="s">
        <v>45</v>
      </c>
      <c r="E791" s="179">
        <v>41284</v>
      </c>
      <c r="K791" s="182">
        <v>1000573631</v>
      </c>
      <c r="L791" s="177">
        <v>41284</v>
      </c>
      <c r="P791" s="141" t="s">
        <v>54</v>
      </c>
      <c r="U791" s="141" t="s">
        <v>54</v>
      </c>
      <c r="V791" s="9">
        <v>0.70416666666666672</v>
      </c>
      <c r="W791" s="12">
        <v>0.95416666666666672</v>
      </c>
      <c r="Z791" s="142" t="s">
        <v>120</v>
      </c>
      <c r="AA791" s="142" t="s">
        <v>54</v>
      </c>
    </row>
    <row r="792" spans="1:27">
      <c r="A792" s="4">
        <v>7107</v>
      </c>
      <c r="B792" s="4" t="s">
        <v>40</v>
      </c>
      <c r="C792" s="4">
        <v>1654</v>
      </c>
      <c r="D792" s="4" t="s">
        <v>38</v>
      </c>
      <c r="E792" s="179">
        <v>41284</v>
      </c>
      <c r="K792" s="182">
        <v>1000573631</v>
      </c>
      <c r="L792" s="177">
        <v>41285</v>
      </c>
      <c r="P792" s="141">
        <v>0</v>
      </c>
      <c r="U792" s="141" t="s">
        <v>54</v>
      </c>
      <c r="V792" s="9">
        <v>0.70416666666666672</v>
      </c>
      <c r="W792" s="12">
        <v>0.30625000000000002</v>
      </c>
      <c r="Z792" s="142" t="s">
        <v>120</v>
      </c>
      <c r="AA792" s="142" t="s">
        <v>54</v>
      </c>
    </row>
    <row r="793" spans="1:27">
      <c r="A793" s="4">
        <v>7110</v>
      </c>
      <c r="B793" s="4" t="s">
        <v>40</v>
      </c>
      <c r="C793" s="4">
        <v>1928</v>
      </c>
      <c r="D793" s="4" t="s">
        <v>45</v>
      </c>
      <c r="E793" s="179">
        <v>41284</v>
      </c>
      <c r="K793" s="182">
        <v>1000573641</v>
      </c>
      <c r="L793" s="177">
        <v>41285</v>
      </c>
      <c r="P793" s="141" t="s">
        <v>54</v>
      </c>
      <c r="U793" s="141" t="s">
        <v>54</v>
      </c>
      <c r="V793" s="9">
        <v>0.81111111111111112</v>
      </c>
      <c r="W793" s="12">
        <v>9.2361111111111116E-2</v>
      </c>
      <c r="Z793" s="142" t="s">
        <v>120</v>
      </c>
      <c r="AA793" s="142" t="s">
        <v>54</v>
      </c>
    </row>
    <row r="794" spans="1:27">
      <c r="A794" s="4">
        <v>7110</v>
      </c>
      <c r="B794" s="4" t="s">
        <v>40</v>
      </c>
      <c r="C794" s="4">
        <v>2141</v>
      </c>
      <c r="D794" s="4" t="s">
        <v>45</v>
      </c>
      <c r="E794" s="179">
        <v>41284</v>
      </c>
      <c r="K794" s="182">
        <v>1000573648</v>
      </c>
      <c r="L794" s="177">
        <v>41285</v>
      </c>
      <c r="P794" s="141" t="s">
        <v>54</v>
      </c>
      <c r="U794" s="141" t="s">
        <v>54</v>
      </c>
      <c r="V794" s="9">
        <v>0.90347222222222223</v>
      </c>
      <c r="W794" s="12">
        <v>6.6666666666666666E-2</v>
      </c>
      <c r="Z794" s="142" t="s">
        <v>120</v>
      </c>
      <c r="AA794" s="142" t="s">
        <v>54</v>
      </c>
    </row>
    <row r="795" spans="1:27">
      <c r="A795" s="4">
        <v>7108</v>
      </c>
      <c r="B795" s="4" t="s">
        <v>38</v>
      </c>
      <c r="C795" s="4">
        <v>2328</v>
      </c>
      <c r="D795" s="4" t="s">
        <v>45</v>
      </c>
      <c r="E795" s="179">
        <v>41284</v>
      </c>
      <c r="K795" s="182">
        <v>1000573652</v>
      </c>
      <c r="L795" s="177">
        <v>41284</v>
      </c>
      <c r="P795" s="141" t="s">
        <v>54</v>
      </c>
      <c r="U795" s="141" t="s">
        <v>54</v>
      </c>
      <c r="V795" s="9">
        <v>0.97777777777777775</v>
      </c>
      <c r="W795" s="12">
        <v>0.99861111111111112</v>
      </c>
      <c r="Z795" s="142" t="s">
        <v>120</v>
      </c>
      <c r="AA795" s="142" t="s">
        <v>54</v>
      </c>
    </row>
    <row r="796" spans="1:27">
      <c r="A796" s="4">
        <v>7107</v>
      </c>
      <c r="B796" s="4" t="s">
        <v>40</v>
      </c>
      <c r="C796" s="4">
        <v>2328</v>
      </c>
      <c r="D796" s="4" t="s">
        <v>38</v>
      </c>
      <c r="E796" s="179">
        <v>41284</v>
      </c>
      <c r="K796" s="182">
        <v>1000573652</v>
      </c>
      <c r="L796" s="177">
        <v>41285</v>
      </c>
      <c r="P796" s="141">
        <v>0</v>
      </c>
      <c r="U796" s="141" t="s">
        <v>54</v>
      </c>
      <c r="V796" s="9">
        <v>0.97777777777777775</v>
      </c>
      <c r="W796" s="12">
        <v>0.72916666666666663</v>
      </c>
      <c r="Z796" s="142" t="s">
        <v>120</v>
      </c>
      <c r="AA796" s="142" t="s">
        <v>54</v>
      </c>
    </row>
    <row r="797" spans="1:27">
      <c r="A797" s="4">
        <v>7108</v>
      </c>
      <c r="B797" s="4" t="s">
        <v>38</v>
      </c>
      <c r="C797" s="4">
        <v>1243</v>
      </c>
      <c r="D797" s="4" t="s">
        <v>45</v>
      </c>
      <c r="E797" s="179">
        <v>41285</v>
      </c>
      <c r="K797" s="182">
        <v>5755</v>
      </c>
      <c r="L797" s="177">
        <v>41285</v>
      </c>
      <c r="P797" s="141" t="s">
        <v>54</v>
      </c>
      <c r="U797" s="141" t="s">
        <v>54</v>
      </c>
      <c r="V797" s="9">
        <v>0.52986111111111112</v>
      </c>
      <c r="W797" s="12">
        <v>0.76111111111111107</v>
      </c>
      <c r="Z797" s="142" t="s">
        <v>120</v>
      </c>
      <c r="AA797" s="142" t="s">
        <v>54</v>
      </c>
    </row>
    <row r="798" spans="1:27">
      <c r="A798" s="4">
        <v>7108</v>
      </c>
      <c r="B798" s="4" t="s">
        <v>38</v>
      </c>
      <c r="C798" s="4">
        <v>1049</v>
      </c>
      <c r="D798" s="4" t="s">
        <v>50</v>
      </c>
      <c r="E798" s="179">
        <v>41285</v>
      </c>
      <c r="K798" s="182">
        <v>200995</v>
      </c>
      <c r="L798" s="177">
        <v>41285</v>
      </c>
      <c r="P798" s="141" t="s">
        <v>54</v>
      </c>
      <c r="U798" s="141" t="s">
        <v>54</v>
      </c>
      <c r="V798" s="9">
        <v>0.45069444444444445</v>
      </c>
      <c r="W798" s="12">
        <v>0.73541666666666672</v>
      </c>
      <c r="Z798" s="142" t="s">
        <v>120</v>
      </c>
      <c r="AA798" s="142" t="s">
        <v>54</v>
      </c>
    </row>
    <row r="799" spans="1:27">
      <c r="A799" s="4">
        <v>7110</v>
      </c>
      <c r="B799" s="4" t="s">
        <v>40</v>
      </c>
      <c r="C799" s="4">
        <v>2106</v>
      </c>
      <c r="D799" s="4" t="s">
        <v>45</v>
      </c>
      <c r="E799" s="179">
        <v>41285</v>
      </c>
      <c r="K799" s="182">
        <v>259778</v>
      </c>
      <c r="L799" s="177">
        <v>41286</v>
      </c>
      <c r="P799" s="141" t="s">
        <v>54</v>
      </c>
      <c r="U799" s="141" t="s">
        <v>54</v>
      </c>
      <c r="V799" s="9">
        <v>0.87916666666666665</v>
      </c>
      <c r="W799" s="12">
        <v>0.125</v>
      </c>
      <c r="Z799" s="142" t="s">
        <v>120</v>
      </c>
      <c r="AA799" s="142" t="s">
        <v>54</v>
      </c>
    </row>
    <row r="800" spans="1:27">
      <c r="A800" s="4">
        <v>7110</v>
      </c>
      <c r="B800" s="4" t="s">
        <v>40</v>
      </c>
      <c r="C800" s="4">
        <v>1954</v>
      </c>
      <c r="D800" s="4" t="s">
        <v>45</v>
      </c>
      <c r="E800" s="179">
        <v>41285</v>
      </c>
      <c r="K800" s="182">
        <v>281075</v>
      </c>
      <c r="L800" s="177">
        <v>41286</v>
      </c>
      <c r="P800" s="141" t="s">
        <v>54</v>
      </c>
      <c r="U800" s="141" t="s">
        <v>54</v>
      </c>
      <c r="V800" s="9">
        <v>0.82916666666666672</v>
      </c>
      <c r="W800" s="12">
        <v>4.1666666666666664E-2</v>
      </c>
      <c r="Z800" s="142" t="s">
        <v>120</v>
      </c>
      <c r="AA800" s="142" t="s">
        <v>54</v>
      </c>
    </row>
    <row r="801" spans="1:27">
      <c r="A801" s="4">
        <v>7108</v>
      </c>
      <c r="B801" s="4" t="s">
        <v>38</v>
      </c>
      <c r="C801" s="4">
        <v>1137</v>
      </c>
      <c r="D801" s="4" t="s">
        <v>45</v>
      </c>
      <c r="E801" s="179">
        <v>41285</v>
      </c>
      <c r="K801" s="182">
        <v>287783</v>
      </c>
      <c r="L801" s="177">
        <v>41285</v>
      </c>
      <c r="P801" s="141" t="s">
        <v>54</v>
      </c>
      <c r="U801" s="141" t="s">
        <v>54</v>
      </c>
      <c r="V801" s="9">
        <v>0.48402777777777778</v>
      </c>
      <c r="W801" s="12">
        <v>0.66874999999999996</v>
      </c>
      <c r="Z801" s="142" t="s">
        <v>120</v>
      </c>
      <c r="AA801" s="142" t="s">
        <v>54</v>
      </c>
    </row>
    <row r="802" spans="1:27">
      <c r="A802" s="4">
        <v>7110</v>
      </c>
      <c r="B802" s="4" t="s">
        <v>40</v>
      </c>
      <c r="C802" s="4">
        <v>2238</v>
      </c>
      <c r="D802" s="4" t="s">
        <v>45</v>
      </c>
      <c r="E802" s="179">
        <v>41285</v>
      </c>
      <c r="K802" s="182">
        <v>289748</v>
      </c>
      <c r="L802" s="177">
        <v>41286</v>
      </c>
      <c r="P802" s="141" t="s">
        <v>54</v>
      </c>
      <c r="U802" s="141" t="s">
        <v>54</v>
      </c>
      <c r="V802" s="9">
        <v>0.94305555555555554</v>
      </c>
      <c r="W802" s="12">
        <v>0.36805555555555558</v>
      </c>
      <c r="Z802" s="142" t="s">
        <v>120</v>
      </c>
      <c r="AA802" s="142" t="s">
        <v>54</v>
      </c>
    </row>
    <row r="803" spans="1:27">
      <c r="A803" s="4">
        <v>7110</v>
      </c>
      <c r="B803" s="4" t="s">
        <v>40</v>
      </c>
      <c r="C803" s="4">
        <v>954</v>
      </c>
      <c r="D803" s="4" t="s">
        <v>45</v>
      </c>
      <c r="E803" s="179">
        <v>41285</v>
      </c>
      <c r="K803" s="182">
        <v>90014442</v>
      </c>
      <c r="L803" s="177">
        <v>41285</v>
      </c>
      <c r="P803" s="141" t="s">
        <v>54</v>
      </c>
      <c r="U803" s="141" t="s">
        <v>54</v>
      </c>
      <c r="V803" s="9">
        <v>0.41249999999999998</v>
      </c>
      <c r="W803" s="12">
        <v>0.41805555555555557</v>
      </c>
      <c r="Z803" s="142" t="s">
        <v>120</v>
      </c>
      <c r="AA803" s="142" t="s">
        <v>54</v>
      </c>
    </row>
    <row r="804" spans="1:27">
      <c r="A804" s="4">
        <v>7108</v>
      </c>
      <c r="B804" s="4" t="s">
        <v>38</v>
      </c>
      <c r="C804" s="4">
        <v>1159</v>
      </c>
      <c r="D804" s="4" t="s">
        <v>45</v>
      </c>
      <c r="E804" s="179">
        <v>41285</v>
      </c>
      <c r="K804" s="182">
        <v>90046523</v>
      </c>
      <c r="L804" s="177">
        <v>41285</v>
      </c>
      <c r="P804" s="141" t="s">
        <v>54</v>
      </c>
      <c r="U804" s="141" t="s">
        <v>54</v>
      </c>
      <c r="V804" s="9">
        <v>0.49930555555555556</v>
      </c>
      <c r="W804" s="12">
        <v>0.78819444444444442</v>
      </c>
      <c r="Z804" s="142" t="s">
        <v>120</v>
      </c>
      <c r="AA804" s="142" t="s">
        <v>54</v>
      </c>
    </row>
    <row r="805" spans="1:27">
      <c r="A805" s="4">
        <v>7110</v>
      </c>
      <c r="B805" s="4" t="s">
        <v>40</v>
      </c>
      <c r="C805" s="4">
        <v>412</v>
      </c>
      <c r="D805" s="4" t="s">
        <v>45</v>
      </c>
      <c r="E805" s="179">
        <v>41285</v>
      </c>
      <c r="K805" s="182">
        <v>90118229</v>
      </c>
      <c r="L805" s="177">
        <v>41285</v>
      </c>
      <c r="P805" s="141" t="s">
        <v>54</v>
      </c>
      <c r="U805" s="141" t="s">
        <v>54</v>
      </c>
      <c r="V805" s="9">
        <v>0.17499999999999999</v>
      </c>
      <c r="W805" s="12">
        <v>0.38680555555555557</v>
      </c>
      <c r="Z805" s="142" t="s">
        <v>120</v>
      </c>
      <c r="AA805" s="142" t="s">
        <v>54</v>
      </c>
    </row>
    <row r="806" spans="1:27">
      <c r="A806" s="4">
        <v>7108</v>
      </c>
      <c r="B806" s="4" t="s">
        <v>38</v>
      </c>
      <c r="C806" s="4">
        <v>1631</v>
      </c>
      <c r="D806" s="4" t="s">
        <v>45</v>
      </c>
      <c r="E806" s="179">
        <v>41285</v>
      </c>
      <c r="K806" s="182">
        <v>98004703</v>
      </c>
      <c r="L806" s="177">
        <v>41286</v>
      </c>
      <c r="P806" s="141" t="s">
        <v>54</v>
      </c>
      <c r="U806" s="141" t="s">
        <v>54</v>
      </c>
      <c r="V806" s="9">
        <v>0.68819444444444444</v>
      </c>
      <c r="W806" s="12">
        <v>5.2083333333333336E-2</v>
      </c>
      <c r="Z806" s="142" t="s">
        <v>120</v>
      </c>
      <c r="AA806" s="142" t="s">
        <v>54</v>
      </c>
    </row>
    <row r="807" spans="1:27">
      <c r="A807" s="4">
        <v>7110</v>
      </c>
      <c r="B807" s="4" t="s">
        <v>49</v>
      </c>
      <c r="C807" s="4">
        <v>1837</v>
      </c>
      <c r="D807" s="4" t="s">
        <v>45</v>
      </c>
      <c r="E807" s="179">
        <v>41285</v>
      </c>
      <c r="K807" s="182">
        <v>99010261</v>
      </c>
      <c r="L807" s="177">
        <v>41285</v>
      </c>
      <c r="P807" s="141" t="s">
        <v>54</v>
      </c>
      <c r="U807" s="141" t="s">
        <v>54</v>
      </c>
      <c r="V807" s="9">
        <v>0.77569444444444446</v>
      </c>
      <c r="W807" s="12">
        <v>0.85069444444444442</v>
      </c>
      <c r="Z807" s="142" t="s">
        <v>120</v>
      </c>
      <c r="AA807" s="142" t="s">
        <v>54</v>
      </c>
    </row>
    <row r="808" spans="1:27">
      <c r="A808" s="4">
        <v>7110</v>
      </c>
      <c r="B808" s="4" t="s">
        <v>40</v>
      </c>
      <c r="C808" s="4">
        <v>1822</v>
      </c>
      <c r="D808" s="4" t="s">
        <v>45</v>
      </c>
      <c r="E808" s="179">
        <v>41285</v>
      </c>
      <c r="K808" s="182">
        <v>99018204</v>
      </c>
      <c r="L808" s="177">
        <v>41285</v>
      </c>
      <c r="P808" s="141" t="s">
        <v>54</v>
      </c>
      <c r="U808" s="141" t="s">
        <v>54</v>
      </c>
      <c r="V808" s="9">
        <v>0.76527777777777772</v>
      </c>
      <c r="W808" s="12">
        <v>0.91666666666666663</v>
      </c>
      <c r="Z808" s="142" t="s">
        <v>120</v>
      </c>
      <c r="AA808" s="142" t="s">
        <v>54</v>
      </c>
    </row>
    <row r="809" spans="1:27">
      <c r="A809" s="4">
        <v>7110</v>
      </c>
      <c r="B809" s="4" t="s">
        <v>40</v>
      </c>
      <c r="C809" s="4">
        <v>1518</v>
      </c>
      <c r="D809" s="4" t="s">
        <v>45</v>
      </c>
      <c r="E809" s="179">
        <v>41285</v>
      </c>
      <c r="K809" s="182">
        <v>1000011358</v>
      </c>
      <c r="L809" s="177">
        <v>41285</v>
      </c>
      <c r="P809" s="141" t="s">
        <v>54</v>
      </c>
      <c r="U809" s="141" t="s">
        <v>54</v>
      </c>
      <c r="V809" s="9">
        <v>0.63749999999999996</v>
      </c>
      <c r="W809" s="12">
        <v>0.87430555555555556</v>
      </c>
      <c r="Z809" s="142" t="s">
        <v>120</v>
      </c>
      <c r="AA809" s="142" t="s">
        <v>54</v>
      </c>
    </row>
    <row r="810" spans="1:27">
      <c r="A810" s="4">
        <v>7110</v>
      </c>
      <c r="B810" s="4" t="s">
        <v>40</v>
      </c>
      <c r="C810" s="4">
        <v>2322</v>
      </c>
      <c r="D810" s="4" t="s">
        <v>47</v>
      </c>
      <c r="E810" s="179">
        <v>41285</v>
      </c>
      <c r="K810" s="182">
        <v>1000013088</v>
      </c>
      <c r="L810" s="177">
        <v>41285</v>
      </c>
      <c r="P810" s="141" t="s">
        <v>54</v>
      </c>
      <c r="U810" s="141" t="s">
        <v>54</v>
      </c>
      <c r="V810" s="9">
        <v>0.97361111111111109</v>
      </c>
      <c r="W810" s="12">
        <v>0.98611111111111116</v>
      </c>
      <c r="Z810" s="142" t="s">
        <v>120</v>
      </c>
      <c r="AA810" s="142" t="s">
        <v>54</v>
      </c>
    </row>
    <row r="811" spans="1:27">
      <c r="A811" s="4">
        <v>7110</v>
      </c>
      <c r="B811" s="4" t="s">
        <v>40</v>
      </c>
      <c r="C811" s="4">
        <v>237</v>
      </c>
      <c r="D811" s="4" t="s">
        <v>45</v>
      </c>
      <c r="E811" s="179">
        <v>41285</v>
      </c>
      <c r="K811" s="182">
        <v>1000043520</v>
      </c>
      <c r="L811" s="177">
        <v>41285</v>
      </c>
      <c r="P811" s="141" t="s">
        <v>54</v>
      </c>
      <c r="U811" s="141" t="s">
        <v>54</v>
      </c>
      <c r="V811" s="9">
        <v>0.10902777777777778</v>
      </c>
      <c r="W811" s="12">
        <v>0.13541666666666666</v>
      </c>
      <c r="Z811" s="142" t="s">
        <v>120</v>
      </c>
      <c r="AA811" s="142" t="s">
        <v>54</v>
      </c>
    </row>
    <row r="812" spans="1:27">
      <c r="A812" s="4">
        <v>7110</v>
      </c>
      <c r="B812" s="4" t="s">
        <v>40</v>
      </c>
      <c r="C812" s="4">
        <v>1611</v>
      </c>
      <c r="D812" s="4" t="s">
        <v>45</v>
      </c>
      <c r="E812" s="179">
        <v>41285</v>
      </c>
      <c r="K812" s="182">
        <v>1000046379</v>
      </c>
      <c r="L812" s="177">
        <v>41285</v>
      </c>
      <c r="P812" s="141" t="s">
        <v>54</v>
      </c>
      <c r="U812" s="141" t="s">
        <v>54</v>
      </c>
      <c r="V812" s="9">
        <v>0.6743055555555556</v>
      </c>
      <c r="W812" s="12">
        <v>0.86805555555555558</v>
      </c>
      <c r="Z812" s="142" t="s">
        <v>120</v>
      </c>
      <c r="AA812" s="142" t="s">
        <v>54</v>
      </c>
    </row>
    <row r="813" spans="1:27">
      <c r="A813" s="4">
        <v>7110</v>
      </c>
      <c r="B813" s="4" t="s">
        <v>49</v>
      </c>
      <c r="C813" s="4">
        <v>1356</v>
      </c>
      <c r="D813" s="4" t="s">
        <v>45</v>
      </c>
      <c r="E813" s="179">
        <v>41285</v>
      </c>
      <c r="K813" s="182">
        <v>1000046616</v>
      </c>
      <c r="L813" s="177">
        <v>41285</v>
      </c>
      <c r="P813" s="141" t="s">
        <v>54</v>
      </c>
      <c r="U813" s="141" t="s">
        <v>54</v>
      </c>
      <c r="V813" s="9">
        <v>0.5805555555555556</v>
      </c>
      <c r="W813" s="12">
        <v>0.87291666666666667</v>
      </c>
      <c r="Z813" s="142" t="s">
        <v>120</v>
      </c>
      <c r="AA813" s="142" t="s">
        <v>54</v>
      </c>
    </row>
    <row r="814" spans="1:27">
      <c r="A814" s="4">
        <v>7110</v>
      </c>
      <c r="B814" s="4" t="s">
        <v>40</v>
      </c>
      <c r="C814" s="4">
        <v>1323</v>
      </c>
      <c r="D814" s="4" t="s">
        <v>45</v>
      </c>
      <c r="E814" s="179">
        <v>41285</v>
      </c>
      <c r="K814" s="182">
        <v>1000050201</v>
      </c>
      <c r="L814" s="177">
        <v>41285</v>
      </c>
      <c r="P814" s="141" t="s">
        <v>54</v>
      </c>
      <c r="U814" s="141" t="s">
        <v>54</v>
      </c>
      <c r="V814" s="9">
        <v>0.55763888888888891</v>
      </c>
      <c r="W814" s="12">
        <v>0.7368055555555556</v>
      </c>
      <c r="Z814" s="142" t="s">
        <v>120</v>
      </c>
      <c r="AA814" s="142" t="s">
        <v>54</v>
      </c>
    </row>
    <row r="815" spans="1:27">
      <c r="A815" s="4">
        <v>7110</v>
      </c>
      <c r="B815" s="4" t="s">
        <v>40</v>
      </c>
      <c r="C815" s="4">
        <v>949</v>
      </c>
      <c r="D815" s="4" t="s">
        <v>45</v>
      </c>
      <c r="E815" s="179">
        <v>41285</v>
      </c>
      <c r="K815" s="182">
        <v>1000076437</v>
      </c>
      <c r="L815" s="177">
        <v>41285</v>
      </c>
      <c r="P815" s="141" t="s">
        <v>54</v>
      </c>
      <c r="U815" s="141" t="s">
        <v>54</v>
      </c>
      <c r="V815" s="9">
        <v>0.40902777777777777</v>
      </c>
      <c r="W815" s="12">
        <v>0.68125000000000002</v>
      </c>
      <c r="Z815" s="142" t="s">
        <v>120</v>
      </c>
      <c r="AA815" s="142" t="s">
        <v>54</v>
      </c>
    </row>
    <row r="816" spans="1:27">
      <c r="A816" s="4">
        <v>7108</v>
      </c>
      <c r="B816" s="4" t="s">
        <v>38</v>
      </c>
      <c r="C816" s="4">
        <v>1424</v>
      </c>
      <c r="D816" s="4" t="s">
        <v>45</v>
      </c>
      <c r="E816" s="179">
        <v>41285</v>
      </c>
      <c r="K816" s="182">
        <v>1000095965</v>
      </c>
      <c r="L816" s="177">
        <v>41285</v>
      </c>
      <c r="P816" s="141" t="s">
        <v>54</v>
      </c>
      <c r="U816" s="141" t="s">
        <v>54</v>
      </c>
      <c r="V816" s="9">
        <v>0.6</v>
      </c>
      <c r="W816" s="12">
        <v>0.7416666666666667</v>
      </c>
      <c r="Z816" s="142" t="s">
        <v>120</v>
      </c>
      <c r="AA816" s="142" t="s">
        <v>54</v>
      </c>
    </row>
    <row r="817" spans="1:27">
      <c r="A817" s="4">
        <v>7110</v>
      </c>
      <c r="B817" s="4" t="s">
        <v>40</v>
      </c>
      <c r="C817" s="4">
        <v>400</v>
      </c>
      <c r="D817" s="4" t="s">
        <v>45</v>
      </c>
      <c r="E817" s="179">
        <v>41285</v>
      </c>
      <c r="K817" s="182">
        <v>1000121946</v>
      </c>
      <c r="L817" s="177">
        <v>41285</v>
      </c>
      <c r="P817" s="141" t="s">
        <v>54</v>
      </c>
      <c r="U817" s="141" t="s">
        <v>54</v>
      </c>
      <c r="V817" s="9">
        <v>0.16666666666666666</v>
      </c>
      <c r="W817" s="12">
        <v>0.37569444444444444</v>
      </c>
      <c r="Z817" s="142" t="s">
        <v>120</v>
      </c>
      <c r="AA817" s="142" t="s">
        <v>54</v>
      </c>
    </row>
    <row r="818" spans="1:27">
      <c r="A818" s="4">
        <v>7110</v>
      </c>
      <c r="B818" s="4" t="s">
        <v>40</v>
      </c>
      <c r="C818" s="4">
        <v>1415</v>
      </c>
      <c r="D818" s="4" t="s">
        <v>45</v>
      </c>
      <c r="E818" s="179">
        <v>41285</v>
      </c>
      <c r="K818" s="182">
        <v>1000122770</v>
      </c>
      <c r="L818" s="177">
        <v>41285</v>
      </c>
      <c r="P818" s="141" t="s">
        <v>54</v>
      </c>
      <c r="U818" s="141" t="s">
        <v>54</v>
      </c>
      <c r="V818" s="9">
        <v>0.59375</v>
      </c>
      <c r="W818" s="12">
        <v>0.91319444444444442</v>
      </c>
      <c r="Z818" s="142" t="s">
        <v>120</v>
      </c>
      <c r="AA818" s="142" t="s">
        <v>54</v>
      </c>
    </row>
    <row r="819" spans="1:27">
      <c r="A819" s="4">
        <v>7108</v>
      </c>
      <c r="B819" s="4" t="s">
        <v>38</v>
      </c>
      <c r="C819" s="4">
        <v>1002</v>
      </c>
      <c r="D819" s="4" t="s">
        <v>45</v>
      </c>
      <c r="E819" s="179">
        <v>41285</v>
      </c>
      <c r="K819" s="182">
        <v>1000125296</v>
      </c>
      <c r="L819" s="177">
        <v>41285</v>
      </c>
      <c r="P819" s="141" t="s">
        <v>54</v>
      </c>
      <c r="U819" s="141" t="s">
        <v>54</v>
      </c>
      <c r="V819" s="9">
        <v>0.41805555555555557</v>
      </c>
      <c r="W819" s="12">
        <v>0.62291666666666667</v>
      </c>
      <c r="Z819" s="142" t="s">
        <v>120</v>
      </c>
      <c r="AA819" s="142" t="s">
        <v>54</v>
      </c>
    </row>
    <row r="820" spans="1:27">
      <c r="A820" s="4">
        <v>7110</v>
      </c>
      <c r="B820" s="4" t="s">
        <v>40</v>
      </c>
      <c r="C820" s="4">
        <v>1509</v>
      </c>
      <c r="D820" s="4" t="s">
        <v>45</v>
      </c>
      <c r="E820" s="179">
        <v>41285</v>
      </c>
      <c r="K820" s="182">
        <v>1000161641</v>
      </c>
      <c r="L820" s="177">
        <v>41288</v>
      </c>
      <c r="P820" s="141" t="s">
        <v>54</v>
      </c>
      <c r="U820" s="141" t="s">
        <v>54</v>
      </c>
      <c r="V820" s="9">
        <v>0.63124999999999998</v>
      </c>
      <c r="W820" s="12">
        <v>0.7</v>
      </c>
      <c r="Z820" s="142" t="s">
        <v>120</v>
      </c>
      <c r="AA820" s="142" t="s">
        <v>54</v>
      </c>
    </row>
    <row r="821" spans="1:27">
      <c r="A821" s="4">
        <v>7110</v>
      </c>
      <c r="B821" s="4" t="s">
        <v>40</v>
      </c>
      <c r="C821" s="4">
        <v>1523</v>
      </c>
      <c r="D821" s="4" t="s">
        <v>45</v>
      </c>
      <c r="E821" s="179">
        <v>41285</v>
      </c>
      <c r="K821" s="182">
        <v>1000231276</v>
      </c>
      <c r="L821" s="177">
        <v>41285</v>
      </c>
      <c r="P821" s="141" t="s">
        <v>54</v>
      </c>
      <c r="U821" s="141" t="s">
        <v>54</v>
      </c>
      <c r="V821" s="9">
        <v>0.64097222222222228</v>
      </c>
      <c r="W821" s="12">
        <v>0.95833333333333337</v>
      </c>
      <c r="Z821" s="142" t="s">
        <v>120</v>
      </c>
      <c r="AA821" s="142" t="s">
        <v>54</v>
      </c>
    </row>
    <row r="822" spans="1:27">
      <c r="A822" s="4">
        <v>7110</v>
      </c>
      <c r="B822" s="4" t="s">
        <v>40</v>
      </c>
      <c r="C822" s="4">
        <v>1317</v>
      </c>
      <c r="D822" s="4" t="s">
        <v>45</v>
      </c>
      <c r="E822" s="179">
        <v>41285</v>
      </c>
      <c r="K822" s="182">
        <v>1000235445</v>
      </c>
      <c r="L822" s="177">
        <v>41285</v>
      </c>
      <c r="P822" s="141" t="s">
        <v>54</v>
      </c>
      <c r="U822" s="141" t="s">
        <v>54</v>
      </c>
      <c r="V822" s="9">
        <v>0.55347222222222225</v>
      </c>
      <c r="W822" s="12">
        <v>0.74513888888888891</v>
      </c>
      <c r="Z822" s="142" t="s">
        <v>120</v>
      </c>
      <c r="AA822" s="142" t="s">
        <v>54</v>
      </c>
    </row>
    <row r="823" spans="1:27">
      <c r="A823" s="4">
        <v>7110</v>
      </c>
      <c r="B823" s="4" t="s">
        <v>40</v>
      </c>
      <c r="C823" s="4">
        <v>2118</v>
      </c>
      <c r="D823" s="4" t="s">
        <v>45</v>
      </c>
      <c r="E823" s="179">
        <v>41285</v>
      </c>
      <c r="K823" s="182">
        <v>1000254560</v>
      </c>
      <c r="L823" s="177">
        <v>41286</v>
      </c>
      <c r="P823" s="141" t="s">
        <v>54</v>
      </c>
      <c r="U823" s="141" t="s">
        <v>54</v>
      </c>
      <c r="V823" s="9">
        <v>0.88749999999999996</v>
      </c>
      <c r="W823" s="12">
        <v>0.125</v>
      </c>
      <c r="Z823" s="142" t="s">
        <v>120</v>
      </c>
      <c r="AA823" s="142" t="s">
        <v>54</v>
      </c>
    </row>
    <row r="824" spans="1:27">
      <c r="A824" s="4">
        <v>7110</v>
      </c>
      <c r="B824" s="4" t="s">
        <v>40</v>
      </c>
      <c r="C824" s="4">
        <v>1051</v>
      </c>
      <c r="D824" s="4" t="s">
        <v>45</v>
      </c>
      <c r="E824" s="179">
        <v>41285</v>
      </c>
      <c r="K824" s="182">
        <v>1000258832</v>
      </c>
      <c r="L824" s="177">
        <v>41285</v>
      </c>
      <c r="P824" s="141" t="s">
        <v>54</v>
      </c>
      <c r="U824" s="141" t="s">
        <v>54</v>
      </c>
      <c r="V824" s="9">
        <v>0.45208333333333334</v>
      </c>
      <c r="W824" s="12">
        <v>0.7416666666666667</v>
      </c>
      <c r="Z824" s="142" t="s">
        <v>120</v>
      </c>
      <c r="AA824" s="142" t="s">
        <v>54</v>
      </c>
    </row>
    <row r="825" spans="1:27">
      <c r="A825" s="4">
        <v>7108</v>
      </c>
      <c r="B825" s="4" t="s">
        <v>38</v>
      </c>
      <c r="C825" s="4">
        <v>1342</v>
      </c>
      <c r="D825" s="4" t="s">
        <v>45</v>
      </c>
      <c r="E825" s="179">
        <v>41285</v>
      </c>
      <c r="K825" s="182">
        <v>1000262392</v>
      </c>
      <c r="L825" s="177">
        <v>41285</v>
      </c>
      <c r="P825" s="141" t="s">
        <v>54</v>
      </c>
      <c r="U825" s="141" t="s">
        <v>54</v>
      </c>
      <c r="V825" s="9">
        <v>0.5708333333333333</v>
      </c>
      <c r="W825" s="12">
        <v>0.84444444444444444</v>
      </c>
      <c r="Z825" s="142" t="s">
        <v>120</v>
      </c>
      <c r="AA825" s="142" t="s">
        <v>54</v>
      </c>
    </row>
    <row r="826" spans="1:27">
      <c r="A826" s="4">
        <v>7110</v>
      </c>
      <c r="B826" s="4" t="s">
        <v>49</v>
      </c>
      <c r="C826" s="4">
        <v>1008</v>
      </c>
      <c r="D826" s="4" t="s">
        <v>45</v>
      </c>
      <c r="E826" s="179">
        <v>41285</v>
      </c>
      <c r="K826" s="182">
        <v>1000309541</v>
      </c>
      <c r="L826" s="177">
        <v>41285</v>
      </c>
      <c r="P826" s="141" t="s">
        <v>54</v>
      </c>
      <c r="U826" s="141" t="s">
        <v>54</v>
      </c>
      <c r="V826" s="9">
        <v>0.42222222222222222</v>
      </c>
      <c r="W826" s="12">
        <v>0.42777777777777776</v>
      </c>
      <c r="Z826" s="142" t="s">
        <v>120</v>
      </c>
      <c r="AA826" s="142" t="s">
        <v>54</v>
      </c>
    </row>
    <row r="827" spans="1:27">
      <c r="A827" s="4">
        <v>7110</v>
      </c>
      <c r="B827" s="4" t="s">
        <v>49</v>
      </c>
      <c r="C827" s="4">
        <v>1401</v>
      </c>
      <c r="D827" s="4" t="s">
        <v>45</v>
      </c>
      <c r="E827" s="179">
        <v>41285</v>
      </c>
      <c r="K827" s="182">
        <v>1000319140</v>
      </c>
      <c r="L827" s="177">
        <v>41285</v>
      </c>
      <c r="P827" s="141" t="s">
        <v>54</v>
      </c>
      <c r="U827" s="141" t="s">
        <v>54</v>
      </c>
      <c r="V827" s="9">
        <v>0.58402777777777781</v>
      </c>
      <c r="W827" s="12">
        <v>0.8569444444444444</v>
      </c>
      <c r="Z827" s="142" t="s">
        <v>120</v>
      </c>
      <c r="AA827" s="142" t="s">
        <v>54</v>
      </c>
    </row>
    <row r="828" spans="1:27">
      <c r="A828" s="4">
        <v>7110</v>
      </c>
      <c r="B828" s="4" t="s">
        <v>40</v>
      </c>
      <c r="C828" s="4">
        <v>1232</v>
      </c>
      <c r="D828" s="4" t="s">
        <v>45</v>
      </c>
      <c r="E828" s="179">
        <v>41285</v>
      </c>
      <c r="K828" s="182">
        <v>1000335470</v>
      </c>
      <c r="L828" s="177">
        <v>41285</v>
      </c>
      <c r="P828" s="141" t="s">
        <v>54</v>
      </c>
      <c r="U828" s="141" t="s">
        <v>54</v>
      </c>
      <c r="V828" s="9">
        <v>0.52222222222222225</v>
      </c>
      <c r="W828" s="12">
        <v>0.57430555555555551</v>
      </c>
      <c r="Z828" s="142" t="s">
        <v>120</v>
      </c>
      <c r="AA828" s="142" t="s">
        <v>54</v>
      </c>
    </row>
    <row r="829" spans="1:27">
      <c r="A829" s="4">
        <v>7110</v>
      </c>
      <c r="B829" s="4" t="s">
        <v>40</v>
      </c>
      <c r="C829" s="4">
        <v>1512</v>
      </c>
      <c r="D829" s="4" t="s">
        <v>45</v>
      </c>
      <c r="E829" s="179">
        <v>41285</v>
      </c>
      <c r="K829" s="182">
        <v>1000340704</v>
      </c>
      <c r="L829" s="177">
        <v>41285</v>
      </c>
      <c r="P829" s="141" t="s">
        <v>54</v>
      </c>
      <c r="U829" s="141" t="s">
        <v>54</v>
      </c>
      <c r="V829" s="9">
        <v>0.6333333333333333</v>
      </c>
      <c r="W829" s="12">
        <v>0.97916666666666663</v>
      </c>
      <c r="Z829" s="142" t="s">
        <v>120</v>
      </c>
      <c r="AA829" s="142" t="s">
        <v>54</v>
      </c>
    </row>
    <row r="830" spans="1:27">
      <c r="A830" s="4">
        <v>7108</v>
      </c>
      <c r="B830" s="4" t="s">
        <v>38</v>
      </c>
      <c r="C830" s="4">
        <v>1549</v>
      </c>
      <c r="D830" s="4" t="s">
        <v>45</v>
      </c>
      <c r="E830" s="179">
        <v>41285</v>
      </c>
      <c r="K830" s="182">
        <v>1000349543</v>
      </c>
      <c r="L830" s="177">
        <v>41286</v>
      </c>
      <c r="P830" s="141" t="s">
        <v>54</v>
      </c>
      <c r="U830" s="141" t="s">
        <v>54</v>
      </c>
      <c r="V830" s="9">
        <v>0.65902777777777777</v>
      </c>
      <c r="W830" s="12">
        <v>9.0277777777777776E-2</v>
      </c>
      <c r="Z830" s="142" t="s">
        <v>120</v>
      </c>
      <c r="AA830" s="142" t="s">
        <v>54</v>
      </c>
    </row>
    <row r="831" spans="1:27">
      <c r="A831" s="4">
        <v>7107</v>
      </c>
      <c r="B831" s="4" t="s">
        <v>39</v>
      </c>
      <c r="C831" s="4">
        <v>1549</v>
      </c>
      <c r="D831" s="4" t="s">
        <v>38</v>
      </c>
      <c r="E831" s="179">
        <v>41285</v>
      </c>
      <c r="K831" s="182">
        <v>1000349543</v>
      </c>
      <c r="L831" s="177">
        <v>41286</v>
      </c>
      <c r="P831" s="141">
        <v>0</v>
      </c>
      <c r="U831" s="141" t="s">
        <v>54</v>
      </c>
      <c r="V831" s="9">
        <v>0.65902777777777777</v>
      </c>
      <c r="W831" s="12">
        <v>9.0972222222222218E-2</v>
      </c>
      <c r="Z831" s="142" t="s">
        <v>120</v>
      </c>
      <c r="AA831" s="142" t="s">
        <v>54</v>
      </c>
    </row>
    <row r="832" spans="1:27">
      <c r="A832" s="4">
        <v>7110</v>
      </c>
      <c r="B832" s="4" t="s">
        <v>40</v>
      </c>
      <c r="C832" s="4">
        <v>1003</v>
      </c>
      <c r="D832" s="4" t="s">
        <v>45</v>
      </c>
      <c r="E832" s="179">
        <v>41285</v>
      </c>
      <c r="K832" s="182">
        <v>1000386375</v>
      </c>
      <c r="L832" s="177">
        <v>41285</v>
      </c>
      <c r="P832" s="141" t="s">
        <v>54</v>
      </c>
      <c r="U832" s="141" t="s">
        <v>54</v>
      </c>
      <c r="V832" s="9">
        <v>0.41875000000000001</v>
      </c>
      <c r="W832" s="12">
        <v>0.73888888888888893</v>
      </c>
      <c r="Z832" s="142" t="s">
        <v>120</v>
      </c>
      <c r="AA832" s="142" t="s">
        <v>54</v>
      </c>
    </row>
    <row r="833" spans="1:27">
      <c r="A833" s="4">
        <v>7110</v>
      </c>
      <c r="B833" s="4" t="s">
        <v>49</v>
      </c>
      <c r="C833" s="4">
        <v>1855</v>
      </c>
      <c r="D833" s="4" t="s">
        <v>45</v>
      </c>
      <c r="E833" s="179">
        <v>41285</v>
      </c>
      <c r="K833" s="182">
        <v>1000401798</v>
      </c>
      <c r="L833" s="177">
        <v>41285</v>
      </c>
      <c r="P833" s="141" t="s">
        <v>54</v>
      </c>
      <c r="U833" s="141" t="s">
        <v>54</v>
      </c>
      <c r="V833" s="9">
        <v>0.78819444444444442</v>
      </c>
      <c r="W833" s="12">
        <v>0.97916666666666663</v>
      </c>
      <c r="Z833" s="142" t="s">
        <v>120</v>
      </c>
      <c r="AA833" s="142" t="s">
        <v>54</v>
      </c>
    </row>
    <row r="834" spans="1:27">
      <c r="A834" s="4">
        <v>7110</v>
      </c>
      <c r="B834" s="4" t="s">
        <v>40</v>
      </c>
      <c r="C834" s="4">
        <v>1327</v>
      </c>
      <c r="D834" s="4" t="s">
        <v>45</v>
      </c>
      <c r="E834" s="179">
        <v>41285</v>
      </c>
      <c r="K834" s="182">
        <v>1000411368</v>
      </c>
      <c r="L834" s="177">
        <v>41285</v>
      </c>
      <c r="P834" s="141" t="s">
        <v>54</v>
      </c>
      <c r="U834" s="141" t="s">
        <v>54</v>
      </c>
      <c r="V834" s="9">
        <v>0.56041666666666667</v>
      </c>
      <c r="W834" s="12">
        <v>0.69027777777777777</v>
      </c>
      <c r="Z834" s="142" t="s">
        <v>120</v>
      </c>
      <c r="AA834" s="142" t="s">
        <v>54</v>
      </c>
    </row>
    <row r="835" spans="1:27">
      <c r="A835" s="4">
        <v>7110</v>
      </c>
      <c r="B835" s="4" t="s">
        <v>40</v>
      </c>
      <c r="C835" s="4">
        <v>154</v>
      </c>
      <c r="D835" s="4" t="s">
        <v>45</v>
      </c>
      <c r="E835" s="179">
        <v>41285</v>
      </c>
      <c r="K835" s="182">
        <v>1000416212</v>
      </c>
      <c r="L835" s="177">
        <v>41285</v>
      </c>
      <c r="P835" s="141" t="s">
        <v>54</v>
      </c>
      <c r="U835" s="141" t="s">
        <v>54</v>
      </c>
      <c r="V835" s="9">
        <v>7.9166666666666663E-2</v>
      </c>
      <c r="W835" s="12">
        <v>0.41041666666666665</v>
      </c>
      <c r="Z835" s="142" t="s">
        <v>120</v>
      </c>
      <c r="AA835" s="142" t="s">
        <v>54</v>
      </c>
    </row>
    <row r="836" spans="1:27">
      <c r="A836" s="4">
        <v>7108</v>
      </c>
      <c r="B836" s="4" t="s">
        <v>38</v>
      </c>
      <c r="C836" s="4">
        <v>1330</v>
      </c>
      <c r="D836" s="4" t="s">
        <v>45</v>
      </c>
      <c r="E836" s="179">
        <v>41285</v>
      </c>
      <c r="K836" s="182">
        <v>1000436119</v>
      </c>
      <c r="L836" s="177">
        <v>41285</v>
      </c>
      <c r="P836" s="141" t="s">
        <v>54</v>
      </c>
      <c r="U836" s="141" t="s">
        <v>54</v>
      </c>
      <c r="V836" s="9">
        <v>0.5625</v>
      </c>
      <c r="W836" s="12">
        <v>0.83263888888888893</v>
      </c>
      <c r="Z836" s="142" t="s">
        <v>120</v>
      </c>
      <c r="AA836" s="142" t="s">
        <v>54</v>
      </c>
    </row>
    <row r="837" spans="1:27">
      <c r="A837" s="4">
        <v>7110</v>
      </c>
      <c r="B837" s="4" t="s">
        <v>40</v>
      </c>
      <c r="C837" s="4">
        <v>1926</v>
      </c>
      <c r="D837" s="4" t="s">
        <v>45</v>
      </c>
      <c r="E837" s="179">
        <v>41285</v>
      </c>
      <c r="K837" s="182">
        <v>1000439613</v>
      </c>
      <c r="L837" s="177">
        <v>41286</v>
      </c>
      <c r="P837" s="141" t="s">
        <v>54</v>
      </c>
      <c r="U837" s="141" t="s">
        <v>54</v>
      </c>
      <c r="V837" s="9">
        <v>0.80972222222222223</v>
      </c>
      <c r="W837" s="12">
        <v>2.0833333333333332E-2</v>
      </c>
      <c r="Z837" s="142" t="s">
        <v>120</v>
      </c>
      <c r="AA837" s="142" t="s">
        <v>54</v>
      </c>
    </row>
    <row r="838" spans="1:27">
      <c r="A838" s="4">
        <v>7110</v>
      </c>
      <c r="B838" s="4" t="s">
        <v>40</v>
      </c>
      <c r="C838" s="4">
        <v>910</v>
      </c>
      <c r="D838" s="4" t="s">
        <v>45</v>
      </c>
      <c r="E838" s="179">
        <v>41285</v>
      </c>
      <c r="K838" s="182">
        <v>1000472326</v>
      </c>
      <c r="L838" s="177">
        <v>41285</v>
      </c>
      <c r="P838" s="141" t="s">
        <v>54</v>
      </c>
      <c r="U838" s="141" t="s">
        <v>54</v>
      </c>
      <c r="V838" s="9">
        <v>0.38194444444444442</v>
      </c>
      <c r="W838" s="12">
        <v>0.47986111111111113</v>
      </c>
      <c r="Z838" s="142" t="s">
        <v>120</v>
      </c>
      <c r="AA838" s="142" t="s">
        <v>54</v>
      </c>
    </row>
    <row r="839" spans="1:27">
      <c r="A839" s="4">
        <v>7110</v>
      </c>
      <c r="B839" s="4" t="s">
        <v>40</v>
      </c>
      <c r="C839" s="4">
        <v>2035</v>
      </c>
      <c r="D839" s="4" t="s">
        <v>45</v>
      </c>
      <c r="E839" s="179">
        <v>41285</v>
      </c>
      <c r="K839" s="182">
        <v>1000480296</v>
      </c>
      <c r="L839" s="177">
        <v>41286</v>
      </c>
      <c r="P839" s="141" t="s">
        <v>54</v>
      </c>
      <c r="U839" s="141" t="s">
        <v>54</v>
      </c>
      <c r="V839" s="9">
        <v>0.85763888888888884</v>
      </c>
      <c r="W839" s="12">
        <v>3.4722222222222224E-2</v>
      </c>
      <c r="Z839" s="142" t="s">
        <v>120</v>
      </c>
      <c r="AA839" s="142" t="s">
        <v>54</v>
      </c>
    </row>
    <row r="840" spans="1:27">
      <c r="A840" s="4">
        <v>7108</v>
      </c>
      <c r="B840" s="4" t="s">
        <v>38</v>
      </c>
      <c r="C840" s="4">
        <v>945</v>
      </c>
      <c r="D840" s="4" t="s">
        <v>45</v>
      </c>
      <c r="E840" s="179">
        <v>41285</v>
      </c>
      <c r="K840" s="182">
        <v>1000483970</v>
      </c>
      <c r="L840" s="177">
        <v>41285</v>
      </c>
      <c r="P840" s="141" t="s">
        <v>54</v>
      </c>
      <c r="U840" s="141" t="s">
        <v>54</v>
      </c>
      <c r="V840" s="9">
        <v>0.40625</v>
      </c>
      <c r="W840" s="12">
        <v>0.77500000000000002</v>
      </c>
      <c r="Z840" s="142" t="s">
        <v>120</v>
      </c>
      <c r="AA840" s="142" t="s">
        <v>54</v>
      </c>
    </row>
    <row r="841" spans="1:27">
      <c r="A841" s="4">
        <v>7110</v>
      </c>
      <c r="B841" s="4" t="s">
        <v>40</v>
      </c>
      <c r="C841" s="4">
        <v>1230</v>
      </c>
      <c r="D841" s="4" t="s">
        <v>45</v>
      </c>
      <c r="E841" s="179">
        <v>41285</v>
      </c>
      <c r="K841" s="182">
        <v>1000518652</v>
      </c>
      <c r="L841" s="177">
        <v>41285</v>
      </c>
      <c r="P841" s="141" t="s">
        <v>54</v>
      </c>
      <c r="U841" s="141" t="s">
        <v>54</v>
      </c>
      <c r="V841" s="9">
        <v>0.52083333333333337</v>
      </c>
      <c r="W841" s="12">
        <v>0.87361111111111112</v>
      </c>
      <c r="Z841" s="142" t="s">
        <v>120</v>
      </c>
      <c r="AA841" s="142" t="s">
        <v>54</v>
      </c>
    </row>
    <row r="842" spans="1:27">
      <c r="A842" s="4">
        <v>7108</v>
      </c>
      <c r="B842" s="4" t="s">
        <v>38</v>
      </c>
      <c r="C842" s="4">
        <v>1441</v>
      </c>
      <c r="D842" s="4" t="s">
        <v>47</v>
      </c>
      <c r="E842" s="179">
        <v>41285</v>
      </c>
      <c r="K842" s="182">
        <v>1000525504</v>
      </c>
      <c r="L842" s="177">
        <v>41286</v>
      </c>
      <c r="P842" s="141" t="s">
        <v>54</v>
      </c>
      <c r="U842" s="141" t="s">
        <v>54</v>
      </c>
      <c r="V842" s="9">
        <v>0.6118055555555556</v>
      </c>
      <c r="W842" s="12">
        <v>8.7499999999999994E-2</v>
      </c>
      <c r="Z842" s="142" t="s">
        <v>120</v>
      </c>
      <c r="AA842" s="142" t="s">
        <v>54</v>
      </c>
    </row>
    <row r="843" spans="1:27">
      <c r="A843" s="4">
        <v>7110</v>
      </c>
      <c r="B843" s="4" t="s">
        <v>49</v>
      </c>
      <c r="C843" s="4">
        <v>2212</v>
      </c>
      <c r="D843" s="4" t="s">
        <v>45</v>
      </c>
      <c r="E843" s="179">
        <v>41285</v>
      </c>
      <c r="K843" s="182">
        <v>1000527343</v>
      </c>
      <c r="L843" s="177">
        <v>41285</v>
      </c>
      <c r="P843" s="141" t="s">
        <v>54</v>
      </c>
      <c r="U843" s="141" t="s">
        <v>54</v>
      </c>
      <c r="V843" s="9">
        <v>0.92500000000000004</v>
      </c>
      <c r="W843" s="12">
        <v>0.9375</v>
      </c>
      <c r="Z843" s="142" t="s">
        <v>120</v>
      </c>
      <c r="AA843" s="142" t="s">
        <v>54</v>
      </c>
    </row>
    <row r="844" spans="1:27">
      <c r="A844" s="4">
        <v>7110</v>
      </c>
      <c r="B844" s="4" t="s">
        <v>49</v>
      </c>
      <c r="C844" s="4">
        <v>1731</v>
      </c>
      <c r="D844" s="4" t="s">
        <v>45</v>
      </c>
      <c r="E844" s="179">
        <v>41285</v>
      </c>
      <c r="K844" s="182">
        <v>1000527770</v>
      </c>
      <c r="L844" s="177">
        <v>41285</v>
      </c>
      <c r="P844" s="141" t="s">
        <v>54</v>
      </c>
      <c r="U844" s="141" t="s">
        <v>54</v>
      </c>
      <c r="V844" s="9">
        <v>0.72986111111111107</v>
      </c>
      <c r="W844" s="12">
        <v>0.97916666666666663</v>
      </c>
      <c r="Z844" s="142" t="s">
        <v>120</v>
      </c>
      <c r="AA844" s="142" t="s">
        <v>54</v>
      </c>
    </row>
    <row r="845" spans="1:27">
      <c r="A845" s="4">
        <v>7110</v>
      </c>
      <c r="B845" s="4" t="s">
        <v>40</v>
      </c>
      <c r="C845" s="4">
        <v>1447</v>
      </c>
      <c r="D845" s="4" t="s">
        <v>47</v>
      </c>
      <c r="E845" s="179">
        <v>41285</v>
      </c>
      <c r="K845" s="182">
        <v>1000537062</v>
      </c>
      <c r="L845" s="177">
        <v>41285</v>
      </c>
      <c r="P845" s="141" t="s">
        <v>54</v>
      </c>
      <c r="U845" s="141" t="s">
        <v>54</v>
      </c>
      <c r="V845" s="9">
        <v>0.61597222222222225</v>
      </c>
      <c r="W845" s="12">
        <v>0.87291666666666667</v>
      </c>
      <c r="Z845" s="142" t="s">
        <v>120</v>
      </c>
      <c r="AA845" s="142" t="s">
        <v>54</v>
      </c>
    </row>
    <row r="846" spans="1:27">
      <c r="A846" s="4">
        <v>7110</v>
      </c>
      <c r="B846" s="4" t="s">
        <v>40</v>
      </c>
      <c r="C846" s="4">
        <v>157</v>
      </c>
      <c r="D846" s="4" t="s">
        <v>45</v>
      </c>
      <c r="E846" s="179">
        <v>41285</v>
      </c>
      <c r="K846" s="182">
        <v>1000546354</v>
      </c>
      <c r="L846" s="177">
        <v>41285</v>
      </c>
      <c r="P846" s="141" t="s">
        <v>54</v>
      </c>
      <c r="U846" s="141" t="s">
        <v>54</v>
      </c>
      <c r="V846" s="9">
        <v>8.1250000000000003E-2</v>
      </c>
      <c r="W846" s="12">
        <v>0.37986111111111109</v>
      </c>
      <c r="Z846" s="142" t="s">
        <v>120</v>
      </c>
      <c r="AA846" s="142" t="s">
        <v>54</v>
      </c>
    </row>
    <row r="847" spans="1:27">
      <c r="A847" s="4">
        <v>7110</v>
      </c>
      <c r="B847" s="4" t="s">
        <v>49</v>
      </c>
      <c r="C847" s="4">
        <v>1707</v>
      </c>
      <c r="D847" s="4" t="s">
        <v>45</v>
      </c>
      <c r="E847" s="179">
        <v>41285</v>
      </c>
      <c r="K847" s="182">
        <v>1000565478</v>
      </c>
      <c r="L847" s="177">
        <v>41285</v>
      </c>
      <c r="P847" s="141" t="s">
        <v>54</v>
      </c>
      <c r="U847" s="141" t="s">
        <v>54</v>
      </c>
      <c r="V847" s="9">
        <v>0.71319444444444446</v>
      </c>
      <c r="W847" s="12">
        <v>0.73611111111111116</v>
      </c>
      <c r="Z847" s="142" t="s">
        <v>120</v>
      </c>
      <c r="AA847" s="142" t="s">
        <v>54</v>
      </c>
    </row>
    <row r="848" spans="1:27">
      <c r="A848" s="4">
        <v>7108</v>
      </c>
      <c r="B848" s="4" t="s">
        <v>38</v>
      </c>
      <c r="C848" s="4">
        <v>2313</v>
      </c>
      <c r="D848" s="4" t="s">
        <v>45</v>
      </c>
      <c r="E848" s="179">
        <v>41285</v>
      </c>
      <c r="K848" s="182">
        <v>1000567364</v>
      </c>
      <c r="L848" s="177">
        <v>41286</v>
      </c>
      <c r="P848" s="141" t="s">
        <v>54</v>
      </c>
      <c r="U848" s="141" t="s">
        <v>54</v>
      </c>
      <c r="V848" s="9">
        <v>0.96736111111111112</v>
      </c>
      <c r="W848" s="12">
        <v>0.6381944444444444</v>
      </c>
      <c r="Z848" s="142" t="s">
        <v>120</v>
      </c>
      <c r="AA848" s="142" t="s">
        <v>54</v>
      </c>
    </row>
    <row r="849" spans="1:27">
      <c r="A849" s="4">
        <v>7107</v>
      </c>
      <c r="B849" s="4" t="s">
        <v>40</v>
      </c>
      <c r="C849" s="4">
        <v>2313</v>
      </c>
      <c r="D849" s="4" t="s">
        <v>38</v>
      </c>
      <c r="E849" s="179">
        <v>41285</v>
      </c>
      <c r="K849" s="182">
        <v>1000567364</v>
      </c>
      <c r="L849" s="177">
        <v>41286</v>
      </c>
      <c r="P849" s="141">
        <v>0</v>
      </c>
      <c r="U849" s="141" t="s">
        <v>54</v>
      </c>
      <c r="V849" s="9">
        <v>0.96736111111111112</v>
      </c>
      <c r="W849" s="12">
        <v>0.63958333333333328</v>
      </c>
      <c r="Z849" s="142" t="s">
        <v>120</v>
      </c>
      <c r="AA849" s="142" t="s">
        <v>54</v>
      </c>
    </row>
    <row r="850" spans="1:27">
      <c r="A850" s="4">
        <v>7110</v>
      </c>
      <c r="B850" s="4" t="s">
        <v>49</v>
      </c>
      <c r="C850" s="4">
        <v>2143</v>
      </c>
      <c r="D850" s="4" t="s">
        <v>45</v>
      </c>
      <c r="E850" s="179">
        <v>41285</v>
      </c>
      <c r="K850" s="182">
        <v>1000571382</v>
      </c>
      <c r="L850" s="177">
        <v>41285</v>
      </c>
      <c r="P850" s="141" t="s">
        <v>54</v>
      </c>
      <c r="U850" s="141" t="s">
        <v>54</v>
      </c>
      <c r="V850" s="9">
        <v>0.90486111111111112</v>
      </c>
      <c r="W850" s="12">
        <v>0.94791666666666663</v>
      </c>
      <c r="Z850" s="142" t="s">
        <v>120</v>
      </c>
      <c r="AA850" s="142" t="s">
        <v>54</v>
      </c>
    </row>
    <row r="851" spans="1:27">
      <c r="A851" s="4">
        <v>7110</v>
      </c>
      <c r="B851" s="4" t="s">
        <v>40</v>
      </c>
      <c r="C851" s="4">
        <v>2103</v>
      </c>
      <c r="D851" s="4" t="s">
        <v>45</v>
      </c>
      <c r="E851" s="179">
        <v>41285</v>
      </c>
      <c r="K851" s="182">
        <v>1000573572</v>
      </c>
      <c r="L851" s="177">
        <v>41286</v>
      </c>
      <c r="P851" s="141" t="s">
        <v>54</v>
      </c>
      <c r="U851" s="141" t="s">
        <v>54</v>
      </c>
      <c r="V851" s="9">
        <v>0.87708333333333333</v>
      </c>
      <c r="W851" s="12">
        <v>6.9444444444444448E-2</v>
      </c>
      <c r="Z851" s="142" t="s">
        <v>120</v>
      </c>
      <c r="AA851" s="142" t="s">
        <v>54</v>
      </c>
    </row>
    <row r="852" spans="1:27">
      <c r="A852" s="4">
        <v>7110</v>
      </c>
      <c r="B852" s="4" t="s">
        <v>40</v>
      </c>
      <c r="C852" s="4">
        <v>733</v>
      </c>
      <c r="D852" s="4" t="s">
        <v>45</v>
      </c>
      <c r="E852" s="179">
        <v>41285</v>
      </c>
      <c r="K852" s="182">
        <v>1000573661</v>
      </c>
      <c r="L852" s="177">
        <v>41285</v>
      </c>
      <c r="P852" s="141" t="s">
        <v>54</v>
      </c>
      <c r="U852" s="141" t="s">
        <v>54</v>
      </c>
      <c r="V852" s="9">
        <v>0.31458333333333333</v>
      </c>
      <c r="W852" s="12">
        <v>0.57638888888888884</v>
      </c>
      <c r="Z852" s="142" t="s">
        <v>120</v>
      </c>
      <c r="AA852" s="142" t="s">
        <v>54</v>
      </c>
    </row>
    <row r="853" spans="1:27">
      <c r="A853" s="4">
        <v>7110</v>
      </c>
      <c r="B853" s="4" t="s">
        <v>40</v>
      </c>
      <c r="C853" s="4">
        <v>1047</v>
      </c>
      <c r="D853" s="4" t="s">
        <v>45</v>
      </c>
      <c r="E853" s="179">
        <v>41285</v>
      </c>
      <c r="K853" s="182">
        <v>1000573682</v>
      </c>
      <c r="L853" s="177">
        <v>41285</v>
      </c>
      <c r="P853" s="141" t="s">
        <v>54</v>
      </c>
      <c r="U853" s="141" t="s">
        <v>54</v>
      </c>
      <c r="V853" s="9">
        <v>0.44930555555555557</v>
      </c>
      <c r="W853" s="12">
        <v>0.45277777777777778</v>
      </c>
      <c r="Z853" s="142" t="s">
        <v>120</v>
      </c>
      <c r="AA853" s="142" t="s">
        <v>54</v>
      </c>
    </row>
    <row r="854" spans="1:27">
      <c r="A854" s="4">
        <v>7110</v>
      </c>
      <c r="B854" s="4" t="s">
        <v>40</v>
      </c>
      <c r="C854" s="4">
        <v>1120</v>
      </c>
      <c r="D854" s="4" t="s">
        <v>45</v>
      </c>
      <c r="E854" s="179">
        <v>41285</v>
      </c>
      <c r="K854" s="182">
        <v>1000573688</v>
      </c>
      <c r="L854" s="177">
        <v>41285</v>
      </c>
      <c r="P854" s="141" t="s">
        <v>54</v>
      </c>
      <c r="U854" s="141" t="s">
        <v>54</v>
      </c>
      <c r="V854" s="9">
        <v>0.47222222222222221</v>
      </c>
      <c r="W854" s="12">
        <v>0.68263888888888891</v>
      </c>
      <c r="Z854" s="142" t="s">
        <v>120</v>
      </c>
      <c r="AA854" s="142" t="s">
        <v>54</v>
      </c>
    </row>
    <row r="855" spans="1:27">
      <c r="A855" s="4">
        <v>7110</v>
      </c>
      <c r="B855" s="4" t="s">
        <v>40</v>
      </c>
      <c r="C855" s="4">
        <v>1207</v>
      </c>
      <c r="D855" s="4" t="s">
        <v>45</v>
      </c>
      <c r="E855" s="179">
        <v>41285</v>
      </c>
      <c r="K855" s="182">
        <v>1000573700</v>
      </c>
      <c r="L855" s="177">
        <v>41285</v>
      </c>
      <c r="P855" s="141" t="s">
        <v>54</v>
      </c>
      <c r="U855" s="141" t="s">
        <v>54</v>
      </c>
      <c r="V855" s="9">
        <v>0.50486111111111109</v>
      </c>
      <c r="W855" s="12">
        <v>0.5229166666666667</v>
      </c>
      <c r="Z855" s="142" t="s">
        <v>120</v>
      </c>
      <c r="AA855" s="142" t="s">
        <v>54</v>
      </c>
    </row>
    <row r="856" spans="1:27">
      <c r="A856" s="4">
        <v>7110</v>
      </c>
      <c r="B856" s="4" t="s">
        <v>40</v>
      </c>
      <c r="C856" s="4">
        <v>1219</v>
      </c>
      <c r="D856" s="4" t="s">
        <v>45</v>
      </c>
      <c r="E856" s="179">
        <v>41285</v>
      </c>
      <c r="K856" s="182">
        <v>1000573704</v>
      </c>
      <c r="L856" s="177">
        <v>41285</v>
      </c>
      <c r="P856" s="141" t="s">
        <v>54</v>
      </c>
      <c r="U856" s="141" t="s">
        <v>54</v>
      </c>
      <c r="V856" s="9">
        <v>0.5131944444444444</v>
      </c>
      <c r="W856" s="12">
        <v>0.68402777777777779</v>
      </c>
      <c r="Z856" s="142" t="s">
        <v>120</v>
      </c>
      <c r="AA856" s="142" t="s">
        <v>54</v>
      </c>
    </row>
    <row r="857" spans="1:27">
      <c r="A857" s="4">
        <v>7110</v>
      </c>
      <c r="B857" s="4" t="s">
        <v>49</v>
      </c>
      <c r="C857" s="4">
        <v>1338</v>
      </c>
      <c r="D857" s="4" t="s">
        <v>47</v>
      </c>
      <c r="E857" s="179">
        <v>41285</v>
      </c>
      <c r="K857" s="182">
        <v>1000573714</v>
      </c>
      <c r="L857" s="177">
        <v>41285</v>
      </c>
      <c r="P857" s="141" t="s">
        <v>54</v>
      </c>
      <c r="U857" s="141" t="s">
        <v>54</v>
      </c>
      <c r="V857" s="9">
        <v>0.56805555555555554</v>
      </c>
      <c r="W857" s="12">
        <v>0.9375</v>
      </c>
      <c r="Z857" s="142" t="s">
        <v>120</v>
      </c>
      <c r="AA857" s="142" t="s">
        <v>54</v>
      </c>
    </row>
    <row r="858" spans="1:27">
      <c r="A858" s="4">
        <v>7110</v>
      </c>
      <c r="B858" s="4" t="s">
        <v>40</v>
      </c>
      <c r="C858" s="4">
        <v>1436</v>
      </c>
      <c r="D858" s="4" t="s">
        <v>47</v>
      </c>
      <c r="E858" s="179">
        <v>41285</v>
      </c>
      <c r="K858" s="182">
        <v>1000573720</v>
      </c>
      <c r="L858" s="177">
        <v>41285</v>
      </c>
      <c r="P858" s="141" t="s">
        <v>54</v>
      </c>
      <c r="U858" s="141" t="s">
        <v>54</v>
      </c>
      <c r="V858" s="9">
        <v>0.60833333333333328</v>
      </c>
      <c r="W858" s="12">
        <v>0.74930555555555556</v>
      </c>
      <c r="Z858" s="142" t="s">
        <v>120</v>
      </c>
      <c r="AA858" s="142" t="s">
        <v>54</v>
      </c>
    </row>
    <row r="859" spans="1:27">
      <c r="A859" s="4">
        <v>7110</v>
      </c>
      <c r="B859" s="4" t="s">
        <v>40</v>
      </c>
      <c r="C859" s="4">
        <v>1725</v>
      </c>
      <c r="D859" s="4" t="s">
        <v>45</v>
      </c>
      <c r="E859" s="179">
        <v>41285</v>
      </c>
      <c r="K859" s="182">
        <v>1000573747</v>
      </c>
      <c r="L859" s="177">
        <v>41286</v>
      </c>
      <c r="P859" s="141" t="s">
        <v>54</v>
      </c>
      <c r="U859" s="141" t="s">
        <v>54</v>
      </c>
      <c r="V859" s="9">
        <v>0.72569444444444442</v>
      </c>
      <c r="W859" s="12">
        <v>3.472222222222222E-3</v>
      </c>
      <c r="Z859" s="142" t="s">
        <v>120</v>
      </c>
      <c r="AA859" s="142" t="s">
        <v>54</v>
      </c>
    </row>
    <row r="860" spans="1:27">
      <c r="A860" s="4">
        <v>7110</v>
      </c>
      <c r="B860" s="4" t="s">
        <v>40</v>
      </c>
      <c r="C860" s="4">
        <v>1851</v>
      </c>
      <c r="D860" s="4" t="s">
        <v>45</v>
      </c>
      <c r="E860" s="179">
        <v>41285</v>
      </c>
      <c r="K860" s="182">
        <v>1000573754</v>
      </c>
      <c r="L860" s="177">
        <v>41285</v>
      </c>
      <c r="P860" s="141" t="s">
        <v>54</v>
      </c>
      <c r="U860" s="141" t="s">
        <v>54</v>
      </c>
      <c r="V860" s="9">
        <v>0.78541666666666665</v>
      </c>
      <c r="W860" s="12">
        <v>0.89236111111111116</v>
      </c>
      <c r="Z860" s="142" t="s">
        <v>120</v>
      </c>
      <c r="AA860" s="142" t="s">
        <v>54</v>
      </c>
    </row>
    <row r="861" spans="1:27">
      <c r="A861" s="4">
        <v>7108</v>
      </c>
      <c r="B861" s="4" t="s">
        <v>38</v>
      </c>
      <c r="C861" s="4">
        <v>2139</v>
      </c>
      <c r="D861" s="4" t="s">
        <v>45</v>
      </c>
      <c r="E861" s="179">
        <v>41285</v>
      </c>
      <c r="K861" s="182">
        <v>1000573766</v>
      </c>
      <c r="L861" s="177">
        <v>41286</v>
      </c>
      <c r="P861" s="141" t="s">
        <v>54</v>
      </c>
      <c r="U861" s="141" t="s">
        <v>54</v>
      </c>
      <c r="V861" s="9">
        <v>0.90208333333333335</v>
      </c>
      <c r="W861" s="12">
        <v>8.1944444444444445E-2</v>
      </c>
      <c r="Z861" s="142" t="s">
        <v>120</v>
      </c>
      <c r="AA861" s="142" t="s">
        <v>54</v>
      </c>
    </row>
    <row r="862" spans="1:27">
      <c r="A862" s="4">
        <v>7110</v>
      </c>
      <c r="B862" s="4" t="s">
        <v>40</v>
      </c>
      <c r="C862" s="4">
        <v>2318</v>
      </c>
      <c r="D862" s="4" t="s">
        <v>45</v>
      </c>
      <c r="E862" s="179">
        <v>41285</v>
      </c>
      <c r="K862" s="182">
        <v>1000573770</v>
      </c>
      <c r="L862" s="177">
        <v>41286</v>
      </c>
      <c r="P862" s="141" t="s">
        <v>54</v>
      </c>
      <c r="U862" s="141" t="s">
        <v>54</v>
      </c>
      <c r="V862" s="9">
        <v>0.97083333333333333</v>
      </c>
      <c r="W862" s="12">
        <v>9.7222222222222224E-2</v>
      </c>
      <c r="Z862" s="142" t="s">
        <v>120</v>
      </c>
      <c r="AA862" s="142" t="s">
        <v>54</v>
      </c>
    </row>
    <row r="863" spans="1:27">
      <c r="A863" s="4">
        <v>7110</v>
      </c>
      <c r="B863" s="4" t="s">
        <v>40</v>
      </c>
      <c r="C863" s="4">
        <v>1410</v>
      </c>
      <c r="D863" s="4" t="s">
        <v>45</v>
      </c>
      <c r="E863" s="179">
        <v>41286</v>
      </c>
      <c r="K863" s="182">
        <v>374</v>
      </c>
      <c r="L863" s="177">
        <v>41286</v>
      </c>
      <c r="P863" s="141" t="s">
        <v>54</v>
      </c>
      <c r="U863" s="141" t="s">
        <v>54</v>
      </c>
      <c r="V863" s="9">
        <v>0.59027777777777779</v>
      </c>
      <c r="W863" s="12">
        <v>0.79722222222222228</v>
      </c>
      <c r="Z863" s="142" t="s">
        <v>120</v>
      </c>
      <c r="AA863" s="142" t="s">
        <v>54</v>
      </c>
    </row>
    <row r="864" spans="1:27">
      <c r="A864" s="4">
        <v>7108</v>
      </c>
      <c r="B864" s="4" t="s">
        <v>38</v>
      </c>
      <c r="C864" s="4">
        <v>1539</v>
      </c>
      <c r="D864" s="4" t="s">
        <v>45</v>
      </c>
      <c r="E864" s="179">
        <v>41286</v>
      </c>
      <c r="K864" s="182">
        <v>196898</v>
      </c>
      <c r="L864" s="177">
        <v>41287</v>
      </c>
      <c r="P864" s="141" t="s">
        <v>54</v>
      </c>
      <c r="U864" s="141" t="s">
        <v>54</v>
      </c>
      <c r="V864" s="9">
        <v>0.65208333333333335</v>
      </c>
      <c r="W864" s="12">
        <v>0.57847222222222228</v>
      </c>
      <c r="Z864" s="142" t="s">
        <v>120</v>
      </c>
      <c r="AA864" s="142" t="s">
        <v>54</v>
      </c>
    </row>
    <row r="865" spans="1:27">
      <c r="A865" s="4">
        <v>7107</v>
      </c>
      <c r="B865" s="4" t="s">
        <v>43</v>
      </c>
      <c r="C865" s="4">
        <v>1539</v>
      </c>
      <c r="D865" s="4" t="s">
        <v>38</v>
      </c>
      <c r="E865" s="179">
        <v>41286</v>
      </c>
      <c r="K865" s="182">
        <v>196898</v>
      </c>
      <c r="L865" s="177">
        <v>41287</v>
      </c>
      <c r="P865" s="141">
        <v>0</v>
      </c>
      <c r="U865" s="141" t="s">
        <v>54</v>
      </c>
      <c r="V865" s="9">
        <v>0.65208333333333335</v>
      </c>
      <c r="W865" s="12">
        <v>0.57916666666666672</v>
      </c>
      <c r="Z865" s="142" t="s">
        <v>120</v>
      </c>
      <c r="AA865" s="142" t="s">
        <v>54</v>
      </c>
    </row>
    <row r="866" spans="1:27">
      <c r="A866" s="4">
        <v>7110</v>
      </c>
      <c r="B866" s="4" t="s">
        <v>40</v>
      </c>
      <c r="C866" s="4">
        <v>1848</v>
      </c>
      <c r="D866" s="4" t="s">
        <v>45</v>
      </c>
      <c r="E866" s="179">
        <v>41286</v>
      </c>
      <c r="K866" s="182">
        <v>237357</v>
      </c>
      <c r="L866" s="177">
        <v>41286</v>
      </c>
      <c r="P866" s="141" t="s">
        <v>54</v>
      </c>
      <c r="U866" s="141" t="s">
        <v>54</v>
      </c>
      <c r="V866" s="9">
        <v>0.78333333333333333</v>
      </c>
      <c r="W866" s="12">
        <v>0.91666666666666663</v>
      </c>
      <c r="Z866" s="142" t="s">
        <v>120</v>
      </c>
      <c r="AA866" s="142" t="s">
        <v>54</v>
      </c>
    </row>
    <row r="867" spans="1:27">
      <c r="A867" s="4">
        <v>7108</v>
      </c>
      <c r="B867" s="4" t="s">
        <v>38</v>
      </c>
      <c r="C867" s="4">
        <v>1326</v>
      </c>
      <c r="D867" s="4" t="s">
        <v>45</v>
      </c>
      <c r="E867" s="179">
        <v>41286</v>
      </c>
      <c r="K867" s="182">
        <v>245551</v>
      </c>
      <c r="L867" s="177">
        <v>41286</v>
      </c>
      <c r="P867" s="141" t="s">
        <v>54</v>
      </c>
      <c r="U867" s="141" t="s">
        <v>54</v>
      </c>
      <c r="V867" s="9">
        <v>0.55972222222222223</v>
      </c>
      <c r="W867" s="12">
        <v>0.91805555555555551</v>
      </c>
      <c r="Z867" s="142" t="s">
        <v>120</v>
      </c>
      <c r="AA867" s="142" t="s">
        <v>54</v>
      </c>
    </row>
    <row r="868" spans="1:27">
      <c r="A868" s="4">
        <v>7108</v>
      </c>
      <c r="B868" s="4" t="s">
        <v>38</v>
      </c>
      <c r="C868" s="4">
        <v>743</v>
      </c>
      <c r="D868" s="4" t="s">
        <v>45</v>
      </c>
      <c r="E868" s="179">
        <v>41286</v>
      </c>
      <c r="K868" s="182">
        <v>286722</v>
      </c>
      <c r="L868" s="177">
        <v>41286</v>
      </c>
      <c r="P868" s="141" t="s">
        <v>54</v>
      </c>
      <c r="U868" s="141" t="s">
        <v>54</v>
      </c>
      <c r="V868" s="9">
        <v>0.3215277777777778</v>
      </c>
      <c r="W868" s="12">
        <v>0.44930555555555557</v>
      </c>
      <c r="Z868" s="142" t="s">
        <v>120</v>
      </c>
      <c r="AA868" s="142" t="s">
        <v>54</v>
      </c>
    </row>
    <row r="869" spans="1:27">
      <c r="A869" s="4">
        <v>7110</v>
      </c>
      <c r="B869" s="4" t="s">
        <v>40</v>
      </c>
      <c r="C869" s="4">
        <v>1807</v>
      </c>
      <c r="D869" s="4" t="s">
        <v>45</v>
      </c>
      <c r="E869" s="179">
        <v>41286</v>
      </c>
      <c r="K869" s="182">
        <v>290993</v>
      </c>
      <c r="L869" s="177">
        <v>41286</v>
      </c>
      <c r="P869" s="141" t="s">
        <v>54</v>
      </c>
      <c r="U869" s="141" t="s">
        <v>54</v>
      </c>
      <c r="V869" s="9">
        <v>0.75486111111111109</v>
      </c>
      <c r="W869" s="12">
        <v>0.91666666666666663</v>
      </c>
      <c r="Z869" s="142" t="s">
        <v>120</v>
      </c>
      <c r="AA869" s="142" t="s">
        <v>54</v>
      </c>
    </row>
    <row r="870" spans="1:27">
      <c r="A870" s="4">
        <v>7108</v>
      </c>
      <c r="B870" s="4" t="s">
        <v>38</v>
      </c>
      <c r="C870" s="4">
        <v>1340</v>
      </c>
      <c r="D870" s="4" t="s">
        <v>45</v>
      </c>
      <c r="E870" s="179">
        <v>41286</v>
      </c>
      <c r="K870" s="182">
        <v>82003111</v>
      </c>
      <c r="L870" s="177">
        <v>41286</v>
      </c>
      <c r="P870" s="141" t="s">
        <v>54</v>
      </c>
      <c r="U870" s="141" t="s">
        <v>54</v>
      </c>
      <c r="V870" s="9">
        <v>0.56944444444444442</v>
      </c>
      <c r="W870" s="12">
        <v>0.91666666666666663</v>
      </c>
      <c r="Z870" s="142" t="s">
        <v>120</v>
      </c>
      <c r="AA870" s="142" t="s">
        <v>54</v>
      </c>
    </row>
    <row r="871" spans="1:27">
      <c r="A871" s="4">
        <v>7107</v>
      </c>
      <c r="B871" s="4" t="s">
        <v>43</v>
      </c>
      <c r="C871" s="4">
        <v>1340</v>
      </c>
      <c r="D871" s="4" t="s">
        <v>38</v>
      </c>
      <c r="E871" s="179">
        <v>41286</v>
      </c>
      <c r="K871" s="182">
        <v>82003111</v>
      </c>
      <c r="L871" s="177">
        <v>41286</v>
      </c>
      <c r="P871" s="141">
        <v>0</v>
      </c>
      <c r="U871" s="141" t="s">
        <v>54</v>
      </c>
      <c r="V871" s="9">
        <v>0.56944444444444442</v>
      </c>
      <c r="W871" s="12">
        <v>0.9375</v>
      </c>
      <c r="Z871" s="142" t="s">
        <v>120</v>
      </c>
      <c r="AA871" s="142" t="s">
        <v>54</v>
      </c>
    </row>
    <row r="872" spans="1:27">
      <c r="A872" s="4">
        <v>7110</v>
      </c>
      <c r="B872" s="4" t="s">
        <v>40</v>
      </c>
      <c r="C872" s="4">
        <v>1035</v>
      </c>
      <c r="D872" s="4" t="s">
        <v>45</v>
      </c>
      <c r="E872" s="179">
        <v>41286</v>
      </c>
      <c r="K872" s="182">
        <v>84040253</v>
      </c>
      <c r="L872" s="177">
        <v>41286</v>
      </c>
      <c r="P872" s="141" t="s">
        <v>54</v>
      </c>
      <c r="U872" s="141" t="s">
        <v>54</v>
      </c>
      <c r="V872" s="9">
        <v>0.44097222222222221</v>
      </c>
      <c r="W872" s="12">
        <v>0.61458333333333337</v>
      </c>
      <c r="Z872" s="142" t="s">
        <v>120</v>
      </c>
      <c r="AA872" s="142" t="s">
        <v>54</v>
      </c>
    </row>
    <row r="873" spans="1:27">
      <c r="A873" s="4">
        <v>7110</v>
      </c>
      <c r="B873" s="4" t="s">
        <v>49</v>
      </c>
      <c r="C873" s="4">
        <v>1435</v>
      </c>
      <c r="D873" s="4" t="s">
        <v>45</v>
      </c>
      <c r="E873" s="179">
        <v>41286</v>
      </c>
      <c r="K873" s="182">
        <v>85010729</v>
      </c>
      <c r="L873" s="177">
        <v>41286</v>
      </c>
      <c r="P873" s="141" t="s">
        <v>54</v>
      </c>
      <c r="U873" s="141" t="s">
        <v>54</v>
      </c>
      <c r="V873" s="9">
        <v>0.60763888888888884</v>
      </c>
      <c r="W873" s="12">
        <v>0.79722222222222228</v>
      </c>
      <c r="Z873" s="142" t="s">
        <v>120</v>
      </c>
      <c r="AA873" s="142" t="s">
        <v>54</v>
      </c>
    </row>
    <row r="874" spans="1:27">
      <c r="A874" s="4">
        <v>7108</v>
      </c>
      <c r="B874" s="4" t="s">
        <v>38</v>
      </c>
      <c r="C874" s="4">
        <v>1038</v>
      </c>
      <c r="D874" s="4" t="s">
        <v>45</v>
      </c>
      <c r="E874" s="179">
        <v>41286</v>
      </c>
      <c r="K874" s="182">
        <v>90005504</v>
      </c>
      <c r="L874" s="177">
        <v>41286</v>
      </c>
      <c r="P874" s="141" t="s">
        <v>54</v>
      </c>
      <c r="U874" s="141" t="s">
        <v>54</v>
      </c>
      <c r="V874" s="9">
        <v>0.44305555555555554</v>
      </c>
      <c r="W874" s="12">
        <v>0.76527777777777772</v>
      </c>
      <c r="Z874" s="142" t="s">
        <v>120</v>
      </c>
      <c r="AA874" s="142" t="s">
        <v>54</v>
      </c>
    </row>
    <row r="875" spans="1:27">
      <c r="A875" s="4">
        <v>7110</v>
      </c>
      <c r="B875" s="4" t="s">
        <v>40</v>
      </c>
      <c r="C875" s="4">
        <v>1001</v>
      </c>
      <c r="D875" s="4" t="s">
        <v>45</v>
      </c>
      <c r="E875" s="179">
        <v>41286</v>
      </c>
      <c r="K875" s="182">
        <v>90024734</v>
      </c>
      <c r="L875" s="177">
        <v>41286</v>
      </c>
      <c r="P875" s="141" t="s">
        <v>54</v>
      </c>
      <c r="U875" s="141" t="s">
        <v>54</v>
      </c>
      <c r="V875" s="9">
        <v>0.41736111111111113</v>
      </c>
      <c r="W875" s="12">
        <v>0.61388888888888893</v>
      </c>
      <c r="Z875" s="142" t="s">
        <v>120</v>
      </c>
      <c r="AA875" s="142" t="s">
        <v>54</v>
      </c>
    </row>
    <row r="876" spans="1:27">
      <c r="A876" s="4">
        <v>7110</v>
      </c>
      <c r="B876" s="4" t="s">
        <v>40</v>
      </c>
      <c r="C876" s="4">
        <v>1503</v>
      </c>
      <c r="D876" s="4" t="s">
        <v>45</v>
      </c>
      <c r="E876" s="179">
        <v>41286</v>
      </c>
      <c r="K876" s="182">
        <v>90077675</v>
      </c>
      <c r="L876" s="177">
        <v>41286</v>
      </c>
      <c r="P876" s="141" t="s">
        <v>54</v>
      </c>
      <c r="U876" s="141" t="s">
        <v>54</v>
      </c>
      <c r="V876" s="9">
        <v>0.62708333333333333</v>
      </c>
      <c r="W876" s="12">
        <v>0.79722222222222228</v>
      </c>
      <c r="Z876" s="142" t="s">
        <v>120</v>
      </c>
      <c r="AA876" s="142" t="s">
        <v>54</v>
      </c>
    </row>
    <row r="877" spans="1:27">
      <c r="A877" s="4">
        <v>7110</v>
      </c>
      <c r="B877" s="4" t="s">
        <v>40</v>
      </c>
      <c r="C877" s="4">
        <v>1816</v>
      </c>
      <c r="D877" s="4" t="s">
        <v>45</v>
      </c>
      <c r="E877" s="179">
        <v>41286</v>
      </c>
      <c r="K877" s="182">
        <v>90082579</v>
      </c>
      <c r="L877" s="177">
        <v>41286</v>
      </c>
      <c r="P877" s="141" t="s">
        <v>54</v>
      </c>
      <c r="U877" s="141" t="s">
        <v>54</v>
      </c>
      <c r="V877" s="9">
        <v>0.76111111111111107</v>
      </c>
      <c r="W877" s="12">
        <v>0.8125</v>
      </c>
      <c r="Z877" s="142" t="s">
        <v>120</v>
      </c>
      <c r="AA877" s="142" t="s">
        <v>54</v>
      </c>
    </row>
    <row r="878" spans="1:27">
      <c r="A878" s="4">
        <v>7108</v>
      </c>
      <c r="B878" s="4" t="s">
        <v>38</v>
      </c>
      <c r="C878" s="4">
        <v>1032</v>
      </c>
      <c r="D878" s="4" t="s">
        <v>45</v>
      </c>
      <c r="E878" s="179">
        <v>41286</v>
      </c>
      <c r="K878" s="182">
        <v>90087909</v>
      </c>
      <c r="L878" s="177">
        <v>41286</v>
      </c>
      <c r="P878" s="141" t="s">
        <v>54</v>
      </c>
      <c r="U878" s="141" t="s">
        <v>54</v>
      </c>
      <c r="V878" s="9">
        <v>0.43888888888888888</v>
      </c>
      <c r="W878" s="12">
        <v>0.52569444444444446</v>
      </c>
      <c r="Z878" s="142" t="s">
        <v>120</v>
      </c>
      <c r="AA878" s="142" t="s">
        <v>54</v>
      </c>
    </row>
    <row r="879" spans="1:27">
      <c r="A879" s="4">
        <v>7108</v>
      </c>
      <c r="B879" s="4" t="s">
        <v>38</v>
      </c>
      <c r="C879" s="4">
        <v>1204</v>
      </c>
      <c r="D879" s="4" t="s">
        <v>45</v>
      </c>
      <c r="E879" s="179">
        <v>41286</v>
      </c>
      <c r="K879" s="182">
        <v>90149753</v>
      </c>
      <c r="L879" s="177">
        <v>41286</v>
      </c>
      <c r="P879" s="141" t="s">
        <v>54</v>
      </c>
      <c r="U879" s="141" t="s">
        <v>54</v>
      </c>
      <c r="V879" s="9">
        <v>0.50277777777777777</v>
      </c>
      <c r="W879" s="12">
        <v>0.63680555555555551</v>
      </c>
      <c r="Z879" s="142" t="s">
        <v>120</v>
      </c>
      <c r="AA879" s="142" t="s">
        <v>54</v>
      </c>
    </row>
    <row r="880" spans="1:27">
      <c r="A880" s="4">
        <v>7108</v>
      </c>
      <c r="B880" s="4" t="s">
        <v>38</v>
      </c>
      <c r="C880" s="4">
        <v>1605</v>
      </c>
      <c r="D880" s="4" t="s">
        <v>45</v>
      </c>
      <c r="E880" s="179">
        <v>41286</v>
      </c>
      <c r="K880" s="182">
        <v>90151121</v>
      </c>
      <c r="L880" s="177">
        <v>41286</v>
      </c>
      <c r="P880" s="141" t="s">
        <v>54</v>
      </c>
      <c r="U880" s="141" t="s">
        <v>54</v>
      </c>
      <c r="V880" s="9">
        <v>0.67013888888888884</v>
      </c>
      <c r="W880" s="12">
        <v>0.76736111111111116</v>
      </c>
      <c r="Z880" s="142" t="s">
        <v>120</v>
      </c>
      <c r="AA880" s="142" t="s">
        <v>54</v>
      </c>
    </row>
    <row r="881" spans="1:27">
      <c r="A881" s="4">
        <v>7108</v>
      </c>
      <c r="B881" s="4" t="s">
        <v>38</v>
      </c>
      <c r="C881" s="4">
        <v>2008</v>
      </c>
      <c r="D881" s="4" t="s">
        <v>45</v>
      </c>
      <c r="E881" s="179">
        <v>41286</v>
      </c>
      <c r="K881" s="182">
        <v>99011191</v>
      </c>
      <c r="L881" s="177">
        <v>41287</v>
      </c>
      <c r="P881" s="141" t="s">
        <v>54</v>
      </c>
      <c r="U881" s="141" t="s">
        <v>54</v>
      </c>
      <c r="V881" s="9">
        <v>0.83888888888888891</v>
      </c>
      <c r="W881" s="12">
        <v>2.361111111111111E-2</v>
      </c>
      <c r="Z881" s="142" t="s">
        <v>120</v>
      </c>
      <c r="AA881" s="142" t="s">
        <v>54</v>
      </c>
    </row>
    <row r="882" spans="1:27">
      <c r="A882" s="4">
        <v>7110</v>
      </c>
      <c r="B882" s="4" t="s">
        <v>40</v>
      </c>
      <c r="C882" s="4">
        <v>952</v>
      </c>
      <c r="D882" s="4" t="s">
        <v>45</v>
      </c>
      <c r="E882" s="179">
        <v>41286</v>
      </c>
      <c r="K882" s="182">
        <v>99013782</v>
      </c>
      <c r="L882" s="177">
        <v>41286</v>
      </c>
      <c r="P882" s="141" t="s">
        <v>54</v>
      </c>
      <c r="U882" s="141" t="s">
        <v>54</v>
      </c>
      <c r="V882" s="9">
        <v>0.41111111111111109</v>
      </c>
      <c r="W882" s="12">
        <v>0.47916666666666669</v>
      </c>
      <c r="Z882" s="142" t="s">
        <v>120</v>
      </c>
      <c r="AA882" s="142" t="s">
        <v>54</v>
      </c>
    </row>
    <row r="883" spans="1:27">
      <c r="A883" s="4">
        <v>7110</v>
      </c>
      <c r="B883" s="4" t="s">
        <v>40</v>
      </c>
      <c r="C883" s="4">
        <v>220</v>
      </c>
      <c r="D883" s="4" t="s">
        <v>45</v>
      </c>
      <c r="E883" s="179">
        <v>41286</v>
      </c>
      <c r="K883" s="182">
        <v>99021816</v>
      </c>
      <c r="L883" s="177">
        <v>41286</v>
      </c>
      <c r="P883" s="141" t="s">
        <v>54</v>
      </c>
      <c r="U883" s="141" t="s">
        <v>54</v>
      </c>
      <c r="V883" s="9">
        <v>9.7222222222222224E-2</v>
      </c>
      <c r="W883" s="12">
        <v>0.2361111111111111</v>
      </c>
      <c r="Z883" s="142" t="s">
        <v>120</v>
      </c>
      <c r="AA883" s="142" t="s">
        <v>54</v>
      </c>
    </row>
    <row r="884" spans="1:27">
      <c r="A884" s="4">
        <v>7110</v>
      </c>
      <c r="B884" s="4" t="s">
        <v>40</v>
      </c>
      <c r="C884" s="4">
        <v>1517</v>
      </c>
      <c r="D884" s="4" t="s">
        <v>47</v>
      </c>
      <c r="E884" s="179">
        <v>41286</v>
      </c>
      <c r="K884" s="182">
        <v>99034191</v>
      </c>
      <c r="L884" s="177">
        <v>41286</v>
      </c>
      <c r="P884" s="141" t="s">
        <v>54</v>
      </c>
      <c r="U884" s="141" t="s">
        <v>54</v>
      </c>
      <c r="V884" s="9">
        <v>0.63680555555555551</v>
      </c>
      <c r="W884" s="12">
        <v>0.83333333333333337</v>
      </c>
      <c r="Z884" s="142" t="s">
        <v>120</v>
      </c>
      <c r="AA884" s="142" t="s">
        <v>54</v>
      </c>
    </row>
    <row r="885" spans="1:27">
      <c r="A885" s="4">
        <v>7110</v>
      </c>
      <c r="B885" s="4" t="s">
        <v>40</v>
      </c>
      <c r="C885" s="4">
        <v>744</v>
      </c>
      <c r="D885" s="4" t="s">
        <v>45</v>
      </c>
      <c r="E885" s="179">
        <v>41286</v>
      </c>
      <c r="K885" s="182">
        <v>1000002874</v>
      </c>
      <c r="L885" s="177">
        <v>41286</v>
      </c>
      <c r="P885" s="141" t="s">
        <v>54</v>
      </c>
      <c r="U885" s="141" t="s">
        <v>54</v>
      </c>
      <c r="V885" s="9">
        <v>0.32222222222222224</v>
      </c>
      <c r="W885" s="12">
        <v>0.4201388888888889</v>
      </c>
      <c r="Z885" s="142" t="s">
        <v>120</v>
      </c>
      <c r="AA885" s="142" t="s">
        <v>54</v>
      </c>
    </row>
    <row r="886" spans="1:27">
      <c r="A886" s="4">
        <v>7108</v>
      </c>
      <c r="B886" s="4" t="s">
        <v>38</v>
      </c>
      <c r="C886" s="4">
        <v>2001</v>
      </c>
      <c r="D886" s="4" t="s">
        <v>45</v>
      </c>
      <c r="E886" s="179">
        <v>41286</v>
      </c>
      <c r="K886" s="182">
        <v>1000039758</v>
      </c>
      <c r="L886" s="177">
        <v>41287</v>
      </c>
      <c r="P886" s="141" t="s">
        <v>54</v>
      </c>
      <c r="U886" s="141" t="s">
        <v>54</v>
      </c>
      <c r="V886" s="9">
        <v>0.83402777777777781</v>
      </c>
      <c r="W886" s="12">
        <v>5.2777777777777778E-2</v>
      </c>
      <c r="Z886" s="142" t="s">
        <v>120</v>
      </c>
      <c r="AA886" s="142" t="s">
        <v>54</v>
      </c>
    </row>
    <row r="887" spans="1:27">
      <c r="A887" s="4">
        <v>7110</v>
      </c>
      <c r="B887" s="4" t="s">
        <v>40</v>
      </c>
      <c r="C887" s="4">
        <v>2343</v>
      </c>
      <c r="D887" s="4" t="s">
        <v>45</v>
      </c>
      <c r="E887" s="179">
        <v>41286</v>
      </c>
      <c r="K887" s="182">
        <v>1000044506</v>
      </c>
      <c r="L887" s="177">
        <v>41287</v>
      </c>
      <c r="P887" s="141" t="s">
        <v>54</v>
      </c>
      <c r="U887" s="141" t="s">
        <v>54</v>
      </c>
      <c r="V887" s="9">
        <v>0.98819444444444449</v>
      </c>
      <c r="W887" s="12">
        <v>0.10416666666666667</v>
      </c>
      <c r="Z887" s="142" t="s">
        <v>120</v>
      </c>
      <c r="AA887" s="142" t="s">
        <v>54</v>
      </c>
    </row>
    <row r="888" spans="1:27">
      <c r="A888" s="4">
        <v>7110</v>
      </c>
      <c r="B888" s="4" t="s">
        <v>40</v>
      </c>
      <c r="C888" s="4">
        <v>1109</v>
      </c>
      <c r="D888" s="4" t="s">
        <v>45</v>
      </c>
      <c r="E888" s="179">
        <v>41286</v>
      </c>
      <c r="K888" s="182">
        <v>1000065357</v>
      </c>
      <c r="L888" s="177">
        <v>41286</v>
      </c>
      <c r="P888" s="141" t="s">
        <v>54</v>
      </c>
      <c r="U888" s="141" t="s">
        <v>54</v>
      </c>
      <c r="V888" s="9">
        <v>0.46458333333333335</v>
      </c>
      <c r="W888" s="12">
        <v>0.60069444444444442</v>
      </c>
      <c r="Z888" s="142" t="s">
        <v>120</v>
      </c>
      <c r="AA888" s="142" t="s">
        <v>54</v>
      </c>
    </row>
    <row r="889" spans="1:27">
      <c r="A889" s="4">
        <v>7110</v>
      </c>
      <c r="B889" s="4" t="s">
        <v>40</v>
      </c>
      <c r="C889" s="4">
        <v>932</v>
      </c>
      <c r="D889" s="4" t="s">
        <v>45</v>
      </c>
      <c r="E889" s="179">
        <v>41286</v>
      </c>
      <c r="K889" s="182">
        <v>1000075808</v>
      </c>
      <c r="L889" s="177">
        <v>41286</v>
      </c>
      <c r="P889" s="141" t="s">
        <v>54</v>
      </c>
      <c r="U889" s="141" t="s">
        <v>54</v>
      </c>
      <c r="V889" s="9">
        <v>0.3972222222222222</v>
      </c>
      <c r="W889" s="12">
        <v>0.6645833333333333</v>
      </c>
      <c r="Z889" s="142" t="s">
        <v>120</v>
      </c>
      <c r="AA889" s="142" t="s">
        <v>54</v>
      </c>
    </row>
    <row r="890" spans="1:27">
      <c r="A890" s="4">
        <v>7110</v>
      </c>
      <c r="B890" s="4" t="s">
        <v>40</v>
      </c>
      <c r="C890" s="4">
        <v>1547</v>
      </c>
      <c r="D890" s="4" t="s">
        <v>45</v>
      </c>
      <c r="E890" s="179">
        <v>41286</v>
      </c>
      <c r="K890" s="182">
        <v>1000088880</v>
      </c>
      <c r="L890" s="177">
        <v>41286</v>
      </c>
      <c r="P890" s="141" t="s">
        <v>54</v>
      </c>
      <c r="U890" s="141" t="s">
        <v>54</v>
      </c>
      <c r="V890" s="9">
        <v>0.65763888888888888</v>
      </c>
      <c r="W890" s="12">
        <v>0.95833333333333337</v>
      </c>
      <c r="Z890" s="142" t="s">
        <v>120</v>
      </c>
      <c r="AA890" s="142" t="s">
        <v>54</v>
      </c>
    </row>
    <row r="891" spans="1:27">
      <c r="A891" s="4">
        <v>7108</v>
      </c>
      <c r="B891" s="4" t="s">
        <v>38</v>
      </c>
      <c r="C891" s="4">
        <v>2208</v>
      </c>
      <c r="D891" s="4" t="s">
        <v>45</v>
      </c>
      <c r="E891" s="179">
        <v>41286</v>
      </c>
      <c r="K891" s="182">
        <v>1000095612</v>
      </c>
      <c r="L891" s="177">
        <v>41287</v>
      </c>
      <c r="P891" s="141" t="s">
        <v>54</v>
      </c>
      <c r="U891" s="141" t="s">
        <v>54</v>
      </c>
      <c r="V891" s="9">
        <v>0.92222222222222228</v>
      </c>
      <c r="W891" s="12">
        <v>3.6805555555555557E-2</v>
      </c>
      <c r="Z891" s="142" t="s">
        <v>120</v>
      </c>
      <c r="AA891" s="142" t="s">
        <v>54</v>
      </c>
    </row>
    <row r="892" spans="1:27">
      <c r="A892" s="4">
        <v>7108</v>
      </c>
      <c r="B892" s="4" t="s">
        <v>38</v>
      </c>
      <c r="C892" s="4">
        <v>2225</v>
      </c>
      <c r="D892" s="4" t="s">
        <v>45</v>
      </c>
      <c r="E892" s="179">
        <v>41286</v>
      </c>
      <c r="K892" s="182">
        <v>1000108902</v>
      </c>
      <c r="L892" s="177">
        <v>41288</v>
      </c>
      <c r="P892" s="141" t="s">
        <v>54</v>
      </c>
      <c r="U892" s="141" t="s">
        <v>54</v>
      </c>
      <c r="V892" s="9">
        <v>0.93402777777777779</v>
      </c>
      <c r="W892" s="12">
        <v>0.66388888888888886</v>
      </c>
      <c r="Z892" s="142" t="s">
        <v>120</v>
      </c>
      <c r="AA892" s="142" t="s">
        <v>54</v>
      </c>
    </row>
    <row r="893" spans="1:27">
      <c r="A893" s="4">
        <v>7108</v>
      </c>
      <c r="B893" s="4" t="s">
        <v>38</v>
      </c>
      <c r="C893" s="4">
        <v>532</v>
      </c>
      <c r="D893" s="4" t="s">
        <v>45</v>
      </c>
      <c r="E893" s="179">
        <v>41286</v>
      </c>
      <c r="K893" s="182">
        <v>1000126137</v>
      </c>
      <c r="L893" s="177">
        <v>41286</v>
      </c>
      <c r="P893" s="141" t="s">
        <v>54</v>
      </c>
      <c r="U893" s="141" t="s">
        <v>54</v>
      </c>
      <c r="V893" s="9">
        <v>0.23055555555555557</v>
      </c>
      <c r="W893" s="12">
        <v>0.69236111111111109</v>
      </c>
      <c r="Z893" s="142" t="s">
        <v>120</v>
      </c>
      <c r="AA893" s="142" t="s">
        <v>54</v>
      </c>
    </row>
    <row r="894" spans="1:27">
      <c r="A894" s="4">
        <v>7107</v>
      </c>
      <c r="B894" s="4" t="s">
        <v>39</v>
      </c>
      <c r="C894" s="4">
        <v>532</v>
      </c>
      <c r="D894" s="4" t="s">
        <v>38</v>
      </c>
      <c r="E894" s="179">
        <v>41286</v>
      </c>
      <c r="K894" s="182">
        <v>1000126137</v>
      </c>
      <c r="L894" s="177">
        <v>41286</v>
      </c>
      <c r="P894" s="141">
        <v>0</v>
      </c>
      <c r="U894" s="141" t="s">
        <v>54</v>
      </c>
      <c r="V894" s="9">
        <v>0.23055555555555557</v>
      </c>
      <c r="W894" s="12">
        <v>0.69305555555555554</v>
      </c>
      <c r="Z894" s="142" t="s">
        <v>120</v>
      </c>
      <c r="AA894" s="142" t="s">
        <v>54</v>
      </c>
    </row>
    <row r="895" spans="1:27">
      <c r="A895" s="4">
        <v>7110</v>
      </c>
      <c r="B895" s="4" t="s">
        <v>40</v>
      </c>
      <c r="C895" s="4">
        <v>428</v>
      </c>
      <c r="D895" s="4" t="s">
        <v>45</v>
      </c>
      <c r="E895" s="179">
        <v>41286</v>
      </c>
      <c r="K895" s="182">
        <v>1000160912</v>
      </c>
      <c r="L895" s="177">
        <v>41286</v>
      </c>
      <c r="P895" s="141" t="s">
        <v>54</v>
      </c>
      <c r="U895" s="141" t="s">
        <v>54</v>
      </c>
      <c r="V895" s="9">
        <v>0.18611111111111112</v>
      </c>
      <c r="W895" s="12">
        <v>0.3659722222222222</v>
      </c>
      <c r="Z895" s="142" t="s">
        <v>120</v>
      </c>
      <c r="AA895" s="142" t="s">
        <v>54</v>
      </c>
    </row>
    <row r="896" spans="1:27">
      <c r="A896" s="4">
        <v>7110</v>
      </c>
      <c r="B896" s="4" t="s">
        <v>40</v>
      </c>
      <c r="C896" s="4">
        <v>1022</v>
      </c>
      <c r="D896" s="4" t="s">
        <v>45</v>
      </c>
      <c r="E896" s="179">
        <v>41286</v>
      </c>
      <c r="K896" s="182">
        <v>1000175144</v>
      </c>
      <c r="L896" s="177">
        <v>41286</v>
      </c>
      <c r="P896" s="141" t="s">
        <v>54</v>
      </c>
      <c r="U896" s="141" t="s">
        <v>54</v>
      </c>
      <c r="V896" s="9">
        <v>0.43194444444444446</v>
      </c>
      <c r="W896" s="12">
        <v>0.60833333333333328</v>
      </c>
      <c r="Z896" s="142" t="s">
        <v>120</v>
      </c>
      <c r="AA896" s="142" t="s">
        <v>54</v>
      </c>
    </row>
    <row r="897" spans="1:27">
      <c r="A897" s="4">
        <v>7110</v>
      </c>
      <c r="B897" s="4" t="s">
        <v>40</v>
      </c>
      <c r="C897" s="4">
        <v>845</v>
      </c>
      <c r="D897" s="4" t="s">
        <v>45</v>
      </c>
      <c r="E897" s="179">
        <v>41286</v>
      </c>
      <c r="K897" s="182">
        <v>1000177179</v>
      </c>
      <c r="L897" s="177">
        <v>41286</v>
      </c>
      <c r="P897" s="141" t="s">
        <v>54</v>
      </c>
      <c r="U897" s="141" t="s">
        <v>54</v>
      </c>
      <c r="V897" s="9">
        <v>0.36458333333333331</v>
      </c>
      <c r="W897" s="12">
        <v>0.42291666666666666</v>
      </c>
      <c r="Z897" s="142" t="s">
        <v>120</v>
      </c>
      <c r="AA897" s="142" t="s">
        <v>54</v>
      </c>
    </row>
    <row r="898" spans="1:27">
      <c r="A898" s="4">
        <v>7110</v>
      </c>
      <c r="B898" s="4" t="s">
        <v>40</v>
      </c>
      <c r="C898" s="4">
        <v>420</v>
      </c>
      <c r="D898" s="4" t="s">
        <v>45</v>
      </c>
      <c r="E898" s="179">
        <v>41286</v>
      </c>
      <c r="K898" s="182">
        <v>1000194846</v>
      </c>
      <c r="L898" s="177">
        <v>41286</v>
      </c>
      <c r="P898" s="141" t="s">
        <v>54</v>
      </c>
      <c r="U898" s="141" t="s">
        <v>54</v>
      </c>
      <c r="V898" s="9">
        <v>0.18055555555555555</v>
      </c>
      <c r="W898" s="12">
        <v>0.26041666666666669</v>
      </c>
      <c r="Z898" s="142" t="s">
        <v>120</v>
      </c>
      <c r="AA898" s="142" t="s">
        <v>54</v>
      </c>
    </row>
    <row r="899" spans="1:27">
      <c r="A899" s="4">
        <v>7108</v>
      </c>
      <c r="B899" s="4" t="s">
        <v>38</v>
      </c>
      <c r="C899" s="4">
        <v>1530</v>
      </c>
      <c r="D899" s="4" t="s">
        <v>45</v>
      </c>
      <c r="E899" s="179">
        <v>41286</v>
      </c>
      <c r="K899" s="182">
        <v>1000249370</v>
      </c>
      <c r="L899" s="177">
        <v>41286</v>
      </c>
      <c r="P899" s="141" t="s">
        <v>54</v>
      </c>
      <c r="U899" s="141" t="s">
        <v>54</v>
      </c>
      <c r="V899" s="9">
        <v>0.64583333333333337</v>
      </c>
      <c r="W899" s="12">
        <v>0.79722222222222228</v>
      </c>
      <c r="Z899" s="142" t="s">
        <v>120</v>
      </c>
      <c r="AA899" s="142" t="s">
        <v>54</v>
      </c>
    </row>
    <row r="900" spans="1:27">
      <c r="A900" s="4">
        <v>7110</v>
      </c>
      <c r="B900" s="4" t="s">
        <v>40</v>
      </c>
      <c r="C900" s="4">
        <v>1308</v>
      </c>
      <c r="D900" s="4" t="s">
        <v>45</v>
      </c>
      <c r="E900" s="179">
        <v>41286</v>
      </c>
      <c r="K900" s="182">
        <v>1000249987</v>
      </c>
      <c r="L900" s="177">
        <v>41286</v>
      </c>
      <c r="P900" s="141" t="s">
        <v>54</v>
      </c>
      <c r="U900" s="141" t="s">
        <v>54</v>
      </c>
      <c r="V900" s="9">
        <v>0.54722222222222228</v>
      </c>
      <c r="W900" s="12">
        <v>0.80486111111111114</v>
      </c>
      <c r="Z900" s="142" t="s">
        <v>120</v>
      </c>
      <c r="AA900" s="142" t="s">
        <v>54</v>
      </c>
    </row>
    <row r="901" spans="1:27">
      <c r="A901" s="4">
        <v>7110</v>
      </c>
      <c r="B901" s="4" t="s">
        <v>40</v>
      </c>
      <c r="C901" s="4">
        <v>1029</v>
      </c>
      <c r="D901" s="4" t="s">
        <v>45</v>
      </c>
      <c r="E901" s="179">
        <v>41286</v>
      </c>
      <c r="K901" s="182">
        <v>1000299376</v>
      </c>
      <c r="L901" s="177">
        <v>41286</v>
      </c>
      <c r="P901" s="141" t="s">
        <v>54</v>
      </c>
      <c r="U901" s="141" t="s">
        <v>54</v>
      </c>
      <c r="V901" s="9">
        <v>0.43680555555555556</v>
      </c>
      <c r="W901" s="12">
        <v>0.50069444444444444</v>
      </c>
      <c r="Z901" s="142" t="s">
        <v>120</v>
      </c>
      <c r="AA901" s="142" t="s">
        <v>54</v>
      </c>
    </row>
    <row r="902" spans="1:27">
      <c r="A902" s="4">
        <v>7108</v>
      </c>
      <c r="B902" s="4" t="s">
        <v>38</v>
      </c>
      <c r="C902" s="4">
        <v>2357</v>
      </c>
      <c r="D902" s="4" t="s">
        <v>45</v>
      </c>
      <c r="E902" s="179">
        <v>41286</v>
      </c>
      <c r="K902" s="182">
        <v>1000320672</v>
      </c>
      <c r="L902" s="177">
        <v>41287</v>
      </c>
      <c r="P902" s="141" t="s">
        <v>54</v>
      </c>
      <c r="U902" s="141" t="s">
        <v>54</v>
      </c>
      <c r="V902" s="9">
        <v>0.99791666666666667</v>
      </c>
      <c r="W902" s="12">
        <v>0.16666666666666666</v>
      </c>
      <c r="Z902" s="142" t="s">
        <v>120</v>
      </c>
      <c r="AA902" s="142" t="s">
        <v>54</v>
      </c>
    </row>
    <row r="903" spans="1:27">
      <c r="A903" s="4">
        <v>7107</v>
      </c>
      <c r="B903" s="4" t="s">
        <v>39</v>
      </c>
      <c r="C903" s="4">
        <v>2357</v>
      </c>
      <c r="D903" s="4" t="s">
        <v>38</v>
      </c>
      <c r="E903" s="179">
        <v>41286</v>
      </c>
      <c r="K903" s="182">
        <v>1000320672</v>
      </c>
      <c r="L903" s="177">
        <v>41287</v>
      </c>
      <c r="P903" s="141">
        <v>0</v>
      </c>
      <c r="U903" s="141" t="s">
        <v>54</v>
      </c>
      <c r="V903" s="9">
        <v>0.99791666666666667</v>
      </c>
      <c r="W903" s="12">
        <v>0.93263888888888891</v>
      </c>
      <c r="Z903" s="142" t="s">
        <v>120</v>
      </c>
      <c r="AA903" s="142" t="s">
        <v>54</v>
      </c>
    </row>
    <row r="904" spans="1:27">
      <c r="A904" s="4">
        <v>7108</v>
      </c>
      <c r="B904" s="4" t="s">
        <v>38</v>
      </c>
      <c r="C904" s="4">
        <v>1419</v>
      </c>
      <c r="D904" s="4" t="s">
        <v>50</v>
      </c>
      <c r="E904" s="179">
        <v>41286</v>
      </c>
      <c r="K904" s="182">
        <v>1000362024</v>
      </c>
      <c r="L904" s="177">
        <v>41286</v>
      </c>
      <c r="P904" s="141" t="s">
        <v>54</v>
      </c>
      <c r="U904" s="141" t="s">
        <v>54</v>
      </c>
      <c r="V904" s="9">
        <v>0.59652777777777777</v>
      </c>
      <c r="W904" s="12">
        <v>0.91180555555555554</v>
      </c>
      <c r="Z904" s="142" t="s">
        <v>120</v>
      </c>
      <c r="AA904" s="142" t="s">
        <v>54</v>
      </c>
    </row>
    <row r="905" spans="1:27">
      <c r="A905" s="4">
        <v>7110</v>
      </c>
      <c r="B905" s="4" t="s">
        <v>40</v>
      </c>
      <c r="C905" s="4">
        <v>1753</v>
      </c>
      <c r="D905" s="4" t="s">
        <v>45</v>
      </c>
      <c r="E905" s="179">
        <v>41286</v>
      </c>
      <c r="K905" s="182">
        <v>1000374353</v>
      </c>
      <c r="L905" s="177">
        <v>41286</v>
      </c>
      <c r="P905" s="141" t="s">
        <v>54</v>
      </c>
      <c r="U905" s="141" t="s">
        <v>54</v>
      </c>
      <c r="V905" s="9">
        <v>0.74513888888888891</v>
      </c>
      <c r="W905" s="12">
        <v>0.9375</v>
      </c>
      <c r="Z905" s="142" t="s">
        <v>120</v>
      </c>
      <c r="AA905" s="142" t="s">
        <v>54</v>
      </c>
    </row>
    <row r="906" spans="1:27">
      <c r="A906" s="4">
        <v>7110</v>
      </c>
      <c r="B906" s="4" t="s">
        <v>40</v>
      </c>
      <c r="C906" s="4">
        <v>2113</v>
      </c>
      <c r="D906" s="4" t="s">
        <v>45</v>
      </c>
      <c r="E906" s="179">
        <v>41286</v>
      </c>
      <c r="K906" s="182">
        <v>1000409691</v>
      </c>
      <c r="L906" s="177">
        <v>41287</v>
      </c>
      <c r="P906" s="141" t="s">
        <v>54</v>
      </c>
      <c r="U906" s="141" t="s">
        <v>54</v>
      </c>
      <c r="V906" s="9">
        <v>0.88402777777777775</v>
      </c>
      <c r="W906" s="12">
        <v>0.10416666666666667</v>
      </c>
      <c r="Z906" s="142" t="s">
        <v>120</v>
      </c>
      <c r="AA906" s="142" t="s">
        <v>54</v>
      </c>
    </row>
    <row r="907" spans="1:27">
      <c r="A907" s="4">
        <v>7110</v>
      </c>
      <c r="B907" s="4" t="s">
        <v>40</v>
      </c>
      <c r="C907" s="4">
        <v>2037</v>
      </c>
      <c r="D907" s="4" t="s">
        <v>45</v>
      </c>
      <c r="E907" s="179">
        <v>41286</v>
      </c>
      <c r="K907" s="182">
        <v>1000418457</v>
      </c>
      <c r="L907" s="177">
        <v>41286</v>
      </c>
      <c r="P907" s="141" t="s">
        <v>54</v>
      </c>
      <c r="U907" s="141" t="s">
        <v>54</v>
      </c>
      <c r="V907" s="9">
        <v>0.85902777777777772</v>
      </c>
      <c r="W907" s="12">
        <v>0.91666666666666663</v>
      </c>
      <c r="Z907" s="142" t="s">
        <v>120</v>
      </c>
      <c r="AA907" s="142" t="s">
        <v>54</v>
      </c>
    </row>
    <row r="908" spans="1:27">
      <c r="A908" s="4">
        <v>7110</v>
      </c>
      <c r="B908" s="4" t="s">
        <v>40</v>
      </c>
      <c r="C908" s="4">
        <v>1358</v>
      </c>
      <c r="D908" s="4" t="s">
        <v>45</v>
      </c>
      <c r="E908" s="179">
        <v>41286</v>
      </c>
      <c r="K908" s="182">
        <v>1000458926</v>
      </c>
      <c r="L908" s="177">
        <v>41286</v>
      </c>
      <c r="P908" s="141" t="s">
        <v>54</v>
      </c>
      <c r="U908" s="141" t="s">
        <v>54</v>
      </c>
      <c r="V908" s="9">
        <v>0.58194444444444449</v>
      </c>
      <c r="W908" s="12">
        <v>0.71458333333333335</v>
      </c>
      <c r="Z908" s="142" t="s">
        <v>120</v>
      </c>
      <c r="AA908" s="142" t="s">
        <v>54</v>
      </c>
    </row>
    <row r="909" spans="1:27">
      <c r="A909" s="4">
        <v>7110</v>
      </c>
      <c r="B909" s="4" t="s">
        <v>40</v>
      </c>
      <c r="C909" s="4">
        <v>1703</v>
      </c>
      <c r="D909" s="4" t="s">
        <v>45</v>
      </c>
      <c r="E909" s="179">
        <v>41286</v>
      </c>
      <c r="K909" s="182">
        <v>1000461209</v>
      </c>
      <c r="L909" s="177">
        <v>41286</v>
      </c>
      <c r="P909" s="141" t="s">
        <v>54</v>
      </c>
      <c r="U909" s="141" t="s">
        <v>54</v>
      </c>
      <c r="V909" s="9">
        <v>0.7104166666666667</v>
      </c>
      <c r="W909" s="12">
        <v>0.9375</v>
      </c>
      <c r="Z909" s="142" t="s">
        <v>120</v>
      </c>
      <c r="AA909" s="142" t="s">
        <v>54</v>
      </c>
    </row>
    <row r="910" spans="1:27">
      <c r="A910" s="4">
        <v>7110</v>
      </c>
      <c r="B910" s="4" t="s">
        <v>40</v>
      </c>
      <c r="C910" s="4">
        <v>1444</v>
      </c>
      <c r="D910" s="4" t="s">
        <v>45</v>
      </c>
      <c r="E910" s="179">
        <v>41286</v>
      </c>
      <c r="K910" s="182">
        <v>1000465190</v>
      </c>
      <c r="L910" s="177">
        <v>41286</v>
      </c>
      <c r="P910" s="141" t="s">
        <v>54</v>
      </c>
      <c r="U910" s="141" t="s">
        <v>54</v>
      </c>
      <c r="V910" s="9">
        <v>0.61388888888888893</v>
      </c>
      <c r="W910" s="12">
        <v>0.66666666666666663</v>
      </c>
      <c r="Z910" s="142" t="s">
        <v>120</v>
      </c>
      <c r="AA910" s="142" t="s">
        <v>54</v>
      </c>
    </row>
    <row r="911" spans="1:27">
      <c r="A911" s="4">
        <v>7108</v>
      </c>
      <c r="B911" s="4" t="s">
        <v>38</v>
      </c>
      <c r="C911" s="4">
        <v>2339</v>
      </c>
      <c r="D911" s="4" t="s">
        <v>45</v>
      </c>
      <c r="E911" s="179">
        <v>41286</v>
      </c>
      <c r="K911" s="182">
        <v>1000465426</v>
      </c>
      <c r="L911" s="177">
        <v>41287</v>
      </c>
      <c r="P911" s="141" t="s">
        <v>54</v>
      </c>
      <c r="U911" s="141" t="s">
        <v>54</v>
      </c>
      <c r="V911" s="9">
        <v>0.98541666666666672</v>
      </c>
      <c r="W911" s="12">
        <v>0.46180555555555558</v>
      </c>
      <c r="Z911" s="142" t="s">
        <v>120</v>
      </c>
      <c r="AA911" s="142" t="s">
        <v>54</v>
      </c>
    </row>
    <row r="912" spans="1:27">
      <c r="A912" s="4">
        <v>7107</v>
      </c>
      <c r="B912" s="4" t="s">
        <v>40</v>
      </c>
      <c r="C912" s="4">
        <v>2339</v>
      </c>
      <c r="D912" s="4" t="s">
        <v>38</v>
      </c>
      <c r="E912" s="179">
        <v>41286</v>
      </c>
      <c r="K912" s="182">
        <v>1000465426</v>
      </c>
      <c r="L912" s="177">
        <v>41287</v>
      </c>
      <c r="P912" s="141">
        <v>0</v>
      </c>
      <c r="U912" s="141" t="s">
        <v>54</v>
      </c>
      <c r="V912" s="9">
        <v>0.98541666666666672</v>
      </c>
      <c r="W912" s="12">
        <v>0.46250000000000002</v>
      </c>
      <c r="Z912" s="142" t="s">
        <v>120</v>
      </c>
      <c r="AA912" s="142" t="s">
        <v>54</v>
      </c>
    </row>
    <row r="913" spans="1:27">
      <c r="A913" s="4">
        <v>7110</v>
      </c>
      <c r="B913" s="4" t="s">
        <v>40</v>
      </c>
      <c r="C913" s="4">
        <v>1041</v>
      </c>
      <c r="D913" s="4" t="s">
        <v>45</v>
      </c>
      <c r="E913" s="179">
        <v>41286</v>
      </c>
      <c r="K913" s="182">
        <v>1000493710</v>
      </c>
      <c r="L913" s="177">
        <v>41286</v>
      </c>
      <c r="P913" s="141" t="s">
        <v>54</v>
      </c>
      <c r="U913" s="141" t="s">
        <v>54</v>
      </c>
      <c r="V913" s="9">
        <v>0.44513888888888886</v>
      </c>
      <c r="W913" s="12">
        <v>0.6069444444444444</v>
      </c>
      <c r="Z913" s="142" t="s">
        <v>120</v>
      </c>
      <c r="AA913" s="142" t="s">
        <v>54</v>
      </c>
    </row>
    <row r="914" spans="1:27">
      <c r="A914" s="4">
        <v>7110</v>
      </c>
      <c r="B914" s="4" t="s">
        <v>40</v>
      </c>
      <c r="C914" s="4">
        <v>142</v>
      </c>
      <c r="D914" s="4" t="s">
        <v>45</v>
      </c>
      <c r="E914" s="179">
        <v>41286</v>
      </c>
      <c r="K914" s="182">
        <v>1000521949</v>
      </c>
      <c r="L914" s="177">
        <v>41286</v>
      </c>
      <c r="P914" s="141" t="s">
        <v>54</v>
      </c>
      <c r="U914" s="141" t="s">
        <v>54</v>
      </c>
      <c r="V914" s="9">
        <v>7.0833333333333331E-2</v>
      </c>
      <c r="W914" s="12">
        <v>0.1875</v>
      </c>
      <c r="Z914" s="142" t="s">
        <v>120</v>
      </c>
      <c r="AA914" s="142" t="s">
        <v>54</v>
      </c>
    </row>
    <row r="915" spans="1:27">
      <c r="A915" s="4">
        <v>7108</v>
      </c>
      <c r="B915" s="4" t="s">
        <v>38</v>
      </c>
      <c r="C915" s="4">
        <v>1458</v>
      </c>
      <c r="D915" s="4" t="s">
        <v>45</v>
      </c>
      <c r="E915" s="179">
        <v>41286</v>
      </c>
      <c r="K915" s="182">
        <v>1000527897</v>
      </c>
      <c r="L915" s="177">
        <v>41286</v>
      </c>
      <c r="P915" s="141" t="s">
        <v>54</v>
      </c>
      <c r="U915" s="141" t="s">
        <v>54</v>
      </c>
      <c r="V915" s="9">
        <v>0.62361111111111112</v>
      </c>
      <c r="W915" s="12">
        <v>0.94791666666666663</v>
      </c>
      <c r="Z915" s="142" t="s">
        <v>120</v>
      </c>
      <c r="AA915" s="142" t="s">
        <v>54</v>
      </c>
    </row>
    <row r="916" spans="1:27">
      <c r="A916" s="4">
        <v>7108</v>
      </c>
      <c r="B916" s="4" t="s">
        <v>38</v>
      </c>
      <c r="C916" s="4">
        <v>1131</v>
      </c>
      <c r="D916" s="4" t="s">
        <v>45</v>
      </c>
      <c r="E916" s="179">
        <v>41286</v>
      </c>
      <c r="K916" s="182">
        <v>1000563850</v>
      </c>
      <c r="L916" s="177">
        <v>41286</v>
      </c>
      <c r="P916" s="141" t="s">
        <v>54</v>
      </c>
      <c r="U916" s="141" t="s">
        <v>54</v>
      </c>
      <c r="V916" s="9">
        <v>0.47986111111111113</v>
      </c>
      <c r="W916" s="12">
        <v>0.72222222222222221</v>
      </c>
      <c r="Z916" s="142" t="s">
        <v>120</v>
      </c>
      <c r="AA916" s="142" t="s">
        <v>54</v>
      </c>
    </row>
    <row r="917" spans="1:27">
      <c r="A917" s="4">
        <v>7110</v>
      </c>
      <c r="B917" s="4" t="s">
        <v>40</v>
      </c>
      <c r="C917" s="4">
        <v>2013</v>
      </c>
      <c r="D917" s="4" t="s">
        <v>45</v>
      </c>
      <c r="E917" s="179">
        <v>41286</v>
      </c>
      <c r="K917" s="182">
        <v>1000566930</v>
      </c>
      <c r="L917" s="177">
        <v>41287</v>
      </c>
      <c r="P917" s="141" t="s">
        <v>54</v>
      </c>
      <c r="U917" s="141" t="s">
        <v>54</v>
      </c>
      <c r="V917" s="9">
        <v>0.84236111111111112</v>
      </c>
      <c r="W917" s="12">
        <v>2.0833333333333332E-2</v>
      </c>
      <c r="Z917" s="142" t="s">
        <v>120</v>
      </c>
      <c r="AA917" s="142" t="s">
        <v>54</v>
      </c>
    </row>
    <row r="918" spans="1:27">
      <c r="A918" s="4">
        <v>7110</v>
      </c>
      <c r="B918" s="4" t="s">
        <v>40</v>
      </c>
      <c r="C918" s="4">
        <v>2234</v>
      </c>
      <c r="D918" s="4" t="s">
        <v>45</v>
      </c>
      <c r="E918" s="179">
        <v>41286</v>
      </c>
      <c r="K918" s="182">
        <v>1000572288</v>
      </c>
      <c r="L918" s="177">
        <v>41287</v>
      </c>
      <c r="P918" s="141" t="s">
        <v>54</v>
      </c>
      <c r="U918" s="141" t="s">
        <v>54</v>
      </c>
      <c r="V918" s="9">
        <v>0.94027777777777777</v>
      </c>
      <c r="W918" s="12">
        <v>0.125</v>
      </c>
      <c r="Z918" s="142" t="s">
        <v>120</v>
      </c>
      <c r="AA918" s="142" t="s">
        <v>54</v>
      </c>
    </row>
    <row r="919" spans="1:27">
      <c r="A919" s="4">
        <v>7110</v>
      </c>
      <c r="B919" s="4" t="s">
        <v>40</v>
      </c>
      <c r="C919" s="4">
        <v>1005</v>
      </c>
      <c r="D919" s="4" t="s">
        <v>45</v>
      </c>
      <c r="E919" s="179">
        <v>41286</v>
      </c>
      <c r="K919" s="182">
        <v>1000573789</v>
      </c>
      <c r="L919" s="177">
        <v>41286</v>
      </c>
      <c r="P919" s="141" t="s">
        <v>54</v>
      </c>
      <c r="U919" s="141" t="s">
        <v>54</v>
      </c>
      <c r="V919" s="9">
        <v>0.4201388888888889</v>
      </c>
      <c r="W919" s="12">
        <v>0.46111111111111114</v>
      </c>
      <c r="Z919" s="142" t="s">
        <v>120</v>
      </c>
      <c r="AA919" s="142" t="s">
        <v>54</v>
      </c>
    </row>
    <row r="920" spans="1:27">
      <c r="A920" s="4">
        <v>7110</v>
      </c>
      <c r="B920" s="4" t="s">
        <v>40</v>
      </c>
      <c r="C920" s="4">
        <v>1048</v>
      </c>
      <c r="D920" s="4" t="s">
        <v>45</v>
      </c>
      <c r="E920" s="179">
        <v>41286</v>
      </c>
      <c r="K920" s="182">
        <v>1000573790</v>
      </c>
      <c r="L920" s="177">
        <v>41286</v>
      </c>
      <c r="P920" s="141" t="s">
        <v>54</v>
      </c>
      <c r="U920" s="141" t="s">
        <v>54</v>
      </c>
      <c r="V920" s="9">
        <v>0.45</v>
      </c>
      <c r="W920" s="12">
        <v>0.51666666666666672</v>
      </c>
      <c r="Z920" s="142" t="s">
        <v>120</v>
      </c>
      <c r="AA920" s="142" t="s">
        <v>54</v>
      </c>
    </row>
    <row r="921" spans="1:27">
      <c r="A921" s="4">
        <v>7108</v>
      </c>
      <c r="B921" s="4" t="s">
        <v>38</v>
      </c>
      <c r="C921" s="4">
        <v>1707</v>
      </c>
      <c r="D921" s="4" t="s">
        <v>45</v>
      </c>
      <c r="E921" s="179">
        <v>41286</v>
      </c>
      <c r="K921" s="182">
        <v>1000573814</v>
      </c>
      <c r="L921" s="177">
        <v>41286</v>
      </c>
      <c r="P921" s="141" t="s">
        <v>54</v>
      </c>
      <c r="U921" s="141" t="s">
        <v>54</v>
      </c>
      <c r="V921" s="9">
        <v>0.71319444444444446</v>
      </c>
      <c r="W921" s="12">
        <v>0.96736111111111112</v>
      </c>
      <c r="Z921" s="142" t="s">
        <v>120</v>
      </c>
      <c r="AA921" s="142" t="s">
        <v>54</v>
      </c>
    </row>
    <row r="922" spans="1:27">
      <c r="A922" s="4">
        <v>7110</v>
      </c>
      <c r="B922" s="4" t="s">
        <v>52</v>
      </c>
      <c r="C922" s="4">
        <v>1858</v>
      </c>
      <c r="D922" s="4" t="s">
        <v>45</v>
      </c>
      <c r="E922" s="179">
        <v>41287</v>
      </c>
      <c r="K922" s="182">
        <v>36435</v>
      </c>
      <c r="L922" s="177">
        <v>41287</v>
      </c>
      <c r="P922" s="141" t="s">
        <v>54</v>
      </c>
      <c r="U922" s="141" t="s">
        <v>54</v>
      </c>
      <c r="V922" s="9">
        <v>0.79027777777777775</v>
      </c>
      <c r="W922" s="12">
        <v>0.79166666666666663</v>
      </c>
      <c r="Z922" s="142" t="s">
        <v>120</v>
      </c>
      <c r="AA922" s="142" t="s">
        <v>54</v>
      </c>
    </row>
    <row r="923" spans="1:27">
      <c r="A923" s="4">
        <v>7108</v>
      </c>
      <c r="B923" s="4" t="s">
        <v>38</v>
      </c>
      <c r="C923" s="4">
        <v>1118</v>
      </c>
      <c r="D923" s="4" t="s">
        <v>45</v>
      </c>
      <c r="E923" s="179">
        <v>41287</v>
      </c>
      <c r="K923" s="182">
        <v>214034</v>
      </c>
      <c r="L923" s="177">
        <v>41287</v>
      </c>
      <c r="P923" s="141" t="s">
        <v>54</v>
      </c>
      <c r="U923" s="141" t="s">
        <v>54</v>
      </c>
      <c r="V923" s="9">
        <v>0.47083333333333333</v>
      </c>
      <c r="W923" s="12">
        <v>0.78402777777777777</v>
      </c>
      <c r="Z923" s="142" t="s">
        <v>120</v>
      </c>
      <c r="AA923" s="142" t="s">
        <v>54</v>
      </c>
    </row>
    <row r="924" spans="1:27">
      <c r="A924" s="4">
        <v>7110</v>
      </c>
      <c r="B924" s="4" t="s">
        <v>40</v>
      </c>
      <c r="C924" s="4">
        <v>1122</v>
      </c>
      <c r="D924" s="4" t="s">
        <v>45</v>
      </c>
      <c r="E924" s="179">
        <v>41287</v>
      </c>
      <c r="K924" s="182">
        <v>226792</v>
      </c>
      <c r="L924" s="177">
        <v>41287</v>
      </c>
      <c r="P924" s="141" t="s">
        <v>54</v>
      </c>
      <c r="U924" s="141" t="s">
        <v>54</v>
      </c>
      <c r="V924" s="9">
        <v>0.47361111111111109</v>
      </c>
      <c r="W924" s="12">
        <v>0.83819444444444446</v>
      </c>
      <c r="Z924" s="142" t="s">
        <v>120</v>
      </c>
      <c r="AA924" s="142" t="s">
        <v>54</v>
      </c>
    </row>
    <row r="925" spans="1:27">
      <c r="A925" s="4">
        <v>7108</v>
      </c>
      <c r="B925" s="4" t="s">
        <v>38</v>
      </c>
      <c r="C925" s="4">
        <v>1305</v>
      </c>
      <c r="D925" s="4" t="s">
        <v>45</v>
      </c>
      <c r="E925" s="179">
        <v>41287</v>
      </c>
      <c r="K925" s="182">
        <v>230009</v>
      </c>
      <c r="L925" s="177">
        <v>41287</v>
      </c>
      <c r="P925" s="141" t="s">
        <v>54</v>
      </c>
      <c r="U925" s="141" t="s">
        <v>54</v>
      </c>
      <c r="V925" s="9">
        <v>0.54513888888888884</v>
      </c>
      <c r="W925" s="12">
        <v>0.79513888888888884</v>
      </c>
      <c r="Z925" s="142" t="s">
        <v>120</v>
      </c>
      <c r="AA925" s="142" t="s">
        <v>54</v>
      </c>
    </row>
    <row r="926" spans="1:27">
      <c r="A926" s="4">
        <v>7107</v>
      </c>
      <c r="B926" s="4" t="s">
        <v>40</v>
      </c>
      <c r="C926" s="4">
        <v>1305</v>
      </c>
      <c r="D926" s="4" t="s">
        <v>38</v>
      </c>
      <c r="E926" s="179">
        <v>41287</v>
      </c>
      <c r="K926" s="182">
        <v>230009</v>
      </c>
      <c r="L926" s="177">
        <v>41287</v>
      </c>
      <c r="P926" s="141">
        <v>0</v>
      </c>
      <c r="U926" s="141" t="s">
        <v>54</v>
      </c>
      <c r="V926" s="9">
        <v>0.54513888888888884</v>
      </c>
      <c r="W926" s="12">
        <v>0.97916666666666663</v>
      </c>
      <c r="Z926" s="142" t="s">
        <v>120</v>
      </c>
      <c r="AA926" s="142" t="s">
        <v>54</v>
      </c>
    </row>
    <row r="927" spans="1:27">
      <c r="A927" s="4">
        <v>7110</v>
      </c>
      <c r="B927" s="4" t="s">
        <v>40</v>
      </c>
      <c r="C927" s="4">
        <v>2030</v>
      </c>
      <c r="D927" s="4" t="s">
        <v>45</v>
      </c>
      <c r="E927" s="179">
        <v>41287</v>
      </c>
      <c r="K927" s="182">
        <v>57002792</v>
      </c>
      <c r="L927" s="177">
        <v>41288</v>
      </c>
      <c r="P927" s="141" t="s">
        <v>54</v>
      </c>
      <c r="U927" s="141" t="s">
        <v>54</v>
      </c>
      <c r="V927" s="9">
        <v>0.85416666666666663</v>
      </c>
      <c r="W927" s="12">
        <v>0.12708333333333333</v>
      </c>
      <c r="Z927" s="142" t="s">
        <v>120</v>
      </c>
      <c r="AA927" s="142" t="s">
        <v>54</v>
      </c>
    </row>
    <row r="928" spans="1:27">
      <c r="A928" s="4">
        <v>7108</v>
      </c>
      <c r="B928" s="4" t="s">
        <v>38</v>
      </c>
      <c r="C928" s="4">
        <v>1656</v>
      </c>
      <c r="D928" s="4" t="s">
        <v>45</v>
      </c>
      <c r="E928" s="179">
        <v>41287</v>
      </c>
      <c r="K928" s="182">
        <v>85001809</v>
      </c>
      <c r="L928" s="177">
        <v>41287</v>
      </c>
      <c r="P928" s="141" t="s">
        <v>54</v>
      </c>
      <c r="U928" s="141" t="s">
        <v>54</v>
      </c>
      <c r="V928" s="9">
        <v>0.7055555555555556</v>
      </c>
      <c r="W928" s="12">
        <v>0.94652777777777775</v>
      </c>
      <c r="Z928" s="142" t="s">
        <v>120</v>
      </c>
      <c r="AA928" s="142" t="s">
        <v>54</v>
      </c>
    </row>
    <row r="929" spans="1:27">
      <c r="A929" s="4">
        <v>7110</v>
      </c>
      <c r="B929" s="4" t="s">
        <v>40</v>
      </c>
      <c r="C929" s="4">
        <v>1021</v>
      </c>
      <c r="D929" s="4" t="s">
        <v>45</v>
      </c>
      <c r="E929" s="179">
        <v>41287</v>
      </c>
      <c r="K929" s="182">
        <v>90018560</v>
      </c>
      <c r="L929" s="177">
        <v>41287</v>
      </c>
      <c r="P929" s="141" t="s">
        <v>54</v>
      </c>
      <c r="U929" s="141" t="s">
        <v>54</v>
      </c>
      <c r="V929" s="9">
        <v>0.43125000000000002</v>
      </c>
      <c r="W929" s="12">
        <v>0.56180555555555556</v>
      </c>
      <c r="Z929" s="142" t="s">
        <v>120</v>
      </c>
      <c r="AA929" s="142" t="s">
        <v>54</v>
      </c>
    </row>
    <row r="930" spans="1:27">
      <c r="A930" s="4">
        <v>7110</v>
      </c>
      <c r="B930" s="4" t="s">
        <v>40</v>
      </c>
      <c r="C930" s="4">
        <v>811</v>
      </c>
      <c r="D930" s="4" t="s">
        <v>45</v>
      </c>
      <c r="E930" s="179">
        <v>41287</v>
      </c>
      <c r="K930" s="182">
        <v>90082579</v>
      </c>
      <c r="L930" s="177">
        <v>41287</v>
      </c>
      <c r="P930" s="141" t="s">
        <v>54</v>
      </c>
      <c r="U930" s="141" t="s">
        <v>54</v>
      </c>
      <c r="V930" s="9">
        <v>0.34097222222222223</v>
      </c>
      <c r="W930" s="12">
        <v>0.375</v>
      </c>
      <c r="Z930" s="142" t="s">
        <v>120</v>
      </c>
      <c r="AA930" s="142" t="s">
        <v>54</v>
      </c>
    </row>
    <row r="931" spans="1:27">
      <c r="A931" s="4">
        <v>7110</v>
      </c>
      <c r="B931" s="4" t="s">
        <v>40</v>
      </c>
      <c r="C931" s="4">
        <v>2021</v>
      </c>
      <c r="D931" s="4" t="s">
        <v>45</v>
      </c>
      <c r="E931" s="179">
        <v>41287</v>
      </c>
      <c r="K931" s="182">
        <v>90082579</v>
      </c>
      <c r="L931" s="177">
        <v>41287</v>
      </c>
      <c r="P931" s="141" t="s">
        <v>54</v>
      </c>
      <c r="U931" s="141" t="s">
        <v>54</v>
      </c>
      <c r="V931" s="9">
        <v>0.84791666666666665</v>
      </c>
      <c r="W931" s="12">
        <v>0.85763888888888884</v>
      </c>
      <c r="Z931" s="142" t="s">
        <v>120</v>
      </c>
      <c r="AA931" s="142" t="s">
        <v>54</v>
      </c>
    </row>
    <row r="932" spans="1:27">
      <c r="A932" s="4">
        <v>7110</v>
      </c>
      <c r="B932" s="4" t="s">
        <v>40</v>
      </c>
      <c r="C932" s="4">
        <v>1232</v>
      </c>
      <c r="D932" s="4" t="s">
        <v>45</v>
      </c>
      <c r="E932" s="179">
        <v>41287</v>
      </c>
      <c r="K932" s="182">
        <v>90084097</v>
      </c>
      <c r="L932" s="177">
        <v>41287</v>
      </c>
      <c r="P932" s="141" t="s">
        <v>54</v>
      </c>
      <c r="U932" s="141" t="s">
        <v>54</v>
      </c>
      <c r="V932" s="9">
        <v>0.52222222222222225</v>
      </c>
      <c r="W932" s="12">
        <v>0.77638888888888891</v>
      </c>
      <c r="Z932" s="142" t="s">
        <v>120</v>
      </c>
      <c r="AA932" s="142" t="s">
        <v>54</v>
      </c>
    </row>
    <row r="933" spans="1:27">
      <c r="A933" s="4">
        <v>7110</v>
      </c>
      <c r="B933" s="4" t="s">
        <v>40</v>
      </c>
      <c r="C933" s="4">
        <v>1124</v>
      </c>
      <c r="D933" s="4" t="s">
        <v>45</v>
      </c>
      <c r="E933" s="179">
        <v>41287</v>
      </c>
      <c r="K933" s="182">
        <v>1000009069</v>
      </c>
      <c r="L933" s="177">
        <v>41287</v>
      </c>
      <c r="P933" s="141" t="s">
        <v>54</v>
      </c>
      <c r="U933" s="141" t="s">
        <v>54</v>
      </c>
      <c r="V933" s="9">
        <v>0.47499999999999998</v>
      </c>
      <c r="W933" s="12">
        <v>0.69444444444444442</v>
      </c>
      <c r="Z933" s="142" t="s">
        <v>120</v>
      </c>
      <c r="AA933" s="142" t="s">
        <v>54</v>
      </c>
    </row>
    <row r="934" spans="1:27">
      <c r="A934" s="4">
        <v>7110</v>
      </c>
      <c r="B934" s="4" t="s">
        <v>40</v>
      </c>
      <c r="C934" s="4">
        <v>1106</v>
      </c>
      <c r="D934" s="4" t="s">
        <v>45</v>
      </c>
      <c r="E934" s="179">
        <v>41287</v>
      </c>
      <c r="K934" s="182">
        <v>1000013880</v>
      </c>
      <c r="L934" s="177">
        <v>41287</v>
      </c>
      <c r="P934" s="141" t="s">
        <v>54</v>
      </c>
      <c r="U934" s="141" t="s">
        <v>54</v>
      </c>
      <c r="V934" s="9">
        <v>0.46250000000000002</v>
      </c>
      <c r="W934" s="12">
        <v>0.69027777777777777</v>
      </c>
      <c r="Z934" s="142" t="s">
        <v>120</v>
      </c>
      <c r="AA934" s="142" t="s">
        <v>54</v>
      </c>
    </row>
    <row r="935" spans="1:27">
      <c r="A935" s="4">
        <v>7108</v>
      </c>
      <c r="B935" s="4" t="s">
        <v>38</v>
      </c>
      <c r="C935" s="4">
        <v>1011</v>
      </c>
      <c r="D935" s="4" t="s">
        <v>45</v>
      </c>
      <c r="E935" s="179">
        <v>41287</v>
      </c>
      <c r="K935" s="182">
        <v>1000035135</v>
      </c>
      <c r="L935" s="177">
        <v>41287</v>
      </c>
      <c r="P935" s="141" t="s">
        <v>54</v>
      </c>
      <c r="U935" s="141" t="s">
        <v>54</v>
      </c>
      <c r="V935" s="9">
        <v>0.42430555555555555</v>
      </c>
      <c r="W935" s="12">
        <v>0.98819444444444449</v>
      </c>
      <c r="Z935" s="142" t="s">
        <v>120</v>
      </c>
      <c r="AA935" s="142" t="s">
        <v>54</v>
      </c>
    </row>
    <row r="936" spans="1:27">
      <c r="A936" s="4">
        <v>7110</v>
      </c>
      <c r="B936" s="4" t="s">
        <v>40</v>
      </c>
      <c r="C936" s="4">
        <v>1237</v>
      </c>
      <c r="D936" s="4" t="s">
        <v>45</v>
      </c>
      <c r="E936" s="179">
        <v>41287</v>
      </c>
      <c r="K936" s="182">
        <v>1000050194</v>
      </c>
      <c r="L936" s="177">
        <v>41287</v>
      </c>
      <c r="P936" s="141" t="s">
        <v>54</v>
      </c>
      <c r="U936" s="141" t="s">
        <v>54</v>
      </c>
      <c r="V936" s="9">
        <v>0.52569444444444446</v>
      </c>
      <c r="W936" s="12">
        <v>0.72291666666666665</v>
      </c>
      <c r="Z936" s="142" t="s">
        <v>120</v>
      </c>
      <c r="AA936" s="142" t="s">
        <v>54</v>
      </c>
    </row>
    <row r="937" spans="1:27">
      <c r="A937" s="4">
        <v>7110</v>
      </c>
      <c r="B937" s="4" t="s">
        <v>49</v>
      </c>
      <c r="C937" s="4">
        <v>53</v>
      </c>
      <c r="D937" s="4" t="s">
        <v>45</v>
      </c>
      <c r="E937" s="179">
        <v>41287</v>
      </c>
      <c r="K937" s="182">
        <v>1000051104</v>
      </c>
      <c r="L937" s="177">
        <v>41287</v>
      </c>
      <c r="P937" s="141" t="s">
        <v>54</v>
      </c>
      <c r="U937" s="141" t="s">
        <v>54</v>
      </c>
      <c r="V937" s="9">
        <v>3.6805555555555557E-2</v>
      </c>
      <c r="W937" s="12">
        <v>0.10555555555555556</v>
      </c>
      <c r="Z937" s="142" t="s">
        <v>120</v>
      </c>
      <c r="AA937" s="142" t="s">
        <v>54</v>
      </c>
    </row>
    <row r="938" spans="1:27">
      <c r="A938" s="4">
        <v>7108</v>
      </c>
      <c r="B938" s="4" t="s">
        <v>38</v>
      </c>
      <c r="C938" s="4">
        <v>1722</v>
      </c>
      <c r="D938" s="4" t="s">
        <v>45</v>
      </c>
      <c r="E938" s="179">
        <v>41287</v>
      </c>
      <c r="K938" s="182">
        <v>1000083442</v>
      </c>
      <c r="L938" s="177">
        <v>41287</v>
      </c>
      <c r="P938" s="141" t="s">
        <v>54</v>
      </c>
      <c r="U938" s="141" t="s">
        <v>54</v>
      </c>
      <c r="V938" s="9">
        <v>0.72361111111111109</v>
      </c>
      <c r="W938" s="12">
        <v>0.97499999999999998</v>
      </c>
      <c r="Z938" s="142" t="s">
        <v>120</v>
      </c>
      <c r="AA938" s="142" t="s">
        <v>54</v>
      </c>
    </row>
    <row r="939" spans="1:27">
      <c r="A939" s="4">
        <v>7110</v>
      </c>
      <c r="B939" s="4" t="s">
        <v>40</v>
      </c>
      <c r="C939" s="4">
        <v>5</v>
      </c>
      <c r="D939" s="4" t="s">
        <v>45</v>
      </c>
      <c r="E939" s="179">
        <v>41287</v>
      </c>
      <c r="K939" s="182">
        <v>1000103473</v>
      </c>
      <c r="L939" s="177">
        <v>41287</v>
      </c>
      <c r="P939" s="141" t="s">
        <v>54</v>
      </c>
      <c r="U939" s="141" t="s">
        <v>54</v>
      </c>
      <c r="V939" s="9">
        <v>3.472222222222222E-3</v>
      </c>
      <c r="W939" s="12">
        <v>0.125</v>
      </c>
      <c r="Z939" s="142" t="s">
        <v>120</v>
      </c>
      <c r="AA939" s="142" t="s">
        <v>54</v>
      </c>
    </row>
    <row r="940" spans="1:27">
      <c r="A940" s="4">
        <v>7110</v>
      </c>
      <c r="B940" s="4" t="s">
        <v>49</v>
      </c>
      <c r="C940" s="4">
        <v>1945</v>
      </c>
      <c r="D940" s="4" t="s">
        <v>45</v>
      </c>
      <c r="E940" s="179">
        <v>41287</v>
      </c>
      <c r="K940" s="182">
        <v>1000117500</v>
      </c>
      <c r="L940" s="177">
        <v>41287</v>
      </c>
      <c r="P940" s="141" t="s">
        <v>54</v>
      </c>
      <c r="U940" s="141" t="s">
        <v>54</v>
      </c>
      <c r="V940" s="9">
        <v>0.82291666666666663</v>
      </c>
      <c r="W940" s="12">
        <v>0.95833333333333337</v>
      </c>
      <c r="Z940" s="142" t="s">
        <v>120</v>
      </c>
      <c r="AA940" s="142" t="s">
        <v>54</v>
      </c>
    </row>
    <row r="941" spans="1:27">
      <c r="A941" s="4">
        <v>7110</v>
      </c>
      <c r="B941" s="4" t="s">
        <v>40</v>
      </c>
      <c r="C941" s="4">
        <v>1925</v>
      </c>
      <c r="D941" s="4" t="s">
        <v>45</v>
      </c>
      <c r="E941" s="179">
        <v>41287</v>
      </c>
      <c r="K941" s="182">
        <v>1000126279</v>
      </c>
      <c r="L941" s="177">
        <v>41287</v>
      </c>
      <c r="P941" s="141" t="s">
        <v>54</v>
      </c>
      <c r="U941" s="141" t="s">
        <v>54</v>
      </c>
      <c r="V941" s="9">
        <v>0.80902777777777779</v>
      </c>
      <c r="W941" s="12">
        <v>0.98611111111111116</v>
      </c>
      <c r="Z941" s="142" t="s">
        <v>120</v>
      </c>
      <c r="AA941" s="142" t="s">
        <v>54</v>
      </c>
    </row>
    <row r="942" spans="1:27">
      <c r="A942" s="4">
        <v>7110</v>
      </c>
      <c r="B942" s="4" t="s">
        <v>40</v>
      </c>
      <c r="C942" s="4">
        <v>718</v>
      </c>
      <c r="D942" s="4" t="s">
        <v>45</v>
      </c>
      <c r="E942" s="179">
        <v>41287</v>
      </c>
      <c r="K942" s="182">
        <v>1000138639</v>
      </c>
      <c r="L942" s="177">
        <v>41287</v>
      </c>
      <c r="P942" s="141" t="s">
        <v>54</v>
      </c>
      <c r="U942" s="141" t="s">
        <v>54</v>
      </c>
      <c r="V942" s="9">
        <v>0.30416666666666664</v>
      </c>
      <c r="W942" s="12">
        <v>0.56388888888888888</v>
      </c>
      <c r="Z942" s="142" t="s">
        <v>120</v>
      </c>
      <c r="AA942" s="142" t="s">
        <v>54</v>
      </c>
    </row>
    <row r="943" spans="1:27">
      <c r="A943" s="4">
        <v>7110</v>
      </c>
      <c r="B943" s="4" t="s">
        <v>40</v>
      </c>
      <c r="C943" s="4">
        <v>1609</v>
      </c>
      <c r="D943" s="4" t="s">
        <v>45</v>
      </c>
      <c r="E943" s="179">
        <v>41287</v>
      </c>
      <c r="K943" s="182">
        <v>1000155990</v>
      </c>
      <c r="L943" s="177">
        <v>41288</v>
      </c>
      <c r="P943" s="141" t="s">
        <v>54</v>
      </c>
      <c r="U943" s="141" t="s">
        <v>54</v>
      </c>
      <c r="V943" s="9">
        <v>0.67291666666666672</v>
      </c>
      <c r="W943" s="12">
        <v>0.7006944444444444</v>
      </c>
      <c r="Z943" s="142" t="s">
        <v>120</v>
      </c>
      <c r="AA943" s="142" t="s">
        <v>54</v>
      </c>
    </row>
    <row r="944" spans="1:27">
      <c r="A944" s="4">
        <v>7110</v>
      </c>
      <c r="B944" s="4" t="s">
        <v>40</v>
      </c>
      <c r="C944" s="4">
        <v>2128</v>
      </c>
      <c r="D944" s="4" t="s">
        <v>45</v>
      </c>
      <c r="E944" s="179">
        <v>41287</v>
      </c>
      <c r="K944" s="182">
        <v>1000165017</v>
      </c>
      <c r="L944" s="177">
        <v>41287</v>
      </c>
      <c r="P944" s="141" t="s">
        <v>54</v>
      </c>
      <c r="U944" s="141" t="s">
        <v>54</v>
      </c>
      <c r="V944" s="9">
        <v>0.89444444444444449</v>
      </c>
      <c r="W944" s="12">
        <v>0.98958333333333337</v>
      </c>
      <c r="Z944" s="142" t="s">
        <v>120</v>
      </c>
      <c r="AA944" s="142" t="s">
        <v>54</v>
      </c>
    </row>
    <row r="945" spans="1:27">
      <c r="A945" s="4">
        <v>7108</v>
      </c>
      <c r="B945" s="4" t="s">
        <v>38</v>
      </c>
      <c r="C945" s="4">
        <v>1238</v>
      </c>
      <c r="D945" s="4" t="s">
        <v>45</v>
      </c>
      <c r="E945" s="179">
        <v>41287</v>
      </c>
      <c r="K945" s="182">
        <v>1000190862</v>
      </c>
      <c r="L945" s="177">
        <v>41288</v>
      </c>
      <c r="P945" s="141" t="s">
        <v>54</v>
      </c>
      <c r="U945" s="141" t="s">
        <v>54</v>
      </c>
      <c r="V945" s="9">
        <v>0.52638888888888891</v>
      </c>
      <c r="W945" s="12">
        <v>0.6069444444444444</v>
      </c>
      <c r="Z945" s="142" t="s">
        <v>120</v>
      </c>
      <c r="AA945" s="142" t="s">
        <v>54</v>
      </c>
    </row>
    <row r="946" spans="1:27">
      <c r="A946" s="4">
        <v>7107</v>
      </c>
      <c r="B946" s="4" t="s">
        <v>39</v>
      </c>
      <c r="C946" s="4">
        <v>1238</v>
      </c>
      <c r="D946" s="4" t="s">
        <v>38</v>
      </c>
      <c r="E946" s="179">
        <v>41287</v>
      </c>
      <c r="K946" s="182">
        <v>1000190862</v>
      </c>
      <c r="L946" s="177">
        <v>41288</v>
      </c>
      <c r="P946" s="141">
        <v>0</v>
      </c>
      <c r="U946" s="141" t="s">
        <v>54</v>
      </c>
      <c r="V946" s="9">
        <v>0.52638888888888891</v>
      </c>
      <c r="W946" s="12">
        <v>0.60763888888888884</v>
      </c>
      <c r="Z946" s="142" t="s">
        <v>120</v>
      </c>
      <c r="AA946" s="142" t="s">
        <v>54</v>
      </c>
    </row>
    <row r="947" spans="1:27">
      <c r="A947" s="4">
        <v>7110</v>
      </c>
      <c r="B947" s="4" t="s">
        <v>40</v>
      </c>
      <c r="C947" s="4">
        <v>1636</v>
      </c>
      <c r="D947" s="4" t="s">
        <v>45</v>
      </c>
      <c r="E947" s="179">
        <v>41287</v>
      </c>
      <c r="K947" s="182">
        <v>1000191941</v>
      </c>
      <c r="L947" s="177">
        <v>41287</v>
      </c>
      <c r="P947" s="141" t="s">
        <v>54</v>
      </c>
      <c r="U947" s="141" t="s">
        <v>54</v>
      </c>
      <c r="V947" s="9">
        <v>0.69166666666666665</v>
      </c>
      <c r="W947" s="12">
        <v>0.92708333333333337</v>
      </c>
      <c r="Z947" s="142" t="s">
        <v>120</v>
      </c>
      <c r="AA947" s="142" t="s">
        <v>54</v>
      </c>
    </row>
    <row r="948" spans="1:27">
      <c r="A948" s="4">
        <v>7110</v>
      </c>
      <c r="B948" s="4" t="s">
        <v>40</v>
      </c>
      <c r="C948" s="4">
        <v>439</v>
      </c>
      <c r="D948" s="4" t="s">
        <v>45</v>
      </c>
      <c r="E948" s="179">
        <v>41287</v>
      </c>
      <c r="K948" s="182">
        <v>1000197270</v>
      </c>
      <c r="L948" s="177">
        <v>41287</v>
      </c>
      <c r="P948" s="141" t="s">
        <v>54</v>
      </c>
      <c r="U948" s="141" t="s">
        <v>54</v>
      </c>
      <c r="V948" s="9">
        <v>0.19375000000000001</v>
      </c>
      <c r="W948" s="12">
        <v>0.44722222222222224</v>
      </c>
      <c r="Z948" s="142" t="s">
        <v>120</v>
      </c>
      <c r="AA948" s="142" t="s">
        <v>54</v>
      </c>
    </row>
    <row r="949" spans="1:27">
      <c r="A949" s="4">
        <v>7110</v>
      </c>
      <c r="B949" s="4" t="s">
        <v>40</v>
      </c>
      <c r="C949" s="4">
        <v>1730</v>
      </c>
      <c r="D949" s="4" t="s">
        <v>45</v>
      </c>
      <c r="E949" s="179">
        <v>41287</v>
      </c>
      <c r="K949" s="182">
        <v>1000201239</v>
      </c>
      <c r="L949" s="177">
        <v>41287</v>
      </c>
      <c r="P949" s="141" t="s">
        <v>54</v>
      </c>
      <c r="U949" s="141" t="s">
        <v>54</v>
      </c>
      <c r="V949" s="9">
        <v>0.72916666666666663</v>
      </c>
      <c r="W949" s="12">
        <v>0.89583333333333337</v>
      </c>
      <c r="Z949" s="142" t="s">
        <v>120</v>
      </c>
      <c r="AA949" s="142" t="s">
        <v>54</v>
      </c>
    </row>
    <row r="950" spans="1:27">
      <c r="A950" s="4">
        <v>7108</v>
      </c>
      <c r="B950" s="4" t="s">
        <v>38</v>
      </c>
      <c r="C950" s="4">
        <v>1706</v>
      </c>
      <c r="D950" s="4" t="s">
        <v>45</v>
      </c>
      <c r="E950" s="179">
        <v>41287</v>
      </c>
      <c r="K950" s="182">
        <v>1000210228</v>
      </c>
      <c r="L950" s="177">
        <v>41289</v>
      </c>
      <c r="P950" s="141" t="s">
        <v>54</v>
      </c>
      <c r="U950" s="141" t="s">
        <v>54</v>
      </c>
      <c r="V950" s="9">
        <v>0.71250000000000002</v>
      </c>
      <c r="W950" s="12">
        <v>0.46250000000000002</v>
      </c>
      <c r="Z950" s="142" t="s">
        <v>120</v>
      </c>
      <c r="AA950" s="142" t="s">
        <v>54</v>
      </c>
    </row>
    <row r="951" spans="1:27">
      <c r="A951" s="4">
        <v>7107</v>
      </c>
      <c r="B951" s="4" t="s">
        <v>40</v>
      </c>
      <c r="C951" s="4">
        <v>1706</v>
      </c>
      <c r="D951" s="4" t="s">
        <v>38</v>
      </c>
      <c r="E951" s="179">
        <v>41287</v>
      </c>
      <c r="K951" s="182">
        <v>1000210228</v>
      </c>
      <c r="L951" s="177">
        <v>41289</v>
      </c>
      <c r="P951" s="141">
        <v>0</v>
      </c>
      <c r="U951" s="141" t="s">
        <v>54</v>
      </c>
      <c r="V951" s="9">
        <v>0.71250000000000002</v>
      </c>
      <c r="W951" s="12">
        <v>0.46388888888888891</v>
      </c>
      <c r="Z951" s="142" t="s">
        <v>120</v>
      </c>
      <c r="AA951" s="142" t="s">
        <v>54</v>
      </c>
    </row>
    <row r="952" spans="1:27">
      <c r="A952" s="4">
        <v>7110</v>
      </c>
      <c r="B952" s="4" t="s">
        <v>49</v>
      </c>
      <c r="C952" s="4">
        <v>1242</v>
      </c>
      <c r="D952" s="4" t="s">
        <v>45</v>
      </c>
      <c r="E952" s="179">
        <v>41287</v>
      </c>
      <c r="K952" s="182">
        <v>1000269752</v>
      </c>
      <c r="L952" s="177">
        <v>41287</v>
      </c>
      <c r="P952" s="141" t="s">
        <v>54</v>
      </c>
      <c r="U952" s="141" t="s">
        <v>54</v>
      </c>
      <c r="V952" s="9">
        <v>0.52916666666666667</v>
      </c>
      <c r="W952" s="12">
        <v>0.67500000000000004</v>
      </c>
      <c r="Z952" s="142" t="s">
        <v>120</v>
      </c>
      <c r="AA952" s="142" t="s">
        <v>54</v>
      </c>
    </row>
    <row r="953" spans="1:27">
      <c r="A953" s="4">
        <v>7110</v>
      </c>
      <c r="B953" s="4" t="s">
        <v>40</v>
      </c>
      <c r="C953" s="4">
        <v>731</v>
      </c>
      <c r="D953" s="4" t="s">
        <v>45</v>
      </c>
      <c r="E953" s="179">
        <v>41287</v>
      </c>
      <c r="K953" s="182">
        <v>1000313419</v>
      </c>
      <c r="L953" s="177">
        <v>41287</v>
      </c>
      <c r="P953" s="141" t="s">
        <v>54</v>
      </c>
      <c r="U953" s="141" t="s">
        <v>54</v>
      </c>
      <c r="V953" s="9">
        <v>0.31319444444444444</v>
      </c>
      <c r="W953" s="12">
        <v>0.5625</v>
      </c>
      <c r="Z953" s="142" t="s">
        <v>120</v>
      </c>
      <c r="AA953" s="142" t="s">
        <v>54</v>
      </c>
    </row>
    <row r="954" spans="1:27">
      <c r="A954" s="4">
        <v>7110</v>
      </c>
      <c r="B954" s="4" t="s">
        <v>40</v>
      </c>
      <c r="C954" s="4">
        <v>2018</v>
      </c>
      <c r="D954" s="4" t="s">
        <v>45</v>
      </c>
      <c r="E954" s="179">
        <v>41287</v>
      </c>
      <c r="K954" s="182">
        <v>1000334678</v>
      </c>
      <c r="L954" s="177">
        <v>41287</v>
      </c>
      <c r="P954" s="141" t="s">
        <v>54</v>
      </c>
      <c r="U954" s="141" t="s">
        <v>54</v>
      </c>
      <c r="V954" s="9">
        <v>0.84583333333333333</v>
      </c>
      <c r="W954" s="12">
        <v>0.96527777777777779</v>
      </c>
      <c r="Z954" s="142" t="s">
        <v>120</v>
      </c>
      <c r="AA954" s="142" t="s">
        <v>54</v>
      </c>
    </row>
    <row r="955" spans="1:27">
      <c r="A955" s="4">
        <v>7110</v>
      </c>
      <c r="B955" s="4" t="s">
        <v>40</v>
      </c>
      <c r="C955" s="4">
        <v>1645</v>
      </c>
      <c r="D955" s="4" t="s">
        <v>45</v>
      </c>
      <c r="E955" s="179">
        <v>41287</v>
      </c>
      <c r="K955" s="182">
        <v>1000340560</v>
      </c>
      <c r="L955" s="177">
        <v>41287</v>
      </c>
      <c r="P955" s="141" t="s">
        <v>54</v>
      </c>
      <c r="U955" s="141" t="s">
        <v>54</v>
      </c>
      <c r="V955" s="9">
        <v>0.69791666666666663</v>
      </c>
      <c r="W955" s="12">
        <v>0.85555555555555551</v>
      </c>
      <c r="Z955" s="142" t="s">
        <v>120</v>
      </c>
      <c r="AA955" s="142" t="s">
        <v>54</v>
      </c>
    </row>
    <row r="956" spans="1:27">
      <c r="A956" s="4">
        <v>7110</v>
      </c>
      <c r="B956" s="4" t="s">
        <v>40</v>
      </c>
      <c r="C956" s="4">
        <v>1617</v>
      </c>
      <c r="D956" s="4" t="s">
        <v>45</v>
      </c>
      <c r="E956" s="179">
        <v>41287</v>
      </c>
      <c r="K956" s="182">
        <v>1000358907</v>
      </c>
      <c r="L956" s="177">
        <v>41287</v>
      </c>
      <c r="P956" s="141" t="s">
        <v>54</v>
      </c>
      <c r="U956" s="141" t="s">
        <v>54</v>
      </c>
      <c r="V956" s="9">
        <v>0.67847222222222225</v>
      </c>
      <c r="W956" s="12">
        <v>0.87222222222222223</v>
      </c>
      <c r="Z956" s="142" t="s">
        <v>120</v>
      </c>
      <c r="AA956" s="142" t="s">
        <v>54</v>
      </c>
    </row>
    <row r="957" spans="1:27">
      <c r="A957" s="4">
        <v>7110</v>
      </c>
      <c r="B957" s="4" t="s">
        <v>40</v>
      </c>
      <c r="C957" s="4">
        <v>256</v>
      </c>
      <c r="D957" s="4" t="s">
        <v>45</v>
      </c>
      <c r="E957" s="179">
        <v>41287</v>
      </c>
      <c r="K957" s="182">
        <v>1000364277</v>
      </c>
      <c r="L957" s="177">
        <v>41287</v>
      </c>
      <c r="P957" s="141" t="s">
        <v>54</v>
      </c>
      <c r="U957" s="141" t="s">
        <v>54</v>
      </c>
      <c r="V957" s="9">
        <v>0.12222222222222222</v>
      </c>
      <c r="W957" s="12">
        <v>0.44861111111111113</v>
      </c>
      <c r="Z957" s="142" t="s">
        <v>120</v>
      </c>
      <c r="AA957" s="142" t="s">
        <v>54</v>
      </c>
    </row>
    <row r="958" spans="1:27">
      <c r="A958" s="4">
        <v>7110</v>
      </c>
      <c r="B958" s="4" t="s">
        <v>40</v>
      </c>
      <c r="C958" s="4">
        <v>853</v>
      </c>
      <c r="D958" s="4" t="s">
        <v>45</v>
      </c>
      <c r="E958" s="179">
        <v>41287</v>
      </c>
      <c r="K958" s="182">
        <v>1000386614</v>
      </c>
      <c r="L958" s="177">
        <v>41287</v>
      </c>
      <c r="P958" s="141" t="s">
        <v>54</v>
      </c>
      <c r="U958" s="141" t="s">
        <v>54</v>
      </c>
      <c r="V958" s="9">
        <v>0.37013888888888891</v>
      </c>
      <c r="W958" s="12">
        <v>0.47222222222222221</v>
      </c>
      <c r="Z958" s="142" t="s">
        <v>120</v>
      </c>
      <c r="AA958" s="142" t="s">
        <v>54</v>
      </c>
    </row>
    <row r="959" spans="1:27">
      <c r="A959" s="4">
        <v>7110</v>
      </c>
      <c r="B959" s="4" t="s">
        <v>40</v>
      </c>
      <c r="C959" s="4">
        <v>1023</v>
      </c>
      <c r="D959" s="4" t="s">
        <v>45</v>
      </c>
      <c r="E959" s="179">
        <v>41287</v>
      </c>
      <c r="K959" s="182">
        <v>1000388474</v>
      </c>
      <c r="L959" s="177">
        <v>41287</v>
      </c>
      <c r="P959" s="141" t="s">
        <v>54</v>
      </c>
      <c r="U959" s="141" t="s">
        <v>54</v>
      </c>
      <c r="V959" s="9">
        <v>0.43263888888888891</v>
      </c>
      <c r="W959" s="12">
        <v>0.66180555555555554</v>
      </c>
      <c r="Z959" s="142" t="s">
        <v>120</v>
      </c>
      <c r="AA959" s="142" t="s">
        <v>54</v>
      </c>
    </row>
    <row r="960" spans="1:27">
      <c r="A960" s="4">
        <v>7108</v>
      </c>
      <c r="B960" s="4" t="s">
        <v>38</v>
      </c>
      <c r="C960" s="4">
        <v>1527</v>
      </c>
      <c r="D960" s="4" t="s">
        <v>45</v>
      </c>
      <c r="E960" s="179">
        <v>41287</v>
      </c>
      <c r="K960" s="182">
        <v>1000389939</v>
      </c>
      <c r="L960" s="177">
        <v>41287</v>
      </c>
      <c r="P960" s="141" t="s">
        <v>54</v>
      </c>
      <c r="U960" s="141" t="s">
        <v>54</v>
      </c>
      <c r="V960" s="9">
        <v>0.64375000000000004</v>
      </c>
      <c r="W960" s="12">
        <v>0.73333333333333328</v>
      </c>
      <c r="Z960" s="142" t="s">
        <v>120</v>
      </c>
      <c r="AA960" s="142" t="s">
        <v>54</v>
      </c>
    </row>
    <row r="961" spans="1:27">
      <c r="A961" s="4">
        <v>7107</v>
      </c>
      <c r="B961" s="4" t="s">
        <v>43</v>
      </c>
      <c r="C961" s="4">
        <v>1527</v>
      </c>
      <c r="D961" s="4" t="s">
        <v>38</v>
      </c>
      <c r="E961" s="179">
        <v>41287</v>
      </c>
      <c r="K961" s="182">
        <v>1000389939</v>
      </c>
      <c r="L961" s="177">
        <v>41287</v>
      </c>
      <c r="P961" s="141">
        <v>0</v>
      </c>
      <c r="U961" s="141" t="s">
        <v>54</v>
      </c>
      <c r="V961" s="9">
        <v>0.64375000000000004</v>
      </c>
      <c r="W961" s="12">
        <v>0.73402777777777772</v>
      </c>
      <c r="Z961" s="142" t="s">
        <v>120</v>
      </c>
      <c r="AA961" s="142" t="s">
        <v>54</v>
      </c>
    </row>
    <row r="962" spans="1:27">
      <c r="A962" s="4">
        <v>7110</v>
      </c>
      <c r="B962" s="4" t="s">
        <v>40</v>
      </c>
      <c r="C962" s="4">
        <v>2137</v>
      </c>
      <c r="D962" s="4" t="s">
        <v>45</v>
      </c>
      <c r="E962" s="179">
        <v>41287</v>
      </c>
      <c r="K962" s="182">
        <v>1000466896</v>
      </c>
      <c r="L962" s="177">
        <v>41287</v>
      </c>
      <c r="P962" s="141" t="s">
        <v>54</v>
      </c>
      <c r="U962" s="141" t="s">
        <v>54</v>
      </c>
      <c r="V962" s="9">
        <v>0.90069444444444446</v>
      </c>
      <c r="W962" s="12">
        <v>0.96875</v>
      </c>
      <c r="Z962" s="142" t="s">
        <v>120</v>
      </c>
      <c r="AA962" s="142" t="s">
        <v>54</v>
      </c>
    </row>
    <row r="963" spans="1:27">
      <c r="A963" s="4">
        <v>7110</v>
      </c>
      <c r="B963" s="4" t="s">
        <v>40</v>
      </c>
      <c r="C963" s="4">
        <v>553</v>
      </c>
      <c r="D963" s="4" t="s">
        <v>45</v>
      </c>
      <c r="E963" s="179">
        <v>41287</v>
      </c>
      <c r="K963" s="182">
        <v>1000476742</v>
      </c>
      <c r="L963" s="177">
        <v>41287</v>
      </c>
      <c r="P963" s="141" t="s">
        <v>54</v>
      </c>
      <c r="U963" s="141" t="s">
        <v>54</v>
      </c>
      <c r="V963" s="9">
        <v>0.24513888888888888</v>
      </c>
      <c r="W963" s="12">
        <v>0.3611111111111111</v>
      </c>
      <c r="Z963" s="142" t="s">
        <v>120</v>
      </c>
      <c r="AA963" s="142" t="s">
        <v>54</v>
      </c>
    </row>
    <row r="964" spans="1:27">
      <c r="A964" s="4">
        <v>7110</v>
      </c>
      <c r="B964" s="4" t="s">
        <v>49</v>
      </c>
      <c r="C964" s="4">
        <v>1632</v>
      </c>
      <c r="D964" s="4" t="s">
        <v>45</v>
      </c>
      <c r="E964" s="179">
        <v>41287</v>
      </c>
      <c r="K964" s="182">
        <v>1000478820</v>
      </c>
      <c r="L964" s="177">
        <v>41287</v>
      </c>
      <c r="P964" s="141" t="s">
        <v>54</v>
      </c>
      <c r="U964" s="141" t="s">
        <v>54</v>
      </c>
      <c r="V964" s="9">
        <v>0.68888888888888888</v>
      </c>
      <c r="W964" s="12">
        <v>0.95833333333333337</v>
      </c>
      <c r="Z964" s="142" t="s">
        <v>120</v>
      </c>
      <c r="AA964" s="142" t="s">
        <v>54</v>
      </c>
    </row>
    <row r="965" spans="1:27">
      <c r="A965" s="4">
        <v>7110</v>
      </c>
      <c r="B965" s="4" t="s">
        <v>40</v>
      </c>
      <c r="C965" s="4">
        <v>1259</v>
      </c>
      <c r="D965" s="4" t="s">
        <v>45</v>
      </c>
      <c r="E965" s="179">
        <v>41287</v>
      </c>
      <c r="K965" s="182">
        <v>1000486357</v>
      </c>
      <c r="L965" s="177">
        <v>41287</v>
      </c>
      <c r="P965" s="141" t="s">
        <v>54</v>
      </c>
      <c r="U965" s="141" t="s">
        <v>54</v>
      </c>
      <c r="V965" s="9">
        <v>0.54097222222222219</v>
      </c>
      <c r="W965" s="12">
        <v>0.77569444444444446</v>
      </c>
      <c r="Z965" s="142" t="s">
        <v>120</v>
      </c>
      <c r="AA965" s="142" t="s">
        <v>54</v>
      </c>
    </row>
    <row r="966" spans="1:27">
      <c r="A966" s="4">
        <v>7110</v>
      </c>
      <c r="B966" s="4" t="s">
        <v>40</v>
      </c>
      <c r="C966" s="4">
        <v>133</v>
      </c>
      <c r="D966" s="4" t="s">
        <v>45</v>
      </c>
      <c r="E966" s="179">
        <v>41287</v>
      </c>
      <c r="K966" s="182">
        <v>1000527890</v>
      </c>
      <c r="L966" s="177">
        <v>41287</v>
      </c>
      <c r="P966" s="141" t="s">
        <v>54</v>
      </c>
      <c r="U966" s="141" t="s">
        <v>54</v>
      </c>
      <c r="V966" s="9">
        <v>6.458333333333334E-2</v>
      </c>
      <c r="W966" s="12">
        <v>0.1763888888888889</v>
      </c>
      <c r="Z966" s="142" t="s">
        <v>120</v>
      </c>
      <c r="AA966" s="142" t="s">
        <v>54</v>
      </c>
    </row>
    <row r="967" spans="1:27">
      <c r="A967" s="4">
        <v>7108</v>
      </c>
      <c r="B967" s="4" t="s">
        <v>38</v>
      </c>
      <c r="C967" s="4">
        <v>1328</v>
      </c>
      <c r="D967" s="4" t="s">
        <v>45</v>
      </c>
      <c r="E967" s="179">
        <v>41287</v>
      </c>
      <c r="K967" s="182">
        <v>1000534018</v>
      </c>
      <c r="L967" s="177">
        <v>41287</v>
      </c>
      <c r="P967" s="141" t="s">
        <v>54</v>
      </c>
      <c r="U967" s="141" t="s">
        <v>54</v>
      </c>
      <c r="V967" s="9">
        <v>0.56111111111111112</v>
      </c>
      <c r="W967" s="12">
        <v>0.63055555555555554</v>
      </c>
      <c r="Z967" s="142" t="s">
        <v>120</v>
      </c>
      <c r="AA967" s="142" t="s">
        <v>54</v>
      </c>
    </row>
    <row r="968" spans="1:27">
      <c r="A968" s="4">
        <v>7108</v>
      </c>
      <c r="B968" s="4" t="s">
        <v>38</v>
      </c>
      <c r="C968" s="4">
        <v>1150</v>
      </c>
      <c r="D968" s="4" t="s">
        <v>45</v>
      </c>
      <c r="E968" s="179">
        <v>41287</v>
      </c>
      <c r="K968" s="182">
        <v>1000542739</v>
      </c>
      <c r="L968" s="177">
        <v>41287</v>
      </c>
      <c r="P968" s="141" t="s">
        <v>54</v>
      </c>
      <c r="U968" s="141" t="s">
        <v>54</v>
      </c>
      <c r="V968" s="9">
        <v>0.49305555555555558</v>
      </c>
      <c r="W968" s="12">
        <v>0.83333333333333337</v>
      </c>
      <c r="Z968" s="142" t="s">
        <v>120</v>
      </c>
      <c r="AA968" s="142" t="s">
        <v>54</v>
      </c>
    </row>
    <row r="969" spans="1:27">
      <c r="A969" s="4">
        <v>7110</v>
      </c>
      <c r="B969" s="4" t="s">
        <v>40</v>
      </c>
      <c r="C969" s="4">
        <v>2041</v>
      </c>
      <c r="D969" s="4" t="s">
        <v>45</v>
      </c>
      <c r="E969" s="179">
        <v>41287</v>
      </c>
      <c r="K969" s="182">
        <v>1000563520</v>
      </c>
      <c r="L969" s="177">
        <v>41287</v>
      </c>
      <c r="P969" s="141" t="s">
        <v>54</v>
      </c>
      <c r="U969" s="141" t="s">
        <v>54</v>
      </c>
      <c r="V969" s="9">
        <v>0.8618055555555556</v>
      </c>
      <c r="W969" s="12">
        <v>0.99305555555555558</v>
      </c>
      <c r="Z969" s="142" t="s">
        <v>120</v>
      </c>
      <c r="AA969" s="142" t="s">
        <v>54</v>
      </c>
    </row>
    <row r="970" spans="1:27">
      <c r="A970" s="4">
        <v>7108</v>
      </c>
      <c r="B970" s="4" t="s">
        <v>38</v>
      </c>
      <c r="C970" s="4">
        <v>1351</v>
      </c>
      <c r="D970" s="4" t="s">
        <v>45</v>
      </c>
      <c r="E970" s="179">
        <v>41287</v>
      </c>
      <c r="K970" s="182">
        <v>1000565416</v>
      </c>
      <c r="L970" s="177">
        <v>41287</v>
      </c>
      <c r="P970" s="141" t="s">
        <v>54</v>
      </c>
      <c r="U970" s="141" t="s">
        <v>54</v>
      </c>
      <c r="V970" s="9">
        <v>0.57708333333333328</v>
      </c>
      <c r="W970" s="12">
        <v>0.83333333333333337</v>
      </c>
      <c r="Z970" s="142" t="s">
        <v>120</v>
      </c>
      <c r="AA970" s="142" t="s">
        <v>54</v>
      </c>
    </row>
    <row r="971" spans="1:27">
      <c r="A971" s="4">
        <v>7110</v>
      </c>
      <c r="B971" s="4" t="s">
        <v>40</v>
      </c>
      <c r="C971" s="4">
        <v>35</v>
      </c>
      <c r="D971" s="4" t="s">
        <v>47</v>
      </c>
      <c r="E971" s="179">
        <v>41287</v>
      </c>
      <c r="K971" s="182">
        <v>1000573835</v>
      </c>
      <c r="L971" s="177">
        <v>41287</v>
      </c>
      <c r="P971" s="141" t="s">
        <v>54</v>
      </c>
      <c r="U971" s="141" t="s">
        <v>54</v>
      </c>
      <c r="V971" s="9">
        <v>2.4305555555555556E-2</v>
      </c>
      <c r="W971" s="12">
        <v>4.8611111111111112E-2</v>
      </c>
      <c r="Z971" s="142" t="s">
        <v>120</v>
      </c>
      <c r="AA971" s="142" t="s">
        <v>54</v>
      </c>
    </row>
    <row r="972" spans="1:27">
      <c r="A972" s="4">
        <v>7110</v>
      </c>
      <c r="B972" s="4" t="s">
        <v>40</v>
      </c>
      <c r="C972" s="4">
        <v>400</v>
      </c>
      <c r="D972" s="4" t="s">
        <v>45</v>
      </c>
      <c r="E972" s="179">
        <v>41287</v>
      </c>
      <c r="K972" s="182">
        <v>1000573844</v>
      </c>
      <c r="L972" s="177">
        <v>41287</v>
      </c>
      <c r="P972" s="141" t="s">
        <v>54</v>
      </c>
      <c r="U972" s="141" t="s">
        <v>54</v>
      </c>
      <c r="V972" s="9">
        <v>0.16666666666666666</v>
      </c>
      <c r="W972" s="12">
        <v>0.33333333333333331</v>
      </c>
      <c r="Z972" s="142" t="s">
        <v>120</v>
      </c>
      <c r="AA972" s="142" t="s">
        <v>54</v>
      </c>
    </row>
    <row r="973" spans="1:27">
      <c r="A973" s="4">
        <v>7110</v>
      </c>
      <c r="B973" s="4" t="s">
        <v>40</v>
      </c>
      <c r="C973" s="4">
        <v>543</v>
      </c>
      <c r="D973" s="4" t="s">
        <v>45</v>
      </c>
      <c r="E973" s="179">
        <v>41287</v>
      </c>
      <c r="K973" s="182">
        <v>1000573845</v>
      </c>
      <c r="L973" s="177">
        <v>41287</v>
      </c>
      <c r="P973" s="141" t="s">
        <v>54</v>
      </c>
      <c r="U973" s="141" t="s">
        <v>54</v>
      </c>
      <c r="V973" s="9">
        <v>0.23819444444444443</v>
      </c>
      <c r="W973" s="12">
        <v>0.33333333333333331</v>
      </c>
      <c r="Z973" s="142" t="s">
        <v>120</v>
      </c>
      <c r="AA973" s="142" t="s">
        <v>54</v>
      </c>
    </row>
    <row r="974" spans="1:27">
      <c r="A974" s="4">
        <v>7110</v>
      </c>
      <c r="B974" s="4" t="s">
        <v>40</v>
      </c>
      <c r="C974" s="4">
        <v>631</v>
      </c>
      <c r="D974" s="4" t="s">
        <v>45</v>
      </c>
      <c r="E974" s="179">
        <v>41287</v>
      </c>
      <c r="K974" s="182">
        <v>1000573847</v>
      </c>
      <c r="L974" s="177">
        <v>41287</v>
      </c>
      <c r="P974" s="141" t="s">
        <v>54</v>
      </c>
      <c r="U974" s="141" t="s">
        <v>54</v>
      </c>
      <c r="V974" s="9">
        <v>0.27152777777777776</v>
      </c>
      <c r="W974" s="12">
        <v>0.47152777777777777</v>
      </c>
      <c r="Z974" s="142" t="s">
        <v>120</v>
      </c>
      <c r="AA974" s="142" t="s">
        <v>54</v>
      </c>
    </row>
    <row r="975" spans="1:27">
      <c r="A975" s="4">
        <v>7110</v>
      </c>
      <c r="B975" s="4" t="s">
        <v>49</v>
      </c>
      <c r="C975" s="4">
        <v>740</v>
      </c>
      <c r="D975" s="4" t="s">
        <v>45</v>
      </c>
      <c r="E975" s="179">
        <v>41287</v>
      </c>
      <c r="K975" s="182">
        <v>1000573850</v>
      </c>
      <c r="L975" s="177">
        <v>41287</v>
      </c>
      <c r="P975" s="141" t="s">
        <v>54</v>
      </c>
      <c r="U975" s="141" t="s">
        <v>54</v>
      </c>
      <c r="V975" s="9">
        <v>0.31944444444444442</v>
      </c>
      <c r="W975" s="12">
        <v>0.44097222222222221</v>
      </c>
      <c r="Z975" s="142" t="s">
        <v>120</v>
      </c>
      <c r="AA975" s="142" t="s">
        <v>54</v>
      </c>
    </row>
    <row r="976" spans="1:27">
      <c r="A976" s="4">
        <v>7110</v>
      </c>
      <c r="B976" s="4" t="s">
        <v>40</v>
      </c>
      <c r="C976" s="4">
        <v>1136</v>
      </c>
      <c r="D976" s="4" t="s">
        <v>45</v>
      </c>
      <c r="E976" s="179">
        <v>41287</v>
      </c>
      <c r="K976" s="182">
        <v>1000573860</v>
      </c>
      <c r="L976" s="177">
        <v>41287</v>
      </c>
      <c r="P976" s="141" t="s">
        <v>54</v>
      </c>
      <c r="U976" s="141" t="s">
        <v>54</v>
      </c>
      <c r="V976" s="9">
        <v>0.48333333333333334</v>
      </c>
      <c r="W976" s="12">
        <v>0.72152777777777777</v>
      </c>
      <c r="Z976" s="142" t="s">
        <v>120</v>
      </c>
      <c r="AA976" s="142" t="s">
        <v>54</v>
      </c>
    </row>
    <row r="977" spans="1:27">
      <c r="A977" s="4">
        <v>7108</v>
      </c>
      <c r="B977" s="4" t="s">
        <v>38</v>
      </c>
      <c r="C977" s="4">
        <v>1210</v>
      </c>
      <c r="D977" s="4" t="s">
        <v>45</v>
      </c>
      <c r="E977" s="179">
        <v>41287</v>
      </c>
      <c r="K977" s="182">
        <v>1000573864</v>
      </c>
      <c r="L977" s="177">
        <v>41287</v>
      </c>
      <c r="P977" s="141" t="s">
        <v>54</v>
      </c>
      <c r="U977" s="141" t="s">
        <v>54</v>
      </c>
      <c r="V977" s="9">
        <v>0.50694444444444442</v>
      </c>
      <c r="W977" s="12">
        <v>0.53819444444444442</v>
      </c>
      <c r="Z977" s="142" t="s">
        <v>120</v>
      </c>
      <c r="AA977" s="142" t="s">
        <v>54</v>
      </c>
    </row>
    <row r="978" spans="1:27">
      <c r="A978" s="4">
        <v>7110</v>
      </c>
      <c r="B978" s="4" t="s">
        <v>40</v>
      </c>
      <c r="C978" s="4">
        <v>1225</v>
      </c>
      <c r="D978" s="4" t="s">
        <v>45</v>
      </c>
      <c r="E978" s="179">
        <v>41287</v>
      </c>
      <c r="K978" s="182">
        <v>1000573867</v>
      </c>
      <c r="L978" s="177">
        <v>41287</v>
      </c>
      <c r="P978" s="141" t="s">
        <v>54</v>
      </c>
      <c r="U978" s="141" t="s">
        <v>54</v>
      </c>
      <c r="V978" s="9">
        <v>0.51736111111111116</v>
      </c>
      <c r="W978" s="12">
        <v>0.84027777777777779</v>
      </c>
      <c r="Z978" s="142" t="s">
        <v>120</v>
      </c>
      <c r="AA978" s="142" t="s">
        <v>54</v>
      </c>
    </row>
    <row r="979" spans="1:27">
      <c r="A979" s="4">
        <v>7110</v>
      </c>
      <c r="B979" s="4" t="s">
        <v>40</v>
      </c>
      <c r="C979" s="4">
        <v>1620</v>
      </c>
      <c r="D979" s="4" t="s">
        <v>45</v>
      </c>
      <c r="E979" s="179">
        <v>41287</v>
      </c>
      <c r="K979" s="182">
        <v>1000573882</v>
      </c>
      <c r="L979" s="177">
        <v>41288</v>
      </c>
      <c r="P979" s="141" t="s">
        <v>54</v>
      </c>
      <c r="U979" s="141" t="s">
        <v>54</v>
      </c>
      <c r="V979" s="9">
        <v>0.68055555555555558</v>
      </c>
      <c r="W979" s="12">
        <v>0.7006944444444444</v>
      </c>
      <c r="Z979" s="142" t="s">
        <v>120</v>
      </c>
      <c r="AA979" s="142" t="s">
        <v>54</v>
      </c>
    </row>
    <row r="980" spans="1:27">
      <c r="A980" s="4">
        <v>7110</v>
      </c>
      <c r="B980" s="4" t="s">
        <v>40</v>
      </c>
      <c r="C980" s="4">
        <v>1809</v>
      </c>
      <c r="D980" s="4" t="s">
        <v>45</v>
      </c>
      <c r="E980" s="179">
        <v>41287</v>
      </c>
      <c r="K980" s="182">
        <v>1000573889</v>
      </c>
      <c r="L980" s="177">
        <v>41288</v>
      </c>
      <c r="P980" s="141" t="s">
        <v>54</v>
      </c>
      <c r="U980" s="141" t="s">
        <v>54</v>
      </c>
      <c r="V980" s="9">
        <v>0.75624999999999998</v>
      </c>
      <c r="W980" s="12">
        <v>1.3888888888888888E-2</v>
      </c>
      <c r="Z980" s="142" t="s">
        <v>120</v>
      </c>
      <c r="AA980" s="142" t="s">
        <v>54</v>
      </c>
    </row>
    <row r="981" spans="1:27">
      <c r="A981" s="4">
        <v>7110</v>
      </c>
      <c r="B981" s="4" t="s">
        <v>40</v>
      </c>
      <c r="C981" s="4">
        <v>1904</v>
      </c>
      <c r="D981" s="4" t="s">
        <v>45</v>
      </c>
      <c r="E981" s="179">
        <v>41287</v>
      </c>
      <c r="K981" s="182">
        <v>1000573893</v>
      </c>
      <c r="L981" s="177">
        <v>41288</v>
      </c>
      <c r="P981" s="141" t="s">
        <v>54</v>
      </c>
      <c r="U981" s="141" t="s">
        <v>54</v>
      </c>
      <c r="V981" s="9">
        <v>0.7944444444444444</v>
      </c>
      <c r="W981" s="12">
        <v>7.2916666666666671E-2</v>
      </c>
      <c r="Z981" s="142" t="s">
        <v>120</v>
      </c>
      <c r="AA981" s="142" t="s">
        <v>54</v>
      </c>
    </row>
    <row r="982" spans="1:27">
      <c r="A982" s="4">
        <v>7110</v>
      </c>
      <c r="B982" s="4" t="s">
        <v>40</v>
      </c>
      <c r="C982" s="4">
        <v>2211</v>
      </c>
      <c r="D982" s="4" t="s">
        <v>45</v>
      </c>
      <c r="E982" s="179">
        <v>41287</v>
      </c>
      <c r="K982" s="182">
        <v>1000573900</v>
      </c>
      <c r="L982" s="177">
        <v>41288</v>
      </c>
      <c r="P982" s="141" t="s">
        <v>54</v>
      </c>
      <c r="U982" s="141" t="s">
        <v>54</v>
      </c>
      <c r="V982" s="9">
        <v>0.9243055555555556</v>
      </c>
      <c r="W982" s="12">
        <v>0.26666666666666666</v>
      </c>
      <c r="Z982" s="142" t="s">
        <v>120</v>
      </c>
      <c r="AA982" s="142" t="s">
        <v>54</v>
      </c>
    </row>
    <row r="983" spans="1:27">
      <c r="A983" s="4">
        <v>7110</v>
      </c>
      <c r="B983" s="4" t="s">
        <v>40</v>
      </c>
      <c r="C983" s="4">
        <v>2333</v>
      </c>
      <c r="D983" s="4" t="s">
        <v>45</v>
      </c>
      <c r="E983" s="179">
        <v>41287</v>
      </c>
      <c r="K983" s="182">
        <v>1000573904</v>
      </c>
      <c r="L983" s="177">
        <v>41288</v>
      </c>
      <c r="P983" s="141" t="s">
        <v>54</v>
      </c>
      <c r="U983" s="141" t="s">
        <v>54</v>
      </c>
      <c r="V983" s="9">
        <v>0.98124999999999996</v>
      </c>
      <c r="W983" s="12">
        <v>8.3333333333333329E-2</v>
      </c>
      <c r="Z983" s="142" t="s">
        <v>120</v>
      </c>
      <c r="AA983" s="142" t="s">
        <v>54</v>
      </c>
    </row>
    <row r="984" spans="1:27">
      <c r="A984" s="4">
        <v>7110</v>
      </c>
      <c r="B984" s="4" t="s">
        <v>40</v>
      </c>
      <c r="C984" s="4">
        <v>2354</v>
      </c>
      <c r="D984" s="4" t="s">
        <v>45</v>
      </c>
      <c r="E984" s="179">
        <v>41287</v>
      </c>
      <c r="K984" s="182">
        <v>1000573905</v>
      </c>
      <c r="L984" s="177">
        <v>41288</v>
      </c>
      <c r="P984" s="141" t="s">
        <v>54</v>
      </c>
      <c r="U984" s="141" t="s">
        <v>54</v>
      </c>
      <c r="V984" s="9">
        <v>0.99583333333333335</v>
      </c>
      <c r="W984" s="12">
        <v>8.6805555555555552E-2</v>
      </c>
      <c r="Z984" s="142" t="s">
        <v>120</v>
      </c>
      <c r="AA984" s="142" t="s">
        <v>54</v>
      </c>
    </row>
    <row r="985" spans="1:27">
      <c r="A985" s="4">
        <v>7110</v>
      </c>
      <c r="B985" s="4" t="s">
        <v>40</v>
      </c>
      <c r="C985" s="4">
        <v>2015</v>
      </c>
      <c r="D985" s="4" t="s">
        <v>45</v>
      </c>
      <c r="E985" s="179">
        <v>41288</v>
      </c>
      <c r="K985" s="182">
        <v>198823</v>
      </c>
      <c r="L985" s="177">
        <v>41289</v>
      </c>
      <c r="P985" s="141" t="s">
        <v>54</v>
      </c>
      <c r="U985" s="141" t="s">
        <v>54</v>
      </c>
      <c r="V985" s="9">
        <v>0.84375</v>
      </c>
      <c r="W985" s="12">
        <v>4.1666666666666664E-2</v>
      </c>
      <c r="Z985" s="142" t="s">
        <v>120</v>
      </c>
      <c r="AA985" s="142" t="s">
        <v>54</v>
      </c>
    </row>
    <row r="986" spans="1:27">
      <c r="A986" s="4">
        <v>7110</v>
      </c>
      <c r="B986" s="4" t="s">
        <v>41</v>
      </c>
      <c r="C986" s="4">
        <v>818</v>
      </c>
      <c r="D986" s="4" t="s">
        <v>45</v>
      </c>
      <c r="E986" s="179">
        <v>41288</v>
      </c>
      <c r="K986" s="182">
        <v>199436</v>
      </c>
      <c r="L986" s="177">
        <v>41288</v>
      </c>
      <c r="P986" s="141" t="s">
        <v>54</v>
      </c>
      <c r="U986" s="141" t="s">
        <v>54</v>
      </c>
      <c r="V986" s="9">
        <v>0.34583333333333333</v>
      </c>
      <c r="W986" s="12">
        <v>0.7104166666666667</v>
      </c>
      <c r="Z986" s="142" t="s">
        <v>120</v>
      </c>
      <c r="AA986" s="142" t="s">
        <v>54</v>
      </c>
    </row>
    <row r="987" spans="1:27">
      <c r="A987" s="4">
        <v>7110</v>
      </c>
      <c r="B987" s="4" t="s">
        <v>49</v>
      </c>
      <c r="C987" s="4">
        <v>1013</v>
      </c>
      <c r="D987" s="4" t="s">
        <v>45</v>
      </c>
      <c r="E987" s="179">
        <v>41288</v>
      </c>
      <c r="K987" s="182">
        <v>237775</v>
      </c>
      <c r="L987" s="177">
        <v>41288</v>
      </c>
      <c r="P987" s="141" t="s">
        <v>54</v>
      </c>
      <c r="U987" s="141" t="s">
        <v>54</v>
      </c>
      <c r="V987" s="9">
        <v>0.42569444444444443</v>
      </c>
      <c r="W987" s="12">
        <v>0.45624999999999999</v>
      </c>
      <c r="Z987" s="142" t="s">
        <v>120</v>
      </c>
      <c r="AA987" s="142" t="s">
        <v>54</v>
      </c>
    </row>
    <row r="988" spans="1:27">
      <c r="A988" s="4">
        <v>7110</v>
      </c>
      <c r="B988" s="4" t="s">
        <v>49</v>
      </c>
      <c r="C988" s="4">
        <v>2239</v>
      </c>
      <c r="D988" s="4" t="s">
        <v>45</v>
      </c>
      <c r="E988" s="179">
        <v>41288</v>
      </c>
      <c r="K988" s="182">
        <v>239400</v>
      </c>
      <c r="L988" s="177">
        <v>41289</v>
      </c>
      <c r="P988" s="141" t="s">
        <v>54</v>
      </c>
      <c r="U988" s="141" t="s">
        <v>54</v>
      </c>
      <c r="V988" s="9">
        <v>0.94374999999999998</v>
      </c>
      <c r="W988" s="12">
        <v>0.4152777777777778</v>
      </c>
      <c r="Z988" s="142" t="s">
        <v>120</v>
      </c>
      <c r="AA988" s="142" t="s">
        <v>54</v>
      </c>
    </row>
    <row r="989" spans="1:27">
      <c r="A989" s="4">
        <v>7110</v>
      </c>
      <c r="B989" s="4" t="s">
        <v>40</v>
      </c>
      <c r="C989" s="4">
        <v>1436</v>
      </c>
      <c r="D989" s="4" t="s">
        <v>45</v>
      </c>
      <c r="E989" s="179">
        <v>41288</v>
      </c>
      <c r="K989" s="182">
        <v>259939</v>
      </c>
      <c r="L989" s="177">
        <v>41288</v>
      </c>
      <c r="P989" s="141" t="s">
        <v>54</v>
      </c>
      <c r="U989" s="141" t="s">
        <v>54</v>
      </c>
      <c r="V989" s="9">
        <v>0.60833333333333328</v>
      </c>
      <c r="W989" s="12">
        <v>0.875</v>
      </c>
      <c r="Z989" s="142" t="s">
        <v>120</v>
      </c>
      <c r="AA989" s="142" t="s">
        <v>54</v>
      </c>
    </row>
    <row r="990" spans="1:27">
      <c r="A990" s="4">
        <v>7110</v>
      </c>
      <c r="B990" s="4" t="s">
        <v>40</v>
      </c>
      <c r="C990" s="4">
        <v>816</v>
      </c>
      <c r="D990" s="4" t="s">
        <v>45</v>
      </c>
      <c r="E990" s="179">
        <v>41288</v>
      </c>
      <c r="K990" s="182">
        <v>280949</v>
      </c>
      <c r="L990" s="177">
        <v>41288</v>
      </c>
      <c r="P990" s="141" t="s">
        <v>54</v>
      </c>
      <c r="U990" s="141" t="s">
        <v>54</v>
      </c>
      <c r="V990" s="9">
        <v>0.34444444444444444</v>
      </c>
      <c r="W990" s="12">
        <v>0.67847222222222225</v>
      </c>
      <c r="Z990" s="142" t="s">
        <v>120</v>
      </c>
      <c r="AA990" s="142" t="s">
        <v>54</v>
      </c>
    </row>
    <row r="991" spans="1:27">
      <c r="A991" s="4">
        <v>7110</v>
      </c>
      <c r="B991" s="4" t="s">
        <v>40</v>
      </c>
      <c r="C991" s="4">
        <v>1803</v>
      </c>
      <c r="D991" s="4" t="s">
        <v>45</v>
      </c>
      <c r="E991" s="179">
        <v>41288</v>
      </c>
      <c r="K991" s="182">
        <v>313866</v>
      </c>
      <c r="L991" s="177">
        <v>41288</v>
      </c>
      <c r="P991" s="141" t="s">
        <v>54</v>
      </c>
      <c r="U991" s="141" t="s">
        <v>54</v>
      </c>
      <c r="V991" s="9">
        <v>0.75208333333333333</v>
      </c>
      <c r="W991" s="12">
        <v>0.93055555555555558</v>
      </c>
      <c r="Z991" s="142" t="s">
        <v>120</v>
      </c>
      <c r="AA991" s="142" t="s">
        <v>54</v>
      </c>
    </row>
    <row r="992" spans="1:27">
      <c r="A992" s="4">
        <v>7110</v>
      </c>
      <c r="B992" s="4" t="s">
        <v>49</v>
      </c>
      <c r="C992" s="4">
        <v>1320</v>
      </c>
      <c r="D992" s="4" t="s">
        <v>45</v>
      </c>
      <c r="E992" s="179">
        <v>41288</v>
      </c>
      <c r="K992" s="182">
        <v>84031730</v>
      </c>
      <c r="L992" s="177">
        <v>41288</v>
      </c>
      <c r="P992" s="141" t="s">
        <v>54</v>
      </c>
      <c r="U992" s="141" t="s">
        <v>54</v>
      </c>
      <c r="V992" s="9">
        <v>0.55555555555555558</v>
      </c>
      <c r="W992" s="12">
        <v>0.77569444444444446</v>
      </c>
      <c r="Z992" s="142" t="s">
        <v>120</v>
      </c>
      <c r="AA992" s="142" t="s">
        <v>54</v>
      </c>
    </row>
    <row r="993" spans="1:27">
      <c r="A993" s="4">
        <v>7110</v>
      </c>
      <c r="B993" s="4" t="s">
        <v>40</v>
      </c>
      <c r="C993" s="4">
        <v>1045</v>
      </c>
      <c r="D993" s="4" t="s">
        <v>45</v>
      </c>
      <c r="E993" s="179">
        <v>41288</v>
      </c>
      <c r="K993" s="182">
        <v>90000322</v>
      </c>
      <c r="L993" s="177">
        <v>41288</v>
      </c>
      <c r="P993" s="141" t="s">
        <v>54</v>
      </c>
      <c r="U993" s="141" t="s">
        <v>54</v>
      </c>
      <c r="V993" s="9">
        <v>0.44791666666666669</v>
      </c>
      <c r="W993" s="12">
        <v>0.47916666666666669</v>
      </c>
      <c r="Z993" s="142" t="s">
        <v>120</v>
      </c>
      <c r="AA993" s="142" t="s">
        <v>54</v>
      </c>
    </row>
    <row r="994" spans="1:27">
      <c r="A994" s="4">
        <v>7108</v>
      </c>
      <c r="B994" s="4" t="s">
        <v>38</v>
      </c>
      <c r="C994" s="4">
        <v>104</v>
      </c>
      <c r="D994" s="4" t="s">
        <v>45</v>
      </c>
      <c r="E994" s="179">
        <v>41288</v>
      </c>
      <c r="K994" s="182">
        <v>90014875</v>
      </c>
      <c r="L994" s="177">
        <v>41288</v>
      </c>
      <c r="P994" s="141" t="s">
        <v>54</v>
      </c>
      <c r="U994" s="141" t="s">
        <v>54</v>
      </c>
      <c r="V994" s="9">
        <v>4.4444444444444446E-2</v>
      </c>
      <c r="W994" s="12">
        <v>0.29444444444444445</v>
      </c>
      <c r="Z994" s="142" t="s">
        <v>120</v>
      </c>
      <c r="AA994" s="142" t="s">
        <v>54</v>
      </c>
    </row>
    <row r="995" spans="1:27">
      <c r="A995" s="4">
        <v>7107</v>
      </c>
      <c r="B995" s="4" t="s">
        <v>39</v>
      </c>
      <c r="C995" s="4">
        <v>104</v>
      </c>
      <c r="D995" s="4" t="s">
        <v>38</v>
      </c>
      <c r="E995" s="179">
        <v>41288</v>
      </c>
      <c r="K995" s="182">
        <v>90014875</v>
      </c>
      <c r="L995" s="177">
        <v>41288</v>
      </c>
      <c r="P995" s="141">
        <v>0</v>
      </c>
      <c r="U995" s="141" t="s">
        <v>54</v>
      </c>
      <c r="V995" s="9">
        <v>4.4444444444444446E-2</v>
      </c>
      <c r="W995" s="12">
        <v>0.78472222222222221</v>
      </c>
      <c r="Z995" s="142" t="s">
        <v>120</v>
      </c>
      <c r="AA995" s="142" t="s">
        <v>54</v>
      </c>
    </row>
    <row r="996" spans="1:27">
      <c r="A996" s="4">
        <v>7110</v>
      </c>
      <c r="B996" s="4" t="s">
        <v>40</v>
      </c>
      <c r="C996" s="4">
        <v>2228</v>
      </c>
      <c r="D996" s="4" t="s">
        <v>45</v>
      </c>
      <c r="E996" s="179">
        <v>41288</v>
      </c>
      <c r="K996" s="182">
        <v>90015529</v>
      </c>
      <c r="L996" s="177">
        <v>41289</v>
      </c>
      <c r="P996" s="141" t="s">
        <v>54</v>
      </c>
      <c r="U996" s="141" t="s">
        <v>54</v>
      </c>
      <c r="V996" s="9">
        <v>0.93611111111111112</v>
      </c>
      <c r="W996" s="12">
        <v>0.4236111111111111</v>
      </c>
      <c r="Z996" s="142" t="s">
        <v>120</v>
      </c>
      <c r="AA996" s="142" t="s">
        <v>54</v>
      </c>
    </row>
    <row r="997" spans="1:27">
      <c r="A997" s="4">
        <v>7110</v>
      </c>
      <c r="B997" s="4" t="s">
        <v>40</v>
      </c>
      <c r="C997" s="4">
        <v>2055</v>
      </c>
      <c r="D997" s="4" t="s">
        <v>45</v>
      </c>
      <c r="E997" s="179">
        <v>41288</v>
      </c>
      <c r="K997" s="182">
        <v>90028387</v>
      </c>
      <c r="L997" s="177">
        <v>41289</v>
      </c>
      <c r="P997" s="141" t="s">
        <v>54</v>
      </c>
      <c r="U997" s="141" t="s">
        <v>54</v>
      </c>
      <c r="V997" s="9">
        <v>0.87152777777777779</v>
      </c>
      <c r="W997" s="12">
        <v>0.37847222222222221</v>
      </c>
      <c r="Z997" s="142" t="s">
        <v>120</v>
      </c>
      <c r="AA997" s="142" t="s">
        <v>54</v>
      </c>
    </row>
    <row r="998" spans="1:27">
      <c r="A998" s="4">
        <v>7108</v>
      </c>
      <c r="B998" s="4" t="s">
        <v>38</v>
      </c>
      <c r="C998" s="4">
        <v>1158</v>
      </c>
      <c r="D998" s="4" t="s">
        <v>45</v>
      </c>
      <c r="E998" s="179">
        <v>41288</v>
      </c>
      <c r="K998" s="182">
        <v>90040926</v>
      </c>
      <c r="L998" s="177">
        <v>41288</v>
      </c>
      <c r="P998" s="141" t="s">
        <v>54</v>
      </c>
      <c r="U998" s="141" t="s">
        <v>54</v>
      </c>
      <c r="V998" s="9">
        <v>0.49861111111111112</v>
      </c>
      <c r="W998" s="12">
        <v>0.63611111111111107</v>
      </c>
      <c r="Z998" s="142" t="s">
        <v>120</v>
      </c>
      <c r="AA998" s="142" t="s">
        <v>54</v>
      </c>
    </row>
    <row r="999" spans="1:27">
      <c r="A999" s="4">
        <v>7110</v>
      </c>
      <c r="B999" s="4" t="s">
        <v>40</v>
      </c>
      <c r="C999" s="4">
        <v>1224</v>
      </c>
      <c r="D999" s="4" t="s">
        <v>45</v>
      </c>
      <c r="E999" s="179">
        <v>41288</v>
      </c>
      <c r="K999" s="182">
        <v>90044458</v>
      </c>
      <c r="L999" s="177">
        <v>41288</v>
      </c>
      <c r="P999" s="141" t="s">
        <v>54</v>
      </c>
      <c r="U999" s="141" t="s">
        <v>54</v>
      </c>
      <c r="V999" s="9">
        <v>0.51666666666666672</v>
      </c>
      <c r="W999" s="12">
        <v>0.53055555555555556</v>
      </c>
      <c r="Z999" s="142" t="s">
        <v>120</v>
      </c>
      <c r="AA999" s="142" t="s">
        <v>54</v>
      </c>
    </row>
    <row r="1000" spans="1:27">
      <c r="A1000" s="4">
        <v>7110</v>
      </c>
      <c r="B1000" s="4" t="s">
        <v>40</v>
      </c>
      <c r="C1000" s="4">
        <v>1023</v>
      </c>
      <c r="D1000" s="4" t="s">
        <v>45</v>
      </c>
      <c r="E1000" s="179">
        <v>41288</v>
      </c>
      <c r="K1000" s="182">
        <v>90064450</v>
      </c>
      <c r="L1000" s="177">
        <v>41288</v>
      </c>
      <c r="P1000" s="141" t="s">
        <v>54</v>
      </c>
      <c r="U1000" s="141" t="s">
        <v>54</v>
      </c>
      <c r="V1000" s="9">
        <v>0.43263888888888891</v>
      </c>
      <c r="W1000" s="12">
        <v>0.52083333333333337</v>
      </c>
      <c r="Z1000" s="142" t="s">
        <v>120</v>
      </c>
      <c r="AA1000" s="142" t="s">
        <v>54</v>
      </c>
    </row>
    <row r="1001" spans="1:27">
      <c r="A1001" s="4">
        <v>7110</v>
      </c>
      <c r="B1001" s="4" t="s">
        <v>40</v>
      </c>
      <c r="C1001" s="4">
        <v>2102</v>
      </c>
      <c r="D1001" s="4" t="s">
        <v>45</v>
      </c>
      <c r="E1001" s="179">
        <v>41288</v>
      </c>
      <c r="K1001" s="182">
        <v>90065449</v>
      </c>
      <c r="L1001" s="177">
        <v>41289</v>
      </c>
      <c r="P1001" s="141" t="s">
        <v>54</v>
      </c>
      <c r="U1001" s="141" t="s">
        <v>54</v>
      </c>
      <c r="V1001" s="9">
        <v>0.87638888888888888</v>
      </c>
      <c r="W1001" s="12">
        <v>2.0833333333333332E-2</v>
      </c>
      <c r="Z1001" s="142" t="s">
        <v>120</v>
      </c>
      <c r="AA1001" s="142" t="s">
        <v>54</v>
      </c>
    </row>
    <row r="1002" spans="1:27">
      <c r="A1002" s="4">
        <v>7110</v>
      </c>
      <c r="B1002" s="4" t="s">
        <v>40</v>
      </c>
      <c r="C1002" s="4">
        <v>919</v>
      </c>
      <c r="D1002" s="4" t="s">
        <v>45</v>
      </c>
      <c r="E1002" s="179">
        <v>41288</v>
      </c>
      <c r="K1002" s="182">
        <v>90082579</v>
      </c>
      <c r="L1002" s="177">
        <v>41288</v>
      </c>
      <c r="P1002" s="141" t="s">
        <v>54</v>
      </c>
      <c r="U1002" s="141" t="s">
        <v>54</v>
      </c>
      <c r="V1002" s="9">
        <v>0.38819444444444445</v>
      </c>
      <c r="W1002" s="12">
        <v>0.51597222222222228</v>
      </c>
      <c r="Z1002" s="142" t="s">
        <v>120</v>
      </c>
      <c r="AA1002" s="142" t="s">
        <v>54</v>
      </c>
    </row>
    <row r="1003" spans="1:27">
      <c r="A1003" s="4">
        <v>7110</v>
      </c>
      <c r="B1003" s="4" t="s">
        <v>40</v>
      </c>
      <c r="C1003" s="4">
        <v>1058</v>
      </c>
      <c r="D1003" s="4" t="s">
        <v>45</v>
      </c>
      <c r="E1003" s="179">
        <v>41288</v>
      </c>
      <c r="K1003" s="182">
        <v>90164829</v>
      </c>
      <c r="L1003" s="177">
        <v>41288</v>
      </c>
      <c r="P1003" s="141" t="s">
        <v>54</v>
      </c>
      <c r="U1003" s="141" t="s">
        <v>54</v>
      </c>
      <c r="V1003" s="9">
        <v>0.45694444444444443</v>
      </c>
      <c r="W1003" s="12">
        <v>0.66666666666666663</v>
      </c>
      <c r="Z1003" s="142" t="s">
        <v>120</v>
      </c>
      <c r="AA1003" s="142" t="s">
        <v>54</v>
      </c>
    </row>
    <row r="1004" spans="1:27">
      <c r="A1004" s="4">
        <v>7110</v>
      </c>
      <c r="B1004" s="4" t="s">
        <v>40</v>
      </c>
      <c r="C1004" s="4">
        <v>935</v>
      </c>
      <c r="D1004" s="4" t="s">
        <v>45</v>
      </c>
      <c r="E1004" s="179">
        <v>41288</v>
      </c>
      <c r="K1004" s="182">
        <v>98000352</v>
      </c>
      <c r="L1004" s="177">
        <v>41288</v>
      </c>
      <c r="P1004" s="141" t="s">
        <v>54</v>
      </c>
      <c r="U1004" s="141" t="s">
        <v>54</v>
      </c>
      <c r="V1004" s="9">
        <v>0.39930555555555558</v>
      </c>
      <c r="W1004" s="12">
        <v>0.51458333333333328</v>
      </c>
      <c r="Z1004" s="142" t="s">
        <v>120</v>
      </c>
      <c r="AA1004" s="142" t="s">
        <v>54</v>
      </c>
    </row>
    <row r="1005" spans="1:27">
      <c r="A1005" s="4">
        <v>7110</v>
      </c>
      <c r="B1005" s="4" t="s">
        <v>49</v>
      </c>
      <c r="C1005" s="4">
        <v>217</v>
      </c>
      <c r="D1005" s="4" t="s">
        <v>45</v>
      </c>
      <c r="E1005" s="179">
        <v>41288</v>
      </c>
      <c r="K1005" s="182">
        <v>98002938</v>
      </c>
      <c r="L1005" s="177">
        <v>41288</v>
      </c>
      <c r="P1005" s="141" t="s">
        <v>54</v>
      </c>
      <c r="U1005" s="141" t="s">
        <v>54</v>
      </c>
      <c r="V1005" s="9">
        <v>9.5138888888888884E-2</v>
      </c>
      <c r="W1005" s="12">
        <v>0.14027777777777778</v>
      </c>
      <c r="Z1005" s="142" t="s">
        <v>120</v>
      </c>
      <c r="AA1005" s="142" t="s">
        <v>54</v>
      </c>
    </row>
    <row r="1006" spans="1:27">
      <c r="A1006" s="4">
        <v>7110</v>
      </c>
      <c r="B1006" s="4" t="s">
        <v>49</v>
      </c>
      <c r="C1006" s="4">
        <v>1920</v>
      </c>
      <c r="D1006" s="4" t="s">
        <v>45</v>
      </c>
      <c r="E1006" s="179">
        <v>41288</v>
      </c>
      <c r="K1006" s="182">
        <v>98005684</v>
      </c>
      <c r="L1006" s="177">
        <v>41288</v>
      </c>
      <c r="P1006" s="141" t="s">
        <v>54</v>
      </c>
      <c r="U1006" s="141" t="s">
        <v>54</v>
      </c>
      <c r="V1006" s="9">
        <v>0.80555555555555558</v>
      </c>
      <c r="W1006" s="12">
        <v>0.82152777777777775</v>
      </c>
      <c r="Z1006" s="142" t="s">
        <v>120</v>
      </c>
      <c r="AA1006" s="142" t="s">
        <v>54</v>
      </c>
    </row>
    <row r="1007" spans="1:27">
      <c r="A1007" s="4">
        <v>7108</v>
      </c>
      <c r="B1007" s="4" t="s">
        <v>38</v>
      </c>
      <c r="C1007" s="4">
        <v>800</v>
      </c>
      <c r="D1007" s="4" t="s">
        <v>45</v>
      </c>
      <c r="E1007" s="179">
        <v>41288</v>
      </c>
      <c r="K1007" s="182">
        <v>99014538</v>
      </c>
      <c r="L1007" s="177">
        <v>41288</v>
      </c>
      <c r="P1007" s="141" t="s">
        <v>54</v>
      </c>
      <c r="U1007" s="141" t="s">
        <v>54</v>
      </c>
      <c r="V1007" s="9">
        <v>0.33333333333333331</v>
      </c>
      <c r="W1007" s="12">
        <v>0.72013888888888888</v>
      </c>
      <c r="Z1007" s="142" t="s">
        <v>120</v>
      </c>
      <c r="AA1007" s="142" t="s">
        <v>54</v>
      </c>
    </row>
    <row r="1008" spans="1:27">
      <c r="A1008" s="4">
        <v>7110</v>
      </c>
      <c r="B1008" s="4" t="s">
        <v>44</v>
      </c>
      <c r="C1008" s="4">
        <v>2056</v>
      </c>
      <c r="D1008" s="4" t="s">
        <v>45</v>
      </c>
      <c r="E1008" s="179">
        <v>41288</v>
      </c>
      <c r="K1008" s="182">
        <v>99028433</v>
      </c>
      <c r="L1008" s="177">
        <v>41288</v>
      </c>
      <c r="P1008" s="141" t="s">
        <v>54</v>
      </c>
      <c r="U1008" s="141" t="s">
        <v>54</v>
      </c>
      <c r="V1008" s="9">
        <v>0.87222222222222223</v>
      </c>
      <c r="W1008" s="12">
        <v>0.98611111111111116</v>
      </c>
      <c r="Z1008" s="142" t="s">
        <v>120</v>
      </c>
      <c r="AA1008" s="142" t="s">
        <v>54</v>
      </c>
    </row>
    <row r="1009" spans="1:27">
      <c r="A1009" s="4">
        <v>7108</v>
      </c>
      <c r="B1009" s="4" t="s">
        <v>38</v>
      </c>
      <c r="C1009" s="4">
        <v>1511</v>
      </c>
      <c r="D1009" s="4" t="s">
        <v>45</v>
      </c>
      <c r="E1009" s="179">
        <v>41288</v>
      </c>
      <c r="K1009" s="182">
        <v>1000000477</v>
      </c>
      <c r="L1009" s="177">
        <v>41288</v>
      </c>
      <c r="P1009" s="141" t="s">
        <v>54</v>
      </c>
      <c r="U1009" s="141" t="s">
        <v>54</v>
      </c>
      <c r="V1009" s="9">
        <v>0.63263888888888886</v>
      </c>
      <c r="W1009" s="12">
        <v>0.78541666666666665</v>
      </c>
      <c r="Z1009" s="142" t="s">
        <v>120</v>
      </c>
      <c r="AA1009" s="142" t="s">
        <v>54</v>
      </c>
    </row>
    <row r="1010" spans="1:27">
      <c r="A1010" s="4">
        <v>7110</v>
      </c>
      <c r="B1010" s="4" t="s">
        <v>49</v>
      </c>
      <c r="C1010" s="4">
        <v>1032</v>
      </c>
      <c r="D1010" s="4" t="s">
        <v>45</v>
      </c>
      <c r="E1010" s="179">
        <v>41288</v>
      </c>
      <c r="K1010" s="182">
        <v>1000018173</v>
      </c>
      <c r="L1010" s="177">
        <v>41288</v>
      </c>
      <c r="P1010" s="141" t="s">
        <v>54</v>
      </c>
      <c r="U1010" s="141" t="s">
        <v>54</v>
      </c>
      <c r="V1010" s="9">
        <v>0.43888888888888888</v>
      </c>
      <c r="W1010" s="12">
        <v>0.48541666666666666</v>
      </c>
      <c r="Z1010" s="142" t="s">
        <v>120</v>
      </c>
      <c r="AA1010" s="142" t="s">
        <v>54</v>
      </c>
    </row>
    <row r="1011" spans="1:27">
      <c r="A1011" s="4">
        <v>7110</v>
      </c>
      <c r="B1011" s="4" t="s">
        <v>40</v>
      </c>
      <c r="C1011" s="4">
        <v>1300</v>
      </c>
      <c r="D1011" s="4" t="s">
        <v>45</v>
      </c>
      <c r="E1011" s="179">
        <v>41288</v>
      </c>
      <c r="K1011" s="182">
        <v>1000026176</v>
      </c>
      <c r="L1011" s="177">
        <v>41288</v>
      </c>
      <c r="P1011" s="141" t="s">
        <v>54</v>
      </c>
      <c r="U1011" s="141" t="s">
        <v>54</v>
      </c>
      <c r="V1011" s="9">
        <v>0.54166666666666663</v>
      </c>
      <c r="W1011" s="12">
        <v>0.56944444444444442</v>
      </c>
      <c r="Z1011" s="142" t="s">
        <v>120</v>
      </c>
      <c r="AA1011" s="142" t="s">
        <v>54</v>
      </c>
    </row>
    <row r="1012" spans="1:27">
      <c r="A1012" s="4">
        <v>7110</v>
      </c>
      <c r="B1012" s="4" t="s">
        <v>40</v>
      </c>
      <c r="C1012" s="4">
        <v>1530</v>
      </c>
      <c r="D1012" s="4" t="s">
        <v>45</v>
      </c>
      <c r="E1012" s="179">
        <v>41288</v>
      </c>
      <c r="K1012" s="182">
        <v>1000052545</v>
      </c>
      <c r="L1012" s="177">
        <v>41288</v>
      </c>
      <c r="P1012" s="141" t="s">
        <v>54</v>
      </c>
      <c r="U1012" s="141" t="s">
        <v>54</v>
      </c>
      <c r="V1012" s="9">
        <v>0.64583333333333337</v>
      </c>
      <c r="W1012" s="12">
        <v>0.66666666666666663</v>
      </c>
      <c r="Z1012" s="142" t="s">
        <v>120</v>
      </c>
      <c r="AA1012" s="142" t="s">
        <v>54</v>
      </c>
    </row>
    <row r="1013" spans="1:27">
      <c r="A1013" s="4">
        <v>7110</v>
      </c>
      <c r="B1013" s="4" t="s">
        <v>40</v>
      </c>
      <c r="C1013" s="4">
        <v>312</v>
      </c>
      <c r="D1013" s="4" t="s">
        <v>45</v>
      </c>
      <c r="E1013" s="179">
        <v>41288</v>
      </c>
      <c r="K1013" s="182">
        <v>1000057193</v>
      </c>
      <c r="L1013" s="177">
        <v>41288</v>
      </c>
      <c r="P1013" s="141" t="s">
        <v>54</v>
      </c>
      <c r="U1013" s="141" t="s">
        <v>54</v>
      </c>
      <c r="V1013" s="9">
        <v>0.13333333333333333</v>
      </c>
      <c r="W1013" s="12">
        <v>0.45902777777777776</v>
      </c>
      <c r="Z1013" s="142" t="s">
        <v>120</v>
      </c>
      <c r="AA1013" s="142" t="s">
        <v>54</v>
      </c>
    </row>
    <row r="1014" spans="1:27">
      <c r="A1014" s="4">
        <v>7110</v>
      </c>
      <c r="B1014" s="4" t="s">
        <v>40</v>
      </c>
      <c r="C1014" s="4">
        <v>1000</v>
      </c>
      <c r="D1014" s="4" t="s">
        <v>45</v>
      </c>
      <c r="E1014" s="179">
        <v>41288</v>
      </c>
      <c r="K1014" s="182">
        <v>1000061567</v>
      </c>
      <c r="L1014" s="177">
        <v>41288</v>
      </c>
      <c r="P1014" s="141" t="s">
        <v>54</v>
      </c>
      <c r="U1014" s="141" t="s">
        <v>54</v>
      </c>
      <c r="V1014" s="9">
        <v>0.41666666666666669</v>
      </c>
      <c r="W1014" s="12">
        <v>0.44791666666666669</v>
      </c>
      <c r="Z1014" s="142" t="s">
        <v>120</v>
      </c>
      <c r="AA1014" s="142" t="s">
        <v>54</v>
      </c>
    </row>
    <row r="1015" spans="1:27">
      <c r="A1015" s="4">
        <v>7110</v>
      </c>
      <c r="B1015" s="4" t="s">
        <v>40</v>
      </c>
      <c r="C1015" s="4">
        <v>902</v>
      </c>
      <c r="D1015" s="4" t="s">
        <v>45</v>
      </c>
      <c r="E1015" s="179">
        <v>41288</v>
      </c>
      <c r="K1015" s="182">
        <v>1000074294</v>
      </c>
      <c r="L1015" s="177">
        <v>41288</v>
      </c>
      <c r="P1015" s="141" t="s">
        <v>54</v>
      </c>
      <c r="U1015" s="141" t="s">
        <v>54</v>
      </c>
      <c r="V1015" s="9">
        <v>0.37638888888888888</v>
      </c>
      <c r="W1015" s="12">
        <v>0.4597222222222222</v>
      </c>
      <c r="Z1015" s="142" t="s">
        <v>120</v>
      </c>
      <c r="AA1015" s="142" t="s">
        <v>54</v>
      </c>
    </row>
    <row r="1016" spans="1:27">
      <c r="A1016" s="4">
        <v>7110</v>
      </c>
      <c r="B1016" s="4" t="s">
        <v>40</v>
      </c>
      <c r="C1016" s="4">
        <v>1627</v>
      </c>
      <c r="D1016" s="4" t="s">
        <v>50</v>
      </c>
      <c r="E1016" s="179">
        <v>41288</v>
      </c>
      <c r="K1016" s="182">
        <v>1000075634</v>
      </c>
      <c r="L1016" s="177">
        <v>41289</v>
      </c>
      <c r="P1016" s="141" t="s">
        <v>54</v>
      </c>
      <c r="U1016" s="141" t="s">
        <v>54</v>
      </c>
      <c r="V1016" s="9">
        <v>0.68541666666666667</v>
      </c>
      <c r="W1016" s="12">
        <v>0</v>
      </c>
      <c r="Z1016" s="142" t="s">
        <v>120</v>
      </c>
      <c r="AA1016" s="142" t="s">
        <v>54</v>
      </c>
    </row>
    <row r="1017" spans="1:27">
      <c r="A1017" s="4">
        <v>7110</v>
      </c>
      <c r="B1017" s="4" t="s">
        <v>40</v>
      </c>
      <c r="C1017" s="4">
        <v>849</v>
      </c>
      <c r="D1017" s="4" t="s">
        <v>45</v>
      </c>
      <c r="E1017" s="179">
        <v>41288</v>
      </c>
      <c r="K1017" s="182">
        <v>1000102369</v>
      </c>
      <c r="L1017" s="177">
        <v>41288</v>
      </c>
      <c r="P1017" s="141" t="s">
        <v>54</v>
      </c>
      <c r="U1017" s="141" t="s">
        <v>54</v>
      </c>
      <c r="V1017" s="9">
        <v>0.36736111111111114</v>
      </c>
      <c r="W1017" s="12">
        <v>0.53333333333333333</v>
      </c>
      <c r="Z1017" s="142" t="s">
        <v>120</v>
      </c>
      <c r="AA1017" s="142" t="s">
        <v>54</v>
      </c>
    </row>
    <row r="1018" spans="1:27">
      <c r="A1018" s="4">
        <v>7108</v>
      </c>
      <c r="B1018" s="4" t="s">
        <v>38</v>
      </c>
      <c r="C1018" s="4">
        <v>930</v>
      </c>
      <c r="D1018" s="4" t="s">
        <v>45</v>
      </c>
      <c r="E1018" s="179">
        <v>41288</v>
      </c>
      <c r="K1018" s="182">
        <v>1000102745</v>
      </c>
      <c r="L1018" s="177">
        <v>41288</v>
      </c>
      <c r="P1018" s="141" t="s">
        <v>54</v>
      </c>
      <c r="U1018" s="141" t="s">
        <v>54</v>
      </c>
      <c r="V1018" s="9">
        <v>0.39583333333333331</v>
      </c>
      <c r="W1018" s="12">
        <v>0.71805555555555556</v>
      </c>
      <c r="Z1018" s="142" t="s">
        <v>120</v>
      </c>
      <c r="AA1018" s="142" t="s">
        <v>54</v>
      </c>
    </row>
    <row r="1019" spans="1:27">
      <c r="A1019" s="4">
        <v>7110</v>
      </c>
      <c r="B1019" s="4" t="s">
        <v>49</v>
      </c>
      <c r="C1019" s="4">
        <v>1950</v>
      </c>
      <c r="D1019" s="4" t="s">
        <v>45</v>
      </c>
      <c r="E1019" s="179">
        <v>41288</v>
      </c>
      <c r="K1019" s="182">
        <v>1000114018</v>
      </c>
      <c r="L1019" s="177">
        <v>41289</v>
      </c>
      <c r="P1019" s="141" t="s">
        <v>54</v>
      </c>
      <c r="U1019" s="141" t="s">
        <v>54</v>
      </c>
      <c r="V1019" s="9">
        <v>0.82638888888888884</v>
      </c>
      <c r="W1019" s="12">
        <v>0.4152777777777778</v>
      </c>
      <c r="Z1019" s="142" t="s">
        <v>120</v>
      </c>
      <c r="AA1019" s="142" t="s">
        <v>54</v>
      </c>
    </row>
    <row r="1020" spans="1:27">
      <c r="A1020" s="4">
        <v>7110</v>
      </c>
      <c r="B1020" s="4" t="s">
        <v>40</v>
      </c>
      <c r="C1020" s="4">
        <v>1233</v>
      </c>
      <c r="D1020" s="4" t="s">
        <v>45</v>
      </c>
      <c r="E1020" s="179">
        <v>41288</v>
      </c>
      <c r="K1020" s="182">
        <v>1000115792</v>
      </c>
      <c r="L1020" s="177">
        <v>41288</v>
      </c>
      <c r="P1020" s="141" t="s">
        <v>54</v>
      </c>
      <c r="U1020" s="141" t="s">
        <v>54</v>
      </c>
      <c r="V1020" s="9">
        <v>0.5229166666666667</v>
      </c>
      <c r="W1020" s="12">
        <v>0.67569444444444449</v>
      </c>
      <c r="Z1020" s="142" t="s">
        <v>120</v>
      </c>
      <c r="AA1020" s="142" t="s">
        <v>54</v>
      </c>
    </row>
    <row r="1021" spans="1:27">
      <c r="A1021" s="4">
        <v>7108</v>
      </c>
      <c r="B1021" s="4" t="s">
        <v>38</v>
      </c>
      <c r="C1021" s="4">
        <v>1300</v>
      </c>
      <c r="D1021" s="4" t="s">
        <v>45</v>
      </c>
      <c r="E1021" s="179">
        <v>41288</v>
      </c>
      <c r="K1021" s="182">
        <v>1000119175</v>
      </c>
      <c r="L1021" s="177">
        <v>41288</v>
      </c>
      <c r="P1021" s="141" t="s">
        <v>54</v>
      </c>
      <c r="U1021" s="141" t="s">
        <v>54</v>
      </c>
      <c r="V1021" s="9">
        <v>0.54166666666666663</v>
      </c>
      <c r="W1021" s="12">
        <v>0.72986111111111107</v>
      </c>
      <c r="Z1021" s="142" t="s">
        <v>120</v>
      </c>
      <c r="AA1021" s="142" t="s">
        <v>54</v>
      </c>
    </row>
    <row r="1022" spans="1:27">
      <c r="A1022" s="4">
        <v>7108</v>
      </c>
      <c r="B1022" s="4" t="s">
        <v>38</v>
      </c>
      <c r="C1022" s="4">
        <v>1445</v>
      </c>
      <c r="D1022" s="4" t="s">
        <v>45</v>
      </c>
      <c r="E1022" s="179">
        <v>41288</v>
      </c>
      <c r="K1022" s="182">
        <v>1000154574</v>
      </c>
      <c r="L1022" s="177">
        <v>41288</v>
      </c>
      <c r="P1022" s="141" t="s">
        <v>54</v>
      </c>
      <c r="U1022" s="141" t="s">
        <v>54</v>
      </c>
      <c r="V1022" s="9">
        <v>0.61458333333333337</v>
      </c>
      <c r="W1022" s="12">
        <v>0.80694444444444446</v>
      </c>
      <c r="Z1022" s="142" t="s">
        <v>120</v>
      </c>
      <c r="AA1022" s="142" t="s">
        <v>54</v>
      </c>
    </row>
    <row r="1023" spans="1:27">
      <c r="A1023" s="4">
        <v>7110</v>
      </c>
      <c r="B1023" s="4" t="s">
        <v>40</v>
      </c>
      <c r="C1023" s="4">
        <v>1541</v>
      </c>
      <c r="D1023" s="4" t="s">
        <v>45</v>
      </c>
      <c r="E1023" s="179">
        <v>41288</v>
      </c>
      <c r="K1023" s="182">
        <v>1000160924</v>
      </c>
      <c r="L1023" s="177">
        <v>41288</v>
      </c>
      <c r="P1023" s="141" t="s">
        <v>54</v>
      </c>
      <c r="U1023" s="141" t="s">
        <v>54</v>
      </c>
      <c r="V1023" s="9">
        <v>0.65347222222222223</v>
      </c>
      <c r="W1023" s="12">
        <v>0.77430555555555558</v>
      </c>
      <c r="Z1023" s="142" t="s">
        <v>120</v>
      </c>
      <c r="AA1023" s="142" t="s">
        <v>54</v>
      </c>
    </row>
    <row r="1024" spans="1:27">
      <c r="A1024" s="4">
        <v>7108</v>
      </c>
      <c r="B1024" s="4" t="s">
        <v>38</v>
      </c>
      <c r="C1024" s="4">
        <v>147</v>
      </c>
      <c r="D1024" s="4" t="s">
        <v>45</v>
      </c>
      <c r="E1024" s="179">
        <v>41288</v>
      </c>
      <c r="K1024" s="182">
        <v>1000180558</v>
      </c>
      <c r="L1024" s="177">
        <v>41288</v>
      </c>
      <c r="P1024" s="141" t="s">
        <v>54</v>
      </c>
      <c r="U1024" s="141" t="s">
        <v>54</v>
      </c>
      <c r="V1024" s="9">
        <v>7.4305555555555555E-2</v>
      </c>
      <c r="W1024" s="12">
        <v>0.32430555555555557</v>
      </c>
      <c r="Z1024" s="142" t="s">
        <v>120</v>
      </c>
      <c r="AA1024" s="142" t="s">
        <v>54</v>
      </c>
    </row>
    <row r="1025" spans="1:27">
      <c r="A1025" s="4">
        <v>7107</v>
      </c>
      <c r="B1025" s="4" t="s">
        <v>40</v>
      </c>
      <c r="C1025" s="4">
        <v>147</v>
      </c>
      <c r="D1025" s="4" t="s">
        <v>38</v>
      </c>
      <c r="E1025" s="179">
        <v>41288</v>
      </c>
      <c r="K1025" s="182">
        <v>1000180558</v>
      </c>
      <c r="L1025" s="177">
        <v>41288</v>
      </c>
      <c r="P1025" s="141">
        <v>0</v>
      </c>
      <c r="U1025" s="141" t="s">
        <v>54</v>
      </c>
      <c r="V1025" s="9">
        <v>7.4305555555555555E-2</v>
      </c>
      <c r="W1025" s="12">
        <v>0.50347222222222221</v>
      </c>
      <c r="Z1025" s="142" t="s">
        <v>120</v>
      </c>
      <c r="AA1025" s="142" t="s">
        <v>54</v>
      </c>
    </row>
    <row r="1026" spans="1:27">
      <c r="A1026" s="4">
        <v>7110</v>
      </c>
      <c r="B1026" s="4" t="s">
        <v>40</v>
      </c>
      <c r="C1026" s="4">
        <v>1943</v>
      </c>
      <c r="D1026" s="4" t="s">
        <v>45</v>
      </c>
      <c r="E1026" s="179">
        <v>41288</v>
      </c>
      <c r="K1026" s="182">
        <v>1000185178</v>
      </c>
      <c r="L1026" s="177">
        <v>41289</v>
      </c>
      <c r="P1026" s="141" t="s">
        <v>54</v>
      </c>
      <c r="U1026" s="141" t="s">
        <v>54</v>
      </c>
      <c r="V1026" s="9">
        <v>0.82152777777777775</v>
      </c>
      <c r="W1026" s="12">
        <v>2.0833333333333332E-2</v>
      </c>
      <c r="Z1026" s="142" t="s">
        <v>120</v>
      </c>
      <c r="AA1026" s="142" t="s">
        <v>54</v>
      </c>
    </row>
    <row r="1027" spans="1:27">
      <c r="A1027" s="4">
        <v>7110</v>
      </c>
      <c r="B1027" s="4" t="s">
        <v>40</v>
      </c>
      <c r="C1027" s="4">
        <v>1118</v>
      </c>
      <c r="D1027" s="4" t="s">
        <v>45</v>
      </c>
      <c r="E1027" s="179">
        <v>41288</v>
      </c>
      <c r="K1027" s="182">
        <v>1000242272</v>
      </c>
      <c r="L1027" s="177">
        <v>41288</v>
      </c>
      <c r="P1027" s="141" t="s">
        <v>54</v>
      </c>
      <c r="U1027" s="141" t="s">
        <v>54</v>
      </c>
      <c r="V1027" s="9">
        <v>0.47083333333333333</v>
      </c>
      <c r="W1027" s="12">
        <v>0.77708333333333335</v>
      </c>
      <c r="Z1027" s="142" t="s">
        <v>120</v>
      </c>
      <c r="AA1027" s="142" t="s">
        <v>54</v>
      </c>
    </row>
    <row r="1028" spans="1:27">
      <c r="A1028" s="4">
        <v>7110</v>
      </c>
      <c r="B1028" s="4" t="s">
        <v>40</v>
      </c>
      <c r="C1028" s="4">
        <v>1430</v>
      </c>
      <c r="D1028" s="4" t="s">
        <v>45</v>
      </c>
      <c r="E1028" s="179">
        <v>41288</v>
      </c>
      <c r="K1028" s="182">
        <v>1000258263</v>
      </c>
      <c r="L1028" s="177">
        <v>41288</v>
      </c>
      <c r="P1028" s="141" t="s">
        <v>54</v>
      </c>
      <c r="U1028" s="141" t="s">
        <v>54</v>
      </c>
      <c r="V1028" s="9">
        <v>0.60416666666666663</v>
      </c>
      <c r="W1028" s="12">
        <v>0.62847222222222221</v>
      </c>
      <c r="Z1028" s="142" t="s">
        <v>120</v>
      </c>
      <c r="AA1028" s="142" t="s">
        <v>54</v>
      </c>
    </row>
    <row r="1029" spans="1:27">
      <c r="A1029" s="4">
        <v>7110</v>
      </c>
      <c r="B1029" s="4" t="s">
        <v>40</v>
      </c>
      <c r="C1029" s="4">
        <v>9</v>
      </c>
      <c r="D1029" s="4" t="s">
        <v>45</v>
      </c>
      <c r="E1029" s="179">
        <v>41288</v>
      </c>
      <c r="K1029" s="182">
        <v>1000264420</v>
      </c>
      <c r="L1029" s="177">
        <v>41288</v>
      </c>
      <c r="P1029" s="141" t="s">
        <v>54</v>
      </c>
      <c r="U1029" s="141" t="s">
        <v>54</v>
      </c>
      <c r="V1029" s="9">
        <v>6.2500000000000003E-3</v>
      </c>
      <c r="W1029" s="12">
        <v>0.13541666666666666</v>
      </c>
      <c r="Z1029" s="142" t="s">
        <v>120</v>
      </c>
      <c r="AA1029" s="142" t="s">
        <v>54</v>
      </c>
    </row>
    <row r="1030" spans="1:27">
      <c r="A1030" s="4">
        <v>7110</v>
      </c>
      <c r="B1030" s="4" t="s">
        <v>40</v>
      </c>
      <c r="C1030" s="4">
        <v>1448</v>
      </c>
      <c r="D1030" s="4" t="s">
        <v>45</v>
      </c>
      <c r="E1030" s="179">
        <v>41288</v>
      </c>
      <c r="K1030" s="182">
        <v>1000265232</v>
      </c>
      <c r="L1030" s="177">
        <v>41288</v>
      </c>
      <c r="P1030" s="141" t="s">
        <v>54</v>
      </c>
      <c r="U1030" s="141" t="s">
        <v>54</v>
      </c>
      <c r="V1030" s="9">
        <v>0.6166666666666667</v>
      </c>
      <c r="W1030" s="12">
        <v>0.66111111111111109</v>
      </c>
      <c r="Z1030" s="142" t="s">
        <v>120</v>
      </c>
      <c r="AA1030" s="142" t="s">
        <v>54</v>
      </c>
    </row>
    <row r="1031" spans="1:27">
      <c r="A1031" s="4">
        <v>7110</v>
      </c>
      <c r="B1031" s="4" t="s">
        <v>40</v>
      </c>
      <c r="C1031" s="4">
        <v>1335</v>
      </c>
      <c r="D1031" s="4" t="s">
        <v>45</v>
      </c>
      <c r="E1031" s="179">
        <v>41288</v>
      </c>
      <c r="K1031" s="182">
        <v>1000291540</v>
      </c>
      <c r="L1031" s="177">
        <v>41288</v>
      </c>
      <c r="P1031" s="141" t="s">
        <v>54</v>
      </c>
      <c r="U1031" s="141" t="s">
        <v>54</v>
      </c>
      <c r="V1031" s="9">
        <v>0.56597222222222221</v>
      </c>
      <c r="W1031" s="12">
        <v>0.67152777777777772</v>
      </c>
      <c r="Z1031" s="142" t="s">
        <v>120</v>
      </c>
      <c r="AA1031" s="142" t="s">
        <v>54</v>
      </c>
    </row>
    <row r="1032" spans="1:27">
      <c r="A1032" s="4">
        <v>7110</v>
      </c>
      <c r="B1032" s="4" t="s">
        <v>40</v>
      </c>
      <c r="C1032" s="4">
        <v>1413</v>
      </c>
      <c r="D1032" s="4" t="s">
        <v>45</v>
      </c>
      <c r="E1032" s="179">
        <v>41288</v>
      </c>
      <c r="K1032" s="182">
        <v>1000342937</v>
      </c>
      <c r="L1032" s="177">
        <v>41288</v>
      </c>
      <c r="P1032" s="141" t="s">
        <v>54</v>
      </c>
      <c r="U1032" s="141" t="s">
        <v>54</v>
      </c>
      <c r="V1032" s="9">
        <v>0.59236111111111112</v>
      </c>
      <c r="W1032" s="12">
        <v>0.85347222222222219</v>
      </c>
      <c r="Z1032" s="142" t="s">
        <v>120</v>
      </c>
      <c r="AA1032" s="142" t="s">
        <v>54</v>
      </c>
    </row>
    <row r="1033" spans="1:27">
      <c r="A1033" s="4">
        <v>7110</v>
      </c>
      <c r="B1033" s="4" t="s">
        <v>40</v>
      </c>
      <c r="C1033" s="4">
        <v>1834</v>
      </c>
      <c r="D1033" s="4" t="s">
        <v>45</v>
      </c>
      <c r="E1033" s="179">
        <v>41288</v>
      </c>
      <c r="K1033" s="182">
        <v>1000367111</v>
      </c>
      <c r="L1033" s="177">
        <v>41288</v>
      </c>
      <c r="P1033" s="141" t="s">
        <v>54</v>
      </c>
      <c r="U1033" s="141" t="s">
        <v>54</v>
      </c>
      <c r="V1033" s="9">
        <v>0.77361111111111114</v>
      </c>
      <c r="W1033" s="12">
        <v>0.91666666666666663</v>
      </c>
      <c r="Z1033" s="142" t="s">
        <v>120</v>
      </c>
      <c r="AA1033" s="142" t="s">
        <v>54</v>
      </c>
    </row>
    <row r="1034" spans="1:27">
      <c r="A1034" s="4">
        <v>7110</v>
      </c>
      <c r="B1034" s="4" t="s">
        <v>40</v>
      </c>
      <c r="C1034" s="4">
        <v>1108</v>
      </c>
      <c r="D1034" s="4" t="s">
        <v>45</v>
      </c>
      <c r="E1034" s="179">
        <v>41288</v>
      </c>
      <c r="K1034" s="182">
        <v>1000367758</v>
      </c>
      <c r="L1034" s="177">
        <v>41288</v>
      </c>
      <c r="P1034" s="141" t="s">
        <v>54</v>
      </c>
      <c r="U1034" s="141" t="s">
        <v>54</v>
      </c>
      <c r="V1034" s="9">
        <v>0.46388888888888891</v>
      </c>
      <c r="W1034" s="12">
        <v>0.67291666666666672</v>
      </c>
      <c r="Z1034" s="142" t="s">
        <v>120</v>
      </c>
      <c r="AA1034" s="142" t="s">
        <v>54</v>
      </c>
    </row>
    <row r="1035" spans="1:27">
      <c r="A1035" s="4">
        <v>7110</v>
      </c>
      <c r="B1035" s="4" t="s">
        <v>40</v>
      </c>
      <c r="C1035" s="4">
        <v>1028</v>
      </c>
      <c r="D1035" s="4" t="s">
        <v>45</v>
      </c>
      <c r="E1035" s="179">
        <v>41288</v>
      </c>
      <c r="K1035" s="182">
        <v>1000370953</v>
      </c>
      <c r="L1035" s="177">
        <v>41288</v>
      </c>
      <c r="P1035" s="141" t="s">
        <v>54</v>
      </c>
      <c r="U1035" s="141" t="s">
        <v>54</v>
      </c>
      <c r="V1035" s="9">
        <v>0.43611111111111112</v>
      </c>
      <c r="W1035" s="12">
        <v>0.48958333333333331</v>
      </c>
      <c r="Z1035" s="142" t="s">
        <v>120</v>
      </c>
      <c r="AA1035" s="142" t="s">
        <v>54</v>
      </c>
    </row>
    <row r="1036" spans="1:27">
      <c r="A1036" s="4">
        <v>7110</v>
      </c>
      <c r="B1036" s="4" t="s">
        <v>40</v>
      </c>
      <c r="C1036" s="4">
        <v>1644</v>
      </c>
      <c r="D1036" s="4" t="s">
        <v>45</v>
      </c>
      <c r="E1036" s="179">
        <v>41288</v>
      </c>
      <c r="K1036" s="182">
        <v>1000387656</v>
      </c>
      <c r="L1036" s="177">
        <v>41288</v>
      </c>
      <c r="P1036" s="141" t="s">
        <v>54</v>
      </c>
      <c r="U1036" s="141" t="s">
        <v>54</v>
      </c>
      <c r="V1036" s="9">
        <v>0.69722222222222219</v>
      </c>
      <c r="W1036" s="12">
        <v>0.72083333333333333</v>
      </c>
      <c r="Z1036" s="142" t="s">
        <v>120</v>
      </c>
      <c r="AA1036" s="142" t="s">
        <v>54</v>
      </c>
    </row>
    <row r="1037" spans="1:27">
      <c r="A1037" s="4">
        <v>7108</v>
      </c>
      <c r="B1037" s="4" t="s">
        <v>38</v>
      </c>
      <c r="C1037" s="4">
        <v>1503</v>
      </c>
      <c r="D1037" s="4" t="s">
        <v>45</v>
      </c>
      <c r="E1037" s="179">
        <v>41288</v>
      </c>
      <c r="K1037" s="182">
        <v>1000402299</v>
      </c>
      <c r="L1037" s="177">
        <v>41289</v>
      </c>
      <c r="P1037" s="141" t="s">
        <v>54</v>
      </c>
      <c r="U1037" s="141" t="s">
        <v>54</v>
      </c>
      <c r="V1037" s="9">
        <v>0.62708333333333333</v>
      </c>
      <c r="W1037" s="12">
        <v>2.0833333333333333E-3</v>
      </c>
      <c r="Z1037" s="142" t="s">
        <v>120</v>
      </c>
      <c r="AA1037" s="142" t="s">
        <v>54</v>
      </c>
    </row>
    <row r="1038" spans="1:27">
      <c r="A1038" s="4">
        <v>7108</v>
      </c>
      <c r="B1038" s="4" t="s">
        <v>38</v>
      </c>
      <c r="C1038" s="4">
        <v>1206</v>
      </c>
      <c r="D1038" s="4" t="s">
        <v>45</v>
      </c>
      <c r="E1038" s="179">
        <v>41288</v>
      </c>
      <c r="K1038" s="182">
        <v>1000417347</v>
      </c>
      <c r="L1038" s="177">
        <v>41288</v>
      </c>
      <c r="P1038" s="141" t="s">
        <v>54</v>
      </c>
      <c r="U1038" s="141" t="s">
        <v>54</v>
      </c>
      <c r="V1038" s="9">
        <v>0.50416666666666665</v>
      </c>
      <c r="W1038" s="12">
        <v>0.95833333333333337</v>
      </c>
      <c r="Z1038" s="142" t="s">
        <v>120</v>
      </c>
      <c r="AA1038" s="142" t="s">
        <v>54</v>
      </c>
    </row>
    <row r="1039" spans="1:27">
      <c r="A1039" s="4">
        <v>7108</v>
      </c>
      <c r="B1039" s="4" t="s">
        <v>38</v>
      </c>
      <c r="C1039" s="4">
        <v>535</v>
      </c>
      <c r="D1039" s="4" t="s">
        <v>45</v>
      </c>
      <c r="E1039" s="179">
        <v>41288</v>
      </c>
      <c r="K1039" s="182">
        <v>1000418913</v>
      </c>
      <c r="L1039" s="177">
        <v>41288</v>
      </c>
      <c r="P1039" s="141" t="s">
        <v>54</v>
      </c>
      <c r="U1039" s="141" t="s">
        <v>54</v>
      </c>
      <c r="V1039" s="9">
        <v>0.2326388888888889</v>
      </c>
      <c r="W1039" s="12">
        <v>0.46666666666666667</v>
      </c>
      <c r="Z1039" s="142" t="s">
        <v>120</v>
      </c>
      <c r="AA1039" s="142" t="s">
        <v>54</v>
      </c>
    </row>
    <row r="1040" spans="1:27">
      <c r="A1040" s="4">
        <v>7110</v>
      </c>
      <c r="B1040" s="4" t="s">
        <v>40</v>
      </c>
      <c r="C1040" s="4">
        <v>954</v>
      </c>
      <c r="D1040" s="4" t="s">
        <v>45</v>
      </c>
      <c r="E1040" s="179">
        <v>41288</v>
      </c>
      <c r="K1040" s="182">
        <v>1000447834</v>
      </c>
      <c r="L1040" s="177">
        <v>41288</v>
      </c>
      <c r="P1040" s="141" t="s">
        <v>54</v>
      </c>
      <c r="U1040" s="141" t="s">
        <v>54</v>
      </c>
      <c r="V1040" s="9">
        <v>0.41249999999999998</v>
      </c>
      <c r="W1040" s="12">
        <v>0.50416666666666665</v>
      </c>
      <c r="Z1040" s="142" t="s">
        <v>120</v>
      </c>
      <c r="AA1040" s="142" t="s">
        <v>54</v>
      </c>
    </row>
    <row r="1041" spans="1:27">
      <c r="A1041" s="4">
        <v>7110</v>
      </c>
      <c r="B1041" s="4" t="s">
        <v>40</v>
      </c>
      <c r="C1041" s="4">
        <v>2215</v>
      </c>
      <c r="D1041" s="4" t="s">
        <v>45</v>
      </c>
      <c r="E1041" s="179">
        <v>41288</v>
      </c>
      <c r="K1041" s="182">
        <v>1000456797</v>
      </c>
      <c r="L1041" s="177">
        <v>41289</v>
      </c>
      <c r="P1041" s="141" t="s">
        <v>54</v>
      </c>
      <c r="U1041" s="141" t="s">
        <v>54</v>
      </c>
      <c r="V1041" s="9">
        <v>0.92708333333333337</v>
      </c>
      <c r="W1041" s="12">
        <v>0.10833333333333334</v>
      </c>
      <c r="Z1041" s="142" t="s">
        <v>120</v>
      </c>
      <c r="AA1041" s="142" t="s">
        <v>54</v>
      </c>
    </row>
    <row r="1042" spans="1:27">
      <c r="A1042" s="4">
        <v>7110</v>
      </c>
      <c r="B1042" s="4" t="s">
        <v>40</v>
      </c>
      <c r="C1042" s="4">
        <v>1533</v>
      </c>
      <c r="D1042" s="4" t="s">
        <v>45</v>
      </c>
      <c r="E1042" s="179">
        <v>41288</v>
      </c>
      <c r="K1042" s="182">
        <v>1000465992</v>
      </c>
      <c r="L1042" s="177">
        <v>41289</v>
      </c>
      <c r="P1042" s="141" t="s">
        <v>54</v>
      </c>
      <c r="U1042" s="141" t="s">
        <v>54</v>
      </c>
      <c r="V1042" s="9">
        <v>0.6479166666666667</v>
      </c>
      <c r="W1042" s="12">
        <v>0.37708333333333333</v>
      </c>
      <c r="Z1042" s="142" t="s">
        <v>120</v>
      </c>
      <c r="AA1042" s="142" t="s">
        <v>54</v>
      </c>
    </row>
    <row r="1043" spans="1:27">
      <c r="A1043" s="4">
        <v>7110</v>
      </c>
      <c r="B1043" s="4" t="s">
        <v>40</v>
      </c>
      <c r="C1043" s="4">
        <v>1222</v>
      </c>
      <c r="D1043" s="4" t="s">
        <v>45</v>
      </c>
      <c r="E1043" s="179">
        <v>41288</v>
      </c>
      <c r="K1043" s="182">
        <v>1000476536</v>
      </c>
      <c r="L1043" s="177">
        <v>41288</v>
      </c>
      <c r="P1043" s="141" t="s">
        <v>54</v>
      </c>
      <c r="U1043" s="141" t="s">
        <v>54</v>
      </c>
      <c r="V1043" s="9">
        <v>0.51527777777777772</v>
      </c>
      <c r="W1043" s="12">
        <v>0.67361111111111116</v>
      </c>
      <c r="Z1043" s="142" t="s">
        <v>120</v>
      </c>
      <c r="AA1043" s="142" t="s">
        <v>54</v>
      </c>
    </row>
    <row r="1044" spans="1:27">
      <c r="A1044" s="4">
        <v>7110</v>
      </c>
      <c r="B1044" s="4" t="s">
        <v>40</v>
      </c>
      <c r="C1044" s="4">
        <v>830</v>
      </c>
      <c r="D1044" s="4" t="s">
        <v>47</v>
      </c>
      <c r="E1044" s="179">
        <v>41288</v>
      </c>
      <c r="K1044" s="182">
        <v>1000530193</v>
      </c>
      <c r="L1044" s="177">
        <v>41288</v>
      </c>
      <c r="P1044" s="141" t="s">
        <v>54</v>
      </c>
      <c r="U1044" s="141" t="s">
        <v>54</v>
      </c>
      <c r="V1044" s="9">
        <v>0.35416666666666669</v>
      </c>
      <c r="W1044" s="12">
        <v>0.46180555555555558</v>
      </c>
      <c r="Z1044" s="142" t="s">
        <v>120</v>
      </c>
      <c r="AA1044" s="142" t="s">
        <v>54</v>
      </c>
    </row>
    <row r="1045" spans="1:27">
      <c r="A1045" s="4">
        <v>7110</v>
      </c>
      <c r="B1045" s="4" t="s">
        <v>40</v>
      </c>
      <c r="C1045" s="4">
        <v>1357</v>
      </c>
      <c r="D1045" s="4" t="s">
        <v>45</v>
      </c>
      <c r="E1045" s="179">
        <v>41288</v>
      </c>
      <c r="K1045" s="182">
        <v>1000531407</v>
      </c>
      <c r="L1045" s="177">
        <v>41288</v>
      </c>
      <c r="P1045" s="141" t="s">
        <v>54</v>
      </c>
      <c r="U1045" s="141" t="s">
        <v>54</v>
      </c>
      <c r="V1045" s="9">
        <v>0.58125000000000004</v>
      </c>
      <c r="W1045" s="12">
        <v>0.81041666666666667</v>
      </c>
      <c r="Z1045" s="142" t="s">
        <v>120</v>
      </c>
      <c r="AA1045" s="142" t="s">
        <v>54</v>
      </c>
    </row>
    <row r="1046" spans="1:27">
      <c r="A1046" s="4">
        <v>7110</v>
      </c>
      <c r="B1046" s="4" t="s">
        <v>40</v>
      </c>
      <c r="C1046" s="4">
        <v>1237</v>
      </c>
      <c r="D1046" s="4" t="s">
        <v>45</v>
      </c>
      <c r="E1046" s="179">
        <v>41288</v>
      </c>
      <c r="K1046" s="182">
        <v>1000535685</v>
      </c>
      <c r="L1046" s="177">
        <v>41288</v>
      </c>
      <c r="P1046" s="141" t="s">
        <v>54</v>
      </c>
      <c r="U1046" s="141" t="s">
        <v>54</v>
      </c>
      <c r="V1046" s="9">
        <v>0.52569444444444446</v>
      </c>
      <c r="W1046" s="12">
        <v>0.67569444444444449</v>
      </c>
      <c r="Z1046" s="142" t="s">
        <v>120</v>
      </c>
      <c r="AA1046" s="142" t="s">
        <v>54</v>
      </c>
    </row>
    <row r="1047" spans="1:27">
      <c r="A1047" s="4">
        <v>7110</v>
      </c>
      <c r="B1047" s="4" t="s">
        <v>40</v>
      </c>
      <c r="C1047" s="4">
        <v>151</v>
      </c>
      <c r="D1047" s="4" t="s">
        <v>45</v>
      </c>
      <c r="E1047" s="179">
        <v>41288</v>
      </c>
      <c r="K1047" s="182">
        <v>1000539453</v>
      </c>
      <c r="L1047" s="177">
        <v>41288</v>
      </c>
      <c r="P1047" s="141" t="s">
        <v>54</v>
      </c>
      <c r="U1047" s="141" t="s">
        <v>54</v>
      </c>
      <c r="V1047" s="9">
        <v>7.7083333333333337E-2</v>
      </c>
      <c r="W1047" s="12">
        <v>0.125</v>
      </c>
      <c r="Z1047" s="142" t="s">
        <v>120</v>
      </c>
      <c r="AA1047" s="142" t="s">
        <v>54</v>
      </c>
    </row>
    <row r="1048" spans="1:27">
      <c r="A1048" s="4">
        <v>7110</v>
      </c>
      <c r="B1048" s="4" t="s">
        <v>40</v>
      </c>
      <c r="C1048" s="4">
        <v>1220</v>
      </c>
      <c r="D1048" s="4" t="s">
        <v>45</v>
      </c>
      <c r="E1048" s="179">
        <v>41288</v>
      </c>
      <c r="K1048" s="182">
        <v>1000542222</v>
      </c>
      <c r="L1048" s="177">
        <v>41288</v>
      </c>
      <c r="P1048" s="141" t="s">
        <v>54</v>
      </c>
      <c r="U1048" s="141" t="s">
        <v>54</v>
      </c>
      <c r="V1048" s="9">
        <v>0.51388888888888884</v>
      </c>
      <c r="W1048" s="12">
        <v>0.80763888888888891</v>
      </c>
      <c r="Z1048" s="142" t="s">
        <v>120</v>
      </c>
      <c r="AA1048" s="142" t="s">
        <v>54</v>
      </c>
    </row>
    <row r="1049" spans="1:27">
      <c r="A1049" s="4">
        <v>7108</v>
      </c>
      <c r="B1049" s="4" t="s">
        <v>38</v>
      </c>
      <c r="C1049" s="4">
        <v>1456</v>
      </c>
      <c r="D1049" s="4" t="s">
        <v>45</v>
      </c>
      <c r="E1049" s="179">
        <v>41288</v>
      </c>
      <c r="K1049" s="182">
        <v>1000552394</v>
      </c>
      <c r="L1049" s="177">
        <v>41288</v>
      </c>
      <c r="P1049" s="141" t="s">
        <v>54</v>
      </c>
      <c r="U1049" s="141" t="s">
        <v>54</v>
      </c>
      <c r="V1049" s="9">
        <v>0.62222222222222223</v>
      </c>
      <c r="W1049" s="12">
        <v>0.76388888888888884</v>
      </c>
      <c r="Z1049" s="142" t="s">
        <v>120</v>
      </c>
      <c r="AA1049" s="142" t="s">
        <v>54</v>
      </c>
    </row>
    <row r="1050" spans="1:27">
      <c r="A1050" s="4">
        <v>7108</v>
      </c>
      <c r="B1050" s="4" t="s">
        <v>38</v>
      </c>
      <c r="C1050" s="4">
        <v>1619</v>
      </c>
      <c r="D1050" s="4" t="s">
        <v>45</v>
      </c>
      <c r="E1050" s="179">
        <v>41288</v>
      </c>
      <c r="K1050" s="182">
        <v>1000569821</v>
      </c>
      <c r="L1050" s="177">
        <v>41289</v>
      </c>
      <c r="P1050" s="141" t="s">
        <v>54</v>
      </c>
      <c r="U1050" s="141" t="s">
        <v>54</v>
      </c>
      <c r="V1050" s="9">
        <v>0.67986111111111114</v>
      </c>
      <c r="W1050" s="12">
        <v>0.49444444444444446</v>
      </c>
      <c r="Z1050" s="142" t="s">
        <v>120</v>
      </c>
      <c r="AA1050" s="142" t="s">
        <v>54</v>
      </c>
    </row>
    <row r="1051" spans="1:27">
      <c r="A1051" s="4">
        <v>7108</v>
      </c>
      <c r="B1051" s="4" t="s">
        <v>38</v>
      </c>
      <c r="C1051" s="4">
        <v>2134</v>
      </c>
      <c r="D1051" s="4" t="s">
        <v>45</v>
      </c>
      <c r="E1051" s="179">
        <v>41288</v>
      </c>
      <c r="K1051" s="182">
        <v>1000569921</v>
      </c>
      <c r="L1051" s="177">
        <v>41289</v>
      </c>
      <c r="P1051" s="141" t="s">
        <v>54</v>
      </c>
      <c r="U1051" s="141" t="s">
        <v>54</v>
      </c>
      <c r="V1051" s="9">
        <v>0.89861111111111114</v>
      </c>
      <c r="W1051" s="12">
        <v>0.39166666666666666</v>
      </c>
      <c r="Z1051" s="142" t="s">
        <v>120</v>
      </c>
      <c r="AA1051" s="142" t="s">
        <v>54</v>
      </c>
    </row>
    <row r="1052" spans="1:27">
      <c r="A1052" s="4">
        <v>7107</v>
      </c>
      <c r="B1052" s="4" t="s">
        <v>39</v>
      </c>
      <c r="C1052" s="4">
        <v>2134</v>
      </c>
      <c r="D1052" s="4" t="s">
        <v>38</v>
      </c>
      <c r="E1052" s="179">
        <v>41288</v>
      </c>
      <c r="K1052" s="182">
        <v>1000569921</v>
      </c>
      <c r="L1052" s="177">
        <v>41289</v>
      </c>
      <c r="P1052" s="141">
        <v>0</v>
      </c>
      <c r="U1052" s="141" t="s">
        <v>54</v>
      </c>
      <c r="V1052" s="9">
        <v>0.89861111111111114</v>
      </c>
      <c r="W1052" s="12">
        <v>0.39166666666666666</v>
      </c>
      <c r="Z1052" s="142" t="s">
        <v>120</v>
      </c>
      <c r="AA1052" s="142" t="s">
        <v>54</v>
      </c>
    </row>
    <row r="1053" spans="1:27">
      <c r="A1053" s="4">
        <v>7110</v>
      </c>
      <c r="B1053" s="4" t="s">
        <v>52</v>
      </c>
      <c r="C1053" s="4">
        <v>354</v>
      </c>
      <c r="D1053" s="4" t="s">
        <v>47</v>
      </c>
      <c r="E1053" s="179">
        <v>41288</v>
      </c>
      <c r="K1053" s="182">
        <v>1000573920</v>
      </c>
      <c r="L1053" s="177">
        <v>41288</v>
      </c>
      <c r="P1053" s="141" t="s">
        <v>54</v>
      </c>
      <c r="U1053" s="141" t="s">
        <v>54</v>
      </c>
      <c r="V1053" s="9">
        <v>0.16250000000000001</v>
      </c>
      <c r="W1053" s="12">
        <v>0.25</v>
      </c>
      <c r="Z1053" s="142" t="s">
        <v>120</v>
      </c>
      <c r="AA1053" s="142" t="s">
        <v>54</v>
      </c>
    </row>
    <row r="1054" spans="1:27">
      <c r="A1054" s="4">
        <v>7110</v>
      </c>
      <c r="B1054" s="4" t="s">
        <v>40</v>
      </c>
      <c r="C1054" s="4">
        <v>844</v>
      </c>
      <c r="D1054" s="4" t="s">
        <v>45</v>
      </c>
      <c r="E1054" s="179">
        <v>41288</v>
      </c>
      <c r="K1054" s="182">
        <v>1000573928</v>
      </c>
      <c r="L1054" s="177">
        <v>41288</v>
      </c>
      <c r="P1054" s="141" t="s">
        <v>54</v>
      </c>
      <c r="U1054" s="141" t="s">
        <v>54</v>
      </c>
      <c r="V1054" s="9">
        <v>0.36388888888888887</v>
      </c>
      <c r="W1054" s="12">
        <v>0.67500000000000004</v>
      </c>
      <c r="Z1054" s="142" t="s">
        <v>120</v>
      </c>
      <c r="AA1054" s="142" t="s">
        <v>54</v>
      </c>
    </row>
    <row r="1055" spans="1:27">
      <c r="A1055" s="4">
        <v>7108</v>
      </c>
      <c r="B1055" s="4" t="s">
        <v>38</v>
      </c>
      <c r="C1055" s="4">
        <v>951</v>
      </c>
      <c r="D1055" s="4" t="s">
        <v>45</v>
      </c>
      <c r="E1055" s="179">
        <v>41288</v>
      </c>
      <c r="K1055" s="182">
        <v>1000573940</v>
      </c>
      <c r="L1055" s="177">
        <v>41288</v>
      </c>
      <c r="P1055" s="141" t="s">
        <v>54</v>
      </c>
      <c r="U1055" s="141" t="s">
        <v>54</v>
      </c>
      <c r="V1055" s="9">
        <v>0.41041666666666665</v>
      </c>
      <c r="W1055" s="12">
        <v>0.46319444444444446</v>
      </c>
      <c r="Z1055" s="142" t="s">
        <v>120</v>
      </c>
      <c r="AA1055" s="142" t="s">
        <v>54</v>
      </c>
    </row>
    <row r="1056" spans="1:27">
      <c r="A1056" s="4">
        <v>7110</v>
      </c>
      <c r="B1056" s="4" t="s">
        <v>40</v>
      </c>
      <c r="C1056" s="4">
        <v>1121</v>
      </c>
      <c r="D1056" s="4" t="s">
        <v>45</v>
      </c>
      <c r="E1056" s="179">
        <v>41288</v>
      </c>
      <c r="K1056" s="182">
        <v>1000573968</v>
      </c>
      <c r="L1056" s="177">
        <v>41288</v>
      </c>
      <c r="P1056" s="141" t="s">
        <v>54</v>
      </c>
      <c r="U1056" s="141" t="s">
        <v>54</v>
      </c>
      <c r="V1056" s="9">
        <v>0.47291666666666665</v>
      </c>
      <c r="W1056" s="12">
        <v>0.51666666666666672</v>
      </c>
      <c r="Z1056" s="142" t="s">
        <v>120</v>
      </c>
      <c r="AA1056" s="142" t="s">
        <v>54</v>
      </c>
    </row>
    <row r="1057" spans="1:27">
      <c r="A1057" s="4">
        <v>7110</v>
      </c>
      <c r="B1057" s="4" t="s">
        <v>40</v>
      </c>
      <c r="C1057" s="4">
        <v>1136</v>
      </c>
      <c r="D1057" s="4" t="s">
        <v>45</v>
      </c>
      <c r="E1057" s="179">
        <v>41288</v>
      </c>
      <c r="K1057" s="182">
        <v>1000573974</v>
      </c>
      <c r="L1057" s="177">
        <v>41288</v>
      </c>
      <c r="P1057" s="141" t="s">
        <v>54</v>
      </c>
      <c r="U1057" s="141" t="s">
        <v>54</v>
      </c>
      <c r="V1057" s="9">
        <v>0.48333333333333334</v>
      </c>
      <c r="W1057" s="12">
        <v>0.67638888888888893</v>
      </c>
      <c r="Z1057" s="142" t="s">
        <v>120</v>
      </c>
      <c r="AA1057" s="142" t="s">
        <v>54</v>
      </c>
    </row>
    <row r="1058" spans="1:27">
      <c r="A1058" s="4">
        <v>7110</v>
      </c>
      <c r="B1058" s="4" t="s">
        <v>42</v>
      </c>
      <c r="C1058" s="4">
        <v>1144</v>
      </c>
      <c r="D1058" s="4" t="s">
        <v>45</v>
      </c>
      <c r="E1058" s="179">
        <v>41288</v>
      </c>
      <c r="K1058" s="182">
        <v>1000573978</v>
      </c>
      <c r="L1058" s="177">
        <v>41288</v>
      </c>
      <c r="P1058" s="141" t="s">
        <v>54</v>
      </c>
      <c r="U1058" s="141" t="s">
        <v>54</v>
      </c>
      <c r="V1058" s="9">
        <v>0.48888888888888887</v>
      </c>
      <c r="W1058" s="12">
        <v>0.61458333333333337</v>
      </c>
      <c r="Z1058" s="142" t="s">
        <v>120</v>
      </c>
      <c r="AA1058" s="142" t="s">
        <v>54</v>
      </c>
    </row>
    <row r="1059" spans="1:27">
      <c r="A1059" s="4">
        <v>7110</v>
      </c>
      <c r="B1059" s="4" t="s">
        <v>40</v>
      </c>
      <c r="C1059" s="4">
        <v>1154</v>
      </c>
      <c r="D1059" s="4" t="s">
        <v>47</v>
      </c>
      <c r="E1059" s="179">
        <v>41288</v>
      </c>
      <c r="K1059" s="182">
        <v>1000573981</v>
      </c>
      <c r="L1059" s="177">
        <v>41288</v>
      </c>
      <c r="P1059" s="141" t="s">
        <v>54</v>
      </c>
      <c r="U1059" s="141" t="s">
        <v>54</v>
      </c>
      <c r="V1059" s="9">
        <v>0.49583333333333335</v>
      </c>
      <c r="W1059" s="12">
        <v>0.67361111111111116</v>
      </c>
      <c r="Z1059" s="142" t="s">
        <v>120</v>
      </c>
      <c r="AA1059" s="142" t="s">
        <v>54</v>
      </c>
    </row>
    <row r="1060" spans="1:27">
      <c r="A1060" s="4">
        <v>7110</v>
      </c>
      <c r="B1060" s="4" t="s">
        <v>44</v>
      </c>
      <c r="C1060" s="4">
        <v>1216</v>
      </c>
      <c r="D1060" s="4" t="s">
        <v>45</v>
      </c>
      <c r="E1060" s="179">
        <v>41288</v>
      </c>
      <c r="K1060" s="182">
        <v>1000573988</v>
      </c>
      <c r="L1060" s="177">
        <v>41288</v>
      </c>
      <c r="P1060" s="141" t="s">
        <v>54</v>
      </c>
      <c r="U1060" s="141" t="s">
        <v>54</v>
      </c>
      <c r="V1060" s="9">
        <v>0.51111111111111107</v>
      </c>
      <c r="W1060" s="12">
        <v>0.61458333333333337</v>
      </c>
      <c r="Z1060" s="142" t="s">
        <v>120</v>
      </c>
      <c r="AA1060" s="142" t="s">
        <v>54</v>
      </c>
    </row>
    <row r="1061" spans="1:27">
      <c r="A1061" s="4">
        <v>7108</v>
      </c>
      <c r="B1061" s="4" t="s">
        <v>38</v>
      </c>
      <c r="C1061" s="4">
        <v>1409</v>
      </c>
      <c r="D1061" s="4" t="s">
        <v>45</v>
      </c>
      <c r="E1061" s="179">
        <v>41288</v>
      </c>
      <c r="K1061" s="182">
        <v>1000574020</v>
      </c>
      <c r="L1061" s="177">
        <v>41288</v>
      </c>
      <c r="P1061" s="141" t="s">
        <v>54</v>
      </c>
      <c r="U1061" s="141" t="s">
        <v>54</v>
      </c>
      <c r="V1061" s="9">
        <v>0.58958333333333335</v>
      </c>
      <c r="W1061" s="12">
        <v>0.83819444444444446</v>
      </c>
      <c r="Z1061" s="142" t="s">
        <v>120</v>
      </c>
      <c r="AA1061" s="142" t="s">
        <v>54</v>
      </c>
    </row>
    <row r="1062" spans="1:27">
      <c r="A1062" s="4">
        <v>7110</v>
      </c>
      <c r="B1062" s="4" t="s">
        <v>40</v>
      </c>
      <c r="C1062" s="4">
        <v>1624</v>
      </c>
      <c r="D1062" s="4" t="s">
        <v>45</v>
      </c>
      <c r="E1062" s="179">
        <v>41288</v>
      </c>
      <c r="K1062" s="182">
        <v>1000574056</v>
      </c>
      <c r="L1062" s="177">
        <v>41288</v>
      </c>
      <c r="P1062" s="141" t="s">
        <v>54</v>
      </c>
      <c r="U1062" s="141" t="s">
        <v>54</v>
      </c>
      <c r="V1062" s="9">
        <v>0.68333333333333335</v>
      </c>
      <c r="W1062" s="12">
        <v>0.73402777777777772</v>
      </c>
      <c r="Z1062" s="142" t="s">
        <v>120</v>
      </c>
      <c r="AA1062" s="142" t="s">
        <v>54</v>
      </c>
    </row>
    <row r="1063" spans="1:27">
      <c r="A1063" s="4">
        <v>7110</v>
      </c>
      <c r="B1063" s="4" t="s">
        <v>40</v>
      </c>
      <c r="C1063" s="4">
        <v>1647</v>
      </c>
      <c r="D1063" s="4" t="s">
        <v>45</v>
      </c>
      <c r="E1063" s="179">
        <v>41288</v>
      </c>
      <c r="K1063" s="182">
        <v>1000574060</v>
      </c>
      <c r="L1063" s="177">
        <v>41288</v>
      </c>
      <c r="P1063" s="141" t="s">
        <v>54</v>
      </c>
      <c r="U1063" s="141" t="s">
        <v>54</v>
      </c>
      <c r="V1063" s="9">
        <v>0.69930555555555551</v>
      </c>
      <c r="W1063" s="12">
        <v>0.75</v>
      </c>
      <c r="Z1063" s="142" t="s">
        <v>120</v>
      </c>
      <c r="AA1063" s="142" t="s">
        <v>54</v>
      </c>
    </row>
    <row r="1064" spans="1:27">
      <c r="A1064" s="4">
        <v>7110</v>
      </c>
      <c r="B1064" s="4" t="s">
        <v>49</v>
      </c>
      <c r="C1064" s="4">
        <v>1901</v>
      </c>
      <c r="D1064" s="4" t="s">
        <v>45</v>
      </c>
      <c r="E1064" s="179">
        <v>41288</v>
      </c>
      <c r="K1064" s="182">
        <v>1000574069</v>
      </c>
      <c r="L1064" s="177">
        <v>41288</v>
      </c>
      <c r="P1064" s="141" t="s">
        <v>54</v>
      </c>
      <c r="U1064" s="141" t="s">
        <v>54</v>
      </c>
      <c r="V1064" s="9">
        <v>0.79236111111111107</v>
      </c>
      <c r="W1064" s="12">
        <v>0.9375</v>
      </c>
      <c r="Z1064" s="142" t="s">
        <v>120</v>
      </c>
      <c r="AA1064" s="142" t="s">
        <v>54</v>
      </c>
    </row>
    <row r="1065" spans="1:27">
      <c r="A1065" s="4">
        <v>7110</v>
      </c>
      <c r="B1065" s="4" t="s">
        <v>49</v>
      </c>
      <c r="C1065" s="4">
        <v>2048</v>
      </c>
      <c r="D1065" s="4" t="s">
        <v>45</v>
      </c>
      <c r="E1065" s="179">
        <v>41288</v>
      </c>
      <c r="K1065" s="182">
        <v>1000574073</v>
      </c>
      <c r="L1065" s="177">
        <v>41289</v>
      </c>
      <c r="P1065" s="141" t="s">
        <v>54</v>
      </c>
      <c r="U1065" s="141" t="s">
        <v>54</v>
      </c>
      <c r="V1065" s="9">
        <v>0.8666666666666667</v>
      </c>
      <c r="W1065" s="12">
        <v>1.0416666666666666E-2</v>
      </c>
      <c r="Z1065" s="142" t="s">
        <v>120</v>
      </c>
      <c r="AA1065" s="142" t="s">
        <v>54</v>
      </c>
    </row>
    <row r="1066" spans="1:27">
      <c r="A1066" s="4">
        <v>7110</v>
      </c>
      <c r="B1066" s="4" t="s">
        <v>49</v>
      </c>
      <c r="C1066" s="4">
        <v>2052</v>
      </c>
      <c r="D1066" s="4" t="s">
        <v>45</v>
      </c>
      <c r="E1066" s="179">
        <v>41288</v>
      </c>
      <c r="K1066" s="182">
        <v>1000574074</v>
      </c>
      <c r="L1066" s="177">
        <v>41289</v>
      </c>
      <c r="P1066" s="141" t="s">
        <v>54</v>
      </c>
      <c r="U1066" s="141" t="s">
        <v>54</v>
      </c>
      <c r="V1066" s="9">
        <v>0.86944444444444446</v>
      </c>
      <c r="W1066" s="12">
        <v>1.0416666666666666E-2</v>
      </c>
      <c r="Z1066" s="142" t="s">
        <v>120</v>
      </c>
      <c r="AA1066" s="142" t="s">
        <v>54</v>
      </c>
    </row>
    <row r="1067" spans="1:27">
      <c r="A1067" s="4">
        <v>7110</v>
      </c>
      <c r="B1067" s="4" t="s">
        <v>52</v>
      </c>
      <c r="C1067" s="4">
        <v>2113</v>
      </c>
      <c r="D1067" s="4" t="s">
        <v>45</v>
      </c>
      <c r="E1067" s="179">
        <v>41288</v>
      </c>
      <c r="K1067" s="182">
        <v>1000574076</v>
      </c>
      <c r="L1067" s="177">
        <v>41288</v>
      </c>
      <c r="P1067" s="141" t="s">
        <v>54</v>
      </c>
      <c r="U1067" s="141" t="s">
        <v>54</v>
      </c>
      <c r="V1067" s="9">
        <v>0.88402777777777775</v>
      </c>
      <c r="W1067" s="12">
        <v>0.89375000000000004</v>
      </c>
      <c r="Z1067" s="142" t="s">
        <v>120</v>
      </c>
      <c r="AA1067" s="142" t="s">
        <v>54</v>
      </c>
    </row>
    <row r="1068" spans="1:27">
      <c r="A1068" s="4">
        <v>7110</v>
      </c>
      <c r="B1068" s="4" t="s">
        <v>40</v>
      </c>
      <c r="C1068" s="4">
        <v>2141</v>
      </c>
      <c r="D1068" s="4" t="s">
        <v>45</v>
      </c>
      <c r="E1068" s="179">
        <v>41288</v>
      </c>
      <c r="K1068" s="182">
        <v>1000574079</v>
      </c>
      <c r="L1068" s="177">
        <v>41289</v>
      </c>
      <c r="P1068" s="141" t="s">
        <v>54</v>
      </c>
      <c r="U1068" s="141" t="s">
        <v>54</v>
      </c>
      <c r="V1068" s="9">
        <v>0.90347222222222223</v>
      </c>
      <c r="W1068" s="12">
        <v>7.9861111111111105E-2</v>
      </c>
      <c r="Z1068" s="142" t="s">
        <v>120</v>
      </c>
      <c r="AA1068" s="142" t="s">
        <v>54</v>
      </c>
    </row>
    <row r="1069" spans="1:27">
      <c r="A1069" s="4">
        <v>7108</v>
      </c>
      <c r="B1069" s="4" t="s">
        <v>38</v>
      </c>
      <c r="C1069" s="4">
        <v>1602</v>
      </c>
      <c r="D1069" s="4" t="s">
        <v>45</v>
      </c>
      <c r="E1069" s="179">
        <v>41289</v>
      </c>
      <c r="K1069" s="182">
        <v>14674</v>
      </c>
      <c r="L1069" s="177">
        <v>41289</v>
      </c>
      <c r="P1069" s="141" t="s">
        <v>54</v>
      </c>
      <c r="U1069" s="141" t="s">
        <v>54</v>
      </c>
      <c r="V1069" s="9">
        <v>0.66805555555555551</v>
      </c>
      <c r="W1069" s="12">
        <v>0.80277777777777781</v>
      </c>
      <c r="Z1069" s="142" t="s">
        <v>120</v>
      </c>
      <c r="AA1069" s="142" t="s">
        <v>54</v>
      </c>
    </row>
    <row r="1070" spans="1:27">
      <c r="A1070" s="4">
        <v>7110</v>
      </c>
      <c r="B1070" s="4" t="s">
        <v>40</v>
      </c>
      <c r="C1070" s="4">
        <v>1405</v>
      </c>
      <c r="D1070" s="4" t="s">
        <v>45</v>
      </c>
      <c r="E1070" s="179">
        <v>41289</v>
      </c>
      <c r="K1070" s="182">
        <v>217442</v>
      </c>
      <c r="L1070" s="177">
        <v>41289</v>
      </c>
      <c r="P1070" s="141" t="s">
        <v>54</v>
      </c>
      <c r="U1070" s="141" t="s">
        <v>54</v>
      </c>
      <c r="V1070" s="9">
        <v>0.58680555555555558</v>
      </c>
      <c r="W1070" s="12">
        <v>0.875</v>
      </c>
      <c r="Z1070" s="142" t="s">
        <v>120</v>
      </c>
      <c r="AA1070" s="142" t="s">
        <v>54</v>
      </c>
    </row>
    <row r="1071" spans="1:27">
      <c r="A1071" s="4">
        <v>7108</v>
      </c>
      <c r="B1071" s="4" t="s">
        <v>38</v>
      </c>
      <c r="C1071" s="4">
        <v>1951</v>
      </c>
      <c r="D1071" s="4" t="s">
        <v>45</v>
      </c>
      <c r="E1071" s="179">
        <v>41289</v>
      </c>
      <c r="K1071" s="182">
        <v>224807</v>
      </c>
      <c r="L1071" s="177">
        <v>41290</v>
      </c>
      <c r="P1071" s="141" t="s">
        <v>54</v>
      </c>
      <c r="U1071" s="141" t="s">
        <v>54</v>
      </c>
      <c r="V1071" s="9">
        <v>0.82708333333333328</v>
      </c>
      <c r="W1071" s="12">
        <v>0.41944444444444445</v>
      </c>
      <c r="Z1071" s="142" t="s">
        <v>120</v>
      </c>
      <c r="AA1071" s="142" t="s">
        <v>54</v>
      </c>
    </row>
    <row r="1072" spans="1:27">
      <c r="A1072" s="4">
        <v>7107</v>
      </c>
      <c r="B1072" s="4" t="s">
        <v>39</v>
      </c>
      <c r="C1072" s="4">
        <v>1951</v>
      </c>
      <c r="D1072" s="4" t="s">
        <v>38</v>
      </c>
      <c r="E1072" s="179">
        <v>41289</v>
      </c>
      <c r="K1072" s="182">
        <v>224807</v>
      </c>
      <c r="L1072" s="177">
        <v>41290</v>
      </c>
      <c r="P1072" s="141">
        <v>0</v>
      </c>
      <c r="U1072" s="141" t="s">
        <v>54</v>
      </c>
      <c r="V1072" s="9">
        <v>0.82708333333333328</v>
      </c>
      <c r="W1072" s="12">
        <v>0.42083333333333334</v>
      </c>
      <c r="Z1072" s="142" t="s">
        <v>120</v>
      </c>
      <c r="AA1072" s="142" t="s">
        <v>54</v>
      </c>
    </row>
    <row r="1073" spans="1:27">
      <c r="A1073" s="4">
        <v>7108</v>
      </c>
      <c r="B1073" s="4" t="s">
        <v>38</v>
      </c>
      <c r="C1073" s="4">
        <v>1958</v>
      </c>
      <c r="D1073" s="4" t="s">
        <v>45</v>
      </c>
      <c r="E1073" s="179">
        <v>41289</v>
      </c>
      <c r="K1073" s="182">
        <v>235734</v>
      </c>
      <c r="L1073" s="177">
        <v>41289</v>
      </c>
      <c r="P1073" s="141" t="s">
        <v>54</v>
      </c>
      <c r="U1073" s="141" t="s">
        <v>54</v>
      </c>
      <c r="V1073" s="9">
        <v>0.83194444444444449</v>
      </c>
      <c r="W1073" s="12">
        <v>0.91666666666666663</v>
      </c>
      <c r="Z1073" s="142" t="s">
        <v>120</v>
      </c>
      <c r="AA1073" s="142" t="s">
        <v>54</v>
      </c>
    </row>
    <row r="1074" spans="1:27">
      <c r="A1074" s="4">
        <v>7108</v>
      </c>
      <c r="B1074" s="4" t="s">
        <v>38</v>
      </c>
      <c r="C1074" s="4">
        <v>1619</v>
      </c>
      <c r="D1074" s="4" t="s">
        <v>45</v>
      </c>
      <c r="E1074" s="179">
        <v>41289</v>
      </c>
      <c r="K1074" s="182">
        <v>295404</v>
      </c>
      <c r="L1074" s="177">
        <v>41289</v>
      </c>
      <c r="P1074" s="141" t="s">
        <v>54</v>
      </c>
      <c r="U1074" s="141" t="s">
        <v>54</v>
      </c>
      <c r="V1074" s="9">
        <v>0.67986111111111114</v>
      </c>
      <c r="W1074" s="12">
        <v>0.82499999999999996</v>
      </c>
      <c r="Z1074" s="142" t="s">
        <v>120</v>
      </c>
      <c r="AA1074" s="142" t="s">
        <v>54</v>
      </c>
    </row>
    <row r="1075" spans="1:27">
      <c r="A1075" s="4">
        <v>7110</v>
      </c>
      <c r="B1075" s="4" t="s">
        <v>40</v>
      </c>
      <c r="C1075" s="4">
        <v>540</v>
      </c>
      <c r="D1075" s="4" t="s">
        <v>45</v>
      </c>
      <c r="E1075" s="179">
        <v>41289</v>
      </c>
      <c r="K1075" s="182">
        <v>84039864</v>
      </c>
      <c r="L1075" s="177">
        <v>41289</v>
      </c>
      <c r="P1075" s="141" t="s">
        <v>54</v>
      </c>
      <c r="U1075" s="141" t="s">
        <v>54</v>
      </c>
      <c r="V1075" s="9">
        <v>0.2361111111111111</v>
      </c>
      <c r="W1075" s="12">
        <v>0.46180555555555558</v>
      </c>
      <c r="Z1075" s="142" t="s">
        <v>120</v>
      </c>
      <c r="AA1075" s="142" t="s">
        <v>54</v>
      </c>
    </row>
    <row r="1076" spans="1:27">
      <c r="A1076" s="4">
        <v>7108</v>
      </c>
      <c r="B1076" s="4" t="s">
        <v>38</v>
      </c>
      <c r="C1076" s="4">
        <v>1628</v>
      </c>
      <c r="D1076" s="4" t="s">
        <v>45</v>
      </c>
      <c r="E1076" s="179">
        <v>41289</v>
      </c>
      <c r="K1076" s="182">
        <v>90000715</v>
      </c>
      <c r="L1076" s="177">
        <v>41290</v>
      </c>
      <c r="P1076" s="141" t="s">
        <v>54</v>
      </c>
      <c r="U1076" s="141" t="s">
        <v>54</v>
      </c>
      <c r="V1076" s="9">
        <v>0.68611111111111112</v>
      </c>
      <c r="W1076" s="12">
        <v>0.54583333333333328</v>
      </c>
      <c r="Z1076" s="142" t="s">
        <v>120</v>
      </c>
      <c r="AA1076" s="142" t="s">
        <v>54</v>
      </c>
    </row>
    <row r="1077" spans="1:27">
      <c r="A1077" s="4">
        <v>7107</v>
      </c>
      <c r="B1077" s="4" t="s">
        <v>43</v>
      </c>
      <c r="C1077" s="4">
        <v>1628</v>
      </c>
      <c r="D1077" s="4" t="s">
        <v>38</v>
      </c>
      <c r="E1077" s="179">
        <v>41289</v>
      </c>
      <c r="K1077" s="182">
        <v>90000715</v>
      </c>
      <c r="L1077" s="177">
        <v>41290</v>
      </c>
      <c r="P1077" s="141">
        <v>0</v>
      </c>
      <c r="U1077" s="141" t="s">
        <v>54</v>
      </c>
      <c r="V1077" s="9">
        <v>0.68611111111111112</v>
      </c>
      <c r="W1077" s="12">
        <v>0.54652777777777772</v>
      </c>
      <c r="Z1077" s="142" t="s">
        <v>120</v>
      </c>
      <c r="AA1077" s="142" t="s">
        <v>54</v>
      </c>
    </row>
    <row r="1078" spans="1:27">
      <c r="A1078" s="4">
        <v>7110</v>
      </c>
      <c r="B1078" s="4" t="s">
        <v>49</v>
      </c>
      <c r="C1078" s="4">
        <v>1543</v>
      </c>
      <c r="D1078" s="4" t="s">
        <v>45</v>
      </c>
      <c r="E1078" s="179">
        <v>41289</v>
      </c>
      <c r="K1078" s="182">
        <v>90019616</v>
      </c>
      <c r="L1078" s="177">
        <v>41290</v>
      </c>
      <c r="P1078" s="141" t="s">
        <v>54</v>
      </c>
      <c r="U1078" s="141" t="s">
        <v>54</v>
      </c>
      <c r="V1078" s="9">
        <v>0.65486111111111112</v>
      </c>
      <c r="W1078" s="12">
        <v>0.25</v>
      </c>
      <c r="Z1078" s="142" t="s">
        <v>120</v>
      </c>
      <c r="AA1078" s="142" t="s">
        <v>54</v>
      </c>
    </row>
    <row r="1079" spans="1:27">
      <c r="A1079" s="4">
        <v>7110</v>
      </c>
      <c r="B1079" s="4" t="s">
        <v>49</v>
      </c>
      <c r="C1079" s="4">
        <v>2157</v>
      </c>
      <c r="D1079" s="4" t="s">
        <v>45</v>
      </c>
      <c r="E1079" s="179">
        <v>41289</v>
      </c>
      <c r="K1079" s="182">
        <v>90048938</v>
      </c>
      <c r="L1079" s="177">
        <v>41290</v>
      </c>
      <c r="P1079" s="141" t="s">
        <v>54</v>
      </c>
      <c r="U1079" s="141" t="s">
        <v>54</v>
      </c>
      <c r="V1079" s="9">
        <v>0.9145833333333333</v>
      </c>
      <c r="W1079" s="12">
        <v>3.472222222222222E-3</v>
      </c>
      <c r="Z1079" s="142" t="s">
        <v>120</v>
      </c>
      <c r="AA1079" s="142" t="s">
        <v>54</v>
      </c>
    </row>
    <row r="1080" spans="1:27">
      <c r="A1080" s="4">
        <v>7110</v>
      </c>
      <c r="B1080" s="4" t="s">
        <v>40</v>
      </c>
      <c r="C1080" s="4">
        <v>1748</v>
      </c>
      <c r="D1080" s="4" t="s">
        <v>45</v>
      </c>
      <c r="E1080" s="179">
        <v>41289</v>
      </c>
      <c r="K1080" s="182">
        <v>90099206</v>
      </c>
      <c r="L1080" s="177">
        <v>41289</v>
      </c>
      <c r="P1080" s="141" t="s">
        <v>54</v>
      </c>
      <c r="U1080" s="141" t="s">
        <v>54</v>
      </c>
      <c r="V1080" s="9">
        <v>0.7416666666666667</v>
      </c>
      <c r="W1080" s="12">
        <v>0.95833333333333337</v>
      </c>
      <c r="Z1080" s="142" t="s">
        <v>120</v>
      </c>
      <c r="AA1080" s="142" t="s">
        <v>54</v>
      </c>
    </row>
    <row r="1081" spans="1:27">
      <c r="A1081" s="4">
        <v>7108</v>
      </c>
      <c r="B1081" s="4" t="s">
        <v>38</v>
      </c>
      <c r="C1081" s="4">
        <v>2059</v>
      </c>
      <c r="D1081" s="4" t="s">
        <v>45</v>
      </c>
      <c r="E1081" s="179">
        <v>41289</v>
      </c>
      <c r="K1081" s="182">
        <v>90138572</v>
      </c>
      <c r="L1081" s="177">
        <v>41290</v>
      </c>
      <c r="P1081" s="141" t="s">
        <v>54</v>
      </c>
      <c r="U1081" s="141" t="s">
        <v>54</v>
      </c>
      <c r="V1081" s="9">
        <v>0.87430555555555556</v>
      </c>
      <c r="W1081" s="12">
        <v>9.2361111111111116E-2</v>
      </c>
      <c r="Z1081" s="142" t="s">
        <v>120</v>
      </c>
      <c r="AA1081" s="142" t="s">
        <v>54</v>
      </c>
    </row>
    <row r="1082" spans="1:27">
      <c r="A1082" s="4">
        <v>7110</v>
      </c>
      <c r="B1082" s="4" t="s">
        <v>40</v>
      </c>
      <c r="C1082" s="4">
        <v>1010</v>
      </c>
      <c r="D1082" s="4" t="s">
        <v>45</v>
      </c>
      <c r="E1082" s="179">
        <v>41289</v>
      </c>
      <c r="K1082" s="182">
        <v>90182990</v>
      </c>
      <c r="L1082" s="177">
        <v>41289</v>
      </c>
      <c r="P1082" s="141" t="s">
        <v>54</v>
      </c>
      <c r="U1082" s="141" t="s">
        <v>54</v>
      </c>
      <c r="V1082" s="9">
        <v>0.4236111111111111</v>
      </c>
      <c r="W1082" s="12">
        <v>0.60902777777777772</v>
      </c>
      <c r="Z1082" s="142" t="s">
        <v>120</v>
      </c>
      <c r="AA1082" s="142" t="s">
        <v>54</v>
      </c>
    </row>
    <row r="1083" spans="1:27">
      <c r="A1083" s="4">
        <v>7108</v>
      </c>
      <c r="B1083" s="4" t="s">
        <v>38</v>
      </c>
      <c r="C1083" s="4">
        <v>1016</v>
      </c>
      <c r="D1083" s="4" t="s">
        <v>45</v>
      </c>
      <c r="E1083" s="179">
        <v>41289</v>
      </c>
      <c r="K1083" s="182">
        <v>99007333</v>
      </c>
      <c r="L1083" s="177">
        <v>41289</v>
      </c>
      <c r="P1083" s="141" t="s">
        <v>54</v>
      </c>
      <c r="U1083" s="141" t="s">
        <v>54</v>
      </c>
      <c r="V1083" s="9">
        <v>0.42777777777777776</v>
      </c>
      <c r="W1083" s="12">
        <v>0.63541666666666663</v>
      </c>
      <c r="Z1083" s="142" t="s">
        <v>120</v>
      </c>
      <c r="AA1083" s="142" t="s">
        <v>54</v>
      </c>
    </row>
    <row r="1084" spans="1:27">
      <c r="A1084" s="4">
        <v>7108</v>
      </c>
      <c r="B1084" s="4" t="s">
        <v>38</v>
      </c>
      <c r="C1084" s="4">
        <v>1032</v>
      </c>
      <c r="D1084" s="4" t="s">
        <v>45</v>
      </c>
      <c r="E1084" s="179">
        <v>41289</v>
      </c>
      <c r="K1084" s="182">
        <v>99022122</v>
      </c>
      <c r="L1084" s="177">
        <v>41289</v>
      </c>
      <c r="P1084" s="141" t="s">
        <v>54</v>
      </c>
      <c r="U1084" s="141" t="s">
        <v>54</v>
      </c>
      <c r="V1084" s="9">
        <v>0.43888888888888888</v>
      </c>
      <c r="W1084" s="12">
        <v>0.7055555555555556</v>
      </c>
      <c r="Z1084" s="142" t="s">
        <v>120</v>
      </c>
      <c r="AA1084" s="142" t="s">
        <v>54</v>
      </c>
    </row>
    <row r="1085" spans="1:27">
      <c r="A1085" s="4">
        <v>7108</v>
      </c>
      <c r="B1085" s="4" t="s">
        <v>38</v>
      </c>
      <c r="C1085" s="4">
        <v>1509</v>
      </c>
      <c r="D1085" s="4" t="s">
        <v>45</v>
      </c>
      <c r="E1085" s="179">
        <v>41289</v>
      </c>
      <c r="K1085" s="182">
        <v>99031781</v>
      </c>
      <c r="L1085" s="177">
        <v>41289</v>
      </c>
      <c r="P1085" s="141" t="s">
        <v>54</v>
      </c>
      <c r="U1085" s="141" t="s">
        <v>54</v>
      </c>
      <c r="V1085" s="9">
        <v>0.63124999999999998</v>
      </c>
      <c r="W1085" s="12">
        <v>0.76736111111111116</v>
      </c>
      <c r="Z1085" s="142" t="s">
        <v>120</v>
      </c>
      <c r="AA1085" s="142" t="s">
        <v>54</v>
      </c>
    </row>
    <row r="1086" spans="1:27">
      <c r="A1086" s="4">
        <v>7108</v>
      </c>
      <c r="B1086" s="4" t="s">
        <v>38</v>
      </c>
      <c r="C1086" s="4">
        <v>1101</v>
      </c>
      <c r="D1086" s="4" t="s">
        <v>45</v>
      </c>
      <c r="E1086" s="179">
        <v>41289</v>
      </c>
      <c r="K1086" s="182">
        <v>99032137</v>
      </c>
      <c r="L1086" s="177">
        <v>41289</v>
      </c>
      <c r="P1086" s="141" t="s">
        <v>54</v>
      </c>
      <c r="U1086" s="141" t="s">
        <v>54</v>
      </c>
      <c r="V1086" s="9">
        <v>0.45902777777777776</v>
      </c>
      <c r="W1086" s="12">
        <v>0.62152777777777779</v>
      </c>
      <c r="Z1086" s="142" t="s">
        <v>120</v>
      </c>
      <c r="AA1086" s="142" t="s">
        <v>54</v>
      </c>
    </row>
    <row r="1087" spans="1:27">
      <c r="A1087" s="4">
        <v>7110</v>
      </c>
      <c r="B1087" s="4" t="s">
        <v>40</v>
      </c>
      <c r="C1087" s="4">
        <v>2131</v>
      </c>
      <c r="D1087" s="4" t="s">
        <v>45</v>
      </c>
      <c r="E1087" s="179">
        <v>41289</v>
      </c>
      <c r="K1087" s="182">
        <v>99036090</v>
      </c>
      <c r="L1087" s="177">
        <v>41289</v>
      </c>
      <c r="P1087" s="141" t="s">
        <v>54</v>
      </c>
      <c r="U1087" s="141" t="s">
        <v>54</v>
      </c>
      <c r="V1087" s="9">
        <v>0.89652777777777781</v>
      </c>
      <c r="W1087" s="12">
        <v>0.95833333333333337</v>
      </c>
      <c r="Z1087" s="142" t="s">
        <v>120</v>
      </c>
      <c r="AA1087" s="142" t="s">
        <v>54</v>
      </c>
    </row>
    <row r="1088" spans="1:27">
      <c r="A1088" s="4">
        <v>7108</v>
      </c>
      <c r="B1088" s="4" t="s">
        <v>38</v>
      </c>
      <c r="C1088" s="4">
        <v>2317</v>
      </c>
      <c r="D1088" s="4" t="s">
        <v>45</v>
      </c>
      <c r="E1088" s="179">
        <v>41289</v>
      </c>
      <c r="K1088" s="182">
        <v>99037070</v>
      </c>
      <c r="L1088" s="177">
        <v>41290</v>
      </c>
      <c r="P1088" s="141" t="s">
        <v>54</v>
      </c>
      <c r="U1088" s="141" t="s">
        <v>54</v>
      </c>
      <c r="V1088" s="9">
        <v>0.97013888888888888</v>
      </c>
      <c r="W1088" s="12">
        <v>0.70486111111111116</v>
      </c>
      <c r="Z1088" s="142" t="s">
        <v>120</v>
      </c>
      <c r="AA1088" s="142" t="s">
        <v>54</v>
      </c>
    </row>
    <row r="1089" spans="1:27">
      <c r="A1089" s="4">
        <v>7107</v>
      </c>
      <c r="B1089" s="4" t="s">
        <v>40</v>
      </c>
      <c r="C1089" s="4">
        <v>2317</v>
      </c>
      <c r="D1089" s="4" t="s">
        <v>38</v>
      </c>
      <c r="E1089" s="179">
        <v>41289</v>
      </c>
      <c r="K1089" s="182">
        <v>99037070</v>
      </c>
      <c r="L1089" s="177">
        <v>41290</v>
      </c>
      <c r="P1089" s="141">
        <v>0</v>
      </c>
      <c r="U1089" s="141" t="s">
        <v>54</v>
      </c>
      <c r="V1089" s="9">
        <v>0.97013888888888888</v>
      </c>
      <c r="W1089" s="12">
        <v>0.7055555555555556</v>
      </c>
      <c r="Z1089" s="142" t="s">
        <v>120</v>
      </c>
      <c r="AA1089" s="142" t="s">
        <v>54</v>
      </c>
    </row>
    <row r="1090" spans="1:27">
      <c r="A1090" s="4">
        <v>7108</v>
      </c>
      <c r="B1090" s="4" t="s">
        <v>38</v>
      </c>
      <c r="C1090" s="4">
        <v>1407</v>
      </c>
      <c r="D1090" s="4" t="s">
        <v>45</v>
      </c>
      <c r="E1090" s="179">
        <v>41289</v>
      </c>
      <c r="K1090" s="182">
        <v>1000011903</v>
      </c>
      <c r="L1090" s="177">
        <v>41289</v>
      </c>
      <c r="P1090" s="141" t="s">
        <v>54</v>
      </c>
      <c r="U1090" s="141" t="s">
        <v>54</v>
      </c>
      <c r="V1090" s="9">
        <v>0.58819444444444446</v>
      </c>
      <c r="W1090" s="12">
        <v>0.76041666666666663</v>
      </c>
      <c r="Z1090" s="142" t="s">
        <v>120</v>
      </c>
      <c r="AA1090" s="142" t="s">
        <v>54</v>
      </c>
    </row>
    <row r="1091" spans="1:27">
      <c r="A1091" s="4">
        <v>7107</v>
      </c>
      <c r="B1091" s="4" t="s">
        <v>39</v>
      </c>
      <c r="C1091" s="4">
        <v>1407</v>
      </c>
      <c r="D1091" s="4" t="s">
        <v>38</v>
      </c>
      <c r="E1091" s="179">
        <v>41289</v>
      </c>
      <c r="K1091" s="182">
        <v>1000011903</v>
      </c>
      <c r="L1091" s="177">
        <v>41289</v>
      </c>
      <c r="P1091" s="141">
        <v>0</v>
      </c>
      <c r="U1091" s="141" t="s">
        <v>54</v>
      </c>
      <c r="V1091" s="9">
        <v>0.58819444444444446</v>
      </c>
      <c r="W1091" s="12">
        <v>0.76527777777777772</v>
      </c>
      <c r="Z1091" s="142" t="s">
        <v>120</v>
      </c>
      <c r="AA1091" s="142" t="s">
        <v>54</v>
      </c>
    </row>
    <row r="1092" spans="1:27">
      <c r="A1092" s="4">
        <v>7108</v>
      </c>
      <c r="B1092" s="4" t="s">
        <v>38</v>
      </c>
      <c r="C1092" s="4">
        <v>1558</v>
      </c>
      <c r="D1092" s="4" t="s">
        <v>45</v>
      </c>
      <c r="E1092" s="179">
        <v>41289</v>
      </c>
      <c r="K1092" s="182">
        <v>1000069677</v>
      </c>
      <c r="L1092" s="177">
        <v>41289</v>
      </c>
      <c r="P1092" s="141" t="s">
        <v>54</v>
      </c>
      <c r="U1092" s="141" t="s">
        <v>54</v>
      </c>
      <c r="V1092" s="9">
        <v>0.66527777777777775</v>
      </c>
      <c r="W1092" s="12">
        <v>0.86319444444444449</v>
      </c>
      <c r="Z1092" s="142" t="s">
        <v>120</v>
      </c>
      <c r="AA1092" s="142" t="s">
        <v>54</v>
      </c>
    </row>
    <row r="1093" spans="1:27">
      <c r="A1093" s="4">
        <v>7110</v>
      </c>
      <c r="B1093" s="4" t="s">
        <v>49</v>
      </c>
      <c r="C1093" s="4">
        <v>1720</v>
      </c>
      <c r="D1093" s="4" t="s">
        <v>45</v>
      </c>
      <c r="E1093" s="179">
        <v>41289</v>
      </c>
      <c r="K1093" s="182">
        <v>1000075394</v>
      </c>
      <c r="L1093" s="177">
        <v>41290</v>
      </c>
      <c r="P1093" s="141" t="s">
        <v>54</v>
      </c>
      <c r="U1093" s="141" t="s">
        <v>54</v>
      </c>
      <c r="V1093" s="9">
        <v>0.72222222222222221</v>
      </c>
      <c r="W1093" s="12">
        <v>3.6111111111111108E-2</v>
      </c>
      <c r="Z1093" s="142" t="s">
        <v>120</v>
      </c>
      <c r="AA1093" s="142" t="s">
        <v>54</v>
      </c>
    </row>
    <row r="1094" spans="1:27">
      <c r="A1094" s="4">
        <v>7110</v>
      </c>
      <c r="B1094" s="4" t="s">
        <v>40</v>
      </c>
      <c r="C1094" s="4">
        <v>2037</v>
      </c>
      <c r="D1094" s="4" t="s">
        <v>45</v>
      </c>
      <c r="E1094" s="179">
        <v>41289</v>
      </c>
      <c r="K1094" s="182">
        <v>1000124743</v>
      </c>
      <c r="L1094" s="177">
        <v>41290</v>
      </c>
      <c r="P1094" s="141" t="s">
        <v>54</v>
      </c>
      <c r="U1094" s="141" t="s">
        <v>54</v>
      </c>
      <c r="V1094" s="9">
        <v>0.85902777777777772</v>
      </c>
      <c r="W1094" s="12">
        <v>0.125</v>
      </c>
      <c r="Z1094" s="142" t="s">
        <v>120</v>
      </c>
      <c r="AA1094" s="142" t="s">
        <v>54</v>
      </c>
    </row>
    <row r="1095" spans="1:27">
      <c r="A1095" s="4">
        <v>7110</v>
      </c>
      <c r="B1095" s="4" t="s">
        <v>49</v>
      </c>
      <c r="C1095" s="4">
        <v>2135</v>
      </c>
      <c r="D1095" s="4" t="s">
        <v>45</v>
      </c>
      <c r="E1095" s="179">
        <v>41289</v>
      </c>
      <c r="K1095" s="182">
        <v>1000147384</v>
      </c>
      <c r="L1095" s="177">
        <v>41290</v>
      </c>
      <c r="P1095" s="141" t="s">
        <v>54</v>
      </c>
      <c r="U1095" s="141" t="s">
        <v>54</v>
      </c>
      <c r="V1095" s="9">
        <v>0.89930555555555558</v>
      </c>
      <c r="W1095" s="12">
        <v>9.7222222222222224E-3</v>
      </c>
      <c r="Z1095" s="142" t="s">
        <v>120</v>
      </c>
      <c r="AA1095" s="142" t="s">
        <v>54</v>
      </c>
    </row>
    <row r="1096" spans="1:27">
      <c r="A1096" s="4">
        <v>7108</v>
      </c>
      <c r="B1096" s="4" t="s">
        <v>38</v>
      </c>
      <c r="C1096" s="4">
        <v>1211</v>
      </c>
      <c r="D1096" s="4" t="s">
        <v>45</v>
      </c>
      <c r="E1096" s="179">
        <v>41289</v>
      </c>
      <c r="K1096" s="182">
        <v>1000149250</v>
      </c>
      <c r="L1096" s="177">
        <v>41289</v>
      </c>
      <c r="P1096" s="141" t="s">
        <v>54</v>
      </c>
      <c r="U1096" s="141" t="s">
        <v>54</v>
      </c>
      <c r="V1096" s="9">
        <v>0.50763888888888886</v>
      </c>
      <c r="W1096" s="12">
        <v>0.7319444444444444</v>
      </c>
      <c r="Z1096" s="142" t="s">
        <v>120</v>
      </c>
      <c r="AA1096" s="142" t="s">
        <v>54</v>
      </c>
    </row>
    <row r="1097" spans="1:27">
      <c r="A1097" s="4">
        <v>7108</v>
      </c>
      <c r="B1097" s="4" t="s">
        <v>38</v>
      </c>
      <c r="C1097" s="4">
        <v>2246</v>
      </c>
      <c r="D1097" s="4" t="s">
        <v>45</v>
      </c>
      <c r="E1097" s="179">
        <v>41289</v>
      </c>
      <c r="K1097" s="182">
        <v>1000152281</v>
      </c>
      <c r="L1097" s="177">
        <v>41290</v>
      </c>
      <c r="P1097" s="141" t="s">
        <v>54</v>
      </c>
      <c r="U1097" s="141" t="s">
        <v>54</v>
      </c>
      <c r="V1097" s="9">
        <v>0.94861111111111107</v>
      </c>
      <c r="W1097" s="12">
        <v>0.27083333333333331</v>
      </c>
      <c r="Z1097" s="142" t="s">
        <v>120</v>
      </c>
      <c r="AA1097" s="142" t="s">
        <v>54</v>
      </c>
    </row>
    <row r="1098" spans="1:27">
      <c r="A1098" s="4">
        <v>7107</v>
      </c>
      <c r="B1098" s="4" t="s">
        <v>40</v>
      </c>
      <c r="C1098" s="4">
        <v>2246</v>
      </c>
      <c r="D1098" s="4" t="s">
        <v>38</v>
      </c>
      <c r="E1098" s="179">
        <v>41289</v>
      </c>
      <c r="K1098" s="182">
        <v>1000152281</v>
      </c>
      <c r="L1098" s="177">
        <v>41290</v>
      </c>
      <c r="P1098" s="141">
        <v>0</v>
      </c>
      <c r="U1098" s="141" t="s">
        <v>54</v>
      </c>
      <c r="V1098" s="9">
        <v>0.94861111111111107</v>
      </c>
      <c r="W1098" s="12">
        <v>0.28402777777777777</v>
      </c>
      <c r="Z1098" s="142" t="s">
        <v>120</v>
      </c>
      <c r="AA1098" s="142" t="s">
        <v>54</v>
      </c>
    </row>
    <row r="1099" spans="1:27">
      <c r="A1099" s="4">
        <v>7110</v>
      </c>
      <c r="B1099" s="4" t="s">
        <v>40</v>
      </c>
      <c r="C1099" s="4">
        <v>1212</v>
      </c>
      <c r="D1099" s="4" t="s">
        <v>45</v>
      </c>
      <c r="E1099" s="179">
        <v>41289</v>
      </c>
      <c r="K1099" s="182">
        <v>1000172221</v>
      </c>
      <c r="L1099" s="177">
        <v>41289</v>
      </c>
      <c r="P1099" s="141" t="s">
        <v>54</v>
      </c>
      <c r="U1099" s="141" t="s">
        <v>54</v>
      </c>
      <c r="V1099" s="9">
        <v>0.5083333333333333</v>
      </c>
      <c r="W1099" s="12">
        <v>0.67638888888888893</v>
      </c>
      <c r="Z1099" s="142" t="s">
        <v>120</v>
      </c>
      <c r="AA1099" s="142" t="s">
        <v>54</v>
      </c>
    </row>
    <row r="1100" spans="1:27">
      <c r="A1100" s="4">
        <v>7108</v>
      </c>
      <c r="B1100" s="4" t="s">
        <v>38</v>
      </c>
      <c r="C1100" s="4">
        <v>129</v>
      </c>
      <c r="D1100" s="4" t="s">
        <v>45</v>
      </c>
      <c r="E1100" s="179">
        <v>41289</v>
      </c>
      <c r="K1100" s="182">
        <v>1000182790</v>
      </c>
      <c r="L1100" s="177">
        <v>41289</v>
      </c>
      <c r="P1100" s="141" t="s">
        <v>54</v>
      </c>
      <c r="U1100" s="141" t="s">
        <v>54</v>
      </c>
      <c r="V1100" s="9">
        <v>6.1805555555555558E-2</v>
      </c>
      <c r="W1100" s="12">
        <v>0.31180555555555556</v>
      </c>
      <c r="Z1100" s="142" t="s">
        <v>120</v>
      </c>
      <c r="AA1100" s="142" t="s">
        <v>54</v>
      </c>
    </row>
    <row r="1101" spans="1:27">
      <c r="A1101" s="4">
        <v>7107</v>
      </c>
      <c r="B1101" s="4" t="s">
        <v>40</v>
      </c>
      <c r="C1101" s="4">
        <v>129</v>
      </c>
      <c r="D1101" s="4" t="s">
        <v>38</v>
      </c>
      <c r="E1101" s="179">
        <v>41289</v>
      </c>
      <c r="K1101" s="182">
        <v>1000182790</v>
      </c>
      <c r="L1101" s="177">
        <v>41289</v>
      </c>
      <c r="P1101" s="141">
        <v>0</v>
      </c>
      <c r="U1101" s="141" t="s">
        <v>54</v>
      </c>
      <c r="V1101" s="9">
        <v>6.1805555555555558E-2</v>
      </c>
      <c r="W1101" s="12">
        <v>0.47083333333333333</v>
      </c>
      <c r="Z1101" s="142" t="s">
        <v>120</v>
      </c>
      <c r="AA1101" s="142" t="s">
        <v>54</v>
      </c>
    </row>
    <row r="1102" spans="1:27">
      <c r="A1102" s="4">
        <v>7108</v>
      </c>
      <c r="B1102" s="4" t="s">
        <v>38</v>
      </c>
      <c r="C1102" s="4">
        <v>1540</v>
      </c>
      <c r="D1102" s="4" t="s">
        <v>45</v>
      </c>
      <c r="E1102" s="179">
        <v>41289</v>
      </c>
      <c r="K1102" s="182">
        <v>1000190309</v>
      </c>
      <c r="L1102" s="177">
        <v>41290</v>
      </c>
      <c r="P1102" s="141" t="s">
        <v>54</v>
      </c>
      <c r="U1102" s="141" t="s">
        <v>54</v>
      </c>
      <c r="V1102" s="9">
        <v>0.65277777777777779</v>
      </c>
      <c r="W1102" s="12">
        <v>0.66736111111111107</v>
      </c>
      <c r="Z1102" s="142" t="s">
        <v>120</v>
      </c>
      <c r="AA1102" s="142" t="s">
        <v>54</v>
      </c>
    </row>
    <row r="1103" spans="1:27">
      <c r="A1103" s="4">
        <v>7107</v>
      </c>
      <c r="B1103" s="4" t="s">
        <v>39</v>
      </c>
      <c r="C1103" s="4">
        <v>1540</v>
      </c>
      <c r="D1103" s="4" t="s">
        <v>38</v>
      </c>
      <c r="E1103" s="179">
        <v>41289</v>
      </c>
      <c r="K1103" s="182">
        <v>1000190309</v>
      </c>
      <c r="L1103" s="177">
        <v>41290</v>
      </c>
      <c r="P1103" s="141">
        <v>0</v>
      </c>
      <c r="U1103" s="141" t="s">
        <v>54</v>
      </c>
      <c r="V1103" s="9">
        <v>0.65277777777777779</v>
      </c>
      <c r="W1103" s="12">
        <v>0.66874999999999996</v>
      </c>
      <c r="Z1103" s="142" t="s">
        <v>120</v>
      </c>
      <c r="AA1103" s="142" t="s">
        <v>54</v>
      </c>
    </row>
    <row r="1104" spans="1:27">
      <c r="A1104" s="4">
        <v>7108</v>
      </c>
      <c r="B1104" s="4" t="s">
        <v>38</v>
      </c>
      <c r="C1104" s="4">
        <v>808</v>
      </c>
      <c r="D1104" s="4" t="s">
        <v>45</v>
      </c>
      <c r="E1104" s="179">
        <v>41289</v>
      </c>
      <c r="K1104" s="182">
        <v>1000193327</v>
      </c>
      <c r="L1104" s="177">
        <v>41290</v>
      </c>
      <c r="P1104" s="141" t="s">
        <v>54</v>
      </c>
      <c r="U1104" s="141" t="s">
        <v>54</v>
      </c>
      <c r="V1104" s="9">
        <v>0.33888888888888891</v>
      </c>
      <c r="W1104" s="12">
        <v>0.52777777777777779</v>
      </c>
      <c r="Z1104" s="142" t="s">
        <v>120</v>
      </c>
      <c r="AA1104" s="142" t="s">
        <v>54</v>
      </c>
    </row>
    <row r="1105" spans="1:27">
      <c r="A1105" s="4">
        <v>7107</v>
      </c>
      <c r="B1105" s="87" t="s">
        <v>44</v>
      </c>
      <c r="C1105" s="4">
        <v>808</v>
      </c>
      <c r="D1105" s="4" t="s">
        <v>38</v>
      </c>
      <c r="E1105" s="179">
        <v>41289</v>
      </c>
      <c r="K1105" s="182">
        <v>1000193327</v>
      </c>
      <c r="L1105" s="177">
        <v>41290</v>
      </c>
      <c r="P1105" s="141">
        <v>0</v>
      </c>
      <c r="U1105" s="141" t="s">
        <v>54</v>
      </c>
      <c r="V1105" s="9">
        <v>0.33888888888888891</v>
      </c>
      <c r="W1105" s="12">
        <v>0.52847222222222223</v>
      </c>
      <c r="Z1105" s="142" t="s">
        <v>120</v>
      </c>
      <c r="AA1105" s="142" t="s">
        <v>54</v>
      </c>
    </row>
    <row r="1106" spans="1:27">
      <c r="A1106" s="4">
        <v>7110</v>
      </c>
      <c r="B1106" s="4" t="s">
        <v>40</v>
      </c>
      <c r="C1106" s="4">
        <v>1315</v>
      </c>
      <c r="D1106" s="4" t="s">
        <v>45</v>
      </c>
      <c r="E1106" s="179">
        <v>41289</v>
      </c>
      <c r="K1106" s="182">
        <v>1000226430</v>
      </c>
      <c r="L1106" s="177">
        <v>41289</v>
      </c>
      <c r="P1106" s="141" t="s">
        <v>54</v>
      </c>
      <c r="U1106" s="141" t="s">
        <v>54</v>
      </c>
      <c r="V1106" s="9">
        <v>0.55208333333333337</v>
      </c>
      <c r="W1106" s="12">
        <v>0.73263888888888884</v>
      </c>
      <c r="Z1106" s="142" t="s">
        <v>120</v>
      </c>
      <c r="AA1106" s="142" t="s">
        <v>54</v>
      </c>
    </row>
    <row r="1107" spans="1:27">
      <c r="A1107" s="4">
        <v>7110</v>
      </c>
      <c r="B1107" s="4" t="s">
        <v>40</v>
      </c>
      <c r="C1107" s="4">
        <v>1220</v>
      </c>
      <c r="D1107" s="4" t="s">
        <v>45</v>
      </c>
      <c r="E1107" s="179">
        <v>41289</v>
      </c>
      <c r="K1107" s="182">
        <v>1000247869</v>
      </c>
      <c r="L1107" s="177">
        <v>41289</v>
      </c>
      <c r="P1107" s="141" t="s">
        <v>54</v>
      </c>
      <c r="U1107" s="141" t="s">
        <v>54</v>
      </c>
      <c r="V1107" s="9">
        <v>0.51388888888888884</v>
      </c>
      <c r="W1107" s="12">
        <v>0.52777777777777779</v>
      </c>
      <c r="Z1107" s="142" t="s">
        <v>120</v>
      </c>
      <c r="AA1107" s="142" t="s">
        <v>54</v>
      </c>
    </row>
    <row r="1108" spans="1:27">
      <c r="A1108" s="4">
        <v>7108</v>
      </c>
      <c r="B1108" s="4" t="s">
        <v>38</v>
      </c>
      <c r="C1108" s="4">
        <v>1744</v>
      </c>
      <c r="D1108" s="4" t="s">
        <v>45</v>
      </c>
      <c r="E1108" s="179">
        <v>41289</v>
      </c>
      <c r="K1108" s="182">
        <v>1000255834</v>
      </c>
      <c r="L1108" s="177">
        <v>41289</v>
      </c>
      <c r="P1108" s="141" t="s">
        <v>54</v>
      </c>
      <c r="U1108" s="141" t="s">
        <v>54</v>
      </c>
      <c r="V1108" s="9">
        <v>0.73888888888888893</v>
      </c>
      <c r="W1108" s="12">
        <v>0.96597222222222223</v>
      </c>
      <c r="Z1108" s="142" t="s">
        <v>120</v>
      </c>
      <c r="AA1108" s="142" t="s">
        <v>54</v>
      </c>
    </row>
    <row r="1109" spans="1:27">
      <c r="A1109" s="4">
        <v>7107</v>
      </c>
      <c r="B1109" s="4" t="s">
        <v>39</v>
      </c>
      <c r="C1109" s="4">
        <v>1744</v>
      </c>
      <c r="D1109" s="4" t="s">
        <v>38</v>
      </c>
      <c r="E1109" s="179">
        <v>41289</v>
      </c>
      <c r="K1109" s="182">
        <v>1000255834</v>
      </c>
      <c r="L1109" s="177">
        <v>41289</v>
      </c>
      <c r="P1109" s="141">
        <v>0</v>
      </c>
      <c r="U1109" s="141" t="s">
        <v>54</v>
      </c>
      <c r="V1109" s="9">
        <v>0.73888888888888893</v>
      </c>
      <c r="W1109" s="12">
        <v>0.96666666666666667</v>
      </c>
      <c r="Z1109" s="142" t="s">
        <v>120</v>
      </c>
      <c r="AA1109" s="142" t="s">
        <v>54</v>
      </c>
    </row>
    <row r="1110" spans="1:27">
      <c r="A1110" s="4">
        <v>7110</v>
      </c>
      <c r="B1110" s="4" t="s">
        <v>40</v>
      </c>
      <c r="C1110" s="4">
        <v>1036</v>
      </c>
      <c r="D1110" s="4" t="s">
        <v>45</v>
      </c>
      <c r="E1110" s="179">
        <v>41289</v>
      </c>
      <c r="K1110" s="182">
        <v>1000262575</v>
      </c>
      <c r="L1110" s="177">
        <v>41289</v>
      </c>
      <c r="P1110" s="141" t="s">
        <v>54</v>
      </c>
      <c r="U1110" s="141" t="s">
        <v>54</v>
      </c>
      <c r="V1110" s="9">
        <v>0.44166666666666665</v>
      </c>
      <c r="W1110" s="12">
        <v>0.49027777777777776</v>
      </c>
      <c r="Z1110" s="142" t="s">
        <v>120</v>
      </c>
      <c r="AA1110" s="142" t="s">
        <v>54</v>
      </c>
    </row>
    <row r="1111" spans="1:27">
      <c r="A1111" s="4">
        <v>7110</v>
      </c>
      <c r="B1111" s="4" t="s">
        <v>40</v>
      </c>
      <c r="C1111" s="4">
        <v>1746</v>
      </c>
      <c r="D1111" s="4" t="s">
        <v>45</v>
      </c>
      <c r="E1111" s="179">
        <v>41289</v>
      </c>
      <c r="K1111" s="182">
        <v>1000265476</v>
      </c>
      <c r="L1111" s="177">
        <v>41290</v>
      </c>
      <c r="P1111" s="141" t="s">
        <v>54</v>
      </c>
      <c r="U1111" s="141" t="s">
        <v>54</v>
      </c>
      <c r="V1111" s="9">
        <v>0.74027777777777781</v>
      </c>
      <c r="W1111" s="12">
        <v>0</v>
      </c>
      <c r="Z1111" s="142" t="s">
        <v>120</v>
      </c>
      <c r="AA1111" s="142" t="s">
        <v>54</v>
      </c>
    </row>
    <row r="1112" spans="1:27">
      <c r="A1112" s="4">
        <v>7110</v>
      </c>
      <c r="B1112" s="4" t="s">
        <v>40</v>
      </c>
      <c r="C1112" s="4">
        <v>1348</v>
      </c>
      <c r="D1112" s="4" t="s">
        <v>45</v>
      </c>
      <c r="E1112" s="179">
        <v>41289</v>
      </c>
      <c r="K1112" s="182">
        <v>1000290937</v>
      </c>
      <c r="L1112" s="177">
        <v>41289</v>
      </c>
      <c r="P1112" s="141" t="s">
        <v>54</v>
      </c>
      <c r="U1112" s="141" t="s">
        <v>54</v>
      </c>
      <c r="V1112" s="9">
        <v>0.57499999999999996</v>
      </c>
      <c r="W1112" s="12">
        <v>0.83819444444444446</v>
      </c>
      <c r="Z1112" s="142" t="s">
        <v>120</v>
      </c>
      <c r="AA1112" s="142" t="s">
        <v>54</v>
      </c>
    </row>
    <row r="1113" spans="1:27">
      <c r="A1113" s="4">
        <v>7110</v>
      </c>
      <c r="B1113" s="4" t="s">
        <v>40</v>
      </c>
      <c r="C1113" s="4">
        <v>1854</v>
      </c>
      <c r="D1113" s="4" t="s">
        <v>45</v>
      </c>
      <c r="E1113" s="179">
        <v>41289</v>
      </c>
      <c r="K1113" s="182">
        <v>1000292077</v>
      </c>
      <c r="L1113" s="177">
        <v>41290</v>
      </c>
      <c r="P1113" s="141" t="s">
        <v>54</v>
      </c>
      <c r="U1113" s="141" t="s">
        <v>54</v>
      </c>
      <c r="V1113" s="9">
        <v>0.78749999999999998</v>
      </c>
      <c r="W1113" s="12">
        <v>6.25E-2</v>
      </c>
      <c r="Z1113" s="142" t="s">
        <v>120</v>
      </c>
      <c r="AA1113" s="142" t="s">
        <v>54</v>
      </c>
    </row>
    <row r="1114" spans="1:27">
      <c r="A1114" s="4">
        <v>7110</v>
      </c>
      <c r="B1114" s="4" t="s">
        <v>40</v>
      </c>
      <c r="C1114" s="4">
        <v>2108</v>
      </c>
      <c r="D1114" s="4" t="s">
        <v>45</v>
      </c>
      <c r="E1114" s="179">
        <v>41289</v>
      </c>
      <c r="K1114" s="182">
        <v>1000295889</v>
      </c>
      <c r="L1114" s="177">
        <v>41290</v>
      </c>
      <c r="P1114" s="141" t="s">
        <v>54</v>
      </c>
      <c r="U1114" s="141" t="s">
        <v>54</v>
      </c>
      <c r="V1114" s="9">
        <v>0.88055555555555554</v>
      </c>
      <c r="W1114" s="12">
        <v>0.14583333333333334</v>
      </c>
      <c r="Z1114" s="142" t="s">
        <v>120</v>
      </c>
      <c r="AA1114" s="142" t="s">
        <v>54</v>
      </c>
    </row>
    <row r="1115" spans="1:27">
      <c r="A1115" s="4">
        <v>7108</v>
      </c>
      <c r="B1115" s="4" t="s">
        <v>38</v>
      </c>
      <c r="C1115" s="4">
        <v>949</v>
      </c>
      <c r="D1115" s="4" t="s">
        <v>45</v>
      </c>
      <c r="E1115" s="179">
        <v>41289</v>
      </c>
      <c r="K1115" s="182">
        <v>1000321418</v>
      </c>
      <c r="L1115" s="177">
        <v>41289</v>
      </c>
      <c r="P1115" s="141" t="s">
        <v>54</v>
      </c>
      <c r="U1115" s="141" t="s">
        <v>54</v>
      </c>
      <c r="V1115" s="9">
        <v>0.40902777777777777</v>
      </c>
      <c r="W1115" s="12">
        <v>0.67500000000000004</v>
      </c>
      <c r="Z1115" s="142" t="s">
        <v>120</v>
      </c>
      <c r="AA1115" s="142" t="s">
        <v>54</v>
      </c>
    </row>
    <row r="1116" spans="1:27">
      <c r="A1116" s="4">
        <v>7107</v>
      </c>
      <c r="B1116" s="4" t="s">
        <v>40</v>
      </c>
      <c r="C1116" s="4">
        <v>949</v>
      </c>
      <c r="D1116" s="4" t="s">
        <v>38</v>
      </c>
      <c r="E1116" s="179">
        <v>41289</v>
      </c>
      <c r="K1116" s="182">
        <v>1000321418</v>
      </c>
      <c r="L1116" s="177">
        <v>41289</v>
      </c>
      <c r="P1116" s="141">
        <v>0</v>
      </c>
      <c r="U1116" s="141" t="s">
        <v>54</v>
      </c>
      <c r="V1116" s="9">
        <v>0.40902777777777777</v>
      </c>
      <c r="W1116" s="12">
        <v>0.67569444444444449</v>
      </c>
      <c r="Z1116" s="142" t="s">
        <v>120</v>
      </c>
      <c r="AA1116" s="142" t="s">
        <v>54</v>
      </c>
    </row>
    <row r="1117" spans="1:27">
      <c r="A1117" s="4">
        <v>7108</v>
      </c>
      <c r="B1117" s="4" t="s">
        <v>38</v>
      </c>
      <c r="C1117" s="4">
        <v>759</v>
      </c>
      <c r="D1117" s="4" t="s">
        <v>45</v>
      </c>
      <c r="E1117" s="179">
        <v>41289</v>
      </c>
      <c r="K1117" s="182">
        <v>1000335350</v>
      </c>
      <c r="L1117" s="177">
        <v>41289</v>
      </c>
      <c r="P1117" s="141" t="s">
        <v>54</v>
      </c>
      <c r="U1117" s="141" t="s">
        <v>54</v>
      </c>
      <c r="V1117" s="9">
        <v>0.33263888888888887</v>
      </c>
      <c r="W1117" s="12">
        <v>0.625</v>
      </c>
      <c r="Z1117" s="142" t="s">
        <v>120</v>
      </c>
      <c r="AA1117" s="142" t="s">
        <v>54</v>
      </c>
    </row>
    <row r="1118" spans="1:27">
      <c r="A1118" s="4">
        <v>7110</v>
      </c>
      <c r="B1118" s="4" t="s">
        <v>40</v>
      </c>
      <c r="C1118" s="4">
        <v>126</v>
      </c>
      <c r="D1118" s="4" t="s">
        <v>45</v>
      </c>
      <c r="E1118" s="179">
        <v>41289</v>
      </c>
      <c r="K1118" s="182">
        <v>1000354807</v>
      </c>
      <c r="L1118" s="177">
        <v>41289</v>
      </c>
      <c r="P1118" s="141" t="s">
        <v>54</v>
      </c>
      <c r="U1118" s="141" t="s">
        <v>54</v>
      </c>
      <c r="V1118" s="9">
        <v>5.9722222222222225E-2</v>
      </c>
      <c r="W1118" s="12">
        <v>0.37708333333333333</v>
      </c>
      <c r="Z1118" s="142" t="s">
        <v>120</v>
      </c>
      <c r="AA1118" s="142" t="s">
        <v>54</v>
      </c>
    </row>
    <row r="1119" spans="1:27">
      <c r="A1119" s="4">
        <v>7110</v>
      </c>
      <c r="B1119" s="4" t="s">
        <v>40</v>
      </c>
      <c r="C1119" s="4">
        <v>1005</v>
      </c>
      <c r="D1119" s="4" t="s">
        <v>45</v>
      </c>
      <c r="E1119" s="179">
        <v>41289</v>
      </c>
      <c r="K1119" s="182">
        <v>1000388458</v>
      </c>
      <c r="L1119" s="177">
        <v>41289</v>
      </c>
      <c r="P1119" s="141" t="s">
        <v>54</v>
      </c>
      <c r="U1119" s="141" t="s">
        <v>54</v>
      </c>
      <c r="V1119" s="9">
        <v>0.4201388888888889</v>
      </c>
      <c r="W1119" s="12">
        <v>0.60902777777777772</v>
      </c>
      <c r="Z1119" s="142" t="s">
        <v>120</v>
      </c>
      <c r="AA1119" s="142" t="s">
        <v>54</v>
      </c>
    </row>
    <row r="1120" spans="1:27">
      <c r="A1120" s="4">
        <v>7110</v>
      </c>
      <c r="B1120" s="4" t="s">
        <v>40</v>
      </c>
      <c r="C1120" s="4">
        <v>56</v>
      </c>
      <c r="D1120" s="4" t="s">
        <v>45</v>
      </c>
      <c r="E1120" s="179">
        <v>41289</v>
      </c>
      <c r="K1120" s="182">
        <v>1000430735</v>
      </c>
      <c r="L1120" s="177">
        <v>41289</v>
      </c>
      <c r="P1120" s="141" t="s">
        <v>54</v>
      </c>
      <c r="U1120" s="141" t="s">
        <v>54</v>
      </c>
      <c r="V1120" s="9">
        <v>3.888888888888889E-2</v>
      </c>
      <c r="W1120" s="12">
        <v>0.37916666666666665</v>
      </c>
      <c r="Z1120" s="142" t="s">
        <v>120</v>
      </c>
      <c r="AA1120" s="142" t="s">
        <v>54</v>
      </c>
    </row>
    <row r="1121" spans="1:27">
      <c r="A1121" s="4">
        <v>7110</v>
      </c>
      <c r="B1121" s="4" t="s">
        <v>40</v>
      </c>
      <c r="C1121" s="4">
        <v>1302</v>
      </c>
      <c r="D1121" s="4" t="s">
        <v>45</v>
      </c>
      <c r="E1121" s="179">
        <v>41289</v>
      </c>
      <c r="K1121" s="182">
        <v>1000446008</v>
      </c>
      <c r="L1121" s="177">
        <v>41289</v>
      </c>
      <c r="P1121" s="141" t="s">
        <v>54</v>
      </c>
      <c r="U1121" s="141" t="s">
        <v>54</v>
      </c>
      <c r="V1121" s="9">
        <v>0.54305555555555551</v>
      </c>
      <c r="W1121" s="12">
        <v>0.77083333333333337</v>
      </c>
      <c r="Z1121" s="142" t="s">
        <v>120</v>
      </c>
      <c r="AA1121" s="142" t="s">
        <v>54</v>
      </c>
    </row>
    <row r="1122" spans="1:27">
      <c r="A1122" s="4">
        <v>7110</v>
      </c>
      <c r="B1122" s="4" t="s">
        <v>40</v>
      </c>
      <c r="C1122" s="4">
        <v>1647</v>
      </c>
      <c r="D1122" s="4" t="s">
        <v>45</v>
      </c>
      <c r="E1122" s="179">
        <v>41289</v>
      </c>
      <c r="K1122" s="182">
        <v>1000448265</v>
      </c>
      <c r="L1122" s="177">
        <v>41289</v>
      </c>
      <c r="P1122" s="141" t="s">
        <v>54</v>
      </c>
      <c r="U1122" s="141" t="s">
        <v>54</v>
      </c>
      <c r="V1122" s="9">
        <v>0.69930555555555551</v>
      </c>
      <c r="W1122" s="12">
        <v>0.8618055555555556</v>
      </c>
      <c r="Z1122" s="142" t="s">
        <v>120</v>
      </c>
      <c r="AA1122" s="142" t="s">
        <v>54</v>
      </c>
    </row>
    <row r="1123" spans="1:27">
      <c r="A1123" s="4">
        <v>7110</v>
      </c>
      <c r="B1123" s="4" t="s">
        <v>40</v>
      </c>
      <c r="C1123" s="4">
        <v>1358</v>
      </c>
      <c r="D1123" s="4" t="s">
        <v>45</v>
      </c>
      <c r="E1123" s="179">
        <v>41289</v>
      </c>
      <c r="K1123" s="182">
        <v>1000449273</v>
      </c>
      <c r="L1123" s="177">
        <v>41289</v>
      </c>
      <c r="P1123" s="141" t="s">
        <v>54</v>
      </c>
      <c r="U1123" s="141" t="s">
        <v>54</v>
      </c>
      <c r="V1123" s="9">
        <v>0.58194444444444449</v>
      </c>
      <c r="W1123" s="12">
        <v>0.86111111111111116</v>
      </c>
      <c r="Z1123" s="142" t="s">
        <v>120</v>
      </c>
      <c r="AA1123" s="142" t="s">
        <v>54</v>
      </c>
    </row>
    <row r="1124" spans="1:27">
      <c r="A1124" s="4">
        <v>7108</v>
      </c>
      <c r="B1124" s="4" t="s">
        <v>38</v>
      </c>
      <c r="C1124" s="4">
        <v>1842</v>
      </c>
      <c r="D1124" s="4" t="s">
        <v>45</v>
      </c>
      <c r="E1124" s="179">
        <v>41289</v>
      </c>
      <c r="K1124" s="182">
        <v>1000462395</v>
      </c>
      <c r="L1124" s="177">
        <v>41290</v>
      </c>
      <c r="P1124" s="141" t="s">
        <v>54</v>
      </c>
      <c r="U1124" s="141" t="s">
        <v>54</v>
      </c>
      <c r="V1124" s="9">
        <v>0.77916666666666667</v>
      </c>
      <c r="W1124" s="12">
        <v>0.55138888888888893</v>
      </c>
      <c r="Z1124" s="142" t="s">
        <v>120</v>
      </c>
      <c r="AA1124" s="142" t="s">
        <v>54</v>
      </c>
    </row>
    <row r="1125" spans="1:27">
      <c r="A1125" s="4">
        <v>7107</v>
      </c>
      <c r="B1125" s="4" t="s">
        <v>39</v>
      </c>
      <c r="C1125" s="4">
        <v>1842</v>
      </c>
      <c r="D1125" s="4" t="s">
        <v>38</v>
      </c>
      <c r="E1125" s="179">
        <v>41289</v>
      </c>
      <c r="K1125" s="182">
        <v>1000462395</v>
      </c>
      <c r="L1125" s="177">
        <v>41290</v>
      </c>
      <c r="P1125" s="141">
        <v>0</v>
      </c>
      <c r="U1125" s="141" t="s">
        <v>54</v>
      </c>
      <c r="V1125" s="9">
        <v>0.77916666666666667</v>
      </c>
      <c r="W1125" s="12">
        <v>0.55208333333333337</v>
      </c>
      <c r="Z1125" s="142" t="s">
        <v>120</v>
      </c>
      <c r="AA1125" s="142" t="s">
        <v>54</v>
      </c>
    </row>
    <row r="1126" spans="1:27">
      <c r="A1126" s="4">
        <v>7110</v>
      </c>
      <c r="B1126" s="4" t="s">
        <v>40</v>
      </c>
      <c r="C1126" s="4">
        <v>1815</v>
      </c>
      <c r="D1126" s="4" t="s">
        <v>45</v>
      </c>
      <c r="E1126" s="179">
        <v>41289</v>
      </c>
      <c r="K1126" s="182">
        <v>1000564094</v>
      </c>
      <c r="L1126" s="177">
        <v>41289</v>
      </c>
      <c r="P1126" s="141" t="s">
        <v>54</v>
      </c>
      <c r="U1126" s="141" t="s">
        <v>54</v>
      </c>
      <c r="V1126" s="9">
        <v>0.76041666666666663</v>
      </c>
      <c r="W1126" s="12">
        <v>0.85069444444444442</v>
      </c>
      <c r="Z1126" s="142" t="s">
        <v>120</v>
      </c>
      <c r="AA1126" s="142" t="s">
        <v>54</v>
      </c>
    </row>
    <row r="1127" spans="1:27">
      <c r="A1127" s="4">
        <v>7108</v>
      </c>
      <c r="B1127" s="4" t="s">
        <v>38</v>
      </c>
      <c r="C1127" s="4">
        <v>2033</v>
      </c>
      <c r="D1127" s="4" t="s">
        <v>45</v>
      </c>
      <c r="E1127" s="179">
        <v>41289</v>
      </c>
      <c r="K1127" s="182">
        <v>1000570124</v>
      </c>
      <c r="L1127" s="177">
        <v>41290</v>
      </c>
      <c r="P1127" s="141" t="s">
        <v>54</v>
      </c>
      <c r="U1127" s="141" t="s">
        <v>54</v>
      </c>
      <c r="V1127" s="9">
        <v>0.85624999999999996</v>
      </c>
      <c r="W1127" s="12">
        <v>0.53472222222222221</v>
      </c>
      <c r="Z1127" s="142" t="s">
        <v>120</v>
      </c>
      <c r="AA1127" s="142" t="s">
        <v>54</v>
      </c>
    </row>
    <row r="1128" spans="1:27">
      <c r="A1128" s="4">
        <v>7107</v>
      </c>
      <c r="B1128" s="4" t="s">
        <v>39</v>
      </c>
      <c r="C1128" s="4">
        <v>2033</v>
      </c>
      <c r="D1128" s="4" t="s">
        <v>38</v>
      </c>
      <c r="E1128" s="179">
        <v>41289</v>
      </c>
      <c r="K1128" s="182">
        <v>1000570124</v>
      </c>
      <c r="L1128" s="177">
        <v>41290</v>
      </c>
      <c r="P1128" s="141">
        <v>0</v>
      </c>
      <c r="U1128" s="141" t="s">
        <v>54</v>
      </c>
      <c r="V1128" s="9">
        <v>0.85624999999999996</v>
      </c>
      <c r="W1128" s="12">
        <v>0.53611111111111109</v>
      </c>
      <c r="Z1128" s="142" t="s">
        <v>120</v>
      </c>
      <c r="AA1128" s="142" t="s">
        <v>54</v>
      </c>
    </row>
    <row r="1129" spans="1:27">
      <c r="A1129" s="4">
        <v>7110</v>
      </c>
      <c r="B1129" s="4" t="s">
        <v>52</v>
      </c>
      <c r="C1129" s="4">
        <v>2022</v>
      </c>
      <c r="D1129" s="4" t="s">
        <v>45</v>
      </c>
      <c r="E1129" s="179">
        <v>41289</v>
      </c>
      <c r="K1129" s="182">
        <v>1000574076</v>
      </c>
      <c r="L1129" s="177">
        <v>41289</v>
      </c>
      <c r="P1129" s="141" t="s">
        <v>54</v>
      </c>
      <c r="U1129" s="141" t="s">
        <v>54</v>
      </c>
      <c r="V1129" s="9">
        <v>0.84861111111111109</v>
      </c>
      <c r="W1129" s="12">
        <v>0.875</v>
      </c>
      <c r="Z1129" s="142" t="s">
        <v>120</v>
      </c>
      <c r="AA1129" s="142" t="s">
        <v>54</v>
      </c>
    </row>
    <row r="1130" spans="1:27">
      <c r="A1130" s="4">
        <v>7110</v>
      </c>
      <c r="B1130" s="4" t="s">
        <v>40</v>
      </c>
      <c r="C1130" s="4">
        <v>841</v>
      </c>
      <c r="D1130" s="4" t="s">
        <v>45</v>
      </c>
      <c r="E1130" s="179">
        <v>41289</v>
      </c>
      <c r="K1130" s="182">
        <v>1000574102</v>
      </c>
      <c r="L1130" s="177">
        <v>41289</v>
      </c>
      <c r="P1130" s="141" t="s">
        <v>54</v>
      </c>
      <c r="U1130" s="141" t="s">
        <v>54</v>
      </c>
      <c r="V1130" s="9">
        <v>0.36180555555555555</v>
      </c>
      <c r="W1130" s="12">
        <v>0.49375000000000002</v>
      </c>
      <c r="Z1130" s="142" t="s">
        <v>120</v>
      </c>
      <c r="AA1130" s="142" t="s">
        <v>54</v>
      </c>
    </row>
    <row r="1131" spans="1:27">
      <c r="A1131" s="4">
        <v>7108</v>
      </c>
      <c r="B1131" s="4" t="s">
        <v>38</v>
      </c>
      <c r="C1131" s="4">
        <v>1108</v>
      </c>
      <c r="D1131" s="4" t="s">
        <v>45</v>
      </c>
      <c r="E1131" s="179">
        <v>41289</v>
      </c>
      <c r="K1131" s="182">
        <v>1000574138</v>
      </c>
      <c r="L1131" s="177">
        <v>41289</v>
      </c>
      <c r="P1131" s="141" t="s">
        <v>54</v>
      </c>
      <c r="U1131" s="141" t="s">
        <v>54</v>
      </c>
      <c r="V1131" s="9">
        <v>0.46388888888888891</v>
      </c>
      <c r="W1131" s="12">
        <v>0.72430555555555554</v>
      </c>
      <c r="Z1131" s="142" t="s">
        <v>120</v>
      </c>
      <c r="AA1131" s="142" t="s">
        <v>54</v>
      </c>
    </row>
    <row r="1132" spans="1:27">
      <c r="A1132" s="4">
        <v>7110</v>
      </c>
      <c r="B1132" s="4" t="s">
        <v>40</v>
      </c>
      <c r="C1132" s="4">
        <v>1114</v>
      </c>
      <c r="D1132" s="4" t="s">
        <v>45</v>
      </c>
      <c r="E1132" s="179">
        <v>41289</v>
      </c>
      <c r="K1132" s="182">
        <v>1000574139</v>
      </c>
      <c r="L1132" s="177">
        <v>41289</v>
      </c>
      <c r="P1132" s="141" t="s">
        <v>54</v>
      </c>
      <c r="U1132" s="141" t="s">
        <v>54</v>
      </c>
      <c r="V1132" s="9">
        <v>0.46805555555555556</v>
      </c>
      <c r="W1132" s="12">
        <v>0.67361111111111116</v>
      </c>
      <c r="Z1132" s="142" t="s">
        <v>120</v>
      </c>
      <c r="AA1132" s="142" t="s">
        <v>54</v>
      </c>
    </row>
    <row r="1133" spans="1:27">
      <c r="A1133" s="4">
        <v>7110</v>
      </c>
      <c r="B1133" s="4" t="s">
        <v>40</v>
      </c>
      <c r="C1133" s="4">
        <v>1245</v>
      </c>
      <c r="D1133" s="4" t="s">
        <v>45</v>
      </c>
      <c r="E1133" s="179">
        <v>41289</v>
      </c>
      <c r="K1133" s="182">
        <v>1000574152</v>
      </c>
      <c r="L1133" s="177">
        <v>41289</v>
      </c>
      <c r="P1133" s="141" t="s">
        <v>54</v>
      </c>
      <c r="U1133" s="141" t="s">
        <v>54</v>
      </c>
      <c r="V1133" s="9">
        <v>0.53125</v>
      </c>
      <c r="W1133" s="12">
        <v>0.76944444444444449</v>
      </c>
      <c r="Z1133" s="142" t="s">
        <v>120</v>
      </c>
      <c r="AA1133" s="142" t="s">
        <v>54</v>
      </c>
    </row>
    <row r="1134" spans="1:27">
      <c r="A1134" s="4">
        <v>7110</v>
      </c>
      <c r="B1134" s="4" t="s">
        <v>49</v>
      </c>
      <c r="C1134" s="4">
        <v>1531</v>
      </c>
      <c r="D1134" s="4" t="s">
        <v>45</v>
      </c>
      <c r="E1134" s="179">
        <v>41289</v>
      </c>
      <c r="K1134" s="182">
        <v>1000574183</v>
      </c>
      <c r="L1134" s="177">
        <v>41289</v>
      </c>
      <c r="P1134" s="141" t="s">
        <v>54</v>
      </c>
      <c r="U1134" s="141" t="s">
        <v>54</v>
      </c>
      <c r="V1134" s="9">
        <v>0.64652777777777781</v>
      </c>
      <c r="W1134" s="12">
        <v>0.78819444444444442</v>
      </c>
      <c r="Z1134" s="142" t="s">
        <v>120</v>
      </c>
      <c r="AA1134" s="142" t="s">
        <v>54</v>
      </c>
    </row>
    <row r="1135" spans="1:27">
      <c r="A1135" s="4">
        <v>7110</v>
      </c>
      <c r="B1135" s="4" t="s">
        <v>40</v>
      </c>
      <c r="C1135" s="4">
        <v>1653</v>
      </c>
      <c r="D1135" s="4" t="s">
        <v>45</v>
      </c>
      <c r="E1135" s="179">
        <v>41289</v>
      </c>
      <c r="K1135" s="182">
        <v>1000574189</v>
      </c>
      <c r="L1135" s="177">
        <v>41289</v>
      </c>
      <c r="P1135" s="141" t="s">
        <v>54</v>
      </c>
      <c r="U1135" s="141" t="s">
        <v>54</v>
      </c>
      <c r="V1135" s="9">
        <v>0.70347222222222228</v>
      </c>
      <c r="W1135" s="12">
        <v>0.90972222222222221</v>
      </c>
      <c r="Z1135" s="142" t="s">
        <v>120</v>
      </c>
      <c r="AA1135" s="142" t="s">
        <v>54</v>
      </c>
    </row>
    <row r="1136" spans="1:27">
      <c r="A1136" s="4">
        <v>7110</v>
      </c>
      <c r="B1136" s="4" t="s">
        <v>40</v>
      </c>
      <c r="C1136" s="4">
        <v>2103</v>
      </c>
      <c r="D1136" s="4" t="s">
        <v>45</v>
      </c>
      <c r="E1136" s="179">
        <v>41289</v>
      </c>
      <c r="K1136" s="182">
        <v>1000574207</v>
      </c>
      <c r="L1136" s="177">
        <v>41290</v>
      </c>
      <c r="P1136" s="141" t="s">
        <v>54</v>
      </c>
      <c r="U1136" s="141" t="s">
        <v>54</v>
      </c>
      <c r="V1136" s="9">
        <v>0.87708333333333333</v>
      </c>
      <c r="W1136" s="12">
        <v>2.0833333333333332E-2</v>
      </c>
      <c r="Z1136" s="142" t="s">
        <v>120</v>
      </c>
      <c r="AA1136" s="142" t="s">
        <v>54</v>
      </c>
    </row>
    <row r="1137" spans="1:27">
      <c r="A1137" s="4">
        <v>7110</v>
      </c>
      <c r="B1137" s="4" t="s">
        <v>49</v>
      </c>
      <c r="C1137" s="4">
        <v>2141</v>
      </c>
      <c r="D1137" s="4" t="s">
        <v>45</v>
      </c>
      <c r="E1137" s="179">
        <v>41289</v>
      </c>
      <c r="K1137" s="182">
        <v>1000574209</v>
      </c>
      <c r="L1137" s="177">
        <v>41290</v>
      </c>
      <c r="P1137" s="141" t="s">
        <v>54</v>
      </c>
      <c r="U1137" s="141" t="s">
        <v>54</v>
      </c>
      <c r="V1137" s="9">
        <v>0.90347222222222223</v>
      </c>
      <c r="W1137" s="12">
        <v>4.8611111111111112E-3</v>
      </c>
      <c r="Z1137" s="142" t="s">
        <v>120</v>
      </c>
      <c r="AA1137" s="142" t="s">
        <v>54</v>
      </c>
    </row>
    <row r="1138" spans="1:27">
      <c r="A1138" s="4">
        <v>7108</v>
      </c>
      <c r="B1138" s="4" t="s">
        <v>38</v>
      </c>
      <c r="C1138" s="4">
        <v>2313</v>
      </c>
      <c r="D1138" s="4" t="s">
        <v>45</v>
      </c>
      <c r="E1138" s="179">
        <v>41289</v>
      </c>
      <c r="K1138" s="182">
        <v>1000574214</v>
      </c>
      <c r="L1138" s="177">
        <v>41290</v>
      </c>
      <c r="P1138" s="141" t="s">
        <v>54</v>
      </c>
      <c r="U1138" s="141" t="s">
        <v>54</v>
      </c>
      <c r="V1138" s="9">
        <v>0.96736111111111112</v>
      </c>
      <c r="W1138" s="12">
        <v>8.3333333333333329E-2</v>
      </c>
      <c r="Z1138" s="142" t="s">
        <v>120</v>
      </c>
      <c r="AA1138" s="142" t="s">
        <v>54</v>
      </c>
    </row>
    <row r="1139" spans="1:27">
      <c r="A1139" s="4">
        <v>7108</v>
      </c>
      <c r="B1139" s="4" t="s">
        <v>38</v>
      </c>
      <c r="C1139" s="4">
        <v>2323</v>
      </c>
      <c r="D1139" s="4" t="s">
        <v>45</v>
      </c>
      <c r="E1139" s="179">
        <v>41289</v>
      </c>
      <c r="K1139" s="182">
        <v>1000574215</v>
      </c>
      <c r="L1139" s="177">
        <v>41290</v>
      </c>
      <c r="P1139" s="141" t="s">
        <v>54</v>
      </c>
      <c r="U1139" s="141" t="s">
        <v>54</v>
      </c>
      <c r="V1139" s="9">
        <v>0.97430555555555554</v>
      </c>
      <c r="W1139" s="12">
        <v>0.47986111111111113</v>
      </c>
      <c r="Z1139" s="142" t="s">
        <v>120</v>
      </c>
      <c r="AA1139" s="142" t="s">
        <v>54</v>
      </c>
    </row>
    <row r="1140" spans="1:27">
      <c r="A1140" s="4">
        <v>7107</v>
      </c>
      <c r="B1140" s="4" t="s">
        <v>39</v>
      </c>
      <c r="C1140" s="4">
        <v>2323</v>
      </c>
      <c r="D1140" s="4" t="s">
        <v>38</v>
      </c>
      <c r="E1140" s="179">
        <v>41289</v>
      </c>
      <c r="K1140" s="182">
        <v>1000574215</v>
      </c>
      <c r="L1140" s="177">
        <v>41290</v>
      </c>
      <c r="P1140" s="141">
        <v>0</v>
      </c>
      <c r="U1140" s="141" t="s">
        <v>54</v>
      </c>
      <c r="V1140" s="9">
        <v>0.97430555555555554</v>
      </c>
      <c r="W1140" s="12">
        <v>0.48055555555555557</v>
      </c>
      <c r="Z1140" s="142" t="s">
        <v>120</v>
      </c>
      <c r="AA1140" s="142" t="s">
        <v>54</v>
      </c>
    </row>
    <row r="1141" spans="1:27">
      <c r="A1141" s="4">
        <v>7110</v>
      </c>
      <c r="B1141" s="4" t="s">
        <v>49</v>
      </c>
      <c r="C1141" s="4">
        <v>1922</v>
      </c>
      <c r="D1141" s="4" t="s">
        <v>45</v>
      </c>
      <c r="E1141" s="179">
        <v>41290</v>
      </c>
      <c r="K1141" s="182">
        <v>57014371</v>
      </c>
      <c r="L1141" s="177">
        <v>41290</v>
      </c>
      <c r="P1141" s="141" t="s">
        <v>54</v>
      </c>
      <c r="U1141" s="141" t="s">
        <v>54</v>
      </c>
      <c r="V1141" s="9">
        <v>0.80694444444444446</v>
      </c>
      <c r="W1141" s="12">
        <v>0.91666666666666663</v>
      </c>
      <c r="Z1141" s="142" t="s">
        <v>120</v>
      </c>
      <c r="AA1141" s="142" t="s">
        <v>54</v>
      </c>
    </row>
    <row r="1142" spans="1:27">
      <c r="A1142" s="4">
        <v>7108</v>
      </c>
      <c r="B1142" s="4" t="s">
        <v>38</v>
      </c>
      <c r="C1142" s="4">
        <v>607</v>
      </c>
      <c r="D1142" s="4" t="s">
        <v>45</v>
      </c>
      <c r="E1142" s="179">
        <v>41290</v>
      </c>
      <c r="K1142" s="182">
        <v>84021702</v>
      </c>
      <c r="L1142" s="177">
        <v>41290</v>
      </c>
      <c r="P1142" s="141" t="s">
        <v>54</v>
      </c>
      <c r="U1142" s="141" t="s">
        <v>54</v>
      </c>
      <c r="V1142" s="9">
        <v>0.25486111111111109</v>
      </c>
      <c r="W1142" s="12">
        <v>0.60069444444444442</v>
      </c>
      <c r="Z1142" s="142" t="s">
        <v>120</v>
      </c>
      <c r="AA1142" s="142" t="s">
        <v>54</v>
      </c>
    </row>
    <row r="1143" spans="1:27">
      <c r="A1143" s="4">
        <v>7107</v>
      </c>
      <c r="B1143" s="4" t="s">
        <v>39</v>
      </c>
      <c r="C1143" s="4">
        <v>607</v>
      </c>
      <c r="D1143" s="4" t="s">
        <v>38</v>
      </c>
      <c r="E1143" s="179">
        <v>41290</v>
      </c>
      <c r="K1143" s="182">
        <v>84021702</v>
      </c>
      <c r="L1143" s="177">
        <v>41290</v>
      </c>
      <c r="P1143" s="141">
        <v>0</v>
      </c>
      <c r="U1143" s="141" t="s">
        <v>54</v>
      </c>
      <c r="V1143" s="9">
        <v>0.25486111111111109</v>
      </c>
      <c r="W1143" s="12">
        <v>0.60138888888888886</v>
      </c>
      <c r="Z1143" s="142" t="s">
        <v>120</v>
      </c>
      <c r="AA1143" s="142" t="s">
        <v>54</v>
      </c>
    </row>
    <row r="1144" spans="1:27">
      <c r="A1144" s="4">
        <v>7108</v>
      </c>
      <c r="B1144" s="4" t="s">
        <v>38</v>
      </c>
      <c r="C1144" s="4">
        <v>2026</v>
      </c>
      <c r="D1144" s="4" t="s">
        <v>47</v>
      </c>
      <c r="E1144" s="179">
        <v>41290</v>
      </c>
      <c r="K1144" s="182">
        <v>84021702</v>
      </c>
      <c r="L1144" s="177">
        <v>41291</v>
      </c>
      <c r="P1144" s="141" t="s">
        <v>54</v>
      </c>
      <c r="U1144" s="141" t="s">
        <v>54</v>
      </c>
      <c r="V1144" s="9">
        <v>0.85138888888888886</v>
      </c>
      <c r="W1144" s="12">
        <v>0.82916666666666672</v>
      </c>
      <c r="Z1144" s="142" t="s">
        <v>120</v>
      </c>
      <c r="AA1144" s="142" t="s">
        <v>54</v>
      </c>
    </row>
    <row r="1145" spans="1:27">
      <c r="A1145" s="4">
        <v>7107</v>
      </c>
      <c r="B1145" s="4" t="s">
        <v>43</v>
      </c>
      <c r="C1145" s="4">
        <v>2026</v>
      </c>
      <c r="D1145" s="4" t="s">
        <v>38</v>
      </c>
      <c r="E1145" s="179">
        <v>41290</v>
      </c>
      <c r="K1145" s="182">
        <v>84021702</v>
      </c>
      <c r="L1145" s="177">
        <v>41291</v>
      </c>
      <c r="P1145" s="141">
        <v>0</v>
      </c>
      <c r="U1145" s="141" t="s">
        <v>54</v>
      </c>
      <c r="V1145" s="9">
        <v>0.85138888888888886</v>
      </c>
      <c r="W1145" s="12">
        <v>0.82986111111111116</v>
      </c>
      <c r="Z1145" s="142" t="s">
        <v>120</v>
      </c>
      <c r="AA1145" s="142" t="s">
        <v>54</v>
      </c>
    </row>
    <row r="1146" spans="1:27">
      <c r="A1146" s="4">
        <v>7108</v>
      </c>
      <c r="B1146" s="4" t="s">
        <v>38</v>
      </c>
      <c r="C1146" s="4">
        <v>2237</v>
      </c>
      <c r="D1146" s="4" t="s">
        <v>45</v>
      </c>
      <c r="E1146" s="179">
        <v>41290</v>
      </c>
      <c r="K1146" s="182">
        <v>90013449</v>
      </c>
      <c r="L1146" s="177">
        <v>41291</v>
      </c>
      <c r="P1146" s="141" t="s">
        <v>54</v>
      </c>
      <c r="U1146" s="141" t="s">
        <v>54</v>
      </c>
      <c r="V1146" s="9">
        <v>0.94236111111111109</v>
      </c>
      <c r="W1146" s="12">
        <v>8.1944444444444445E-2</v>
      </c>
      <c r="Z1146" s="142" t="s">
        <v>120</v>
      </c>
      <c r="AA1146" s="142" t="s">
        <v>54</v>
      </c>
    </row>
    <row r="1147" spans="1:27">
      <c r="A1147" s="4">
        <v>7110</v>
      </c>
      <c r="B1147" s="4" t="s">
        <v>49</v>
      </c>
      <c r="C1147" s="4">
        <v>1906</v>
      </c>
      <c r="D1147" s="4" t="s">
        <v>47</v>
      </c>
      <c r="E1147" s="179">
        <v>41290</v>
      </c>
      <c r="K1147" s="182">
        <v>90037334</v>
      </c>
      <c r="L1147" s="177">
        <v>41291</v>
      </c>
      <c r="P1147" s="141" t="s">
        <v>54</v>
      </c>
      <c r="U1147" s="141" t="s">
        <v>54</v>
      </c>
      <c r="V1147" s="9">
        <v>0.79583333333333328</v>
      </c>
      <c r="W1147" s="12">
        <v>0.72499999999999998</v>
      </c>
      <c r="Z1147" s="142" t="s">
        <v>120</v>
      </c>
      <c r="AA1147" s="142" t="s">
        <v>54</v>
      </c>
    </row>
    <row r="1148" spans="1:27">
      <c r="A1148" s="4">
        <v>7110</v>
      </c>
      <c r="B1148" s="4" t="s">
        <v>49</v>
      </c>
      <c r="C1148" s="4">
        <v>156</v>
      </c>
      <c r="D1148" s="4" t="s">
        <v>45</v>
      </c>
      <c r="E1148" s="179">
        <v>41290</v>
      </c>
      <c r="K1148" s="182">
        <v>90048938</v>
      </c>
      <c r="L1148" s="177">
        <v>41291</v>
      </c>
      <c r="P1148" s="141" t="s">
        <v>54</v>
      </c>
      <c r="U1148" s="141" t="s">
        <v>54</v>
      </c>
      <c r="V1148" s="9">
        <v>8.0555555555555561E-2</v>
      </c>
      <c r="W1148" s="12">
        <v>9.375E-2</v>
      </c>
      <c r="Z1148" s="142" t="s">
        <v>120</v>
      </c>
      <c r="AA1148" s="142" t="s">
        <v>54</v>
      </c>
    </row>
    <row r="1149" spans="1:27">
      <c r="A1149" s="4">
        <v>7110</v>
      </c>
      <c r="B1149" s="4" t="s">
        <v>40</v>
      </c>
      <c r="C1149" s="4">
        <v>1259</v>
      </c>
      <c r="D1149" s="4" t="s">
        <v>45</v>
      </c>
      <c r="E1149" s="179">
        <v>41290</v>
      </c>
      <c r="K1149" s="182">
        <v>90099231</v>
      </c>
      <c r="L1149" s="177">
        <v>41290</v>
      </c>
      <c r="P1149" s="141" t="s">
        <v>54</v>
      </c>
      <c r="U1149" s="141" t="s">
        <v>54</v>
      </c>
      <c r="V1149" s="9">
        <v>0.54097222222222219</v>
      </c>
      <c r="W1149" s="12">
        <v>0.76041666666666663</v>
      </c>
      <c r="Z1149" s="142" t="s">
        <v>120</v>
      </c>
      <c r="AA1149" s="142" t="s">
        <v>54</v>
      </c>
    </row>
    <row r="1150" spans="1:27">
      <c r="A1150" s="4">
        <v>7108</v>
      </c>
      <c r="B1150" s="4" t="s">
        <v>38</v>
      </c>
      <c r="C1150" s="4">
        <v>850</v>
      </c>
      <c r="D1150" s="4" t="s">
        <v>45</v>
      </c>
      <c r="E1150" s="179">
        <v>41290</v>
      </c>
      <c r="K1150" s="182">
        <v>90118714</v>
      </c>
      <c r="L1150" s="177">
        <v>41290</v>
      </c>
      <c r="P1150" s="141" t="s">
        <v>54</v>
      </c>
      <c r="U1150" s="141" t="s">
        <v>54</v>
      </c>
      <c r="V1150" s="9">
        <v>0.36805555555555558</v>
      </c>
      <c r="W1150" s="12">
        <v>0.67013888888888884</v>
      </c>
      <c r="Z1150" s="142" t="s">
        <v>120</v>
      </c>
      <c r="AA1150" s="142" t="s">
        <v>54</v>
      </c>
    </row>
    <row r="1151" spans="1:27">
      <c r="A1151" s="4">
        <v>7110</v>
      </c>
      <c r="B1151" s="4" t="s">
        <v>40</v>
      </c>
      <c r="C1151" s="4">
        <v>1221</v>
      </c>
      <c r="D1151" s="4" t="s">
        <v>45</v>
      </c>
      <c r="E1151" s="179">
        <v>41290</v>
      </c>
      <c r="K1151" s="182">
        <v>90146563</v>
      </c>
      <c r="L1151" s="177">
        <v>41290</v>
      </c>
      <c r="P1151" s="141" t="s">
        <v>54</v>
      </c>
      <c r="U1151" s="141" t="s">
        <v>54</v>
      </c>
      <c r="V1151" s="9">
        <v>0.51458333333333328</v>
      </c>
      <c r="W1151" s="12">
        <v>0.70625000000000004</v>
      </c>
      <c r="Z1151" s="142" t="s">
        <v>120</v>
      </c>
      <c r="AA1151" s="142" t="s">
        <v>54</v>
      </c>
    </row>
    <row r="1152" spans="1:27">
      <c r="A1152" s="4">
        <v>7108</v>
      </c>
      <c r="B1152" s="4" t="s">
        <v>38</v>
      </c>
      <c r="C1152" s="4">
        <v>1643</v>
      </c>
      <c r="D1152" s="4" t="s">
        <v>45</v>
      </c>
      <c r="E1152" s="179">
        <v>41290</v>
      </c>
      <c r="K1152" s="182">
        <v>90158443</v>
      </c>
      <c r="L1152" s="177">
        <v>41290</v>
      </c>
      <c r="P1152" s="141" t="s">
        <v>54</v>
      </c>
      <c r="U1152" s="141" t="s">
        <v>54</v>
      </c>
      <c r="V1152" s="9">
        <v>0.69652777777777775</v>
      </c>
      <c r="W1152" s="12">
        <v>0.89236111111111116</v>
      </c>
      <c r="Z1152" s="142" t="s">
        <v>120</v>
      </c>
      <c r="AA1152" s="142" t="s">
        <v>54</v>
      </c>
    </row>
    <row r="1153" spans="1:27">
      <c r="A1153" s="4">
        <v>7110</v>
      </c>
      <c r="B1153" s="4" t="s">
        <v>40</v>
      </c>
      <c r="C1153" s="4">
        <v>611</v>
      </c>
      <c r="D1153" s="4" t="s">
        <v>45</v>
      </c>
      <c r="E1153" s="179">
        <v>41290</v>
      </c>
      <c r="K1153" s="182">
        <v>90164972</v>
      </c>
      <c r="L1153" s="177">
        <v>41290</v>
      </c>
      <c r="P1153" s="141" t="s">
        <v>54</v>
      </c>
      <c r="U1153" s="141" t="s">
        <v>54</v>
      </c>
      <c r="V1153" s="9">
        <v>0.25763888888888886</v>
      </c>
      <c r="W1153" s="12">
        <v>0.40972222222222221</v>
      </c>
      <c r="Z1153" s="142" t="s">
        <v>120</v>
      </c>
      <c r="AA1153" s="142" t="s">
        <v>54</v>
      </c>
    </row>
    <row r="1154" spans="1:27">
      <c r="A1154" s="4">
        <v>7110</v>
      </c>
      <c r="B1154" s="4" t="s">
        <v>40</v>
      </c>
      <c r="C1154" s="4">
        <v>2052</v>
      </c>
      <c r="D1154" s="4" t="s">
        <v>45</v>
      </c>
      <c r="E1154" s="179">
        <v>41290</v>
      </c>
      <c r="K1154" s="182">
        <v>99013662</v>
      </c>
      <c r="L1154" s="177">
        <v>41290</v>
      </c>
      <c r="P1154" s="141" t="s">
        <v>54</v>
      </c>
      <c r="U1154" s="141" t="s">
        <v>54</v>
      </c>
      <c r="V1154" s="9">
        <v>0.86944444444444446</v>
      </c>
      <c r="W1154" s="12">
        <v>0.9916666666666667</v>
      </c>
      <c r="Z1154" s="142" t="s">
        <v>120</v>
      </c>
      <c r="AA1154" s="142" t="s">
        <v>54</v>
      </c>
    </row>
    <row r="1155" spans="1:27">
      <c r="A1155" s="4">
        <v>7108</v>
      </c>
      <c r="B1155" s="4" t="s">
        <v>38</v>
      </c>
      <c r="C1155" s="4">
        <v>1113</v>
      </c>
      <c r="D1155" s="4" t="s">
        <v>45</v>
      </c>
      <c r="E1155" s="179">
        <v>41290</v>
      </c>
      <c r="K1155" s="182">
        <v>99019236</v>
      </c>
      <c r="L1155" s="177">
        <v>41290</v>
      </c>
      <c r="P1155" s="141" t="s">
        <v>54</v>
      </c>
      <c r="U1155" s="141" t="s">
        <v>54</v>
      </c>
      <c r="V1155" s="9">
        <v>0.46736111111111112</v>
      </c>
      <c r="W1155" s="12">
        <v>0.78125</v>
      </c>
      <c r="Z1155" s="142" t="s">
        <v>120</v>
      </c>
      <c r="AA1155" s="142" t="s">
        <v>54</v>
      </c>
    </row>
    <row r="1156" spans="1:27">
      <c r="A1156" s="4">
        <v>7110</v>
      </c>
      <c r="B1156" s="4" t="s">
        <v>49</v>
      </c>
      <c r="C1156" s="4">
        <v>1035</v>
      </c>
      <c r="D1156" s="4" t="s">
        <v>45</v>
      </c>
      <c r="E1156" s="179">
        <v>41290</v>
      </c>
      <c r="K1156" s="182">
        <v>1000002217</v>
      </c>
      <c r="L1156" s="177">
        <v>41290</v>
      </c>
      <c r="P1156" s="141" t="s">
        <v>54</v>
      </c>
      <c r="U1156" s="141" t="s">
        <v>54</v>
      </c>
      <c r="V1156" s="9">
        <v>0.44097222222222221</v>
      </c>
      <c r="W1156" s="12">
        <v>0.45833333333333331</v>
      </c>
      <c r="Z1156" s="142" t="s">
        <v>120</v>
      </c>
      <c r="AA1156" s="142" t="s">
        <v>54</v>
      </c>
    </row>
    <row r="1157" spans="1:27">
      <c r="A1157" s="4">
        <v>7110</v>
      </c>
      <c r="B1157" s="4" t="s">
        <v>40</v>
      </c>
      <c r="C1157" s="4">
        <v>1132</v>
      </c>
      <c r="D1157" s="4" t="s">
        <v>45</v>
      </c>
      <c r="E1157" s="179">
        <v>41290</v>
      </c>
      <c r="K1157" s="182">
        <v>1000038509</v>
      </c>
      <c r="L1157" s="177">
        <v>41290</v>
      </c>
      <c r="P1157" s="141" t="s">
        <v>54</v>
      </c>
      <c r="U1157" s="141" t="s">
        <v>54</v>
      </c>
      <c r="V1157" s="9">
        <v>0.48055555555555557</v>
      </c>
      <c r="W1157" s="12">
        <v>0.73958333333333337</v>
      </c>
      <c r="Z1157" s="142" t="s">
        <v>120</v>
      </c>
      <c r="AA1157" s="142" t="s">
        <v>54</v>
      </c>
    </row>
    <row r="1158" spans="1:27">
      <c r="A1158" s="4">
        <v>7110</v>
      </c>
      <c r="B1158" s="4" t="s">
        <v>52</v>
      </c>
      <c r="C1158" s="4">
        <v>1834</v>
      </c>
      <c r="D1158" s="4" t="s">
        <v>47</v>
      </c>
      <c r="E1158" s="179">
        <v>41290</v>
      </c>
      <c r="K1158" s="182">
        <v>1000053656</v>
      </c>
      <c r="L1158" s="177">
        <v>41290</v>
      </c>
      <c r="P1158" s="141" t="s">
        <v>54</v>
      </c>
      <c r="U1158" s="141" t="s">
        <v>54</v>
      </c>
      <c r="V1158" s="9">
        <v>0.77361111111111114</v>
      </c>
      <c r="W1158" s="12">
        <v>0.77569444444444446</v>
      </c>
      <c r="Z1158" s="142" t="s">
        <v>120</v>
      </c>
      <c r="AA1158" s="142" t="s">
        <v>54</v>
      </c>
    </row>
    <row r="1159" spans="1:27">
      <c r="A1159" s="4">
        <v>7110</v>
      </c>
      <c r="B1159" s="4" t="s">
        <v>40</v>
      </c>
      <c r="C1159" s="4">
        <v>1930</v>
      </c>
      <c r="D1159" s="4" t="s">
        <v>45</v>
      </c>
      <c r="E1159" s="179">
        <v>41290</v>
      </c>
      <c r="K1159" s="182">
        <v>1000058332</v>
      </c>
      <c r="L1159" s="177">
        <v>41290</v>
      </c>
      <c r="P1159" s="141" t="s">
        <v>54</v>
      </c>
      <c r="U1159" s="141" t="s">
        <v>54</v>
      </c>
      <c r="V1159" s="9">
        <v>0.8125</v>
      </c>
      <c r="W1159" s="12">
        <v>0.89583333333333337</v>
      </c>
      <c r="Z1159" s="142" t="s">
        <v>120</v>
      </c>
      <c r="AA1159" s="142" t="s">
        <v>54</v>
      </c>
    </row>
    <row r="1160" spans="1:27">
      <c r="A1160" s="4">
        <v>7108</v>
      </c>
      <c r="B1160" s="4" t="s">
        <v>38</v>
      </c>
      <c r="C1160" s="4">
        <v>1433</v>
      </c>
      <c r="D1160" s="4" t="s">
        <v>47</v>
      </c>
      <c r="E1160" s="179">
        <v>41290</v>
      </c>
      <c r="K1160" s="182">
        <v>1000063249</v>
      </c>
      <c r="L1160" s="177">
        <v>41291</v>
      </c>
      <c r="P1160" s="141" t="s">
        <v>54</v>
      </c>
      <c r="U1160" s="141" t="s">
        <v>54</v>
      </c>
      <c r="V1160" s="9">
        <v>0.60624999999999996</v>
      </c>
      <c r="W1160" s="12">
        <v>2.6388888888888889E-2</v>
      </c>
      <c r="Z1160" s="142" t="s">
        <v>120</v>
      </c>
      <c r="AA1160" s="142" t="s">
        <v>54</v>
      </c>
    </row>
    <row r="1161" spans="1:27">
      <c r="A1161" s="4">
        <v>7110</v>
      </c>
      <c r="B1161" s="4" t="s">
        <v>40</v>
      </c>
      <c r="C1161" s="4">
        <v>757</v>
      </c>
      <c r="D1161" s="4" t="s">
        <v>45</v>
      </c>
      <c r="E1161" s="179">
        <v>41290</v>
      </c>
      <c r="K1161" s="182">
        <v>1000064949</v>
      </c>
      <c r="L1161" s="177">
        <v>41290</v>
      </c>
      <c r="P1161" s="141" t="s">
        <v>54</v>
      </c>
      <c r="U1161" s="141" t="s">
        <v>54</v>
      </c>
      <c r="V1161" s="9">
        <v>0.33124999999999999</v>
      </c>
      <c r="W1161" s="12">
        <v>0.70833333333333337</v>
      </c>
      <c r="Z1161" s="142" t="s">
        <v>120</v>
      </c>
      <c r="AA1161" s="142" t="s">
        <v>54</v>
      </c>
    </row>
    <row r="1162" spans="1:27">
      <c r="A1162" s="4">
        <v>7110</v>
      </c>
      <c r="B1162" s="4" t="s">
        <v>40</v>
      </c>
      <c r="C1162" s="4">
        <v>1828</v>
      </c>
      <c r="D1162" s="4" t="s">
        <v>47</v>
      </c>
      <c r="E1162" s="179">
        <v>41290</v>
      </c>
      <c r="K1162" s="182">
        <v>1000091045</v>
      </c>
      <c r="L1162" s="177">
        <v>41290</v>
      </c>
      <c r="P1162" s="141" t="s">
        <v>54</v>
      </c>
      <c r="U1162" s="141" t="s">
        <v>54</v>
      </c>
      <c r="V1162" s="9">
        <v>0.76944444444444449</v>
      </c>
      <c r="W1162" s="12">
        <v>0.83333333333333337</v>
      </c>
      <c r="Z1162" s="142" t="s">
        <v>120</v>
      </c>
      <c r="AA1162" s="142" t="s">
        <v>54</v>
      </c>
    </row>
    <row r="1163" spans="1:27">
      <c r="A1163" s="4">
        <v>7108</v>
      </c>
      <c r="B1163" s="4" t="s">
        <v>38</v>
      </c>
      <c r="C1163" s="4">
        <v>1419</v>
      </c>
      <c r="D1163" s="4" t="s">
        <v>45</v>
      </c>
      <c r="E1163" s="179">
        <v>41290</v>
      </c>
      <c r="K1163" s="182">
        <v>1000101129</v>
      </c>
      <c r="L1163" s="177">
        <v>41290</v>
      </c>
      <c r="P1163" s="141" t="s">
        <v>54</v>
      </c>
      <c r="U1163" s="141" t="s">
        <v>54</v>
      </c>
      <c r="V1163" s="9">
        <v>0.59652777777777777</v>
      </c>
      <c r="W1163" s="12">
        <v>0.82222222222222219</v>
      </c>
      <c r="Z1163" s="142" t="s">
        <v>120</v>
      </c>
      <c r="AA1163" s="142" t="s">
        <v>54</v>
      </c>
    </row>
    <row r="1164" spans="1:27">
      <c r="A1164" s="4">
        <v>7110</v>
      </c>
      <c r="B1164" s="4" t="s">
        <v>40</v>
      </c>
      <c r="C1164" s="4">
        <v>1244</v>
      </c>
      <c r="D1164" s="4" t="s">
        <v>45</v>
      </c>
      <c r="E1164" s="179">
        <v>41290</v>
      </c>
      <c r="K1164" s="182">
        <v>1000101894</v>
      </c>
      <c r="L1164" s="177">
        <v>41290</v>
      </c>
      <c r="P1164" s="141" t="s">
        <v>54</v>
      </c>
      <c r="U1164" s="141" t="s">
        <v>54</v>
      </c>
      <c r="V1164" s="9">
        <v>0.53055555555555556</v>
      </c>
      <c r="W1164" s="12">
        <v>0.625</v>
      </c>
      <c r="Z1164" s="142" t="s">
        <v>120</v>
      </c>
      <c r="AA1164" s="142" t="s">
        <v>54</v>
      </c>
    </row>
    <row r="1165" spans="1:27">
      <c r="A1165" s="4">
        <v>7108</v>
      </c>
      <c r="B1165" s="4" t="s">
        <v>38</v>
      </c>
      <c r="C1165" s="4">
        <v>1517</v>
      </c>
      <c r="D1165" s="4" t="s">
        <v>45</v>
      </c>
      <c r="E1165" s="179">
        <v>41290</v>
      </c>
      <c r="K1165" s="182">
        <v>1000107195</v>
      </c>
      <c r="L1165" s="177">
        <v>41290</v>
      </c>
      <c r="P1165" s="141" t="s">
        <v>54</v>
      </c>
      <c r="U1165" s="141" t="s">
        <v>54</v>
      </c>
      <c r="V1165" s="9">
        <v>0.63680555555555551</v>
      </c>
      <c r="W1165" s="12">
        <v>0.85416666666666663</v>
      </c>
      <c r="Z1165" s="142" t="s">
        <v>120</v>
      </c>
      <c r="AA1165" s="142" t="s">
        <v>54</v>
      </c>
    </row>
    <row r="1166" spans="1:27">
      <c r="A1166" s="4">
        <v>7107</v>
      </c>
      <c r="B1166" s="4" t="s">
        <v>39</v>
      </c>
      <c r="C1166" s="4">
        <v>1517</v>
      </c>
      <c r="D1166" s="4" t="s">
        <v>38</v>
      </c>
      <c r="E1166" s="179">
        <v>41290</v>
      </c>
      <c r="K1166" s="182">
        <v>1000107195</v>
      </c>
      <c r="L1166" s="177">
        <v>41290</v>
      </c>
      <c r="P1166" s="141">
        <v>0</v>
      </c>
      <c r="U1166" s="141" t="s">
        <v>54</v>
      </c>
      <c r="V1166" s="9">
        <v>0.63680555555555551</v>
      </c>
      <c r="W1166" s="12">
        <v>0.8618055555555556</v>
      </c>
      <c r="Z1166" s="142" t="s">
        <v>120</v>
      </c>
      <c r="AA1166" s="142" t="s">
        <v>54</v>
      </c>
    </row>
    <row r="1167" spans="1:27">
      <c r="A1167" s="4">
        <v>7108</v>
      </c>
      <c r="B1167" s="4" t="s">
        <v>38</v>
      </c>
      <c r="C1167" s="4">
        <v>1757</v>
      </c>
      <c r="D1167" s="4" t="s">
        <v>45</v>
      </c>
      <c r="E1167" s="179">
        <v>41290</v>
      </c>
      <c r="K1167" s="182">
        <v>1000116403</v>
      </c>
      <c r="L1167" s="177">
        <v>41290</v>
      </c>
      <c r="P1167" s="141" t="s">
        <v>54</v>
      </c>
      <c r="U1167" s="141" t="s">
        <v>54</v>
      </c>
      <c r="V1167" s="9">
        <v>0.74791666666666667</v>
      </c>
      <c r="W1167" s="12">
        <v>0.9770833333333333</v>
      </c>
      <c r="Z1167" s="142" t="s">
        <v>120</v>
      </c>
      <c r="AA1167" s="142" t="s">
        <v>54</v>
      </c>
    </row>
    <row r="1168" spans="1:27">
      <c r="A1168" s="4">
        <v>7108</v>
      </c>
      <c r="B1168" s="4" t="s">
        <v>38</v>
      </c>
      <c r="C1168" s="4">
        <v>818</v>
      </c>
      <c r="D1168" s="4" t="s">
        <v>45</v>
      </c>
      <c r="E1168" s="179">
        <v>41290</v>
      </c>
      <c r="K1168" s="182">
        <v>1000122729</v>
      </c>
      <c r="L1168" s="177">
        <v>41290</v>
      </c>
      <c r="P1168" s="141" t="s">
        <v>54</v>
      </c>
      <c r="U1168" s="141" t="s">
        <v>54</v>
      </c>
      <c r="V1168" s="9">
        <v>0.34583333333333333</v>
      </c>
      <c r="W1168" s="12">
        <v>0.72152777777777777</v>
      </c>
      <c r="Z1168" s="142" t="s">
        <v>120</v>
      </c>
      <c r="AA1168" s="142" t="s">
        <v>54</v>
      </c>
    </row>
    <row r="1169" spans="1:27">
      <c r="A1169" s="4">
        <v>7107</v>
      </c>
      <c r="B1169" s="4" t="s">
        <v>39</v>
      </c>
      <c r="C1169" s="4">
        <v>818</v>
      </c>
      <c r="D1169" s="4" t="s">
        <v>38</v>
      </c>
      <c r="E1169" s="179">
        <v>41290</v>
      </c>
      <c r="K1169" s="182">
        <v>1000122729</v>
      </c>
      <c r="L1169" s="177">
        <v>41290</v>
      </c>
      <c r="P1169" s="141">
        <v>0</v>
      </c>
      <c r="U1169" s="141" t="s">
        <v>54</v>
      </c>
      <c r="V1169" s="9">
        <v>0.34583333333333333</v>
      </c>
      <c r="W1169" s="12">
        <v>0.72291666666666665</v>
      </c>
      <c r="Z1169" s="142" t="s">
        <v>120</v>
      </c>
      <c r="AA1169" s="142" t="s">
        <v>54</v>
      </c>
    </row>
    <row r="1170" spans="1:27">
      <c r="A1170" s="4">
        <v>7110</v>
      </c>
      <c r="B1170" s="4" t="s">
        <v>40</v>
      </c>
      <c r="C1170" s="4">
        <v>1522</v>
      </c>
      <c r="D1170" s="4" t="s">
        <v>45</v>
      </c>
      <c r="E1170" s="179">
        <v>41290</v>
      </c>
      <c r="K1170" s="182">
        <v>1000136786</v>
      </c>
      <c r="L1170" s="177">
        <v>41290</v>
      </c>
      <c r="P1170" s="141" t="s">
        <v>54</v>
      </c>
      <c r="U1170" s="141" t="s">
        <v>54</v>
      </c>
      <c r="V1170" s="9">
        <v>0.64027777777777772</v>
      </c>
      <c r="W1170" s="12">
        <v>0.92222222222222228</v>
      </c>
      <c r="Z1170" s="142" t="s">
        <v>120</v>
      </c>
      <c r="AA1170" s="142" t="s">
        <v>54</v>
      </c>
    </row>
    <row r="1171" spans="1:27">
      <c r="A1171" s="4">
        <v>7108</v>
      </c>
      <c r="B1171" s="4" t="s">
        <v>38</v>
      </c>
      <c r="C1171" s="4">
        <v>1424</v>
      </c>
      <c r="D1171" s="4" t="s">
        <v>47</v>
      </c>
      <c r="E1171" s="179">
        <v>41290</v>
      </c>
      <c r="K1171" s="182">
        <v>1000155693</v>
      </c>
      <c r="L1171" s="177">
        <v>41290</v>
      </c>
      <c r="P1171" s="141" t="s">
        <v>54</v>
      </c>
      <c r="U1171" s="141" t="s">
        <v>54</v>
      </c>
      <c r="V1171" s="9">
        <v>0.6</v>
      </c>
      <c r="W1171" s="12">
        <v>0.99444444444444446</v>
      </c>
      <c r="Z1171" s="142" t="s">
        <v>120</v>
      </c>
      <c r="AA1171" s="142" t="s">
        <v>54</v>
      </c>
    </row>
    <row r="1172" spans="1:27">
      <c r="A1172" s="4">
        <v>7110</v>
      </c>
      <c r="B1172" s="4" t="s">
        <v>40</v>
      </c>
      <c r="C1172" s="4">
        <v>1046</v>
      </c>
      <c r="D1172" s="4" t="s">
        <v>45</v>
      </c>
      <c r="E1172" s="179">
        <v>41290</v>
      </c>
      <c r="K1172" s="182">
        <v>1000175144</v>
      </c>
      <c r="L1172" s="177">
        <v>41290</v>
      </c>
      <c r="P1172" s="141" t="s">
        <v>54</v>
      </c>
      <c r="U1172" s="141" t="s">
        <v>54</v>
      </c>
      <c r="V1172" s="9">
        <v>0.44861111111111113</v>
      </c>
      <c r="W1172" s="12">
        <v>0.83888888888888891</v>
      </c>
      <c r="Z1172" s="142" t="s">
        <v>120</v>
      </c>
      <c r="AA1172" s="142" t="s">
        <v>54</v>
      </c>
    </row>
    <row r="1173" spans="1:27">
      <c r="A1173" s="4">
        <v>7110</v>
      </c>
      <c r="B1173" s="4" t="s">
        <v>49</v>
      </c>
      <c r="C1173" s="4">
        <v>746</v>
      </c>
      <c r="D1173" s="4" t="s">
        <v>45</v>
      </c>
      <c r="E1173" s="179">
        <v>41290</v>
      </c>
      <c r="K1173" s="182">
        <v>1000201314</v>
      </c>
      <c r="L1173" s="177">
        <v>41290</v>
      </c>
      <c r="P1173" s="141" t="s">
        <v>54</v>
      </c>
      <c r="U1173" s="141" t="s">
        <v>54</v>
      </c>
      <c r="V1173" s="9">
        <v>0.32361111111111113</v>
      </c>
      <c r="W1173" s="12">
        <v>0.5083333333333333</v>
      </c>
      <c r="Z1173" s="142" t="s">
        <v>120</v>
      </c>
      <c r="AA1173" s="142" t="s">
        <v>54</v>
      </c>
    </row>
    <row r="1174" spans="1:27">
      <c r="A1174" s="4">
        <v>7108</v>
      </c>
      <c r="B1174" s="4" t="s">
        <v>38</v>
      </c>
      <c r="C1174" s="4">
        <v>1237</v>
      </c>
      <c r="D1174" s="4" t="s">
        <v>45</v>
      </c>
      <c r="E1174" s="179">
        <v>41290</v>
      </c>
      <c r="K1174" s="182">
        <v>1000217379</v>
      </c>
      <c r="L1174" s="177">
        <v>41290</v>
      </c>
      <c r="P1174" s="141" t="s">
        <v>54</v>
      </c>
      <c r="U1174" s="141" t="s">
        <v>54</v>
      </c>
      <c r="V1174" s="9">
        <v>0.52569444444444446</v>
      </c>
      <c r="W1174" s="12">
        <v>0.73263888888888884</v>
      </c>
      <c r="Z1174" s="142" t="s">
        <v>120</v>
      </c>
      <c r="AA1174" s="142" t="s">
        <v>54</v>
      </c>
    </row>
    <row r="1175" spans="1:27">
      <c r="A1175" s="4">
        <v>7108</v>
      </c>
      <c r="B1175" s="4" t="s">
        <v>38</v>
      </c>
      <c r="C1175" s="4">
        <v>2339</v>
      </c>
      <c r="D1175" s="4" t="s">
        <v>45</v>
      </c>
      <c r="E1175" s="179">
        <v>41290</v>
      </c>
      <c r="K1175" s="182">
        <v>1000225946</v>
      </c>
      <c r="L1175" s="177">
        <v>41291</v>
      </c>
      <c r="P1175" s="141" t="s">
        <v>54</v>
      </c>
      <c r="U1175" s="141" t="s">
        <v>54</v>
      </c>
      <c r="V1175" s="9">
        <v>0.98541666666666672</v>
      </c>
      <c r="W1175" s="12">
        <v>0.79166666666666663</v>
      </c>
      <c r="Z1175" s="142" t="s">
        <v>120</v>
      </c>
      <c r="AA1175" s="142" t="s">
        <v>54</v>
      </c>
    </row>
    <row r="1176" spans="1:27">
      <c r="A1176" s="4">
        <v>7107</v>
      </c>
      <c r="B1176" s="4" t="s">
        <v>40</v>
      </c>
      <c r="C1176" s="4">
        <v>2339</v>
      </c>
      <c r="D1176" s="4" t="s">
        <v>38</v>
      </c>
      <c r="E1176" s="179">
        <v>41290</v>
      </c>
      <c r="K1176" s="182">
        <v>1000225946</v>
      </c>
      <c r="L1176" s="177">
        <v>41291</v>
      </c>
      <c r="P1176" s="141">
        <v>0</v>
      </c>
      <c r="U1176" s="141" t="s">
        <v>54</v>
      </c>
      <c r="V1176" s="9">
        <v>0.98541666666666672</v>
      </c>
      <c r="W1176" s="12">
        <v>0.79236111111111107</v>
      </c>
      <c r="Z1176" s="142" t="s">
        <v>120</v>
      </c>
      <c r="AA1176" s="142" t="s">
        <v>54</v>
      </c>
    </row>
    <row r="1177" spans="1:27">
      <c r="A1177" s="4">
        <v>7108</v>
      </c>
      <c r="B1177" s="4" t="s">
        <v>38</v>
      </c>
      <c r="C1177" s="4">
        <v>2307</v>
      </c>
      <c r="D1177" s="4" t="s">
        <v>45</v>
      </c>
      <c r="E1177" s="179">
        <v>41290</v>
      </c>
      <c r="K1177" s="182">
        <v>1000231825</v>
      </c>
      <c r="L1177" s="177">
        <v>41291</v>
      </c>
      <c r="P1177" s="141" t="s">
        <v>54</v>
      </c>
      <c r="U1177" s="141" t="s">
        <v>54</v>
      </c>
      <c r="V1177" s="9">
        <v>0.96319444444444446</v>
      </c>
      <c r="W1177" s="12">
        <v>0.21319444444444444</v>
      </c>
      <c r="Z1177" s="142" t="s">
        <v>120</v>
      </c>
      <c r="AA1177" s="142" t="s">
        <v>54</v>
      </c>
    </row>
    <row r="1178" spans="1:27">
      <c r="A1178" s="4">
        <v>7107</v>
      </c>
      <c r="B1178" s="4" t="s">
        <v>40</v>
      </c>
      <c r="C1178" s="4">
        <v>2307</v>
      </c>
      <c r="D1178" s="4" t="s">
        <v>38</v>
      </c>
      <c r="E1178" s="179">
        <v>41290</v>
      </c>
      <c r="K1178" s="182">
        <v>1000231825</v>
      </c>
      <c r="L1178" s="177">
        <v>41291</v>
      </c>
      <c r="P1178" s="141">
        <v>0</v>
      </c>
      <c r="U1178" s="141" t="s">
        <v>54</v>
      </c>
      <c r="V1178" s="9">
        <v>0.96319444444444446</v>
      </c>
      <c r="W1178" s="12">
        <v>0.47361111111111109</v>
      </c>
      <c r="Z1178" s="142" t="s">
        <v>120</v>
      </c>
      <c r="AA1178" s="142" t="s">
        <v>54</v>
      </c>
    </row>
    <row r="1179" spans="1:27">
      <c r="A1179" s="4">
        <v>7108</v>
      </c>
      <c r="B1179" s="4" t="s">
        <v>38</v>
      </c>
      <c r="C1179" s="4">
        <v>414</v>
      </c>
      <c r="D1179" s="4" t="s">
        <v>45</v>
      </c>
      <c r="E1179" s="179">
        <v>41290</v>
      </c>
      <c r="K1179" s="182">
        <v>1000262661</v>
      </c>
      <c r="L1179" s="177">
        <v>41290</v>
      </c>
      <c r="P1179" s="141" t="s">
        <v>54</v>
      </c>
      <c r="U1179" s="141" t="s">
        <v>54</v>
      </c>
      <c r="V1179" s="9">
        <v>0.1763888888888889</v>
      </c>
      <c r="W1179" s="12">
        <v>0.42638888888888887</v>
      </c>
      <c r="Z1179" s="142" t="s">
        <v>120</v>
      </c>
      <c r="AA1179" s="142" t="s">
        <v>54</v>
      </c>
    </row>
    <row r="1180" spans="1:27">
      <c r="A1180" s="4">
        <v>7107</v>
      </c>
      <c r="B1180" s="4" t="s">
        <v>39</v>
      </c>
      <c r="C1180" s="4">
        <v>414</v>
      </c>
      <c r="D1180" s="4" t="s">
        <v>38</v>
      </c>
      <c r="E1180" s="179">
        <v>41290</v>
      </c>
      <c r="K1180" s="182">
        <v>1000262661</v>
      </c>
      <c r="L1180" s="177">
        <v>41290</v>
      </c>
      <c r="P1180" s="141">
        <v>0</v>
      </c>
      <c r="U1180" s="141" t="s">
        <v>54</v>
      </c>
      <c r="V1180" s="9">
        <v>0.1763888888888889</v>
      </c>
      <c r="W1180" s="12">
        <v>0.50902777777777775</v>
      </c>
      <c r="Z1180" s="142" t="s">
        <v>120</v>
      </c>
      <c r="AA1180" s="142" t="s">
        <v>54</v>
      </c>
    </row>
    <row r="1181" spans="1:27">
      <c r="A1181" s="4">
        <v>7110</v>
      </c>
      <c r="B1181" s="4" t="s">
        <v>40</v>
      </c>
      <c r="C1181" s="4">
        <v>1518</v>
      </c>
      <c r="D1181" s="4" t="s">
        <v>45</v>
      </c>
      <c r="E1181" s="179">
        <v>41290</v>
      </c>
      <c r="K1181" s="182">
        <v>1000265407</v>
      </c>
      <c r="L1181" s="177">
        <v>41290</v>
      </c>
      <c r="P1181" s="141" t="s">
        <v>54</v>
      </c>
      <c r="U1181" s="141" t="s">
        <v>54</v>
      </c>
      <c r="V1181" s="9">
        <v>0.63749999999999996</v>
      </c>
      <c r="W1181" s="12">
        <v>0.75</v>
      </c>
      <c r="Z1181" s="142" t="s">
        <v>120</v>
      </c>
      <c r="AA1181" s="142" t="s">
        <v>54</v>
      </c>
    </row>
    <row r="1182" spans="1:27">
      <c r="A1182" s="4">
        <v>7108</v>
      </c>
      <c r="B1182" s="4" t="s">
        <v>38</v>
      </c>
      <c r="C1182" s="4">
        <v>948</v>
      </c>
      <c r="D1182" s="4" t="s">
        <v>45</v>
      </c>
      <c r="E1182" s="179">
        <v>41290</v>
      </c>
      <c r="K1182" s="182">
        <v>1000291028</v>
      </c>
      <c r="L1182" s="177">
        <v>41290</v>
      </c>
      <c r="P1182" s="141" t="s">
        <v>54</v>
      </c>
      <c r="U1182" s="141" t="s">
        <v>54</v>
      </c>
      <c r="V1182" s="9">
        <v>0.40833333333333333</v>
      </c>
      <c r="W1182" s="12">
        <v>0.60972222222222228</v>
      </c>
      <c r="Z1182" s="142" t="s">
        <v>120</v>
      </c>
      <c r="AA1182" s="142" t="s">
        <v>54</v>
      </c>
    </row>
    <row r="1183" spans="1:27">
      <c r="A1183" s="4">
        <v>7110</v>
      </c>
      <c r="B1183" s="4" t="s">
        <v>40</v>
      </c>
      <c r="C1183" s="4">
        <v>1702</v>
      </c>
      <c r="D1183" s="4" t="s">
        <v>45</v>
      </c>
      <c r="E1183" s="179">
        <v>41290</v>
      </c>
      <c r="K1183" s="182">
        <v>1000299131</v>
      </c>
      <c r="L1183" s="177">
        <v>41290</v>
      </c>
      <c r="P1183" s="141" t="s">
        <v>54</v>
      </c>
      <c r="U1183" s="141" t="s">
        <v>54</v>
      </c>
      <c r="V1183" s="9">
        <v>0.70972222222222225</v>
      </c>
      <c r="W1183" s="12">
        <v>0.85416666666666663</v>
      </c>
      <c r="Z1183" s="142" t="s">
        <v>120</v>
      </c>
      <c r="AA1183" s="142" t="s">
        <v>54</v>
      </c>
    </row>
    <row r="1184" spans="1:27">
      <c r="A1184" s="4">
        <v>7110</v>
      </c>
      <c r="B1184" s="4" t="s">
        <v>40</v>
      </c>
      <c r="C1184" s="4">
        <v>1053</v>
      </c>
      <c r="D1184" s="4" t="s">
        <v>45</v>
      </c>
      <c r="E1184" s="179">
        <v>41290</v>
      </c>
      <c r="K1184" s="182">
        <v>1000302279</v>
      </c>
      <c r="L1184" s="177">
        <v>41290</v>
      </c>
      <c r="P1184" s="141" t="s">
        <v>54</v>
      </c>
      <c r="U1184" s="141" t="s">
        <v>54</v>
      </c>
      <c r="V1184" s="9">
        <v>0.45347222222222222</v>
      </c>
      <c r="W1184" s="12">
        <v>0.70416666666666672</v>
      </c>
      <c r="Z1184" s="142" t="s">
        <v>120</v>
      </c>
      <c r="AA1184" s="142" t="s">
        <v>54</v>
      </c>
    </row>
    <row r="1185" spans="1:27">
      <c r="A1185" s="4">
        <v>7108</v>
      </c>
      <c r="B1185" s="4" t="s">
        <v>38</v>
      </c>
      <c r="C1185" s="4">
        <v>857</v>
      </c>
      <c r="D1185" s="4" t="s">
        <v>45</v>
      </c>
      <c r="E1185" s="179">
        <v>41290</v>
      </c>
      <c r="K1185" s="182">
        <v>1000346458</v>
      </c>
      <c r="L1185" s="177">
        <v>41290</v>
      </c>
      <c r="P1185" s="141" t="s">
        <v>54</v>
      </c>
      <c r="U1185" s="141" t="s">
        <v>54</v>
      </c>
      <c r="V1185" s="9">
        <v>0.37291666666666667</v>
      </c>
      <c r="W1185" s="12">
        <v>0.62291666666666667</v>
      </c>
      <c r="Z1185" s="142" t="s">
        <v>120</v>
      </c>
      <c r="AA1185" s="142" t="s">
        <v>54</v>
      </c>
    </row>
    <row r="1186" spans="1:27">
      <c r="A1186" s="4">
        <v>7107</v>
      </c>
      <c r="B1186" s="4" t="s">
        <v>40</v>
      </c>
      <c r="C1186" s="4">
        <v>857</v>
      </c>
      <c r="D1186" s="4" t="s">
        <v>38</v>
      </c>
      <c r="E1186" s="179">
        <v>41290</v>
      </c>
      <c r="K1186" s="182">
        <v>1000346458</v>
      </c>
      <c r="L1186" s="177">
        <v>41290</v>
      </c>
      <c r="P1186" s="141">
        <v>0</v>
      </c>
      <c r="U1186" s="141" t="s">
        <v>54</v>
      </c>
      <c r="V1186" s="9">
        <v>0.37291666666666667</v>
      </c>
      <c r="W1186" s="12">
        <v>0.77083333333333337</v>
      </c>
      <c r="Z1186" s="142" t="s">
        <v>120</v>
      </c>
      <c r="AA1186" s="142" t="s">
        <v>54</v>
      </c>
    </row>
    <row r="1187" spans="1:27">
      <c r="A1187" s="4">
        <v>7108</v>
      </c>
      <c r="B1187" s="4" t="s">
        <v>38</v>
      </c>
      <c r="C1187" s="4">
        <v>1350</v>
      </c>
      <c r="D1187" s="4" t="s">
        <v>45</v>
      </c>
      <c r="E1187" s="179">
        <v>41290</v>
      </c>
      <c r="K1187" s="182">
        <v>1000376751</v>
      </c>
      <c r="L1187" s="177">
        <v>41291</v>
      </c>
      <c r="P1187" s="141" t="s">
        <v>54</v>
      </c>
      <c r="U1187" s="141" t="s">
        <v>54</v>
      </c>
      <c r="V1187" s="9">
        <v>0.57638888888888884</v>
      </c>
      <c r="W1187" s="12">
        <v>0.51597222222222228</v>
      </c>
      <c r="Z1187" s="142" t="s">
        <v>120</v>
      </c>
      <c r="AA1187" s="142" t="s">
        <v>54</v>
      </c>
    </row>
    <row r="1188" spans="1:27">
      <c r="A1188" s="4">
        <v>7107</v>
      </c>
      <c r="B1188" s="4" t="s">
        <v>43</v>
      </c>
      <c r="C1188" s="4">
        <v>1350</v>
      </c>
      <c r="D1188" s="4" t="s">
        <v>38</v>
      </c>
      <c r="E1188" s="179">
        <v>41290</v>
      </c>
      <c r="K1188" s="182">
        <v>1000376751</v>
      </c>
      <c r="L1188" s="177">
        <v>41291</v>
      </c>
      <c r="P1188" s="141">
        <v>0</v>
      </c>
      <c r="U1188" s="141" t="s">
        <v>54</v>
      </c>
      <c r="V1188" s="9">
        <v>0.57638888888888884</v>
      </c>
      <c r="W1188" s="12">
        <v>0.51736111111111116</v>
      </c>
      <c r="Z1188" s="142" t="s">
        <v>120</v>
      </c>
      <c r="AA1188" s="142" t="s">
        <v>54</v>
      </c>
    </row>
    <row r="1189" spans="1:27">
      <c r="A1189" s="4">
        <v>7110</v>
      </c>
      <c r="B1189" s="4" t="s">
        <v>40</v>
      </c>
      <c r="C1189" s="4">
        <v>954</v>
      </c>
      <c r="D1189" s="4" t="s">
        <v>45</v>
      </c>
      <c r="E1189" s="179">
        <v>41290</v>
      </c>
      <c r="K1189" s="182">
        <v>1000379753</v>
      </c>
      <c r="L1189" s="177">
        <v>41290</v>
      </c>
      <c r="P1189" s="141" t="s">
        <v>54</v>
      </c>
      <c r="U1189" s="141" t="s">
        <v>54</v>
      </c>
      <c r="V1189" s="9">
        <v>0.41249999999999998</v>
      </c>
      <c r="W1189" s="12">
        <v>0.52083333333333337</v>
      </c>
      <c r="Z1189" s="142" t="s">
        <v>120</v>
      </c>
      <c r="AA1189" s="142" t="s">
        <v>54</v>
      </c>
    </row>
    <row r="1190" spans="1:27">
      <c r="A1190" s="4">
        <v>7110</v>
      </c>
      <c r="B1190" s="4" t="s">
        <v>40</v>
      </c>
      <c r="C1190" s="4">
        <v>1204</v>
      </c>
      <c r="D1190" s="4" t="s">
        <v>45</v>
      </c>
      <c r="E1190" s="179">
        <v>41290</v>
      </c>
      <c r="K1190" s="182">
        <v>1000412307</v>
      </c>
      <c r="L1190" s="177">
        <v>41290</v>
      </c>
      <c r="P1190" s="141" t="s">
        <v>54</v>
      </c>
      <c r="U1190" s="141" t="s">
        <v>54</v>
      </c>
      <c r="V1190" s="9">
        <v>0.50277777777777777</v>
      </c>
      <c r="W1190" s="12">
        <v>0.64583333333333337</v>
      </c>
      <c r="Z1190" s="142" t="s">
        <v>120</v>
      </c>
      <c r="AA1190" s="142" t="s">
        <v>54</v>
      </c>
    </row>
    <row r="1191" spans="1:27">
      <c r="A1191" s="4">
        <v>7110</v>
      </c>
      <c r="B1191" s="4" t="s">
        <v>49</v>
      </c>
      <c r="C1191" s="4">
        <v>1007</v>
      </c>
      <c r="D1191" s="4" t="s">
        <v>45</v>
      </c>
      <c r="E1191" s="179">
        <v>41290</v>
      </c>
      <c r="K1191" s="182">
        <v>1000446302</v>
      </c>
      <c r="L1191" s="177">
        <v>41290</v>
      </c>
      <c r="P1191" s="141" t="s">
        <v>54</v>
      </c>
      <c r="U1191" s="141" t="s">
        <v>54</v>
      </c>
      <c r="V1191" s="9">
        <v>0.42152777777777778</v>
      </c>
      <c r="W1191" s="12">
        <v>0.47916666666666669</v>
      </c>
      <c r="Z1191" s="142" t="s">
        <v>120</v>
      </c>
      <c r="AA1191" s="142" t="s">
        <v>54</v>
      </c>
    </row>
    <row r="1192" spans="1:27">
      <c r="A1192" s="4">
        <v>7108</v>
      </c>
      <c r="B1192" s="4" t="s">
        <v>38</v>
      </c>
      <c r="C1192" s="4">
        <v>1525</v>
      </c>
      <c r="D1192" s="4" t="s">
        <v>45</v>
      </c>
      <c r="E1192" s="179">
        <v>41290</v>
      </c>
      <c r="K1192" s="182">
        <v>1000465426</v>
      </c>
      <c r="L1192" s="177">
        <v>41291</v>
      </c>
      <c r="P1192" s="141" t="s">
        <v>54</v>
      </c>
      <c r="U1192" s="141" t="s">
        <v>54</v>
      </c>
      <c r="V1192" s="9">
        <v>0.64236111111111116</v>
      </c>
      <c r="W1192" s="12">
        <v>0.61388888888888893</v>
      </c>
      <c r="Z1192" s="142" t="s">
        <v>120</v>
      </c>
      <c r="AA1192" s="142" t="s">
        <v>54</v>
      </c>
    </row>
    <row r="1193" spans="1:27">
      <c r="A1193" s="4">
        <v>7107</v>
      </c>
      <c r="B1193" s="4" t="s">
        <v>40</v>
      </c>
      <c r="C1193" s="4">
        <v>1525</v>
      </c>
      <c r="D1193" s="4" t="s">
        <v>38</v>
      </c>
      <c r="E1193" s="179">
        <v>41290</v>
      </c>
      <c r="K1193" s="182">
        <v>1000465426</v>
      </c>
      <c r="L1193" s="177">
        <v>41291</v>
      </c>
      <c r="P1193" s="141">
        <v>0</v>
      </c>
      <c r="U1193" s="141" t="s">
        <v>54</v>
      </c>
      <c r="V1193" s="9">
        <v>0.64236111111111116</v>
      </c>
      <c r="W1193" s="12">
        <v>0.61805555555555558</v>
      </c>
      <c r="Z1193" s="142" t="s">
        <v>120</v>
      </c>
      <c r="AA1193" s="142" t="s">
        <v>54</v>
      </c>
    </row>
    <row r="1194" spans="1:27">
      <c r="A1194" s="4">
        <v>7110</v>
      </c>
      <c r="B1194" s="4" t="s">
        <v>40</v>
      </c>
      <c r="C1194" s="4">
        <v>37</v>
      </c>
      <c r="D1194" s="4" t="s">
        <v>45</v>
      </c>
      <c r="E1194" s="179">
        <v>41290</v>
      </c>
      <c r="K1194" s="182">
        <v>1000518839</v>
      </c>
      <c r="L1194" s="177">
        <v>41290</v>
      </c>
      <c r="P1194" s="141" t="s">
        <v>54</v>
      </c>
      <c r="U1194" s="141" t="s">
        <v>54</v>
      </c>
      <c r="V1194" s="9">
        <v>2.5694444444444443E-2</v>
      </c>
      <c r="W1194" s="12">
        <v>0.44930555555555557</v>
      </c>
      <c r="Z1194" s="142" t="s">
        <v>120</v>
      </c>
      <c r="AA1194" s="142" t="s">
        <v>54</v>
      </c>
    </row>
    <row r="1195" spans="1:27">
      <c r="A1195" s="4">
        <v>7110</v>
      </c>
      <c r="B1195" s="4" t="s">
        <v>40</v>
      </c>
      <c r="C1195" s="4">
        <v>1706</v>
      </c>
      <c r="D1195" s="4" t="s">
        <v>45</v>
      </c>
      <c r="E1195" s="179">
        <v>41290</v>
      </c>
      <c r="K1195" s="182">
        <v>1000540271</v>
      </c>
      <c r="L1195" s="177">
        <v>41290</v>
      </c>
      <c r="P1195" s="141" t="s">
        <v>54</v>
      </c>
      <c r="U1195" s="141" t="s">
        <v>54</v>
      </c>
      <c r="V1195" s="9">
        <v>0.71250000000000002</v>
      </c>
      <c r="W1195" s="12">
        <v>0.86875000000000002</v>
      </c>
      <c r="Z1195" s="142" t="s">
        <v>120</v>
      </c>
      <c r="AA1195" s="142" t="s">
        <v>54</v>
      </c>
    </row>
    <row r="1196" spans="1:27">
      <c r="A1196" s="4">
        <v>7110</v>
      </c>
      <c r="B1196" s="4" t="s">
        <v>40</v>
      </c>
      <c r="C1196" s="4">
        <v>1101</v>
      </c>
      <c r="D1196" s="4" t="s">
        <v>45</v>
      </c>
      <c r="E1196" s="179">
        <v>41290</v>
      </c>
      <c r="K1196" s="182">
        <v>1000553097</v>
      </c>
      <c r="L1196" s="177">
        <v>41290</v>
      </c>
      <c r="P1196" s="141" t="s">
        <v>54</v>
      </c>
      <c r="U1196" s="141" t="s">
        <v>54</v>
      </c>
      <c r="V1196" s="9">
        <v>0.45902777777777776</v>
      </c>
      <c r="W1196" s="12">
        <v>0.50069444444444444</v>
      </c>
      <c r="Z1196" s="142" t="s">
        <v>120</v>
      </c>
      <c r="AA1196" s="142" t="s">
        <v>54</v>
      </c>
    </row>
    <row r="1197" spans="1:27">
      <c r="A1197" s="4">
        <v>7110</v>
      </c>
      <c r="B1197" s="4" t="s">
        <v>40</v>
      </c>
      <c r="C1197" s="4">
        <v>944</v>
      </c>
      <c r="D1197" s="4" t="s">
        <v>45</v>
      </c>
      <c r="E1197" s="179">
        <v>41290</v>
      </c>
      <c r="K1197" s="182">
        <v>1000556739</v>
      </c>
      <c r="L1197" s="177">
        <v>41290</v>
      </c>
      <c r="P1197" s="141" t="s">
        <v>54</v>
      </c>
      <c r="U1197" s="141" t="s">
        <v>54</v>
      </c>
      <c r="V1197" s="9">
        <v>0.40555555555555556</v>
      </c>
      <c r="W1197" s="12">
        <v>0.45833333333333331</v>
      </c>
      <c r="Z1197" s="142" t="s">
        <v>120</v>
      </c>
      <c r="AA1197" s="142" t="s">
        <v>54</v>
      </c>
    </row>
    <row r="1198" spans="1:27">
      <c r="A1198" s="4">
        <v>7108</v>
      </c>
      <c r="B1198" s="4" t="s">
        <v>38</v>
      </c>
      <c r="C1198" s="4">
        <v>1158</v>
      </c>
      <c r="D1198" s="4" t="s">
        <v>45</v>
      </c>
      <c r="E1198" s="179">
        <v>41290</v>
      </c>
      <c r="K1198" s="182">
        <v>1000556832</v>
      </c>
      <c r="L1198" s="177">
        <v>41290</v>
      </c>
      <c r="P1198" s="141" t="s">
        <v>54</v>
      </c>
      <c r="U1198" s="141" t="s">
        <v>54</v>
      </c>
      <c r="V1198" s="9">
        <v>0.49861111111111112</v>
      </c>
      <c r="W1198" s="12">
        <v>0.65277777777777779</v>
      </c>
      <c r="Z1198" s="142" t="s">
        <v>120</v>
      </c>
      <c r="AA1198" s="142" t="s">
        <v>54</v>
      </c>
    </row>
    <row r="1199" spans="1:27">
      <c r="A1199" s="4">
        <v>7110</v>
      </c>
      <c r="B1199" s="4" t="s">
        <v>40</v>
      </c>
      <c r="C1199" s="4">
        <v>733</v>
      </c>
      <c r="D1199" s="4" t="s">
        <v>45</v>
      </c>
      <c r="E1199" s="179">
        <v>41290</v>
      </c>
      <c r="K1199" s="182">
        <v>1000567097</v>
      </c>
      <c r="L1199" s="177">
        <v>41290</v>
      </c>
      <c r="P1199" s="141" t="s">
        <v>54</v>
      </c>
      <c r="U1199" s="141" t="s">
        <v>54</v>
      </c>
      <c r="V1199" s="9">
        <v>0.31458333333333333</v>
      </c>
      <c r="W1199" s="12">
        <v>0.70694444444444449</v>
      </c>
      <c r="Z1199" s="142" t="s">
        <v>120</v>
      </c>
      <c r="AA1199" s="142" t="s">
        <v>54</v>
      </c>
    </row>
    <row r="1200" spans="1:27">
      <c r="A1200" s="4">
        <v>7110</v>
      </c>
      <c r="B1200" s="4" t="s">
        <v>40</v>
      </c>
      <c r="C1200" s="4">
        <v>102</v>
      </c>
      <c r="D1200" s="4" t="s">
        <v>45</v>
      </c>
      <c r="E1200" s="179">
        <v>41290</v>
      </c>
      <c r="K1200" s="182">
        <v>1000574218</v>
      </c>
      <c r="L1200" s="177">
        <v>41290</v>
      </c>
      <c r="P1200" s="141" t="s">
        <v>54</v>
      </c>
      <c r="U1200" s="141" t="s">
        <v>54</v>
      </c>
      <c r="V1200" s="9">
        <v>4.3055555555555555E-2</v>
      </c>
      <c r="W1200" s="12">
        <v>0.26041666666666669</v>
      </c>
      <c r="Z1200" s="142" t="s">
        <v>120</v>
      </c>
      <c r="AA1200" s="142" t="s">
        <v>54</v>
      </c>
    </row>
    <row r="1201" spans="1:27">
      <c r="A1201" s="4">
        <v>7110</v>
      </c>
      <c r="B1201" s="4" t="s">
        <v>49</v>
      </c>
      <c r="C1201" s="4">
        <v>411</v>
      </c>
      <c r="D1201" s="4" t="s">
        <v>45</v>
      </c>
      <c r="E1201" s="179">
        <v>41290</v>
      </c>
      <c r="K1201" s="182">
        <v>1000574221</v>
      </c>
      <c r="L1201" s="177">
        <v>41290</v>
      </c>
      <c r="P1201" s="141" t="s">
        <v>54</v>
      </c>
      <c r="U1201" s="141" t="s">
        <v>54</v>
      </c>
      <c r="V1201" s="9">
        <v>0.17430555555555555</v>
      </c>
      <c r="W1201" s="12">
        <v>0.32013888888888886</v>
      </c>
      <c r="Z1201" s="142" t="s">
        <v>120</v>
      </c>
      <c r="AA1201" s="142" t="s">
        <v>54</v>
      </c>
    </row>
    <row r="1202" spans="1:27">
      <c r="A1202" s="4">
        <v>7110</v>
      </c>
      <c r="B1202" s="4" t="s">
        <v>49</v>
      </c>
      <c r="C1202" s="4">
        <v>1240</v>
      </c>
      <c r="D1202" s="4" t="s">
        <v>45</v>
      </c>
      <c r="E1202" s="179">
        <v>41290</v>
      </c>
      <c r="K1202" s="182">
        <v>1000574267</v>
      </c>
      <c r="L1202" s="177">
        <v>41290</v>
      </c>
      <c r="P1202" s="141" t="s">
        <v>54</v>
      </c>
      <c r="U1202" s="141" t="s">
        <v>54</v>
      </c>
      <c r="V1202" s="9">
        <v>0.52777777777777779</v>
      </c>
      <c r="W1202" s="12">
        <v>0.71388888888888891</v>
      </c>
      <c r="Z1202" s="142" t="s">
        <v>120</v>
      </c>
      <c r="AA1202" s="142" t="s">
        <v>54</v>
      </c>
    </row>
    <row r="1203" spans="1:27">
      <c r="A1203" s="4">
        <v>7108</v>
      </c>
      <c r="B1203" s="4" t="s">
        <v>38</v>
      </c>
      <c r="C1203" s="4">
        <v>1730</v>
      </c>
      <c r="D1203" s="4" t="s">
        <v>45</v>
      </c>
      <c r="E1203" s="179">
        <v>41290</v>
      </c>
      <c r="K1203" s="182">
        <v>1000574312</v>
      </c>
      <c r="L1203" s="177">
        <v>41290</v>
      </c>
      <c r="P1203" s="141" t="s">
        <v>54</v>
      </c>
      <c r="U1203" s="141" t="s">
        <v>54</v>
      </c>
      <c r="V1203" s="9">
        <v>0.72916666666666663</v>
      </c>
      <c r="W1203" s="12">
        <v>0.89166666666666672</v>
      </c>
      <c r="Z1203" s="142" t="s">
        <v>120</v>
      </c>
      <c r="AA1203" s="142" t="s">
        <v>54</v>
      </c>
    </row>
    <row r="1204" spans="1:27">
      <c r="A1204" s="4">
        <v>7110</v>
      </c>
      <c r="B1204" s="4" t="s">
        <v>40</v>
      </c>
      <c r="C1204" s="4">
        <v>2039</v>
      </c>
      <c r="D1204" s="4" t="s">
        <v>47</v>
      </c>
      <c r="E1204" s="179">
        <v>41290</v>
      </c>
      <c r="K1204" s="182">
        <v>1000574321</v>
      </c>
      <c r="L1204" s="177">
        <v>41291</v>
      </c>
      <c r="P1204" s="141" t="s">
        <v>54</v>
      </c>
      <c r="U1204" s="141" t="s">
        <v>54</v>
      </c>
      <c r="V1204" s="9">
        <v>0.86041666666666672</v>
      </c>
      <c r="W1204" s="12">
        <v>0.10486111111111111</v>
      </c>
      <c r="Z1204" s="142" t="s">
        <v>120</v>
      </c>
      <c r="AA1204" s="142" t="s">
        <v>54</v>
      </c>
    </row>
    <row r="1205" spans="1:27">
      <c r="A1205" s="4">
        <v>7110</v>
      </c>
      <c r="B1205" s="4" t="s">
        <v>40</v>
      </c>
      <c r="C1205" s="4">
        <v>2059</v>
      </c>
      <c r="D1205" s="4" t="s">
        <v>45</v>
      </c>
      <c r="E1205" s="179">
        <v>41290</v>
      </c>
      <c r="K1205" s="182">
        <v>1000574323</v>
      </c>
      <c r="L1205" s="177">
        <v>41291</v>
      </c>
      <c r="P1205" s="141" t="s">
        <v>54</v>
      </c>
      <c r="U1205" s="141" t="s">
        <v>54</v>
      </c>
      <c r="V1205" s="9">
        <v>0.87430555555555556</v>
      </c>
      <c r="W1205" s="12">
        <v>2.013888888888889E-2</v>
      </c>
      <c r="Z1205" s="142" t="s">
        <v>120</v>
      </c>
      <c r="AA1205" s="142" t="s">
        <v>54</v>
      </c>
    </row>
    <row r="1206" spans="1:27">
      <c r="A1206" s="4">
        <v>7110</v>
      </c>
      <c r="B1206" s="4" t="s">
        <v>40</v>
      </c>
      <c r="C1206" s="4">
        <v>2230</v>
      </c>
      <c r="D1206" s="4" t="s">
        <v>45</v>
      </c>
      <c r="E1206" s="179">
        <v>41290</v>
      </c>
      <c r="K1206" s="182">
        <v>1000574327</v>
      </c>
      <c r="L1206" s="177">
        <v>41291</v>
      </c>
      <c r="P1206" s="141" t="s">
        <v>54</v>
      </c>
      <c r="U1206" s="141" t="s">
        <v>54</v>
      </c>
      <c r="V1206" s="9">
        <v>0.9375</v>
      </c>
      <c r="W1206" s="12">
        <v>0.48194444444444445</v>
      </c>
      <c r="Z1206" s="142" t="s">
        <v>120</v>
      </c>
      <c r="AA1206" s="142" t="s">
        <v>54</v>
      </c>
    </row>
    <row r="1207" spans="1:27">
      <c r="A1207" s="4">
        <v>7110</v>
      </c>
      <c r="B1207" s="4" t="s">
        <v>40</v>
      </c>
      <c r="C1207" s="4">
        <v>1042</v>
      </c>
      <c r="D1207" s="4" t="s">
        <v>45</v>
      </c>
      <c r="E1207" s="179">
        <v>41291</v>
      </c>
      <c r="K1207" s="182">
        <v>23400</v>
      </c>
      <c r="L1207" s="177">
        <v>41291</v>
      </c>
      <c r="P1207" s="141" t="s">
        <v>54</v>
      </c>
      <c r="U1207" s="141" t="s">
        <v>54</v>
      </c>
      <c r="V1207" s="9">
        <v>0.44583333333333336</v>
      </c>
      <c r="W1207" s="12">
        <v>0.76458333333333328</v>
      </c>
      <c r="Z1207" s="142" t="s">
        <v>120</v>
      </c>
      <c r="AA1207" s="142" t="s">
        <v>54</v>
      </c>
    </row>
    <row r="1208" spans="1:27">
      <c r="A1208" s="4">
        <v>7108</v>
      </c>
      <c r="B1208" s="4" t="s">
        <v>38</v>
      </c>
      <c r="C1208" s="4">
        <v>2339</v>
      </c>
      <c r="D1208" s="4" t="s">
        <v>45</v>
      </c>
      <c r="E1208" s="179">
        <v>41291</v>
      </c>
      <c r="K1208" s="182">
        <v>228418</v>
      </c>
      <c r="L1208" s="177">
        <v>41292</v>
      </c>
      <c r="P1208" s="141" t="s">
        <v>54</v>
      </c>
      <c r="U1208" s="141" t="s">
        <v>54</v>
      </c>
      <c r="V1208" s="9">
        <v>0.98541666666666672</v>
      </c>
      <c r="W1208" s="12">
        <v>9.2361111111111116E-2</v>
      </c>
      <c r="Z1208" s="142" t="s">
        <v>120</v>
      </c>
      <c r="AA1208" s="142" t="s">
        <v>54</v>
      </c>
    </row>
    <row r="1209" spans="1:27">
      <c r="A1209" s="4">
        <v>7110</v>
      </c>
      <c r="B1209" s="4" t="s">
        <v>40</v>
      </c>
      <c r="C1209" s="4">
        <v>1430</v>
      </c>
      <c r="D1209" s="4" t="s">
        <v>45</v>
      </c>
      <c r="E1209" s="179">
        <v>41291</v>
      </c>
      <c r="K1209" s="182">
        <v>258868</v>
      </c>
      <c r="L1209" s="177">
        <v>41291</v>
      </c>
      <c r="P1209" s="141" t="s">
        <v>54</v>
      </c>
      <c r="U1209" s="141" t="s">
        <v>54</v>
      </c>
      <c r="V1209" s="9">
        <v>0.60416666666666663</v>
      </c>
      <c r="W1209" s="12">
        <v>0.72569444444444442</v>
      </c>
      <c r="Z1209" s="142" t="s">
        <v>120</v>
      </c>
      <c r="AA1209" s="142" t="s">
        <v>54</v>
      </c>
    </row>
    <row r="1210" spans="1:27">
      <c r="A1210" s="4">
        <v>7110</v>
      </c>
      <c r="B1210" s="4" t="s">
        <v>40</v>
      </c>
      <c r="C1210" s="4">
        <v>1039</v>
      </c>
      <c r="D1210" s="4" t="s">
        <v>45</v>
      </c>
      <c r="E1210" s="179">
        <v>41291</v>
      </c>
      <c r="K1210" s="182">
        <v>267510</v>
      </c>
      <c r="L1210" s="177">
        <v>41291</v>
      </c>
      <c r="P1210" s="141" t="s">
        <v>54</v>
      </c>
      <c r="U1210" s="141" t="s">
        <v>54</v>
      </c>
      <c r="V1210" s="9">
        <v>0.44374999999999998</v>
      </c>
      <c r="W1210" s="12">
        <v>0.62013888888888891</v>
      </c>
      <c r="Z1210" s="142" t="s">
        <v>120</v>
      </c>
      <c r="AA1210" s="142" t="s">
        <v>54</v>
      </c>
    </row>
    <row r="1211" spans="1:27">
      <c r="A1211" s="4">
        <v>7108</v>
      </c>
      <c r="B1211" s="4" t="s">
        <v>38</v>
      </c>
      <c r="C1211" s="4">
        <v>947</v>
      </c>
      <c r="D1211" s="4" t="s">
        <v>45</v>
      </c>
      <c r="E1211" s="179">
        <v>41291</v>
      </c>
      <c r="K1211" s="182">
        <v>292724</v>
      </c>
      <c r="L1211" s="177">
        <v>41291</v>
      </c>
      <c r="P1211" s="141" t="s">
        <v>54</v>
      </c>
      <c r="U1211" s="141" t="s">
        <v>54</v>
      </c>
      <c r="V1211" s="9">
        <v>0.40763888888888888</v>
      </c>
      <c r="W1211" s="12">
        <v>0.4513888888888889</v>
      </c>
      <c r="Z1211" s="142" t="s">
        <v>120</v>
      </c>
      <c r="AA1211" s="142" t="s">
        <v>54</v>
      </c>
    </row>
    <row r="1212" spans="1:27">
      <c r="A1212" s="4">
        <v>7108</v>
      </c>
      <c r="B1212" s="4" t="s">
        <v>38</v>
      </c>
      <c r="C1212" s="4">
        <v>1006</v>
      </c>
      <c r="D1212" s="4" t="s">
        <v>45</v>
      </c>
      <c r="E1212" s="179">
        <v>41291</v>
      </c>
      <c r="K1212" s="182">
        <v>300945</v>
      </c>
      <c r="L1212" s="177">
        <v>41291</v>
      </c>
      <c r="P1212" s="141" t="s">
        <v>54</v>
      </c>
      <c r="U1212" s="141" t="s">
        <v>54</v>
      </c>
      <c r="V1212" s="9">
        <v>0.42083333333333334</v>
      </c>
      <c r="W1212" s="12">
        <v>0.85833333333333328</v>
      </c>
      <c r="Z1212" s="142" t="s">
        <v>120</v>
      </c>
      <c r="AA1212" s="142" t="s">
        <v>54</v>
      </c>
    </row>
    <row r="1213" spans="1:27">
      <c r="A1213" s="4">
        <v>7110</v>
      </c>
      <c r="B1213" s="4" t="s">
        <v>40</v>
      </c>
      <c r="C1213" s="4">
        <v>1700</v>
      </c>
      <c r="D1213" s="4" t="s">
        <v>47</v>
      </c>
      <c r="E1213" s="179">
        <v>41291</v>
      </c>
      <c r="K1213" s="182">
        <v>84031730</v>
      </c>
      <c r="L1213" s="177">
        <v>41291</v>
      </c>
      <c r="P1213" s="141" t="s">
        <v>54</v>
      </c>
      <c r="U1213" s="141" t="s">
        <v>54</v>
      </c>
      <c r="V1213" s="9">
        <v>0.70833333333333337</v>
      </c>
      <c r="W1213" s="12">
        <v>0.87291666666666667</v>
      </c>
      <c r="Z1213" s="142" t="s">
        <v>120</v>
      </c>
      <c r="AA1213" s="142" t="s">
        <v>54</v>
      </c>
    </row>
    <row r="1214" spans="1:27">
      <c r="A1214" s="4">
        <v>7108</v>
      </c>
      <c r="B1214" s="4" t="s">
        <v>38</v>
      </c>
      <c r="C1214" s="4">
        <v>907</v>
      </c>
      <c r="D1214" s="4" t="s">
        <v>45</v>
      </c>
      <c r="E1214" s="179">
        <v>41291</v>
      </c>
      <c r="K1214" s="182">
        <v>90001048</v>
      </c>
      <c r="L1214" s="177">
        <v>41291</v>
      </c>
      <c r="P1214" s="141" t="s">
        <v>54</v>
      </c>
      <c r="U1214" s="141" t="s">
        <v>54</v>
      </c>
      <c r="V1214" s="9">
        <v>0.37986111111111109</v>
      </c>
      <c r="W1214" s="12">
        <v>0.62986111111111109</v>
      </c>
      <c r="Z1214" s="142" t="s">
        <v>120</v>
      </c>
      <c r="AA1214" s="142" t="s">
        <v>54</v>
      </c>
    </row>
    <row r="1215" spans="1:27">
      <c r="A1215" s="4">
        <v>7107</v>
      </c>
      <c r="B1215" s="4" t="s">
        <v>39</v>
      </c>
      <c r="C1215" s="4">
        <v>907</v>
      </c>
      <c r="D1215" s="4" t="s">
        <v>38</v>
      </c>
      <c r="E1215" s="179">
        <v>41291</v>
      </c>
      <c r="K1215" s="182">
        <v>90001048</v>
      </c>
      <c r="L1215" s="177">
        <v>41291</v>
      </c>
      <c r="P1215" s="141">
        <v>0</v>
      </c>
      <c r="U1215" s="141" t="s">
        <v>54</v>
      </c>
      <c r="V1215" s="9">
        <v>0.37986111111111109</v>
      </c>
      <c r="W1215" s="12">
        <v>0.64930555555555558</v>
      </c>
      <c r="Z1215" s="142" t="s">
        <v>120</v>
      </c>
      <c r="AA1215" s="142" t="s">
        <v>54</v>
      </c>
    </row>
    <row r="1216" spans="1:27">
      <c r="A1216" s="4">
        <v>7110</v>
      </c>
      <c r="B1216" s="4" t="s">
        <v>40</v>
      </c>
      <c r="C1216" s="4">
        <v>820</v>
      </c>
      <c r="D1216" s="4" t="s">
        <v>45</v>
      </c>
      <c r="E1216" s="179">
        <v>41291</v>
      </c>
      <c r="K1216" s="182">
        <v>90014750</v>
      </c>
      <c r="L1216" s="177">
        <v>41291</v>
      </c>
      <c r="P1216" s="141" t="s">
        <v>54</v>
      </c>
      <c r="U1216" s="141" t="s">
        <v>54</v>
      </c>
      <c r="V1216" s="9">
        <v>0.34722222222222221</v>
      </c>
      <c r="W1216" s="12">
        <v>0.62847222222222221</v>
      </c>
      <c r="Z1216" s="142" t="s">
        <v>120</v>
      </c>
      <c r="AA1216" s="142" t="s">
        <v>54</v>
      </c>
    </row>
    <row r="1217" spans="1:27">
      <c r="A1217" s="4">
        <v>7110</v>
      </c>
      <c r="B1217" s="4" t="s">
        <v>40</v>
      </c>
      <c r="C1217" s="4">
        <v>1254</v>
      </c>
      <c r="D1217" s="4" t="s">
        <v>45</v>
      </c>
      <c r="E1217" s="179">
        <v>41291</v>
      </c>
      <c r="K1217" s="182">
        <v>90060466</v>
      </c>
      <c r="L1217" s="177">
        <v>41291</v>
      </c>
      <c r="P1217" s="141" t="s">
        <v>54</v>
      </c>
      <c r="U1217" s="141" t="s">
        <v>54</v>
      </c>
      <c r="V1217" s="9">
        <v>0.53749999999999998</v>
      </c>
      <c r="W1217" s="12">
        <v>0.64375000000000004</v>
      </c>
      <c r="Z1217" s="142" t="s">
        <v>120</v>
      </c>
      <c r="AA1217" s="142" t="s">
        <v>54</v>
      </c>
    </row>
    <row r="1218" spans="1:27">
      <c r="A1218" s="4">
        <v>7110</v>
      </c>
      <c r="B1218" s="4" t="s">
        <v>40</v>
      </c>
      <c r="C1218" s="4">
        <v>1501</v>
      </c>
      <c r="D1218" s="4" t="s">
        <v>45</v>
      </c>
      <c r="E1218" s="179">
        <v>41291</v>
      </c>
      <c r="K1218" s="182">
        <v>90128542</v>
      </c>
      <c r="L1218" s="177">
        <v>41291</v>
      </c>
      <c r="P1218" s="141" t="s">
        <v>54</v>
      </c>
      <c r="U1218" s="141" t="s">
        <v>54</v>
      </c>
      <c r="V1218" s="9">
        <v>0.62569444444444444</v>
      </c>
      <c r="W1218" s="12">
        <v>0.8041666666666667</v>
      </c>
      <c r="Z1218" s="142" t="s">
        <v>120</v>
      </c>
      <c r="AA1218" s="142" t="s">
        <v>54</v>
      </c>
    </row>
    <row r="1219" spans="1:27">
      <c r="A1219" s="4">
        <v>7110</v>
      </c>
      <c r="B1219" s="4" t="s">
        <v>40</v>
      </c>
      <c r="C1219" s="4">
        <v>456</v>
      </c>
      <c r="D1219" s="4" t="s">
        <v>45</v>
      </c>
      <c r="E1219" s="179">
        <v>41291</v>
      </c>
      <c r="K1219" s="182">
        <v>90139209</v>
      </c>
      <c r="L1219" s="177">
        <v>41291</v>
      </c>
      <c r="P1219" s="141" t="s">
        <v>54</v>
      </c>
      <c r="U1219" s="141" t="s">
        <v>54</v>
      </c>
      <c r="V1219" s="9">
        <v>0.20555555555555555</v>
      </c>
      <c r="W1219" s="12">
        <v>0.62361111111111112</v>
      </c>
      <c r="Z1219" s="142" t="s">
        <v>120</v>
      </c>
      <c r="AA1219" s="142" t="s">
        <v>54</v>
      </c>
    </row>
    <row r="1220" spans="1:27">
      <c r="A1220" s="4">
        <v>7110</v>
      </c>
      <c r="B1220" s="4" t="s">
        <v>40</v>
      </c>
      <c r="C1220" s="4">
        <v>508</v>
      </c>
      <c r="D1220" s="4" t="s">
        <v>45</v>
      </c>
      <c r="E1220" s="179">
        <v>41291</v>
      </c>
      <c r="K1220" s="182">
        <v>99024828</v>
      </c>
      <c r="L1220" s="177">
        <v>41291</v>
      </c>
      <c r="P1220" s="141" t="s">
        <v>54</v>
      </c>
      <c r="U1220" s="141" t="s">
        <v>54</v>
      </c>
      <c r="V1220" s="9">
        <v>0.21388888888888888</v>
      </c>
      <c r="W1220" s="12">
        <v>0.25416666666666665</v>
      </c>
      <c r="Z1220" s="142" t="s">
        <v>120</v>
      </c>
      <c r="AA1220" s="142" t="s">
        <v>54</v>
      </c>
    </row>
    <row r="1221" spans="1:27">
      <c r="A1221" s="4">
        <v>7108</v>
      </c>
      <c r="B1221" s="4" t="s">
        <v>38</v>
      </c>
      <c r="C1221" s="4">
        <v>1058</v>
      </c>
      <c r="D1221" s="4" t="s">
        <v>45</v>
      </c>
      <c r="E1221" s="179">
        <v>41291</v>
      </c>
      <c r="K1221" s="182">
        <v>99031968</v>
      </c>
      <c r="L1221" s="177">
        <v>41291</v>
      </c>
      <c r="P1221" s="141" t="s">
        <v>54</v>
      </c>
      <c r="U1221" s="141" t="s">
        <v>54</v>
      </c>
      <c r="V1221" s="9">
        <v>0.45694444444444443</v>
      </c>
      <c r="W1221" s="12">
        <v>0.73263888888888884</v>
      </c>
      <c r="Z1221" s="142" t="s">
        <v>120</v>
      </c>
      <c r="AA1221" s="142" t="s">
        <v>54</v>
      </c>
    </row>
    <row r="1222" spans="1:27">
      <c r="A1222" s="4">
        <v>7110</v>
      </c>
      <c r="B1222" s="4" t="s">
        <v>49</v>
      </c>
      <c r="C1222" s="4">
        <v>835</v>
      </c>
      <c r="D1222" s="4" t="s">
        <v>45</v>
      </c>
      <c r="E1222" s="179">
        <v>41291</v>
      </c>
      <c r="K1222" s="182">
        <v>1000001653</v>
      </c>
      <c r="L1222" s="177">
        <v>41291</v>
      </c>
      <c r="P1222" s="141" t="s">
        <v>54</v>
      </c>
      <c r="U1222" s="141" t="s">
        <v>54</v>
      </c>
      <c r="V1222" s="9">
        <v>0.3576388888888889</v>
      </c>
      <c r="W1222" s="12">
        <v>0.44097222222222221</v>
      </c>
      <c r="Z1222" s="142" t="s">
        <v>120</v>
      </c>
      <c r="AA1222" s="142" t="s">
        <v>54</v>
      </c>
    </row>
    <row r="1223" spans="1:27">
      <c r="A1223" s="4">
        <v>7110</v>
      </c>
      <c r="B1223" s="4" t="s">
        <v>40</v>
      </c>
      <c r="C1223" s="4">
        <v>1234</v>
      </c>
      <c r="D1223" s="4" t="s">
        <v>45</v>
      </c>
      <c r="E1223" s="179">
        <v>41291</v>
      </c>
      <c r="K1223" s="182">
        <v>1000011713</v>
      </c>
      <c r="L1223" s="177">
        <v>41291</v>
      </c>
      <c r="P1223" s="141" t="s">
        <v>54</v>
      </c>
      <c r="U1223" s="141" t="s">
        <v>54</v>
      </c>
      <c r="V1223" s="9">
        <v>0.52361111111111114</v>
      </c>
      <c r="W1223" s="12">
        <v>0.60347222222222219</v>
      </c>
      <c r="Z1223" s="142" t="s">
        <v>120</v>
      </c>
      <c r="AA1223" s="142" t="s">
        <v>54</v>
      </c>
    </row>
    <row r="1224" spans="1:27">
      <c r="A1224" s="4">
        <v>7108</v>
      </c>
      <c r="B1224" s="4" t="s">
        <v>38</v>
      </c>
      <c r="C1224" s="4">
        <v>1717</v>
      </c>
      <c r="D1224" s="4" t="s">
        <v>45</v>
      </c>
      <c r="E1224" s="179">
        <v>41291</v>
      </c>
      <c r="K1224" s="182">
        <v>1000034189</v>
      </c>
      <c r="L1224" s="177">
        <v>41291</v>
      </c>
      <c r="P1224" s="141" t="s">
        <v>54</v>
      </c>
      <c r="U1224" s="141" t="s">
        <v>54</v>
      </c>
      <c r="V1224" s="9">
        <v>0.72013888888888888</v>
      </c>
      <c r="W1224" s="12">
        <v>0.91666666666666663</v>
      </c>
      <c r="Z1224" s="142" t="s">
        <v>120</v>
      </c>
      <c r="AA1224" s="142" t="s">
        <v>54</v>
      </c>
    </row>
    <row r="1225" spans="1:27">
      <c r="A1225" s="4">
        <v>7107</v>
      </c>
      <c r="B1225" s="4" t="s">
        <v>43</v>
      </c>
      <c r="C1225" s="4">
        <v>1717</v>
      </c>
      <c r="D1225" s="4" t="s">
        <v>38</v>
      </c>
      <c r="E1225" s="179">
        <v>41291</v>
      </c>
      <c r="K1225" s="182">
        <v>1000034189</v>
      </c>
      <c r="L1225" s="177">
        <v>41291</v>
      </c>
      <c r="P1225" s="141">
        <v>0</v>
      </c>
      <c r="U1225" s="141" t="s">
        <v>54</v>
      </c>
      <c r="V1225" s="9">
        <v>0.72013888888888888</v>
      </c>
      <c r="W1225" s="12">
        <v>0.93194444444444446</v>
      </c>
      <c r="Z1225" s="142" t="s">
        <v>120</v>
      </c>
      <c r="AA1225" s="142" t="s">
        <v>54</v>
      </c>
    </row>
    <row r="1226" spans="1:27">
      <c r="A1226" s="4">
        <v>7110</v>
      </c>
      <c r="B1226" s="4" t="s">
        <v>49</v>
      </c>
      <c r="C1226" s="4">
        <v>1215</v>
      </c>
      <c r="D1226" s="4" t="s">
        <v>45</v>
      </c>
      <c r="E1226" s="179">
        <v>41291</v>
      </c>
      <c r="K1226" s="182">
        <v>1000040410</v>
      </c>
      <c r="L1226" s="177">
        <v>41291</v>
      </c>
      <c r="P1226" s="141" t="s">
        <v>54</v>
      </c>
      <c r="U1226" s="141" t="s">
        <v>54</v>
      </c>
      <c r="V1226" s="9">
        <v>0.51041666666666663</v>
      </c>
      <c r="W1226" s="12">
        <v>0.59652777777777777</v>
      </c>
      <c r="Z1226" s="142" t="s">
        <v>120</v>
      </c>
      <c r="AA1226" s="142" t="s">
        <v>54</v>
      </c>
    </row>
    <row r="1227" spans="1:27">
      <c r="A1227" s="4">
        <v>7108</v>
      </c>
      <c r="B1227" s="4" t="s">
        <v>38</v>
      </c>
      <c r="C1227" s="4">
        <v>2005</v>
      </c>
      <c r="D1227" s="4" t="s">
        <v>45</v>
      </c>
      <c r="E1227" s="179">
        <v>41291</v>
      </c>
      <c r="K1227" s="182">
        <v>1000041853</v>
      </c>
      <c r="L1227" s="177">
        <v>41291</v>
      </c>
      <c r="P1227" s="141" t="s">
        <v>54</v>
      </c>
      <c r="U1227" s="141" t="s">
        <v>54</v>
      </c>
      <c r="V1227" s="9">
        <v>0.83680555555555558</v>
      </c>
      <c r="W1227" s="12">
        <v>0.91666666666666663</v>
      </c>
      <c r="Z1227" s="142" t="s">
        <v>120</v>
      </c>
      <c r="AA1227" s="142" t="s">
        <v>54</v>
      </c>
    </row>
    <row r="1228" spans="1:27">
      <c r="A1228" s="4">
        <v>7107</v>
      </c>
      <c r="B1228" s="4" t="s">
        <v>40</v>
      </c>
      <c r="C1228" s="4">
        <v>2005</v>
      </c>
      <c r="D1228" s="4" t="s">
        <v>38</v>
      </c>
      <c r="E1228" s="179">
        <v>41291</v>
      </c>
      <c r="K1228" s="182">
        <v>1000041853</v>
      </c>
      <c r="L1228" s="177">
        <v>41292</v>
      </c>
      <c r="P1228" s="141">
        <v>0</v>
      </c>
      <c r="U1228" s="141" t="s">
        <v>54</v>
      </c>
      <c r="V1228" s="9">
        <v>0.83680555555555558</v>
      </c>
      <c r="W1228" s="12">
        <v>9.7222222222222224E-2</v>
      </c>
      <c r="Z1228" s="142" t="s">
        <v>120</v>
      </c>
      <c r="AA1228" s="142" t="s">
        <v>54</v>
      </c>
    </row>
    <row r="1229" spans="1:27">
      <c r="A1229" s="4">
        <v>7108</v>
      </c>
      <c r="B1229" s="4" t="s">
        <v>38</v>
      </c>
      <c r="C1229" s="4">
        <v>1249</v>
      </c>
      <c r="D1229" s="4" t="s">
        <v>45</v>
      </c>
      <c r="E1229" s="179">
        <v>41291</v>
      </c>
      <c r="K1229" s="182">
        <v>1000044110</v>
      </c>
      <c r="L1229" s="177">
        <v>41291</v>
      </c>
      <c r="P1229" s="141" t="s">
        <v>54</v>
      </c>
      <c r="U1229" s="141" t="s">
        <v>54</v>
      </c>
      <c r="V1229" s="9">
        <v>0.53402777777777777</v>
      </c>
      <c r="W1229" s="12">
        <v>0.81944444444444442</v>
      </c>
      <c r="Z1229" s="142" t="s">
        <v>120</v>
      </c>
      <c r="AA1229" s="142" t="s">
        <v>54</v>
      </c>
    </row>
    <row r="1230" spans="1:27">
      <c r="A1230" s="4">
        <v>7107</v>
      </c>
      <c r="B1230" s="4" t="s">
        <v>39</v>
      </c>
      <c r="C1230" s="4">
        <v>1249</v>
      </c>
      <c r="D1230" s="4" t="s">
        <v>38</v>
      </c>
      <c r="E1230" s="179">
        <v>41291</v>
      </c>
      <c r="K1230" s="182">
        <v>1000044110</v>
      </c>
      <c r="L1230" s="177">
        <v>41291</v>
      </c>
      <c r="P1230" s="141">
        <v>0</v>
      </c>
      <c r="U1230" s="141" t="s">
        <v>54</v>
      </c>
      <c r="V1230" s="9">
        <v>0.53402777777777777</v>
      </c>
      <c r="W1230" s="12">
        <v>0.86388888888888893</v>
      </c>
      <c r="Z1230" s="142" t="s">
        <v>120</v>
      </c>
      <c r="AA1230" s="142" t="s">
        <v>54</v>
      </c>
    </row>
    <row r="1231" spans="1:27">
      <c r="A1231" s="4">
        <v>7108</v>
      </c>
      <c r="B1231" s="4" t="s">
        <v>38</v>
      </c>
      <c r="C1231" s="4">
        <v>1119</v>
      </c>
      <c r="D1231" s="4" t="s">
        <v>45</v>
      </c>
      <c r="E1231" s="179">
        <v>41291</v>
      </c>
      <c r="K1231" s="182">
        <v>1000061952</v>
      </c>
      <c r="L1231" s="177">
        <v>41291</v>
      </c>
      <c r="P1231" s="141" t="s">
        <v>54</v>
      </c>
      <c r="U1231" s="141" t="s">
        <v>54</v>
      </c>
      <c r="V1231" s="9">
        <v>0.47152777777777777</v>
      </c>
      <c r="W1231" s="12">
        <v>0.97291666666666665</v>
      </c>
      <c r="Z1231" s="142" t="s">
        <v>120</v>
      </c>
      <c r="AA1231" s="142" t="s">
        <v>54</v>
      </c>
    </row>
    <row r="1232" spans="1:27">
      <c r="A1232" s="4">
        <v>7108</v>
      </c>
      <c r="B1232" s="4" t="s">
        <v>38</v>
      </c>
      <c r="C1232" s="4">
        <v>1148</v>
      </c>
      <c r="D1232" s="4" t="s">
        <v>45</v>
      </c>
      <c r="E1232" s="179">
        <v>41291</v>
      </c>
      <c r="K1232" s="182">
        <v>1000106169</v>
      </c>
      <c r="L1232" s="177">
        <v>41291</v>
      </c>
      <c r="P1232" s="141" t="s">
        <v>54</v>
      </c>
      <c r="U1232" s="141" t="s">
        <v>54</v>
      </c>
      <c r="V1232" s="9">
        <v>0.49166666666666664</v>
      </c>
      <c r="W1232" s="12">
        <v>0.77777777777777779</v>
      </c>
      <c r="Z1232" s="142" t="s">
        <v>120</v>
      </c>
      <c r="AA1232" s="142" t="s">
        <v>54</v>
      </c>
    </row>
    <row r="1233" spans="1:27">
      <c r="A1233" s="4">
        <v>7108</v>
      </c>
      <c r="B1233" s="4" t="s">
        <v>38</v>
      </c>
      <c r="C1233" s="4">
        <v>1037</v>
      </c>
      <c r="D1233" s="4" t="s">
        <v>45</v>
      </c>
      <c r="E1233" s="179">
        <v>41291</v>
      </c>
      <c r="K1233" s="182">
        <v>1000169914</v>
      </c>
      <c r="L1233" s="177">
        <v>41291</v>
      </c>
      <c r="P1233" s="141" t="s">
        <v>54</v>
      </c>
      <c r="U1233" s="141" t="s">
        <v>54</v>
      </c>
      <c r="V1233" s="9">
        <v>0.44236111111111109</v>
      </c>
      <c r="W1233" s="12">
        <v>0.71180555555555558</v>
      </c>
      <c r="Z1233" s="142" t="s">
        <v>120</v>
      </c>
      <c r="AA1233" s="142" t="s">
        <v>54</v>
      </c>
    </row>
    <row r="1234" spans="1:27">
      <c r="A1234" s="4">
        <v>7107</v>
      </c>
      <c r="B1234" s="4" t="s">
        <v>40</v>
      </c>
      <c r="C1234" s="4">
        <v>1037</v>
      </c>
      <c r="D1234" s="4" t="s">
        <v>38</v>
      </c>
      <c r="E1234" s="179">
        <v>41291</v>
      </c>
      <c r="K1234" s="182">
        <v>1000169914</v>
      </c>
      <c r="L1234" s="177">
        <v>41291</v>
      </c>
      <c r="P1234" s="141">
        <v>0</v>
      </c>
      <c r="U1234" s="141" t="s">
        <v>54</v>
      </c>
      <c r="V1234" s="9">
        <v>0.44236111111111109</v>
      </c>
      <c r="W1234" s="12">
        <v>0.71458333333333335</v>
      </c>
      <c r="Z1234" s="142" t="s">
        <v>120</v>
      </c>
      <c r="AA1234" s="142" t="s">
        <v>54</v>
      </c>
    </row>
    <row r="1235" spans="1:27">
      <c r="A1235" s="4">
        <v>7110</v>
      </c>
      <c r="B1235" s="4" t="s">
        <v>40</v>
      </c>
      <c r="C1235" s="4">
        <v>1211</v>
      </c>
      <c r="D1235" s="4" t="s">
        <v>45</v>
      </c>
      <c r="E1235" s="179">
        <v>41291</v>
      </c>
      <c r="K1235" s="182">
        <v>1000183332</v>
      </c>
      <c r="L1235" s="177">
        <v>41291</v>
      </c>
      <c r="P1235" s="141" t="s">
        <v>54</v>
      </c>
      <c r="U1235" s="141" t="s">
        <v>54</v>
      </c>
      <c r="V1235" s="9">
        <v>0.50763888888888886</v>
      </c>
      <c r="W1235" s="12">
        <v>0.60277777777777775</v>
      </c>
      <c r="Z1235" s="142" t="s">
        <v>120</v>
      </c>
      <c r="AA1235" s="142" t="s">
        <v>54</v>
      </c>
    </row>
    <row r="1236" spans="1:27">
      <c r="A1236" s="4">
        <v>7108</v>
      </c>
      <c r="B1236" s="4" t="s">
        <v>38</v>
      </c>
      <c r="C1236" s="4">
        <v>1653</v>
      </c>
      <c r="D1236" s="4" t="s">
        <v>45</v>
      </c>
      <c r="E1236" s="179">
        <v>41291</v>
      </c>
      <c r="K1236" s="182">
        <v>1000216757</v>
      </c>
      <c r="L1236" s="177">
        <v>41291</v>
      </c>
      <c r="P1236" s="141" t="s">
        <v>54</v>
      </c>
      <c r="U1236" s="141" t="s">
        <v>54</v>
      </c>
      <c r="V1236" s="9">
        <v>0.70347222222222228</v>
      </c>
      <c r="W1236" s="12">
        <v>0.72916666666666663</v>
      </c>
      <c r="Z1236" s="142" t="s">
        <v>120</v>
      </c>
      <c r="AA1236" s="142" t="s">
        <v>54</v>
      </c>
    </row>
    <row r="1237" spans="1:27">
      <c r="A1237" s="4">
        <v>7110</v>
      </c>
      <c r="B1237" s="4" t="s">
        <v>40</v>
      </c>
      <c r="C1237" s="4">
        <v>843</v>
      </c>
      <c r="D1237" s="4" t="s">
        <v>45</v>
      </c>
      <c r="E1237" s="179">
        <v>41291</v>
      </c>
      <c r="K1237" s="182">
        <v>1000244809</v>
      </c>
      <c r="L1237" s="177">
        <v>41291</v>
      </c>
      <c r="P1237" s="141" t="s">
        <v>54</v>
      </c>
      <c r="U1237" s="141" t="s">
        <v>54</v>
      </c>
      <c r="V1237" s="9">
        <v>0.36319444444444443</v>
      </c>
      <c r="W1237" s="12">
        <v>0.47361111111111109</v>
      </c>
      <c r="Z1237" s="142" t="s">
        <v>120</v>
      </c>
      <c r="AA1237" s="142" t="s">
        <v>54</v>
      </c>
    </row>
    <row r="1238" spans="1:27">
      <c r="A1238" s="4">
        <v>7110</v>
      </c>
      <c r="B1238" s="4" t="s">
        <v>40</v>
      </c>
      <c r="C1238" s="4">
        <v>1143</v>
      </c>
      <c r="D1238" s="4" t="s">
        <v>47</v>
      </c>
      <c r="E1238" s="179">
        <v>41291</v>
      </c>
      <c r="K1238" s="182">
        <v>1000261100</v>
      </c>
      <c r="L1238" s="177">
        <v>41291</v>
      </c>
      <c r="P1238" s="141" t="s">
        <v>54</v>
      </c>
      <c r="U1238" s="141" t="s">
        <v>54</v>
      </c>
      <c r="V1238" s="9">
        <v>0.48819444444444443</v>
      </c>
      <c r="W1238" s="12">
        <v>0.51180555555555551</v>
      </c>
      <c r="Z1238" s="142" t="s">
        <v>120</v>
      </c>
      <c r="AA1238" s="142" t="s">
        <v>54</v>
      </c>
    </row>
    <row r="1239" spans="1:27">
      <c r="A1239" s="4">
        <v>7110</v>
      </c>
      <c r="B1239" s="4" t="s">
        <v>40</v>
      </c>
      <c r="C1239" s="4">
        <v>647</v>
      </c>
      <c r="D1239" s="4" t="s">
        <v>45</v>
      </c>
      <c r="E1239" s="179">
        <v>41291</v>
      </c>
      <c r="K1239" s="182">
        <v>1000268441</v>
      </c>
      <c r="L1239" s="177">
        <v>41291</v>
      </c>
      <c r="P1239" s="141" t="s">
        <v>54</v>
      </c>
      <c r="U1239" s="141" t="s">
        <v>54</v>
      </c>
      <c r="V1239" s="9">
        <v>0.28263888888888888</v>
      </c>
      <c r="W1239" s="12">
        <v>0.47708333333333336</v>
      </c>
      <c r="Z1239" s="142" t="s">
        <v>120</v>
      </c>
      <c r="AA1239" s="142" t="s">
        <v>54</v>
      </c>
    </row>
    <row r="1240" spans="1:27">
      <c r="A1240" s="4">
        <v>7110</v>
      </c>
      <c r="B1240" s="4" t="s">
        <v>40</v>
      </c>
      <c r="C1240" s="4">
        <v>1140</v>
      </c>
      <c r="D1240" s="4" t="s">
        <v>45</v>
      </c>
      <c r="E1240" s="179">
        <v>41291</v>
      </c>
      <c r="K1240" s="182">
        <v>1000285316</v>
      </c>
      <c r="L1240" s="177">
        <v>41291</v>
      </c>
      <c r="P1240" s="141" t="s">
        <v>54</v>
      </c>
      <c r="U1240" s="141" t="s">
        <v>54</v>
      </c>
      <c r="V1240" s="9">
        <v>0.4861111111111111</v>
      </c>
      <c r="W1240" s="12">
        <v>0.53125</v>
      </c>
      <c r="Z1240" s="142" t="s">
        <v>120</v>
      </c>
      <c r="AA1240" s="142" t="s">
        <v>54</v>
      </c>
    </row>
    <row r="1241" spans="1:27">
      <c r="A1241" s="4">
        <v>7110</v>
      </c>
      <c r="B1241" s="4" t="s">
        <v>49</v>
      </c>
      <c r="C1241" s="4">
        <v>1149</v>
      </c>
      <c r="D1241" s="4" t="s">
        <v>45</v>
      </c>
      <c r="E1241" s="179">
        <v>41291</v>
      </c>
      <c r="K1241" s="182">
        <v>1000292263</v>
      </c>
      <c r="L1241" s="177">
        <v>41291</v>
      </c>
      <c r="P1241" s="141" t="s">
        <v>54</v>
      </c>
      <c r="U1241" s="141" t="s">
        <v>54</v>
      </c>
      <c r="V1241" s="9">
        <v>0.49236111111111114</v>
      </c>
      <c r="W1241" s="12">
        <v>0.64583333333333337</v>
      </c>
      <c r="Z1241" s="142" t="s">
        <v>120</v>
      </c>
      <c r="AA1241" s="142" t="s">
        <v>54</v>
      </c>
    </row>
    <row r="1242" spans="1:27">
      <c r="A1242" s="4">
        <v>7110</v>
      </c>
      <c r="B1242" s="4" t="s">
        <v>40</v>
      </c>
      <c r="C1242" s="4">
        <v>2336</v>
      </c>
      <c r="D1242" s="4" t="s">
        <v>45</v>
      </c>
      <c r="E1242" s="179">
        <v>41291</v>
      </c>
      <c r="K1242" s="182">
        <v>1000340952</v>
      </c>
      <c r="L1242" s="177">
        <v>41292</v>
      </c>
      <c r="P1242" s="141" t="s">
        <v>54</v>
      </c>
      <c r="U1242" s="141" t="s">
        <v>54</v>
      </c>
      <c r="V1242" s="9">
        <v>0.98333333333333328</v>
      </c>
      <c r="W1242" s="12">
        <v>1.0416666666666666E-2</v>
      </c>
      <c r="Z1242" s="142" t="s">
        <v>120</v>
      </c>
      <c r="AA1242" s="142" t="s">
        <v>54</v>
      </c>
    </row>
    <row r="1243" spans="1:27">
      <c r="A1243" s="4">
        <v>7108</v>
      </c>
      <c r="B1243" s="4" t="s">
        <v>38</v>
      </c>
      <c r="C1243" s="4">
        <v>1023</v>
      </c>
      <c r="D1243" s="4" t="s">
        <v>45</v>
      </c>
      <c r="E1243" s="179">
        <v>41291</v>
      </c>
      <c r="K1243" s="182">
        <v>1000371488</v>
      </c>
      <c r="L1243" s="177">
        <v>41291</v>
      </c>
      <c r="P1243" s="141" t="s">
        <v>54</v>
      </c>
      <c r="U1243" s="141" t="s">
        <v>54</v>
      </c>
      <c r="V1243" s="9">
        <v>0.43263888888888891</v>
      </c>
      <c r="W1243" s="12">
        <v>0.68263888888888891</v>
      </c>
      <c r="Z1243" s="142" t="s">
        <v>120</v>
      </c>
      <c r="AA1243" s="142" t="s">
        <v>54</v>
      </c>
    </row>
    <row r="1244" spans="1:27">
      <c r="A1244" s="4">
        <v>7107</v>
      </c>
      <c r="B1244" s="4" t="s">
        <v>39</v>
      </c>
      <c r="C1244" s="4">
        <v>1023</v>
      </c>
      <c r="D1244" s="4" t="s">
        <v>38</v>
      </c>
      <c r="E1244" s="179">
        <v>41291</v>
      </c>
      <c r="K1244" s="182">
        <v>1000371488</v>
      </c>
      <c r="L1244" s="177">
        <v>41291</v>
      </c>
      <c r="P1244" s="141">
        <v>0</v>
      </c>
      <c r="U1244" s="141" t="s">
        <v>54</v>
      </c>
      <c r="V1244" s="9">
        <v>0.43263888888888891</v>
      </c>
      <c r="W1244" s="12">
        <v>0.72222222222222221</v>
      </c>
      <c r="Z1244" s="142" t="s">
        <v>120</v>
      </c>
      <c r="AA1244" s="142" t="s">
        <v>54</v>
      </c>
    </row>
    <row r="1245" spans="1:27">
      <c r="A1245" s="4">
        <v>7108</v>
      </c>
      <c r="B1245" s="4" t="s">
        <v>38</v>
      </c>
      <c r="C1245" s="4">
        <v>45</v>
      </c>
      <c r="D1245" s="4" t="s">
        <v>45</v>
      </c>
      <c r="E1245" s="179">
        <v>41291</v>
      </c>
      <c r="K1245" s="182">
        <v>1000400051</v>
      </c>
      <c r="L1245" s="177">
        <v>41291</v>
      </c>
      <c r="P1245" s="141" t="s">
        <v>54</v>
      </c>
      <c r="U1245" s="141" t="s">
        <v>54</v>
      </c>
      <c r="V1245" s="9">
        <v>3.125E-2</v>
      </c>
      <c r="W1245" s="12">
        <v>0.65555555555555556</v>
      </c>
      <c r="Z1245" s="142" t="s">
        <v>120</v>
      </c>
      <c r="AA1245" s="142" t="s">
        <v>54</v>
      </c>
    </row>
    <row r="1246" spans="1:27">
      <c r="A1246" s="4">
        <v>7107</v>
      </c>
      <c r="B1246" s="4" t="s">
        <v>43</v>
      </c>
      <c r="C1246" s="4">
        <v>45</v>
      </c>
      <c r="D1246" s="4" t="s">
        <v>38</v>
      </c>
      <c r="E1246" s="179">
        <v>41291</v>
      </c>
      <c r="K1246" s="182">
        <v>1000400051</v>
      </c>
      <c r="L1246" s="177">
        <v>41291</v>
      </c>
      <c r="P1246" s="141">
        <v>0</v>
      </c>
      <c r="U1246" s="141" t="s">
        <v>54</v>
      </c>
      <c r="V1246" s="9">
        <v>3.125E-2</v>
      </c>
      <c r="W1246" s="12">
        <v>0.65625</v>
      </c>
      <c r="Z1246" s="142" t="s">
        <v>120</v>
      </c>
      <c r="AA1246" s="142" t="s">
        <v>54</v>
      </c>
    </row>
    <row r="1247" spans="1:27">
      <c r="A1247" s="4">
        <v>7110</v>
      </c>
      <c r="B1247" s="4" t="s">
        <v>40</v>
      </c>
      <c r="C1247" s="4">
        <v>2055</v>
      </c>
      <c r="D1247" s="4" t="s">
        <v>45</v>
      </c>
      <c r="E1247" s="179">
        <v>41291</v>
      </c>
      <c r="K1247" s="182">
        <v>1000442031</v>
      </c>
      <c r="L1247" s="177">
        <v>41291</v>
      </c>
      <c r="P1247" s="141" t="s">
        <v>54</v>
      </c>
      <c r="U1247" s="141" t="s">
        <v>54</v>
      </c>
      <c r="V1247" s="9">
        <v>0.87152777777777779</v>
      </c>
      <c r="W1247" s="12">
        <v>0.97222222222222221</v>
      </c>
      <c r="Z1247" s="142" t="s">
        <v>120</v>
      </c>
      <c r="AA1247" s="142" t="s">
        <v>54</v>
      </c>
    </row>
    <row r="1248" spans="1:27">
      <c r="A1248" s="4">
        <v>7110</v>
      </c>
      <c r="B1248" s="4" t="s">
        <v>40</v>
      </c>
      <c r="C1248" s="4">
        <v>1108</v>
      </c>
      <c r="D1248" s="4" t="s">
        <v>45</v>
      </c>
      <c r="E1248" s="179">
        <v>41291</v>
      </c>
      <c r="K1248" s="182">
        <v>1000447337</v>
      </c>
      <c r="L1248" s="177">
        <v>41291</v>
      </c>
      <c r="P1248" s="141" t="s">
        <v>54</v>
      </c>
      <c r="U1248" s="141" t="s">
        <v>54</v>
      </c>
      <c r="V1248" s="9">
        <v>0.46388888888888891</v>
      </c>
      <c r="W1248" s="12">
        <v>0.63958333333333328</v>
      </c>
      <c r="Z1248" s="142" t="s">
        <v>120</v>
      </c>
      <c r="AA1248" s="142" t="s">
        <v>54</v>
      </c>
    </row>
    <row r="1249" spans="1:27">
      <c r="A1249" s="4">
        <v>7110</v>
      </c>
      <c r="B1249" s="4" t="s">
        <v>40</v>
      </c>
      <c r="C1249" s="4">
        <v>923</v>
      </c>
      <c r="D1249" s="4" t="s">
        <v>45</v>
      </c>
      <c r="E1249" s="179">
        <v>41291</v>
      </c>
      <c r="K1249" s="182">
        <v>1000454245</v>
      </c>
      <c r="L1249" s="177">
        <v>41291</v>
      </c>
      <c r="P1249" s="141" t="s">
        <v>54</v>
      </c>
      <c r="U1249" s="141" t="s">
        <v>54</v>
      </c>
      <c r="V1249" s="9">
        <v>0.39097222222222222</v>
      </c>
      <c r="W1249" s="12">
        <v>0.47152777777777777</v>
      </c>
      <c r="Z1249" s="142" t="s">
        <v>120</v>
      </c>
      <c r="AA1249" s="142" t="s">
        <v>54</v>
      </c>
    </row>
    <row r="1250" spans="1:27">
      <c r="A1250" s="4">
        <v>7110</v>
      </c>
      <c r="B1250" s="4" t="s">
        <v>40</v>
      </c>
      <c r="C1250" s="4">
        <v>1450</v>
      </c>
      <c r="D1250" s="4" t="s">
        <v>45</v>
      </c>
      <c r="E1250" s="179">
        <v>41291</v>
      </c>
      <c r="K1250" s="182">
        <v>1000491457</v>
      </c>
      <c r="L1250" s="177">
        <v>41291</v>
      </c>
      <c r="P1250" s="141" t="s">
        <v>54</v>
      </c>
      <c r="U1250" s="141" t="s">
        <v>54</v>
      </c>
      <c r="V1250" s="9">
        <v>0.61805555555555558</v>
      </c>
      <c r="W1250" s="12">
        <v>0.8</v>
      </c>
      <c r="Z1250" s="142" t="s">
        <v>120</v>
      </c>
      <c r="AA1250" s="142" t="s">
        <v>54</v>
      </c>
    </row>
    <row r="1251" spans="1:27">
      <c r="A1251" s="4">
        <v>7110</v>
      </c>
      <c r="B1251" s="4" t="s">
        <v>40</v>
      </c>
      <c r="C1251" s="4">
        <v>1515</v>
      </c>
      <c r="D1251" s="4" t="s">
        <v>45</v>
      </c>
      <c r="E1251" s="179">
        <v>41291</v>
      </c>
      <c r="K1251" s="182">
        <v>1000498415</v>
      </c>
      <c r="L1251" s="177">
        <v>41291</v>
      </c>
      <c r="P1251" s="141" t="s">
        <v>54</v>
      </c>
      <c r="U1251" s="141" t="s">
        <v>54</v>
      </c>
      <c r="V1251" s="9">
        <v>0.63541666666666663</v>
      </c>
      <c r="W1251" s="12">
        <v>0.87222222222222223</v>
      </c>
      <c r="Z1251" s="142" t="s">
        <v>120</v>
      </c>
      <c r="AA1251" s="142" t="s">
        <v>54</v>
      </c>
    </row>
    <row r="1252" spans="1:27">
      <c r="A1252" s="4">
        <v>7110</v>
      </c>
      <c r="B1252" s="4" t="s">
        <v>40</v>
      </c>
      <c r="C1252" s="4">
        <v>2215</v>
      </c>
      <c r="D1252" s="4" t="s">
        <v>45</v>
      </c>
      <c r="E1252" s="179">
        <v>41291</v>
      </c>
      <c r="K1252" s="182">
        <v>1000514911</v>
      </c>
      <c r="L1252" s="177">
        <v>41291</v>
      </c>
      <c r="P1252" s="141" t="s">
        <v>54</v>
      </c>
      <c r="U1252" s="141" t="s">
        <v>54</v>
      </c>
      <c r="V1252" s="9">
        <v>0.92708333333333337</v>
      </c>
      <c r="W1252" s="12">
        <v>0.97222222222222221</v>
      </c>
      <c r="Z1252" s="142" t="s">
        <v>120</v>
      </c>
      <c r="AA1252" s="142" t="s">
        <v>54</v>
      </c>
    </row>
    <row r="1253" spans="1:27">
      <c r="A1253" s="4">
        <v>7110</v>
      </c>
      <c r="B1253" s="4" t="s">
        <v>40</v>
      </c>
      <c r="C1253" s="4">
        <v>614</v>
      </c>
      <c r="D1253" s="4" t="s">
        <v>45</v>
      </c>
      <c r="E1253" s="179">
        <v>41291</v>
      </c>
      <c r="K1253" s="182">
        <v>1000574340</v>
      </c>
      <c r="L1253" s="177">
        <v>41291</v>
      </c>
      <c r="P1253" s="141" t="s">
        <v>54</v>
      </c>
      <c r="U1253" s="141" t="s">
        <v>54</v>
      </c>
      <c r="V1253" s="9">
        <v>0.25972222222222224</v>
      </c>
      <c r="W1253" s="12">
        <v>0.375</v>
      </c>
      <c r="Z1253" s="142" t="s">
        <v>120</v>
      </c>
      <c r="AA1253" s="142" t="s">
        <v>54</v>
      </c>
    </row>
    <row r="1254" spans="1:27">
      <c r="A1254" s="4">
        <v>7108</v>
      </c>
      <c r="B1254" s="4" t="s">
        <v>38</v>
      </c>
      <c r="C1254" s="4">
        <v>1437</v>
      </c>
      <c r="D1254" s="4" t="s">
        <v>45</v>
      </c>
      <c r="E1254" s="179">
        <v>41291</v>
      </c>
      <c r="K1254" s="182">
        <v>1000574340</v>
      </c>
      <c r="L1254" s="177">
        <v>41291</v>
      </c>
      <c r="P1254" s="141" t="s">
        <v>54</v>
      </c>
      <c r="U1254" s="141" t="s">
        <v>54</v>
      </c>
      <c r="V1254" s="9">
        <v>0.60902777777777772</v>
      </c>
      <c r="W1254" s="12">
        <v>0.90069444444444446</v>
      </c>
      <c r="Z1254" s="142" t="s">
        <v>120</v>
      </c>
      <c r="AA1254" s="142" t="s">
        <v>54</v>
      </c>
    </row>
    <row r="1255" spans="1:27">
      <c r="A1255" s="4">
        <v>7108</v>
      </c>
      <c r="B1255" s="4" t="s">
        <v>38</v>
      </c>
      <c r="C1255" s="4">
        <v>928</v>
      </c>
      <c r="D1255" s="4" t="s">
        <v>47</v>
      </c>
      <c r="E1255" s="179">
        <v>41291</v>
      </c>
      <c r="K1255" s="182">
        <v>1000574358</v>
      </c>
      <c r="L1255" s="177">
        <v>41291</v>
      </c>
      <c r="P1255" s="141" t="s">
        <v>54</v>
      </c>
      <c r="U1255" s="141" t="s">
        <v>54</v>
      </c>
      <c r="V1255" s="9">
        <v>0.39444444444444443</v>
      </c>
      <c r="W1255" s="12">
        <v>0.68402777777777779</v>
      </c>
      <c r="Z1255" s="142" t="s">
        <v>120</v>
      </c>
      <c r="AA1255" s="142" t="s">
        <v>54</v>
      </c>
    </row>
    <row r="1256" spans="1:27">
      <c r="A1256" s="4">
        <v>7110</v>
      </c>
      <c r="B1256" s="4" t="s">
        <v>40</v>
      </c>
      <c r="C1256" s="4">
        <v>1115</v>
      </c>
      <c r="D1256" s="4" t="s">
        <v>45</v>
      </c>
      <c r="E1256" s="179">
        <v>41291</v>
      </c>
      <c r="K1256" s="182">
        <v>1000574388</v>
      </c>
      <c r="L1256" s="177">
        <v>41291</v>
      </c>
      <c r="P1256" s="141" t="s">
        <v>54</v>
      </c>
      <c r="U1256" s="141" t="s">
        <v>54</v>
      </c>
      <c r="V1256" s="9">
        <v>0.46875</v>
      </c>
      <c r="W1256" s="12">
        <v>0.48680555555555555</v>
      </c>
      <c r="Z1256" s="142" t="s">
        <v>120</v>
      </c>
      <c r="AA1256" s="142" t="s">
        <v>54</v>
      </c>
    </row>
    <row r="1257" spans="1:27">
      <c r="A1257" s="4">
        <v>7110</v>
      </c>
      <c r="B1257" s="4" t="s">
        <v>40</v>
      </c>
      <c r="C1257" s="4">
        <v>1132</v>
      </c>
      <c r="D1257" s="4" t="s">
        <v>47</v>
      </c>
      <c r="E1257" s="179">
        <v>41291</v>
      </c>
      <c r="K1257" s="182">
        <v>1000574391</v>
      </c>
      <c r="L1257" s="177">
        <v>41291</v>
      </c>
      <c r="P1257" s="141" t="s">
        <v>54</v>
      </c>
      <c r="U1257" s="141" t="s">
        <v>54</v>
      </c>
      <c r="V1257" s="9">
        <v>0.48055555555555557</v>
      </c>
      <c r="W1257" s="12">
        <v>0.79583333333333328</v>
      </c>
      <c r="Z1257" s="142" t="s">
        <v>120</v>
      </c>
      <c r="AA1257" s="142" t="s">
        <v>54</v>
      </c>
    </row>
    <row r="1258" spans="1:27">
      <c r="A1258" s="4">
        <v>7110</v>
      </c>
      <c r="B1258" s="4" t="s">
        <v>40</v>
      </c>
      <c r="C1258" s="4">
        <v>1134</v>
      </c>
      <c r="D1258" s="4" t="s">
        <v>45</v>
      </c>
      <c r="E1258" s="179">
        <v>41291</v>
      </c>
      <c r="K1258" s="182">
        <v>1000574394</v>
      </c>
      <c r="L1258" s="177">
        <v>41291</v>
      </c>
      <c r="P1258" s="141" t="s">
        <v>54</v>
      </c>
      <c r="U1258" s="141" t="s">
        <v>54</v>
      </c>
      <c r="V1258" s="9">
        <v>0.48194444444444445</v>
      </c>
      <c r="W1258" s="12">
        <v>0.72430555555555554</v>
      </c>
      <c r="Z1258" s="142" t="s">
        <v>120</v>
      </c>
      <c r="AA1258" s="142" t="s">
        <v>54</v>
      </c>
    </row>
    <row r="1259" spans="1:27">
      <c r="A1259" s="4">
        <v>7110</v>
      </c>
      <c r="B1259" s="4" t="s">
        <v>49</v>
      </c>
      <c r="C1259" s="4">
        <v>1330</v>
      </c>
      <c r="D1259" s="4" t="s">
        <v>45</v>
      </c>
      <c r="E1259" s="179">
        <v>41291</v>
      </c>
      <c r="K1259" s="182">
        <v>1000574402</v>
      </c>
      <c r="L1259" s="177">
        <v>41291</v>
      </c>
      <c r="P1259" s="141" t="s">
        <v>54</v>
      </c>
      <c r="U1259" s="141" t="s">
        <v>54</v>
      </c>
      <c r="V1259" s="9">
        <v>0.5625</v>
      </c>
      <c r="W1259" s="12">
        <v>0.59722222222222221</v>
      </c>
      <c r="Z1259" s="142" t="s">
        <v>120</v>
      </c>
      <c r="AA1259" s="142" t="s">
        <v>54</v>
      </c>
    </row>
    <row r="1260" spans="1:27">
      <c r="A1260" s="4">
        <v>7110</v>
      </c>
      <c r="B1260" s="4" t="s">
        <v>40</v>
      </c>
      <c r="C1260" s="4">
        <v>1519</v>
      </c>
      <c r="D1260" s="4" t="s">
        <v>47</v>
      </c>
      <c r="E1260" s="179">
        <v>41291</v>
      </c>
      <c r="K1260" s="182">
        <v>1000574421</v>
      </c>
      <c r="L1260" s="177">
        <v>41291</v>
      </c>
      <c r="P1260" s="141" t="s">
        <v>54</v>
      </c>
      <c r="U1260" s="141" t="s">
        <v>54</v>
      </c>
      <c r="V1260" s="9">
        <v>0.6381944444444444</v>
      </c>
      <c r="W1260" s="12">
        <v>0.80694444444444446</v>
      </c>
      <c r="Z1260" s="142" t="s">
        <v>120</v>
      </c>
      <c r="AA1260" s="142" t="s">
        <v>54</v>
      </c>
    </row>
    <row r="1261" spans="1:27">
      <c r="A1261" s="4">
        <v>7110</v>
      </c>
      <c r="B1261" s="4" t="s">
        <v>40</v>
      </c>
      <c r="C1261" s="4">
        <v>1547</v>
      </c>
      <c r="D1261" s="4" t="s">
        <v>47</v>
      </c>
      <c r="E1261" s="179">
        <v>41291</v>
      </c>
      <c r="K1261" s="182">
        <v>1000574424</v>
      </c>
      <c r="L1261" s="177">
        <v>41291</v>
      </c>
      <c r="P1261" s="141" t="s">
        <v>54</v>
      </c>
      <c r="U1261" s="141" t="s">
        <v>54</v>
      </c>
      <c r="V1261" s="9">
        <v>0.65763888888888888</v>
      </c>
      <c r="W1261" s="12">
        <v>0.90277777777777779</v>
      </c>
      <c r="Z1261" s="142" t="s">
        <v>120</v>
      </c>
      <c r="AA1261" s="142" t="s">
        <v>54</v>
      </c>
    </row>
    <row r="1262" spans="1:27">
      <c r="A1262" s="4">
        <v>7110</v>
      </c>
      <c r="B1262" s="4" t="s">
        <v>40</v>
      </c>
      <c r="C1262" s="4">
        <v>1559</v>
      </c>
      <c r="D1262" s="4" t="s">
        <v>47</v>
      </c>
      <c r="E1262" s="179">
        <v>41291</v>
      </c>
      <c r="K1262" s="182">
        <v>1000574427</v>
      </c>
      <c r="L1262" s="177">
        <v>41291</v>
      </c>
      <c r="P1262" s="141" t="s">
        <v>54</v>
      </c>
      <c r="U1262" s="141" t="s">
        <v>54</v>
      </c>
      <c r="V1262" s="9">
        <v>0.66597222222222219</v>
      </c>
      <c r="W1262" s="12">
        <v>0.79791666666666672</v>
      </c>
      <c r="Z1262" s="142" t="s">
        <v>120</v>
      </c>
      <c r="AA1262" s="142" t="s">
        <v>54</v>
      </c>
    </row>
    <row r="1263" spans="1:27">
      <c r="A1263" s="4">
        <v>7110</v>
      </c>
      <c r="B1263" s="4" t="s">
        <v>40</v>
      </c>
      <c r="C1263" s="4">
        <v>1820</v>
      </c>
      <c r="D1263" s="4" t="s">
        <v>45</v>
      </c>
      <c r="E1263" s="179">
        <v>41291</v>
      </c>
      <c r="K1263" s="182">
        <v>1000574438</v>
      </c>
      <c r="L1263" s="177">
        <v>41291</v>
      </c>
      <c r="P1263" s="141" t="s">
        <v>54</v>
      </c>
      <c r="U1263" s="141" t="s">
        <v>54</v>
      </c>
      <c r="V1263" s="9">
        <v>0.76388888888888884</v>
      </c>
      <c r="W1263" s="12">
        <v>0.89583333333333337</v>
      </c>
      <c r="Z1263" s="142" t="s">
        <v>120</v>
      </c>
      <c r="AA1263" s="142" t="s">
        <v>54</v>
      </c>
    </row>
    <row r="1264" spans="1:27">
      <c r="A1264" s="4">
        <v>7110</v>
      </c>
      <c r="B1264" s="4" t="s">
        <v>40</v>
      </c>
      <c r="C1264" s="4">
        <v>1845</v>
      </c>
      <c r="D1264" s="4" t="s">
        <v>45</v>
      </c>
      <c r="E1264" s="179">
        <v>41291</v>
      </c>
      <c r="K1264" s="182">
        <v>1000574440</v>
      </c>
      <c r="L1264" s="177">
        <v>41291</v>
      </c>
      <c r="P1264" s="141" t="s">
        <v>54</v>
      </c>
      <c r="U1264" s="141" t="s">
        <v>54</v>
      </c>
      <c r="V1264" s="9">
        <v>0.78125</v>
      </c>
      <c r="W1264" s="12">
        <v>0.93611111111111112</v>
      </c>
      <c r="Z1264" s="142" t="s">
        <v>120</v>
      </c>
      <c r="AA1264" s="142" t="s">
        <v>54</v>
      </c>
    </row>
    <row r="1265" spans="1:27">
      <c r="A1265" s="4">
        <v>7110</v>
      </c>
      <c r="B1265" s="4" t="s">
        <v>40</v>
      </c>
      <c r="C1265" s="4">
        <v>1921</v>
      </c>
      <c r="D1265" s="4" t="s">
        <v>45</v>
      </c>
      <c r="E1265" s="179">
        <v>41291</v>
      </c>
      <c r="K1265" s="182">
        <v>1000574442</v>
      </c>
      <c r="L1265" s="177">
        <v>41291</v>
      </c>
      <c r="P1265" s="141" t="s">
        <v>54</v>
      </c>
      <c r="U1265" s="141" t="s">
        <v>54</v>
      </c>
      <c r="V1265" s="9">
        <v>0.80625000000000002</v>
      </c>
      <c r="W1265" s="12">
        <v>0.82638888888888884</v>
      </c>
      <c r="Z1265" s="142" t="s">
        <v>120</v>
      </c>
      <c r="AA1265" s="142" t="s">
        <v>54</v>
      </c>
    </row>
    <row r="1266" spans="1:27">
      <c r="A1266" s="4">
        <v>7108</v>
      </c>
      <c r="B1266" s="4" t="s">
        <v>38</v>
      </c>
      <c r="C1266" s="4">
        <v>16</v>
      </c>
      <c r="D1266" s="4" t="s">
        <v>45</v>
      </c>
      <c r="E1266" s="179">
        <v>41292</v>
      </c>
      <c r="K1266" s="182">
        <v>273485</v>
      </c>
      <c r="L1266" s="177">
        <v>41292</v>
      </c>
      <c r="P1266" s="141" t="s">
        <v>54</v>
      </c>
      <c r="U1266" s="141" t="s">
        <v>54</v>
      </c>
      <c r="V1266" s="9">
        <v>1.1111111111111112E-2</v>
      </c>
      <c r="W1266" s="12">
        <v>0.42430555555555555</v>
      </c>
      <c r="Z1266" s="142" t="s">
        <v>120</v>
      </c>
      <c r="AA1266" s="142" t="s">
        <v>54</v>
      </c>
    </row>
    <row r="1267" spans="1:27">
      <c r="A1267" s="4">
        <v>7107</v>
      </c>
      <c r="B1267" s="4" t="s">
        <v>40</v>
      </c>
      <c r="C1267" s="4">
        <v>16</v>
      </c>
      <c r="D1267" s="4" t="s">
        <v>38</v>
      </c>
      <c r="E1267" s="179">
        <v>41292</v>
      </c>
      <c r="K1267" s="182">
        <v>273485</v>
      </c>
      <c r="L1267" s="177">
        <v>41292</v>
      </c>
      <c r="P1267" s="141">
        <v>0</v>
      </c>
      <c r="U1267" s="141" t="s">
        <v>54</v>
      </c>
      <c r="V1267" s="9">
        <v>1.1111111111111112E-2</v>
      </c>
      <c r="W1267" s="12">
        <v>0.42499999999999999</v>
      </c>
      <c r="Z1267" s="142" t="s">
        <v>120</v>
      </c>
      <c r="AA1267" s="142" t="s">
        <v>54</v>
      </c>
    </row>
    <row r="1268" spans="1:27">
      <c r="A1268" s="4">
        <v>7108</v>
      </c>
      <c r="B1268" s="4" t="s">
        <v>38</v>
      </c>
      <c r="C1268" s="4">
        <v>2333</v>
      </c>
      <c r="D1268" s="4" t="s">
        <v>45</v>
      </c>
      <c r="E1268" s="179">
        <v>41292</v>
      </c>
      <c r="K1268" s="182">
        <v>301890</v>
      </c>
      <c r="L1268" s="177">
        <v>41293</v>
      </c>
      <c r="P1268" s="141" t="s">
        <v>54</v>
      </c>
      <c r="U1268" s="141" t="s">
        <v>54</v>
      </c>
      <c r="V1268" s="9">
        <v>0.98124999999999996</v>
      </c>
      <c r="W1268" s="12">
        <v>0.50416666666666665</v>
      </c>
      <c r="Z1268" s="142" t="s">
        <v>120</v>
      </c>
      <c r="AA1268" s="142" t="s">
        <v>54</v>
      </c>
    </row>
    <row r="1269" spans="1:27">
      <c r="A1269" s="4">
        <v>7107</v>
      </c>
      <c r="B1269" s="4" t="s">
        <v>40</v>
      </c>
      <c r="C1269" s="4">
        <v>2333</v>
      </c>
      <c r="D1269" s="4" t="s">
        <v>38</v>
      </c>
      <c r="E1269" s="179">
        <v>41292</v>
      </c>
      <c r="K1269" s="182">
        <v>301890</v>
      </c>
      <c r="L1269" s="177">
        <v>41293</v>
      </c>
      <c r="P1269" s="141">
        <v>0</v>
      </c>
      <c r="U1269" s="141" t="s">
        <v>54</v>
      </c>
      <c r="V1269" s="9">
        <v>0.98124999999999996</v>
      </c>
      <c r="W1269" s="12">
        <v>0.50486111111111109</v>
      </c>
      <c r="Z1269" s="142" t="s">
        <v>120</v>
      </c>
      <c r="AA1269" s="142" t="s">
        <v>54</v>
      </c>
    </row>
    <row r="1270" spans="1:27">
      <c r="A1270" s="4">
        <v>7110</v>
      </c>
      <c r="B1270" s="4" t="s">
        <v>40</v>
      </c>
      <c r="C1270" s="4">
        <v>1220</v>
      </c>
      <c r="D1270" s="4" t="s">
        <v>45</v>
      </c>
      <c r="E1270" s="179">
        <v>41292</v>
      </c>
      <c r="K1270" s="182">
        <v>315816</v>
      </c>
      <c r="L1270" s="177">
        <v>41292</v>
      </c>
      <c r="P1270" s="141" t="s">
        <v>54</v>
      </c>
      <c r="U1270" s="141" t="s">
        <v>54</v>
      </c>
      <c r="V1270" s="9">
        <v>0.51388888888888884</v>
      </c>
      <c r="W1270" s="12">
        <v>0.5395833333333333</v>
      </c>
      <c r="Z1270" s="142" t="s">
        <v>120</v>
      </c>
      <c r="AA1270" s="142" t="s">
        <v>54</v>
      </c>
    </row>
    <row r="1271" spans="1:27">
      <c r="A1271" s="4">
        <v>7110</v>
      </c>
      <c r="B1271" s="4" t="s">
        <v>40</v>
      </c>
      <c r="C1271" s="4">
        <v>1349</v>
      </c>
      <c r="D1271" s="4" t="s">
        <v>47</v>
      </c>
      <c r="E1271" s="179">
        <v>41292</v>
      </c>
      <c r="K1271" s="182">
        <v>57003893</v>
      </c>
      <c r="L1271" s="177">
        <v>41292</v>
      </c>
      <c r="P1271" s="141" t="s">
        <v>54</v>
      </c>
      <c r="U1271" s="141" t="s">
        <v>54</v>
      </c>
      <c r="V1271" s="9">
        <v>0.5756944444444444</v>
      </c>
      <c r="W1271" s="12">
        <v>0.59375</v>
      </c>
      <c r="Z1271" s="142" t="s">
        <v>120</v>
      </c>
      <c r="AA1271" s="142" t="s">
        <v>54</v>
      </c>
    </row>
    <row r="1272" spans="1:27">
      <c r="A1272" s="4">
        <v>7110</v>
      </c>
      <c r="B1272" s="4" t="s">
        <v>40</v>
      </c>
      <c r="C1272" s="4">
        <v>1611</v>
      </c>
      <c r="D1272" s="4" t="s">
        <v>45</v>
      </c>
      <c r="E1272" s="179">
        <v>41292</v>
      </c>
      <c r="K1272" s="182">
        <v>90039613</v>
      </c>
      <c r="L1272" s="177">
        <v>41292</v>
      </c>
      <c r="P1272" s="141" t="s">
        <v>54</v>
      </c>
      <c r="U1272" s="141" t="s">
        <v>54</v>
      </c>
      <c r="V1272" s="9">
        <v>0.6743055555555556</v>
      </c>
      <c r="W1272" s="12">
        <v>0.875</v>
      </c>
      <c r="Z1272" s="142" t="s">
        <v>120</v>
      </c>
      <c r="AA1272" s="142" t="s">
        <v>54</v>
      </c>
    </row>
    <row r="1273" spans="1:27">
      <c r="A1273" s="4">
        <v>7110</v>
      </c>
      <c r="B1273" s="4" t="s">
        <v>40</v>
      </c>
      <c r="C1273" s="4">
        <v>1241</v>
      </c>
      <c r="D1273" s="4" t="s">
        <v>45</v>
      </c>
      <c r="E1273" s="179">
        <v>41292</v>
      </c>
      <c r="K1273" s="182">
        <v>90097540</v>
      </c>
      <c r="L1273" s="177">
        <v>41292</v>
      </c>
      <c r="P1273" s="141" t="s">
        <v>54</v>
      </c>
      <c r="U1273" s="141" t="s">
        <v>54</v>
      </c>
      <c r="V1273" s="9">
        <v>0.52847222222222223</v>
      </c>
      <c r="W1273" s="12">
        <v>0.6875</v>
      </c>
      <c r="Z1273" s="142" t="s">
        <v>120</v>
      </c>
      <c r="AA1273" s="142" t="s">
        <v>54</v>
      </c>
    </row>
    <row r="1274" spans="1:27">
      <c r="A1274" s="4">
        <v>7110</v>
      </c>
      <c r="B1274" s="4" t="s">
        <v>40</v>
      </c>
      <c r="C1274" s="4">
        <v>1518</v>
      </c>
      <c r="D1274" s="4" t="s">
        <v>45</v>
      </c>
      <c r="E1274" s="179">
        <v>41292</v>
      </c>
      <c r="K1274" s="182">
        <v>90104512</v>
      </c>
      <c r="L1274" s="177">
        <v>41292</v>
      </c>
      <c r="P1274" s="141" t="s">
        <v>54</v>
      </c>
      <c r="U1274" s="141" t="s">
        <v>54</v>
      </c>
      <c r="V1274" s="9">
        <v>0.63749999999999996</v>
      </c>
      <c r="W1274" s="12">
        <v>0.70972222222222225</v>
      </c>
      <c r="Z1274" s="142" t="s">
        <v>120</v>
      </c>
      <c r="AA1274" s="142" t="s">
        <v>54</v>
      </c>
    </row>
    <row r="1275" spans="1:27">
      <c r="A1275" s="4">
        <v>7108</v>
      </c>
      <c r="B1275" s="4" t="s">
        <v>38</v>
      </c>
      <c r="C1275" s="4">
        <v>847</v>
      </c>
      <c r="D1275" s="4" t="s">
        <v>45</v>
      </c>
      <c r="E1275" s="179">
        <v>41292</v>
      </c>
      <c r="K1275" s="182">
        <v>90144811</v>
      </c>
      <c r="L1275" s="177">
        <v>41292</v>
      </c>
      <c r="P1275" s="141" t="s">
        <v>54</v>
      </c>
      <c r="U1275" s="141" t="s">
        <v>54</v>
      </c>
      <c r="V1275" s="9">
        <v>0.3659722222222222</v>
      </c>
      <c r="W1275" s="12">
        <v>0.63958333333333328</v>
      </c>
      <c r="Z1275" s="142" t="s">
        <v>120</v>
      </c>
      <c r="AA1275" s="142" t="s">
        <v>54</v>
      </c>
    </row>
    <row r="1276" spans="1:27">
      <c r="A1276" s="4">
        <v>7108</v>
      </c>
      <c r="B1276" s="4" t="s">
        <v>38</v>
      </c>
      <c r="C1276" s="4">
        <v>1826</v>
      </c>
      <c r="D1276" s="4" t="s">
        <v>45</v>
      </c>
      <c r="E1276" s="179">
        <v>41292</v>
      </c>
      <c r="K1276" s="182">
        <v>99013640</v>
      </c>
      <c r="L1276" s="177">
        <v>41293</v>
      </c>
      <c r="P1276" s="141" t="s">
        <v>54</v>
      </c>
      <c r="U1276" s="141" t="s">
        <v>54</v>
      </c>
      <c r="V1276" s="9">
        <v>0.7680555555555556</v>
      </c>
      <c r="W1276" s="12">
        <v>3.125E-2</v>
      </c>
      <c r="Z1276" s="142" t="s">
        <v>120</v>
      </c>
      <c r="AA1276" s="142" t="s">
        <v>54</v>
      </c>
    </row>
    <row r="1277" spans="1:27">
      <c r="A1277" s="4">
        <v>7110</v>
      </c>
      <c r="B1277" s="4" t="s">
        <v>40</v>
      </c>
      <c r="C1277" s="4">
        <v>1409</v>
      </c>
      <c r="D1277" s="4" t="s">
        <v>45</v>
      </c>
      <c r="E1277" s="179">
        <v>41292</v>
      </c>
      <c r="K1277" s="182">
        <v>1000012099</v>
      </c>
      <c r="L1277" s="177">
        <v>41292</v>
      </c>
      <c r="P1277" s="141" t="s">
        <v>54</v>
      </c>
      <c r="U1277" s="141" t="s">
        <v>54</v>
      </c>
      <c r="V1277" s="9">
        <v>0.58958333333333335</v>
      </c>
      <c r="W1277" s="12">
        <v>0.70972222222222225</v>
      </c>
      <c r="Z1277" s="142" t="s">
        <v>120</v>
      </c>
      <c r="AA1277" s="142" t="s">
        <v>54</v>
      </c>
    </row>
    <row r="1278" spans="1:27">
      <c r="A1278" s="4">
        <v>7108</v>
      </c>
      <c r="B1278" s="4" t="s">
        <v>38</v>
      </c>
      <c r="C1278" s="4">
        <v>1753</v>
      </c>
      <c r="D1278" s="4" t="s">
        <v>45</v>
      </c>
      <c r="E1278" s="179">
        <v>41292</v>
      </c>
      <c r="K1278" s="182">
        <v>1000015134</v>
      </c>
      <c r="L1278" s="177">
        <v>41293</v>
      </c>
      <c r="P1278" s="141" t="s">
        <v>54</v>
      </c>
      <c r="U1278" s="141" t="s">
        <v>54</v>
      </c>
      <c r="V1278" s="9">
        <v>0.74513888888888891</v>
      </c>
      <c r="W1278" s="12">
        <v>0.10555555555555556</v>
      </c>
      <c r="Z1278" s="142" t="s">
        <v>120</v>
      </c>
      <c r="AA1278" s="142" t="s">
        <v>54</v>
      </c>
    </row>
    <row r="1279" spans="1:27">
      <c r="A1279" s="4">
        <v>7110</v>
      </c>
      <c r="B1279" s="4" t="s">
        <v>40</v>
      </c>
      <c r="C1279" s="4">
        <v>1210</v>
      </c>
      <c r="D1279" s="4" t="s">
        <v>45</v>
      </c>
      <c r="E1279" s="179">
        <v>41292</v>
      </c>
      <c r="K1279" s="182">
        <v>1000026246</v>
      </c>
      <c r="L1279" s="177">
        <v>41292</v>
      </c>
      <c r="P1279" s="141" t="s">
        <v>54</v>
      </c>
      <c r="U1279" s="141" t="s">
        <v>54</v>
      </c>
      <c r="V1279" s="9">
        <v>0.50694444444444442</v>
      </c>
      <c r="W1279" s="12">
        <v>0.55763888888888891</v>
      </c>
      <c r="Z1279" s="142" t="s">
        <v>120</v>
      </c>
      <c r="AA1279" s="142" t="s">
        <v>54</v>
      </c>
    </row>
    <row r="1280" spans="1:27">
      <c r="A1280" s="4">
        <v>7108</v>
      </c>
      <c r="B1280" s="4" t="s">
        <v>38</v>
      </c>
      <c r="C1280" s="4">
        <v>622</v>
      </c>
      <c r="D1280" s="4" t="s">
        <v>45</v>
      </c>
      <c r="E1280" s="179">
        <v>41292</v>
      </c>
      <c r="K1280" s="182">
        <v>1000026808</v>
      </c>
      <c r="L1280" s="177">
        <v>41292</v>
      </c>
      <c r="P1280" s="141" t="s">
        <v>54</v>
      </c>
      <c r="U1280" s="141" t="s">
        <v>54</v>
      </c>
      <c r="V1280" s="9">
        <v>0.26527777777777778</v>
      </c>
      <c r="W1280" s="12">
        <v>0.61736111111111114</v>
      </c>
      <c r="Z1280" s="142" t="s">
        <v>120</v>
      </c>
      <c r="AA1280" s="142" t="s">
        <v>54</v>
      </c>
    </row>
    <row r="1281" spans="1:27">
      <c r="A1281" s="4">
        <v>7110</v>
      </c>
      <c r="B1281" s="4" t="s">
        <v>40</v>
      </c>
      <c r="C1281" s="4">
        <v>2246</v>
      </c>
      <c r="D1281" s="4" t="s">
        <v>45</v>
      </c>
      <c r="E1281" s="179">
        <v>41292</v>
      </c>
      <c r="K1281" s="182">
        <v>1000028768</v>
      </c>
      <c r="L1281" s="177">
        <v>41293</v>
      </c>
      <c r="P1281" s="141" t="s">
        <v>54</v>
      </c>
      <c r="U1281" s="141" t="s">
        <v>54</v>
      </c>
      <c r="V1281" s="9">
        <v>0.94861111111111107</v>
      </c>
      <c r="W1281" s="12">
        <v>0.18055555555555555</v>
      </c>
      <c r="Z1281" s="142" t="s">
        <v>120</v>
      </c>
      <c r="AA1281" s="142" t="s">
        <v>54</v>
      </c>
    </row>
    <row r="1282" spans="1:27">
      <c r="A1282" s="4">
        <v>7108</v>
      </c>
      <c r="B1282" s="4" t="s">
        <v>38</v>
      </c>
      <c r="C1282" s="4">
        <v>958</v>
      </c>
      <c r="D1282" s="4" t="s">
        <v>45</v>
      </c>
      <c r="E1282" s="179">
        <v>41292</v>
      </c>
      <c r="K1282" s="182">
        <v>1000033061</v>
      </c>
      <c r="L1282" s="177">
        <v>41292</v>
      </c>
      <c r="P1282" s="141" t="s">
        <v>54</v>
      </c>
      <c r="U1282" s="141" t="s">
        <v>54</v>
      </c>
      <c r="V1282" s="9">
        <v>0.4152777777777778</v>
      </c>
      <c r="W1282" s="12">
        <v>0.62916666666666665</v>
      </c>
      <c r="Z1282" s="142" t="s">
        <v>120</v>
      </c>
      <c r="AA1282" s="142" t="s">
        <v>54</v>
      </c>
    </row>
    <row r="1283" spans="1:27">
      <c r="A1283" s="4">
        <v>7110</v>
      </c>
      <c r="B1283" s="4" t="s">
        <v>40</v>
      </c>
      <c r="C1283" s="4">
        <v>1457</v>
      </c>
      <c r="D1283" s="4" t="s">
        <v>45</v>
      </c>
      <c r="E1283" s="179">
        <v>41292</v>
      </c>
      <c r="K1283" s="182">
        <v>1000042817</v>
      </c>
      <c r="L1283" s="177">
        <v>41292</v>
      </c>
      <c r="P1283" s="141" t="s">
        <v>54</v>
      </c>
      <c r="U1283" s="141" t="s">
        <v>54</v>
      </c>
      <c r="V1283" s="9">
        <v>0.62291666666666667</v>
      </c>
      <c r="W1283" s="12">
        <v>0.72013888888888888</v>
      </c>
      <c r="Z1283" s="142" t="s">
        <v>120</v>
      </c>
      <c r="AA1283" s="142" t="s">
        <v>54</v>
      </c>
    </row>
    <row r="1284" spans="1:27">
      <c r="A1284" s="4">
        <v>7110</v>
      </c>
      <c r="B1284" s="4" t="s">
        <v>52</v>
      </c>
      <c r="C1284" s="4">
        <v>1822</v>
      </c>
      <c r="D1284" s="4" t="s">
        <v>45</v>
      </c>
      <c r="E1284" s="179">
        <v>41292</v>
      </c>
      <c r="K1284" s="182">
        <v>1000053656</v>
      </c>
      <c r="L1284" s="177">
        <v>41292</v>
      </c>
      <c r="P1284" s="141" t="s">
        <v>54</v>
      </c>
      <c r="U1284" s="141" t="s">
        <v>54</v>
      </c>
      <c r="V1284" s="9">
        <v>0.76527777777777772</v>
      </c>
      <c r="W1284" s="12">
        <v>0.77083333333333337</v>
      </c>
      <c r="Z1284" s="142" t="s">
        <v>120</v>
      </c>
      <c r="AA1284" s="142" t="s">
        <v>54</v>
      </c>
    </row>
    <row r="1285" spans="1:27">
      <c r="A1285" s="4">
        <v>7110</v>
      </c>
      <c r="B1285" s="4" t="s">
        <v>40</v>
      </c>
      <c r="C1285" s="4">
        <v>430</v>
      </c>
      <c r="D1285" s="4" t="s">
        <v>45</v>
      </c>
      <c r="E1285" s="179">
        <v>41292</v>
      </c>
      <c r="K1285" s="182">
        <v>1000070327</v>
      </c>
      <c r="L1285" s="177">
        <v>41292</v>
      </c>
      <c r="P1285" s="141" t="s">
        <v>54</v>
      </c>
      <c r="U1285" s="141" t="s">
        <v>54</v>
      </c>
      <c r="V1285" s="9">
        <v>0.1875</v>
      </c>
      <c r="W1285" s="12">
        <v>0.47430555555555554</v>
      </c>
      <c r="Z1285" s="142" t="s">
        <v>120</v>
      </c>
      <c r="AA1285" s="142" t="s">
        <v>54</v>
      </c>
    </row>
    <row r="1286" spans="1:27">
      <c r="A1286" s="4">
        <v>7108</v>
      </c>
      <c r="B1286" s="4" t="s">
        <v>38</v>
      </c>
      <c r="C1286" s="4">
        <v>1251</v>
      </c>
      <c r="D1286" s="4" t="s">
        <v>45</v>
      </c>
      <c r="E1286" s="179">
        <v>41292</v>
      </c>
      <c r="K1286" s="182">
        <v>1000089366</v>
      </c>
      <c r="L1286" s="177">
        <v>41292</v>
      </c>
      <c r="P1286" s="141" t="s">
        <v>54</v>
      </c>
      <c r="U1286" s="141" t="s">
        <v>54</v>
      </c>
      <c r="V1286" s="9">
        <v>0.53541666666666665</v>
      </c>
      <c r="W1286" s="12">
        <v>0.77361111111111114</v>
      </c>
      <c r="Z1286" s="142" t="s">
        <v>120</v>
      </c>
      <c r="AA1286" s="142" t="s">
        <v>54</v>
      </c>
    </row>
    <row r="1287" spans="1:27">
      <c r="A1287" s="4">
        <v>7110</v>
      </c>
      <c r="B1287" s="4" t="s">
        <v>40</v>
      </c>
      <c r="C1287" s="4">
        <v>1859</v>
      </c>
      <c r="D1287" s="4" t="s">
        <v>45</v>
      </c>
      <c r="E1287" s="179">
        <v>41292</v>
      </c>
      <c r="K1287" s="182">
        <v>1000099079</v>
      </c>
      <c r="L1287" s="177">
        <v>41292</v>
      </c>
      <c r="P1287" s="141" t="s">
        <v>54</v>
      </c>
      <c r="U1287" s="141" t="s">
        <v>54</v>
      </c>
      <c r="V1287" s="9">
        <v>0.79097222222222219</v>
      </c>
      <c r="W1287" s="12">
        <v>0.86458333333333337</v>
      </c>
      <c r="Z1287" s="142" t="s">
        <v>120</v>
      </c>
      <c r="AA1287" s="142" t="s">
        <v>54</v>
      </c>
    </row>
    <row r="1288" spans="1:27">
      <c r="A1288" s="4">
        <v>7110</v>
      </c>
      <c r="B1288" s="4" t="s">
        <v>40</v>
      </c>
      <c r="C1288" s="4">
        <v>1039</v>
      </c>
      <c r="D1288" s="4" t="s">
        <v>45</v>
      </c>
      <c r="E1288" s="179">
        <v>41292</v>
      </c>
      <c r="K1288" s="182">
        <v>1000123013</v>
      </c>
      <c r="L1288" s="177">
        <v>41292</v>
      </c>
      <c r="P1288" s="141" t="s">
        <v>54</v>
      </c>
      <c r="U1288" s="141" t="s">
        <v>54</v>
      </c>
      <c r="V1288" s="9">
        <v>0.44374999999999998</v>
      </c>
      <c r="W1288" s="12">
        <v>0.5395833333333333</v>
      </c>
      <c r="Z1288" s="142" t="s">
        <v>120</v>
      </c>
      <c r="AA1288" s="142" t="s">
        <v>54</v>
      </c>
    </row>
    <row r="1289" spans="1:27">
      <c r="A1289" s="4">
        <v>7110</v>
      </c>
      <c r="B1289" s="4" t="s">
        <v>40</v>
      </c>
      <c r="C1289" s="4">
        <v>2044</v>
      </c>
      <c r="D1289" s="4" t="s">
        <v>45</v>
      </c>
      <c r="E1289" s="179">
        <v>41292</v>
      </c>
      <c r="K1289" s="182">
        <v>1000136786</v>
      </c>
      <c r="L1289" s="177">
        <v>41293</v>
      </c>
      <c r="P1289" s="141" t="s">
        <v>54</v>
      </c>
      <c r="U1289" s="141" t="s">
        <v>54</v>
      </c>
      <c r="V1289" s="9">
        <v>0.86388888888888893</v>
      </c>
      <c r="W1289" s="12">
        <v>6.25E-2</v>
      </c>
      <c r="Z1289" s="142" t="s">
        <v>120</v>
      </c>
      <c r="AA1289" s="142" t="s">
        <v>54</v>
      </c>
    </row>
    <row r="1290" spans="1:27">
      <c r="A1290" s="4">
        <v>7110</v>
      </c>
      <c r="B1290" s="4" t="s">
        <v>40</v>
      </c>
      <c r="C1290" s="4">
        <v>1125</v>
      </c>
      <c r="D1290" s="4" t="s">
        <v>45</v>
      </c>
      <c r="E1290" s="179">
        <v>41292</v>
      </c>
      <c r="K1290" s="182">
        <v>1000172369</v>
      </c>
      <c r="L1290" s="177">
        <v>41292</v>
      </c>
      <c r="P1290" s="141" t="s">
        <v>54</v>
      </c>
      <c r="U1290" s="141" t="s">
        <v>54</v>
      </c>
      <c r="V1290" s="9">
        <v>0.47569444444444442</v>
      </c>
      <c r="W1290" s="12">
        <v>0.66666666666666663</v>
      </c>
      <c r="Z1290" s="142" t="s">
        <v>120</v>
      </c>
      <c r="AA1290" s="142" t="s">
        <v>54</v>
      </c>
    </row>
    <row r="1291" spans="1:27">
      <c r="A1291" s="4">
        <v>7108</v>
      </c>
      <c r="B1291" s="4" t="s">
        <v>38</v>
      </c>
      <c r="C1291" s="4">
        <v>1139</v>
      </c>
      <c r="D1291" s="4" t="s">
        <v>45</v>
      </c>
      <c r="E1291" s="179">
        <v>41292</v>
      </c>
      <c r="K1291" s="182">
        <v>1000175181</v>
      </c>
      <c r="L1291" s="177">
        <v>41292</v>
      </c>
      <c r="P1291" s="141" t="s">
        <v>54</v>
      </c>
      <c r="U1291" s="141" t="s">
        <v>54</v>
      </c>
      <c r="V1291" s="9">
        <v>0.48541666666666666</v>
      </c>
      <c r="W1291" s="12">
        <v>0.94791666666666663</v>
      </c>
      <c r="Z1291" s="142" t="s">
        <v>120</v>
      </c>
      <c r="AA1291" s="142" t="s">
        <v>54</v>
      </c>
    </row>
    <row r="1292" spans="1:27">
      <c r="A1292" s="4">
        <v>7110</v>
      </c>
      <c r="B1292" s="4" t="s">
        <v>40</v>
      </c>
      <c r="C1292" s="4">
        <v>1735</v>
      </c>
      <c r="D1292" s="4" t="s">
        <v>45</v>
      </c>
      <c r="E1292" s="179">
        <v>41292</v>
      </c>
      <c r="K1292" s="182">
        <v>1000255669</v>
      </c>
      <c r="L1292" s="177">
        <v>41292</v>
      </c>
      <c r="P1292" s="141" t="s">
        <v>54</v>
      </c>
      <c r="U1292" s="141" t="s">
        <v>54</v>
      </c>
      <c r="V1292" s="9">
        <v>0.73263888888888884</v>
      </c>
      <c r="W1292" s="12">
        <v>0.875</v>
      </c>
      <c r="Z1292" s="142" t="s">
        <v>120</v>
      </c>
      <c r="AA1292" s="142" t="s">
        <v>54</v>
      </c>
    </row>
    <row r="1293" spans="1:27">
      <c r="A1293" s="4">
        <v>7110</v>
      </c>
      <c r="B1293" s="4" t="s">
        <v>40</v>
      </c>
      <c r="C1293" s="4">
        <v>1152</v>
      </c>
      <c r="D1293" s="4" t="s">
        <v>45</v>
      </c>
      <c r="E1293" s="179">
        <v>41292</v>
      </c>
      <c r="K1293" s="182">
        <v>1000269860</v>
      </c>
      <c r="L1293" s="177">
        <v>41292</v>
      </c>
      <c r="P1293" s="141" t="s">
        <v>54</v>
      </c>
      <c r="U1293" s="141" t="s">
        <v>54</v>
      </c>
      <c r="V1293" s="9">
        <v>0.49444444444444446</v>
      </c>
      <c r="W1293" s="12">
        <v>0.84513888888888888</v>
      </c>
      <c r="Z1293" s="142" t="s">
        <v>120</v>
      </c>
      <c r="AA1293" s="142" t="s">
        <v>54</v>
      </c>
    </row>
    <row r="1294" spans="1:27">
      <c r="A1294" s="4">
        <v>7108</v>
      </c>
      <c r="B1294" s="4" t="s">
        <v>38</v>
      </c>
      <c r="C1294" s="4">
        <v>1938</v>
      </c>
      <c r="D1294" s="4" t="s">
        <v>45</v>
      </c>
      <c r="E1294" s="179">
        <v>41292</v>
      </c>
      <c r="K1294" s="182">
        <v>1000274039</v>
      </c>
      <c r="L1294" s="177">
        <v>41293</v>
      </c>
      <c r="P1294" s="141" t="s">
        <v>54</v>
      </c>
      <c r="U1294" s="141" t="s">
        <v>54</v>
      </c>
      <c r="V1294" s="9">
        <v>0.81805555555555554</v>
      </c>
      <c r="W1294" s="12">
        <v>9.0972222222222218E-2</v>
      </c>
      <c r="Z1294" s="142" t="s">
        <v>120</v>
      </c>
      <c r="AA1294" s="142" t="s">
        <v>54</v>
      </c>
    </row>
    <row r="1295" spans="1:27">
      <c r="A1295" s="4">
        <v>7110</v>
      </c>
      <c r="B1295" s="4" t="s">
        <v>40</v>
      </c>
      <c r="C1295" s="4">
        <v>1541</v>
      </c>
      <c r="D1295" s="4" t="s">
        <v>45</v>
      </c>
      <c r="E1295" s="179">
        <v>41292</v>
      </c>
      <c r="K1295" s="182">
        <v>1000313698</v>
      </c>
      <c r="L1295" s="177">
        <v>41292</v>
      </c>
      <c r="P1295" s="141" t="s">
        <v>54</v>
      </c>
      <c r="U1295" s="141" t="s">
        <v>54</v>
      </c>
      <c r="V1295" s="9">
        <v>0.65347222222222223</v>
      </c>
      <c r="W1295" s="12">
        <v>0.89583333333333337</v>
      </c>
      <c r="Z1295" s="142" t="s">
        <v>120</v>
      </c>
      <c r="AA1295" s="142" t="s">
        <v>54</v>
      </c>
    </row>
    <row r="1296" spans="1:27">
      <c r="A1296" s="4">
        <v>7110</v>
      </c>
      <c r="B1296" s="4" t="s">
        <v>40</v>
      </c>
      <c r="C1296" s="4">
        <v>547</v>
      </c>
      <c r="D1296" s="4" t="s">
        <v>45</v>
      </c>
      <c r="E1296" s="179">
        <v>41292</v>
      </c>
      <c r="K1296" s="182">
        <v>1000381054</v>
      </c>
      <c r="L1296" s="177">
        <v>41292</v>
      </c>
      <c r="P1296" s="141" t="s">
        <v>54</v>
      </c>
      <c r="U1296" s="141" t="s">
        <v>54</v>
      </c>
      <c r="V1296" s="9">
        <v>0.24097222222222223</v>
      </c>
      <c r="W1296" s="12">
        <v>0.4284722222222222</v>
      </c>
      <c r="Z1296" s="142" t="s">
        <v>120</v>
      </c>
      <c r="AA1296" s="142" t="s">
        <v>54</v>
      </c>
    </row>
    <row r="1297" spans="1:27">
      <c r="A1297" s="4">
        <v>7110</v>
      </c>
      <c r="B1297" s="4" t="s">
        <v>40</v>
      </c>
      <c r="C1297" s="4">
        <v>1325</v>
      </c>
      <c r="D1297" s="4" t="s">
        <v>50</v>
      </c>
      <c r="E1297" s="179">
        <v>41292</v>
      </c>
      <c r="K1297" s="182">
        <v>1000386211</v>
      </c>
      <c r="L1297" s="177">
        <v>41292</v>
      </c>
      <c r="P1297" s="141" t="s">
        <v>54</v>
      </c>
      <c r="U1297" s="141" t="s">
        <v>54</v>
      </c>
      <c r="V1297" s="9">
        <v>0.55902777777777779</v>
      </c>
      <c r="W1297" s="12">
        <v>0.6694444444444444</v>
      </c>
      <c r="Z1297" s="142" t="s">
        <v>120</v>
      </c>
      <c r="AA1297" s="142" t="s">
        <v>54</v>
      </c>
    </row>
    <row r="1298" spans="1:27">
      <c r="A1298" s="4">
        <v>7110</v>
      </c>
      <c r="B1298" s="4" t="s">
        <v>40</v>
      </c>
      <c r="C1298" s="4">
        <v>1633</v>
      </c>
      <c r="D1298" s="4" t="s">
        <v>45</v>
      </c>
      <c r="E1298" s="179">
        <v>41292</v>
      </c>
      <c r="K1298" s="182">
        <v>1000389703</v>
      </c>
      <c r="L1298" s="177">
        <v>41292</v>
      </c>
      <c r="P1298" s="141" t="s">
        <v>54</v>
      </c>
      <c r="U1298" s="141" t="s">
        <v>54</v>
      </c>
      <c r="V1298" s="9">
        <v>0.68958333333333333</v>
      </c>
      <c r="W1298" s="12">
        <v>0.89583333333333337</v>
      </c>
      <c r="Z1298" s="142" t="s">
        <v>120</v>
      </c>
      <c r="AA1298" s="142" t="s">
        <v>54</v>
      </c>
    </row>
    <row r="1299" spans="1:27">
      <c r="A1299" s="4">
        <v>7110</v>
      </c>
      <c r="B1299" s="4" t="s">
        <v>40</v>
      </c>
      <c r="C1299" s="4">
        <v>1255</v>
      </c>
      <c r="D1299" s="4" t="s">
        <v>45</v>
      </c>
      <c r="E1299" s="179">
        <v>41292</v>
      </c>
      <c r="K1299" s="182">
        <v>1000395710</v>
      </c>
      <c r="L1299" s="177">
        <v>41292</v>
      </c>
      <c r="P1299" s="141" t="s">
        <v>54</v>
      </c>
      <c r="U1299" s="141" t="s">
        <v>54</v>
      </c>
      <c r="V1299" s="9">
        <v>0.53819444444444442</v>
      </c>
      <c r="W1299" s="12">
        <v>0.60416666666666663</v>
      </c>
      <c r="Z1299" s="142" t="s">
        <v>120</v>
      </c>
      <c r="AA1299" s="142" t="s">
        <v>54</v>
      </c>
    </row>
    <row r="1300" spans="1:27">
      <c r="A1300" s="4">
        <v>7110</v>
      </c>
      <c r="B1300" s="4" t="s">
        <v>40</v>
      </c>
      <c r="C1300" s="4">
        <v>1049</v>
      </c>
      <c r="D1300" s="4" t="s">
        <v>45</v>
      </c>
      <c r="E1300" s="179">
        <v>41292</v>
      </c>
      <c r="K1300" s="182">
        <v>1000417044</v>
      </c>
      <c r="L1300" s="177">
        <v>41292</v>
      </c>
      <c r="P1300" s="141" t="s">
        <v>54</v>
      </c>
      <c r="U1300" s="141" t="s">
        <v>54</v>
      </c>
      <c r="V1300" s="9">
        <v>0.45069444444444445</v>
      </c>
      <c r="W1300" s="12">
        <v>0.81944444444444442</v>
      </c>
      <c r="Z1300" s="142" t="s">
        <v>120</v>
      </c>
      <c r="AA1300" s="142" t="s">
        <v>54</v>
      </c>
    </row>
    <row r="1301" spans="1:27">
      <c r="A1301" s="4">
        <v>7110</v>
      </c>
      <c r="B1301" s="4" t="s">
        <v>40</v>
      </c>
      <c r="C1301" s="4">
        <v>2048</v>
      </c>
      <c r="D1301" s="4" t="s">
        <v>45</v>
      </c>
      <c r="E1301" s="179">
        <v>41292</v>
      </c>
      <c r="K1301" s="182">
        <v>1000422262</v>
      </c>
      <c r="L1301" s="177">
        <v>41293</v>
      </c>
      <c r="P1301" s="141" t="s">
        <v>54</v>
      </c>
      <c r="U1301" s="141" t="s">
        <v>54</v>
      </c>
      <c r="V1301" s="9">
        <v>0.8666666666666667</v>
      </c>
      <c r="W1301" s="12">
        <v>6.25E-2</v>
      </c>
      <c r="Z1301" s="142" t="s">
        <v>120</v>
      </c>
      <c r="AA1301" s="142" t="s">
        <v>54</v>
      </c>
    </row>
    <row r="1302" spans="1:27">
      <c r="A1302" s="4">
        <v>7110</v>
      </c>
      <c r="B1302" s="4" t="s">
        <v>40</v>
      </c>
      <c r="C1302" s="4">
        <v>852</v>
      </c>
      <c r="D1302" s="4" t="s">
        <v>47</v>
      </c>
      <c r="E1302" s="179">
        <v>41292</v>
      </c>
      <c r="K1302" s="182">
        <v>1000432569</v>
      </c>
      <c r="L1302" s="177">
        <v>41292</v>
      </c>
      <c r="P1302" s="141" t="s">
        <v>54</v>
      </c>
      <c r="U1302" s="141" t="s">
        <v>54</v>
      </c>
      <c r="V1302" s="9">
        <v>0.36944444444444446</v>
      </c>
      <c r="W1302" s="12">
        <v>0.52986111111111112</v>
      </c>
      <c r="Z1302" s="142" t="s">
        <v>120</v>
      </c>
      <c r="AA1302" s="142" t="s">
        <v>54</v>
      </c>
    </row>
    <row r="1303" spans="1:27">
      <c r="A1303" s="4">
        <v>7108</v>
      </c>
      <c r="B1303" s="4" t="s">
        <v>38</v>
      </c>
      <c r="C1303" s="4">
        <v>1533</v>
      </c>
      <c r="D1303" s="4" t="s">
        <v>45</v>
      </c>
      <c r="E1303" s="179">
        <v>41292</v>
      </c>
      <c r="K1303" s="182">
        <v>1000436224</v>
      </c>
      <c r="L1303" s="177">
        <v>41292</v>
      </c>
      <c r="P1303" s="141" t="s">
        <v>54</v>
      </c>
      <c r="U1303" s="141" t="s">
        <v>54</v>
      </c>
      <c r="V1303" s="9">
        <v>0.6479166666666667</v>
      </c>
      <c r="W1303" s="12">
        <v>0.7729166666666667</v>
      </c>
      <c r="Z1303" s="142" t="s">
        <v>120</v>
      </c>
      <c r="AA1303" s="142" t="s">
        <v>54</v>
      </c>
    </row>
    <row r="1304" spans="1:27">
      <c r="A1304" s="4">
        <v>7110</v>
      </c>
      <c r="B1304" s="4" t="s">
        <v>49</v>
      </c>
      <c r="C1304" s="4">
        <v>1149</v>
      </c>
      <c r="D1304" s="4" t="s">
        <v>45</v>
      </c>
      <c r="E1304" s="179">
        <v>41292</v>
      </c>
      <c r="K1304" s="182">
        <v>1000444870</v>
      </c>
      <c r="L1304" s="177">
        <v>41292</v>
      </c>
      <c r="P1304" s="141" t="s">
        <v>54</v>
      </c>
      <c r="U1304" s="141" t="s">
        <v>54</v>
      </c>
      <c r="V1304" s="9">
        <v>0.49236111111111114</v>
      </c>
      <c r="W1304" s="12">
        <v>0.52083333333333337</v>
      </c>
      <c r="Z1304" s="142" t="s">
        <v>120</v>
      </c>
      <c r="AA1304" s="142" t="s">
        <v>54</v>
      </c>
    </row>
    <row r="1305" spans="1:27">
      <c r="A1305" s="4">
        <v>7110</v>
      </c>
      <c r="B1305" s="4" t="s">
        <v>40</v>
      </c>
      <c r="C1305" s="4">
        <v>1238</v>
      </c>
      <c r="D1305" s="4" t="s">
        <v>45</v>
      </c>
      <c r="E1305" s="179">
        <v>41292</v>
      </c>
      <c r="K1305" s="182">
        <v>1000451670</v>
      </c>
      <c r="L1305" s="177">
        <v>41292</v>
      </c>
      <c r="P1305" s="141" t="s">
        <v>54</v>
      </c>
      <c r="U1305" s="141" t="s">
        <v>54</v>
      </c>
      <c r="V1305" s="9">
        <v>0.52638888888888891</v>
      </c>
      <c r="W1305" s="12">
        <v>0.84375</v>
      </c>
      <c r="Z1305" s="142" t="s">
        <v>120</v>
      </c>
      <c r="AA1305" s="142" t="s">
        <v>54</v>
      </c>
    </row>
    <row r="1306" spans="1:27">
      <c r="A1306" s="4">
        <v>7108</v>
      </c>
      <c r="B1306" s="4" t="s">
        <v>38</v>
      </c>
      <c r="C1306" s="4">
        <v>1353</v>
      </c>
      <c r="D1306" s="4" t="s">
        <v>45</v>
      </c>
      <c r="E1306" s="179">
        <v>41292</v>
      </c>
      <c r="K1306" s="182">
        <v>1000502830</v>
      </c>
      <c r="L1306" s="177">
        <v>41292</v>
      </c>
      <c r="P1306" s="141" t="s">
        <v>54</v>
      </c>
      <c r="U1306" s="141" t="s">
        <v>54</v>
      </c>
      <c r="V1306" s="9">
        <v>0.57847222222222228</v>
      </c>
      <c r="W1306" s="12">
        <v>0.88124999999999998</v>
      </c>
      <c r="Z1306" s="142" t="s">
        <v>120</v>
      </c>
      <c r="AA1306" s="142" t="s">
        <v>54</v>
      </c>
    </row>
    <row r="1307" spans="1:27">
      <c r="A1307" s="4">
        <v>7108</v>
      </c>
      <c r="B1307" s="4" t="s">
        <v>38</v>
      </c>
      <c r="C1307" s="4">
        <v>151</v>
      </c>
      <c r="D1307" s="4" t="s">
        <v>45</v>
      </c>
      <c r="E1307" s="179">
        <v>41292</v>
      </c>
      <c r="K1307" s="182">
        <v>1000539450</v>
      </c>
      <c r="L1307" s="177">
        <v>41292</v>
      </c>
      <c r="P1307" s="141" t="s">
        <v>54</v>
      </c>
      <c r="U1307" s="141" t="s">
        <v>54</v>
      </c>
      <c r="V1307" s="9">
        <v>7.7083333333333337E-2</v>
      </c>
      <c r="W1307" s="12">
        <v>0.32708333333333334</v>
      </c>
      <c r="Z1307" s="142" t="s">
        <v>120</v>
      </c>
      <c r="AA1307" s="142" t="s">
        <v>54</v>
      </c>
    </row>
    <row r="1308" spans="1:27">
      <c r="A1308" s="4">
        <v>7107</v>
      </c>
      <c r="B1308" s="4" t="s">
        <v>39</v>
      </c>
      <c r="C1308" s="4">
        <v>151</v>
      </c>
      <c r="D1308" s="4" t="s">
        <v>38</v>
      </c>
      <c r="E1308" s="179">
        <v>41292</v>
      </c>
      <c r="K1308" s="182">
        <v>1000539450</v>
      </c>
      <c r="L1308" s="177">
        <v>41292</v>
      </c>
      <c r="P1308" s="141">
        <v>0</v>
      </c>
      <c r="U1308" s="141" t="s">
        <v>54</v>
      </c>
      <c r="V1308" s="9">
        <v>7.7083333333333337E-2</v>
      </c>
      <c r="W1308" s="12">
        <v>0.33958333333333335</v>
      </c>
      <c r="Z1308" s="142" t="s">
        <v>120</v>
      </c>
      <c r="AA1308" s="142" t="s">
        <v>54</v>
      </c>
    </row>
    <row r="1309" spans="1:27">
      <c r="A1309" s="4">
        <v>7110</v>
      </c>
      <c r="B1309" s="4" t="s">
        <v>40</v>
      </c>
      <c r="C1309" s="4">
        <v>532</v>
      </c>
      <c r="D1309" s="4" t="s">
        <v>45</v>
      </c>
      <c r="E1309" s="179">
        <v>41292</v>
      </c>
      <c r="K1309" s="182">
        <v>1000541237</v>
      </c>
      <c r="L1309" s="177">
        <v>41292</v>
      </c>
      <c r="P1309" s="141" t="s">
        <v>54</v>
      </c>
      <c r="U1309" s="141" t="s">
        <v>54</v>
      </c>
      <c r="V1309" s="9">
        <v>0.23055555555555557</v>
      </c>
      <c r="W1309" s="12">
        <v>0.47083333333333333</v>
      </c>
      <c r="Z1309" s="142" t="s">
        <v>120</v>
      </c>
      <c r="AA1309" s="142" t="s">
        <v>54</v>
      </c>
    </row>
    <row r="1310" spans="1:27">
      <c r="A1310" s="4">
        <v>7110</v>
      </c>
      <c r="B1310" s="4" t="s">
        <v>40</v>
      </c>
      <c r="C1310" s="4">
        <v>1549</v>
      </c>
      <c r="D1310" s="4" t="s">
        <v>45</v>
      </c>
      <c r="E1310" s="179">
        <v>41292</v>
      </c>
      <c r="K1310" s="182">
        <v>1000542908</v>
      </c>
      <c r="L1310" s="177">
        <v>41292</v>
      </c>
      <c r="P1310" s="141" t="s">
        <v>54</v>
      </c>
      <c r="U1310" s="141" t="s">
        <v>54</v>
      </c>
      <c r="V1310" s="9">
        <v>0.65902777777777777</v>
      </c>
      <c r="W1310" s="12">
        <v>0.81597222222222221</v>
      </c>
      <c r="Z1310" s="142" t="s">
        <v>120</v>
      </c>
      <c r="AA1310" s="142" t="s">
        <v>54</v>
      </c>
    </row>
    <row r="1311" spans="1:27">
      <c r="A1311" s="4">
        <v>7108</v>
      </c>
      <c r="B1311" s="4" t="s">
        <v>38</v>
      </c>
      <c r="C1311" s="4">
        <v>2134</v>
      </c>
      <c r="D1311" s="4" t="s">
        <v>45</v>
      </c>
      <c r="E1311" s="179">
        <v>41292</v>
      </c>
      <c r="K1311" s="182">
        <v>1000549144</v>
      </c>
      <c r="L1311" s="177">
        <v>41293</v>
      </c>
      <c r="P1311" s="141" t="s">
        <v>54</v>
      </c>
      <c r="U1311" s="141" t="s">
        <v>54</v>
      </c>
      <c r="V1311" s="9">
        <v>0.89861111111111114</v>
      </c>
      <c r="W1311" s="12">
        <v>0.15555555555555556</v>
      </c>
      <c r="Z1311" s="142" t="s">
        <v>120</v>
      </c>
      <c r="AA1311" s="142" t="s">
        <v>54</v>
      </c>
    </row>
    <row r="1312" spans="1:27">
      <c r="A1312" s="4">
        <v>7110</v>
      </c>
      <c r="B1312" s="4" t="s">
        <v>40</v>
      </c>
      <c r="C1312" s="4">
        <v>1046</v>
      </c>
      <c r="D1312" s="4" t="s">
        <v>45</v>
      </c>
      <c r="E1312" s="179">
        <v>41292</v>
      </c>
      <c r="K1312" s="182">
        <v>1000564073</v>
      </c>
      <c r="L1312" s="177">
        <v>41292</v>
      </c>
      <c r="P1312" s="141" t="s">
        <v>54</v>
      </c>
      <c r="U1312" s="141" t="s">
        <v>54</v>
      </c>
      <c r="V1312" s="9">
        <v>0.44861111111111113</v>
      </c>
      <c r="W1312" s="12">
        <v>0.54027777777777775</v>
      </c>
      <c r="Z1312" s="142" t="s">
        <v>120</v>
      </c>
      <c r="AA1312" s="142" t="s">
        <v>54</v>
      </c>
    </row>
    <row r="1313" spans="1:27">
      <c r="A1313" s="4">
        <v>7108</v>
      </c>
      <c r="B1313" s="4" t="s">
        <v>38</v>
      </c>
      <c r="C1313" s="4">
        <v>1545</v>
      </c>
      <c r="D1313" s="4" t="s">
        <v>46</v>
      </c>
      <c r="E1313" s="179">
        <v>41292</v>
      </c>
      <c r="K1313" s="182">
        <v>1000567738</v>
      </c>
      <c r="L1313" s="177">
        <v>41292</v>
      </c>
      <c r="P1313" s="141" t="s">
        <v>54</v>
      </c>
      <c r="U1313" s="141" t="s">
        <v>54</v>
      </c>
      <c r="V1313" s="9">
        <v>0.65625</v>
      </c>
      <c r="W1313" s="12">
        <v>0.79027777777777775</v>
      </c>
      <c r="Z1313" s="142" t="s">
        <v>120</v>
      </c>
      <c r="AA1313" s="142" t="s">
        <v>54</v>
      </c>
    </row>
    <row r="1314" spans="1:27">
      <c r="A1314" s="4">
        <v>7108</v>
      </c>
      <c r="B1314" s="4" t="s">
        <v>38</v>
      </c>
      <c r="C1314" s="4">
        <v>1207</v>
      </c>
      <c r="D1314" s="4" t="s">
        <v>45</v>
      </c>
      <c r="E1314" s="179">
        <v>41292</v>
      </c>
      <c r="K1314" s="182">
        <v>1000570417</v>
      </c>
      <c r="L1314" s="177">
        <v>41292</v>
      </c>
      <c r="P1314" s="141" t="s">
        <v>54</v>
      </c>
      <c r="U1314" s="141" t="s">
        <v>54</v>
      </c>
      <c r="V1314" s="9">
        <v>0.50486111111111109</v>
      </c>
      <c r="W1314" s="12">
        <v>0.64375000000000004</v>
      </c>
      <c r="Z1314" s="142" t="s">
        <v>120</v>
      </c>
      <c r="AA1314" s="142" t="s">
        <v>54</v>
      </c>
    </row>
    <row r="1315" spans="1:27">
      <c r="A1315" s="4">
        <v>7110</v>
      </c>
      <c r="B1315" s="4" t="s">
        <v>40</v>
      </c>
      <c r="C1315" s="4">
        <v>333</v>
      </c>
      <c r="D1315" s="4" t="s">
        <v>45</v>
      </c>
      <c r="E1315" s="179">
        <v>41292</v>
      </c>
      <c r="K1315" s="182">
        <v>1000574455</v>
      </c>
      <c r="L1315" s="177">
        <v>41292</v>
      </c>
      <c r="P1315" s="141" t="s">
        <v>54</v>
      </c>
      <c r="U1315" s="141" t="s">
        <v>54</v>
      </c>
      <c r="V1315" s="9">
        <v>0.14791666666666667</v>
      </c>
      <c r="W1315" s="12">
        <v>0.25277777777777777</v>
      </c>
      <c r="Z1315" s="142" t="s">
        <v>120</v>
      </c>
      <c r="AA1315" s="142" t="s">
        <v>54</v>
      </c>
    </row>
    <row r="1316" spans="1:27">
      <c r="A1316" s="4">
        <v>7110</v>
      </c>
      <c r="B1316" s="4" t="s">
        <v>49</v>
      </c>
      <c r="C1316" s="4">
        <v>2032</v>
      </c>
      <c r="D1316" s="4" t="s">
        <v>45</v>
      </c>
      <c r="E1316" s="179">
        <v>41292</v>
      </c>
      <c r="K1316" s="182">
        <v>1000574455</v>
      </c>
      <c r="L1316" s="177">
        <v>41293</v>
      </c>
      <c r="P1316" s="141" t="s">
        <v>54</v>
      </c>
      <c r="U1316" s="141" t="s">
        <v>54</v>
      </c>
      <c r="V1316" s="9">
        <v>0.85555555555555551</v>
      </c>
      <c r="W1316" s="12">
        <v>5.2083333333333336E-2</v>
      </c>
      <c r="Z1316" s="142" t="s">
        <v>120</v>
      </c>
      <c r="AA1316" s="142" t="s">
        <v>54</v>
      </c>
    </row>
    <row r="1317" spans="1:27">
      <c r="A1317" s="4">
        <v>7110</v>
      </c>
      <c r="B1317" s="4" t="s">
        <v>40</v>
      </c>
      <c r="C1317" s="4">
        <v>807</v>
      </c>
      <c r="D1317" s="4" t="s">
        <v>45</v>
      </c>
      <c r="E1317" s="179">
        <v>41292</v>
      </c>
      <c r="K1317" s="182">
        <v>1000574459</v>
      </c>
      <c r="L1317" s="177">
        <v>41292</v>
      </c>
      <c r="P1317" s="141" t="s">
        <v>54</v>
      </c>
      <c r="U1317" s="141" t="s">
        <v>54</v>
      </c>
      <c r="V1317" s="9">
        <v>0.33819444444444446</v>
      </c>
      <c r="W1317" s="12">
        <v>0.47152777777777777</v>
      </c>
      <c r="Z1317" s="142" t="s">
        <v>120</v>
      </c>
      <c r="AA1317" s="142" t="s">
        <v>54</v>
      </c>
    </row>
    <row r="1318" spans="1:27">
      <c r="A1318" s="4">
        <v>7110</v>
      </c>
      <c r="B1318" s="4" t="s">
        <v>40</v>
      </c>
      <c r="C1318" s="4">
        <v>832</v>
      </c>
      <c r="D1318" s="4" t="s">
        <v>45</v>
      </c>
      <c r="E1318" s="179">
        <v>41292</v>
      </c>
      <c r="K1318" s="182">
        <v>1000574461</v>
      </c>
      <c r="L1318" s="177">
        <v>41292</v>
      </c>
      <c r="P1318" s="141" t="s">
        <v>54</v>
      </c>
      <c r="U1318" s="141" t="s">
        <v>54</v>
      </c>
      <c r="V1318" s="9">
        <v>0.35555555555555557</v>
      </c>
      <c r="W1318" s="12">
        <v>0.57291666666666663</v>
      </c>
      <c r="Z1318" s="142" t="s">
        <v>120</v>
      </c>
      <c r="AA1318" s="142" t="s">
        <v>54</v>
      </c>
    </row>
    <row r="1319" spans="1:27">
      <c r="A1319" s="4">
        <v>7108</v>
      </c>
      <c r="B1319" s="4" t="s">
        <v>38</v>
      </c>
      <c r="C1319" s="4">
        <v>1436</v>
      </c>
      <c r="D1319" s="4" t="s">
        <v>45</v>
      </c>
      <c r="E1319" s="179">
        <v>41292</v>
      </c>
      <c r="K1319" s="182">
        <v>1000574523</v>
      </c>
      <c r="L1319" s="177">
        <v>41292</v>
      </c>
      <c r="P1319" s="141" t="s">
        <v>54</v>
      </c>
      <c r="U1319" s="141" t="s">
        <v>54</v>
      </c>
      <c r="V1319" s="9">
        <v>0.60833333333333328</v>
      </c>
      <c r="W1319" s="12">
        <v>0.71666666666666667</v>
      </c>
      <c r="Z1319" s="142" t="s">
        <v>120</v>
      </c>
      <c r="AA1319" s="142" t="s">
        <v>54</v>
      </c>
    </row>
    <row r="1320" spans="1:27">
      <c r="A1320" s="4">
        <v>7110</v>
      </c>
      <c r="B1320" s="4" t="s">
        <v>49</v>
      </c>
      <c r="C1320" s="4">
        <v>1831</v>
      </c>
      <c r="D1320" s="4" t="s">
        <v>45</v>
      </c>
      <c r="E1320" s="179">
        <v>41292</v>
      </c>
      <c r="K1320" s="182">
        <v>1000574543</v>
      </c>
      <c r="L1320" s="177">
        <v>41293</v>
      </c>
      <c r="P1320" s="141" t="s">
        <v>54</v>
      </c>
      <c r="U1320" s="141" t="s">
        <v>54</v>
      </c>
      <c r="V1320" s="9">
        <v>0.77152777777777781</v>
      </c>
      <c r="W1320" s="12">
        <v>2.0833333333333332E-2</v>
      </c>
      <c r="Z1320" s="142" t="s">
        <v>120</v>
      </c>
      <c r="AA1320" s="142" t="s">
        <v>54</v>
      </c>
    </row>
    <row r="1321" spans="1:27">
      <c r="A1321" s="4">
        <v>7110</v>
      </c>
      <c r="B1321" s="4" t="s">
        <v>49</v>
      </c>
      <c r="C1321" s="4">
        <v>1844</v>
      </c>
      <c r="D1321" s="4" t="s">
        <v>45</v>
      </c>
      <c r="E1321" s="179">
        <v>41292</v>
      </c>
      <c r="K1321" s="182">
        <v>1000574544</v>
      </c>
      <c r="L1321" s="177">
        <v>41293</v>
      </c>
      <c r="P1321" s="141" t="s">
        <v>54</v>
      </c>
      <c r="U1321" s="141" t="s">
        <v>54</v>
      </c>
      <c r="V1321" s="9">
        <v>0.78055555555555556</v>
      </c>
      <c r="W1321" s="12">
        <v>0.45833333333333331</v>
      </c>
      <c r="Z1321" s="142" t="s">
        <v>120</v>
      </c>
      <c r="AA1321" s="142" t="s">
        <v>54</v>
      </c>
    </row>
    <row r="1322" spans="1:27">
      <c r="A1322" s="4">
        <v>7110</v>
      </c>
      <c r="B1322" s="4" t="s">
        <v>40</v>
      </c>
      <c r="C1322" s="4">
        <v>2036</v>
      </c>
      <c r="D1322" s="4" t="s">
        <v>45</v>
      </c>
      <c r="E1322" s="179">
        <v>41292</v>
      </c>
      <c r="K1322" s="182">
        <v>1000574550</v>
      </c>
      <c r="L1322" s="177">
        <v>41292</v>
      </c>
      <c r="P1322" s="141" t="s">
        <v>54</v>
      </c>
      <c r="U1322" s="141" t="s">
        <v>54</v>
      </c>
      <c r="V1322" s="9">
        <v>0.85833333333333328</v>
      </c>
      <c r="W1322" s="12">
        <v>0.91666666666666663</v>
      </c>
      <c r="Z1322" s="142" t="s">
        <v>120</v>
      </c>
      <c r="AA1322" s="142" t="s">
        <v>54</v>
      </c>
    </row>
    <row r="1323" spans="1:27">
      <c r="A1323" s="4">
        <v>7110</v>
      </c>
      <c r="B1323" s="4" t="s">
        <v>40</v>
      </c>
      <c r="C1323" s="4">
        <v>2358</v>
      </c>
      <c r="D1323" s="4" t="s">
        <v>47</v>
      </c>
      <c r="E1323" s="179">
        <v>41292</v>
      </c>
      <c r="K1323" s="182">
        <v>1000574557</v>
      </c>
      <c r="L1323" s="177">
        <v>41293</v>
      </c>
      <c r="P1323" s="141" t="s">
        <v>54</v>
      </c>
      <c r="U1323" s="141" t="s">
        <v>54</v>
      </c>
      <c r="V1323" s="9">
        <v>0.99861111111111112</v>
      </c>
      <c r="W1323" s="12">
        <v>0.50138888888888888</v>
      </c>
      <c r="Z1323" s="142" t="s">
        <v>120</v>
      </c>
      <c r="AA1323" s="142" t="s">
        <v>54</v>
      </c>
    </row>
    <row r="1324" spans="1:27">
      <c r="A1324" s="4">
        <v>7110</v>
      </c>
      <c r="B1324" s="4" t="s">
        <v>40</v>
      </c>
      <c r="C1324" s="4">
        <v>359</v>
      </c>
      <c r="D1324" s="4" t="s">
        <v>45</v>
      </c>
      <c r="E1324" s="179">
        <v>41293</v>
      </c>
      <c r="K1324" s="182">
        <v>35273</v>
      </c>
      <c r="L1324" s="177">
        <v>41293</v>
      </c>
      <c r="P1324" s="141" t="s">
        <v>54</v>
      </c>
      <c r="U1324" s="141" t="s">
        <v>54</v>
      </c>
      <c r="V1324" s="9">
        <v>0.16597222222222222</v>
      </c>
      <c r="W1324" s="12">
        <v>0.39791666666666664</v>
      </c>
      <c r="Z1324" s="142" t="s">
        <v>120</v>
      </c>
      <c r="AA1324" s="142" t="s">
        <v>54</v>
      </c>
    </row>
    <row r="1325" spans="1:27">
      <c r="A1325" s="4">
        <v>7110</v>
      </c>
      <c r="B1325" s="4" t="s">
        <v>49</v>
      </c>
      <c r="C1325" s="4">
        <v>115</v>
      </c>
      <c r="D1325" s="4" t="s">
        <v>45</v>
      </c>
      <c r="E1325" s="179">
        <v>41293</v>
      </c>
      <c r="K1325" s="182">
        <v>262454</v>
      </c>
      <c r="L1325" s="177">
        <v>41293</v>
      </c>
      <c r="P1325" s="141" t="s">
        <v>54</v>
      </c>
      <c r="U1325" s="141" t="s">
        <v>54</v>
      </c>
      <c r="V1325" s="9">
        <v>5.2083333333333336E-2</v>
      </c>
      <c r="W1325" s="12">
        <v>0.47708333333333336</v>
      </c>
      <c r="Z1325" s="142" t="s">
        <v>120</v>
      </c>
      <c r="AA1325" s="142" t="s">
        <v>54</v>
      </c>
    </row>
    <row r="1326" spans="1:27">
      <c r="A1326" s="4">
        <v>7110</v>
      </c>
      <c r="B1326" s="4" t="s">
        <v>40</v>
      </c>
      <c r="C1326" s="4">
        <v>951</v>
      </c>
      <c r="D1326" s="4" t="s">
        <v>45</v>
      </c>
      <c r="E1326" s="179">
        <v>41293</v>
      </c>
      <c r="K1326" s="182">
        <v>280499</v>
      </c>
      <c r="L1326" s="177">
        <v>41293</v>
      </c>
      <c r="P1326" s="141" t="s">
        <v>54</v>
      </c>
      <c r="U1326" s="141" t="s">
        <v>54</v>
      </c>
      <c r="V1326" s="9">
        <v>0.41041666666666665</v>
      </c>
      <c r="W1326" s="12">
        <v>0.60069444444444442</v>
      </c>
      <c r="Z1326" s="142" t="s">
        <v>120</v>
      </c>
      <c r="AA1326" s="142" t="s">
        <v>54</v>
      </c>
    </row>
    <row r="1327" spans="1:27">
      <c r="A1327" s="4">
        <v>7110</v>
      </c>
      <c r="B1327" s="4" t="s">
        <v>49</v>
      </c>
      <c r="C1327" s="4">
        <v>20</v>
      </c>
      <c r="D1327" s="4" t="s">
        <v>45</v>
      </c>
      <c r="E1327" s="179">
        <v>41293</v>
      </c>
      <c r="K1327" s="182">
        <v>288086</v>
      </c>
      <c r="L1327" s="177">
        <v>41293</v>
      </c>
      <c r="P1327" s="141" t="s">
        <v>54</v>
      </c>
      <c r="U1327" s="141" t="s">
        <v>54</v>
      </c>
      <c r="V1327" s="9">
        <v>1.3888888888888888E-2</v>
      </c>
      <c r="W1327" s="12">
        <v>3.4722222222222224E-2</v>
      </c>
      <c r="Z1327" s="142" t="s">
        <v>120</v>
      </c>
      <c r="AA1327" s="142" t="s">
        <v>54</v>
      </c>
    </row>
    <row r="1328" spans="1:27">
      <c r="A1328" s="4">
        <v>7110</v>
      </c>
      <c r="B1328" s="4" t="s">
        <v>40</v>
      </c>
      <c r="C1328" s="4">
        <v>1151</v>
      </c>
      <c r="D1328" s="4" t="s">
        <v>47</v>
      </c>
      <c r="E1328" s="179">
        <v>41293</v>
      </c>
      <c r="K1328" s="182">
        <v>310139</v>
      </c>
      <c r="L1328" s="177">
        <v>41293</v>
      </c>
      <c r="P1328" s="141" t="s">
        <v>54</v>
      </c>
      <c r="U1328" s="141" t="s">
        <v>54</v>
      </c>
      <c r="V1328" s="9">
        <v>0.49375000000000002</v>
      </c>
      <c r="W1328" s="12">
        <v>0.8208333333333333</v>
      </c>
      <c r="Z1328" s="142" t="s">
        <v>120</v>
      </c>
      <c r="AA1328" s="142" t="s">
        <v>54</v>
      </c>
    </row>
    <row r="1329" spans="1:27">
      <c r="A1329" s="4">
        <v>7110</v>
      </c>
      <c r="B1329" s="4" t="s">
        <v>40</v>
      </c>
      <c r="C1329" s="4">
        <v>1519</v>
      </c>
      <c r="D1329" s="4" t="s">
        <v>45</v>
      </c>
      <c r="E1329" s="179">
        <v>41293</v>
      </c>
      <c r="K1329" s="182">
        <v>84007162</v>
      </c>
      <c r="L1329" s="177">
        <v>41293</v>
      </c>
      <c r="P1329" s="141" t="s">
        <v>54</v>
      </c>
      <c r="U1329" s="141" t="s">
        <v>54</v>
      </c>
      <c r="V1329" s="9">
        <v>0.6381944444444444</v>
      </c>
      <c r="W1329" s="12">
        <v>0.74236111111111114</v>
      </c>
      <c r="Z1329" s="142" t="s">
        <v>120</v>
      </c>
      <c r="AA1329" s="142" t="s">
        <v>54</v>
      </c>
    </row>
    <row r="1330" spans="1:27">
      <c r="A1330" s="4">
        <v>7108</v>
      </c>
      <c r="B1330" s="4" t="s">
        <v>38</v>
      </c>
      <c r="C1330" s="4">
        <v>849</v>
      </c>
      <c r="D1330" s="4" t="s">
        <v>45</v>
      </c>
      <c r="E1330" s="179">
        <v>41293</v>
      </c>
      <c r="K1330" s="182">
        <v>84016457</v>
      </c>
      <c r="L1330" s="177">
        <v>41293</v>
      </c>
      <c r="P1330" s="141" t="s">
        <v>54</v>
      </c>
      <c r="U1330" s="141" t="s">
        <v>54</v>
      </c>
      <c r="V1330" s="9">
        <v>0.36736111111111114</v>
      </c>
      <c r="W1330" s="12">
        <v>0.72777777777777775</v>
      </c>
      <c r="Z1330" s="142" t="s">
        <v>120</v>
      </c>
      <c r="AA1330" s="142" t="s">
        <v>54</v>
      </c>
    </row>
    <row r="1331" spans="1:27">
      <c r="A1331" s="4">
        <v>7110</v>
      </c>
      <c r="B1331" s="4" t="s">
        <v>40</v>
      </c>
      <c r="C1331" s="4">
        <v>1702</v>
      </c>
      <c r="D1331" s="4" t="s">
        <v>47</v>
      </c>
      <c r="E1331" s="179">
        <v>41293</v>
      </c>
      <c r="K1331" s="182">
        <v>84026224</v>
      </c>
      <c r="L1331" s="177">
        <v>41293</v>
      </c>
      <c r="P1331" s="141" t="s">
        <v>54</v>
      </c>
      <c r="U1331" s="141" t="s">
        <v>54</v>
      </c>
      <c r="V1331" s="9">
        <v>0.70972222222222225</v>
      </c>
      <c r="W1331" s="12">
        <v>0.82499999999999996</v>
      </c>
      <c r="Z1331" s="142" t="s">
        <v>120</v>
      </c>
      <c r="AA1331" s="142" t="s">
        <v>54</v>
      </c>
    </row>
    <row r="1332" spans="1:27">
      <c r="A1332" s="4">
        <v>7108</v>
      </c>
      <c r="B1332" s="4" t="s">
        <v>38</v>
      </c>
      <c r="C1332" s="4">
        <v>1859</v>
      </c>
      <c r="D1332" s="4" t="s">
        <v>45</v>
      </c>
      <c r="E1332" s="179">
        <v>41293</v>
      </c>
      <c r="K1332" s="182">
        <v>84027535</v>
      </c>
      <c r="L1332" s="177">
        <v>41294</v>
      </c>
      <c r="P1332" s="141" t="s">
        <v>54</v>
      </c>
      <c r="U1332" s="141" t="s">
        <v>54</v>
      </c>
      <c r="V1332" s="9">
        <v>0.79097222222222219</v>
      </c>
      <c r="W1332" s="12">
        <v>0.1736111111111111</v>
      </c>
      <c r="Z1332" s="142" t="s">
        <v>120</v>
      </c>
      <c r="AA1332" s="142" t="s">
        <v>54</v>
      </c>
    </row>
    <row r="1333" spans="1:27">
      <c r="A1333" s="4">
        <v>7110</v>
      </c>
      <c r="B1333" s="4" t="s">
        <v>40</v>
      </c>
      <c r="C1333" s="4">
        <v>1828</v>
      </c>
      <c r="D1333" s="4" t="s">
        <v>45</v>
      </c>
      <c r="E1333" s="179">
        <v>41293</v>
      </c>
      <c r="K1333" s="182">
        <v>90016396</v>
      </c>
      <c r="L1333" s="177">
        <v>41293</v>
      </c>
      <c r="P1333" s="141" t="s">
        <v>54</v>
      </c>
      <c r="U1333" s="141" t="s">
        <v>54</v>
      </c>
      <c r="V1333" s="9">
        <v>0.76944444444444449</v>
      </c>
      <c r="W1333" s="12">
        <v>0.89583333333333337</v>
      </c>
      <c r="Z1333" s="142" t="s">
        <v>120</v>
      </c>
      <c r="AA1333" s="142" t="s">
        <v>54</v>
      </c>
    </row>
    <row r="1334" spans="1:27">
      <c r="A1334" s="4">
        <v>7110</v>
      </c>
      <c r="B1334" s="4" t="s">
        <v>40</v>
      </c>
      <c r="C1334" s="4">
        <v>2221</v>
      </c>
      <c r="D1334" s="4" t="s">
        <v>45</v>
      </c>
      <c r="E1334" s="179">
        <v>41293</v>
      </c>
      <c r="K1334" s="182">
        <v>90025519</v>
      </c>
      <c r="L1334" s="177">
        <v>41293</v>
      </c>
      <c r="P1334" s="141" t="s">
        <v>54</v>
      </c>
      <c r="U1334" s="141" t="s">
        <v>54</v>
      </c>
      <c r="V1334" s="9">
        <v>0.93125000000000002</v>
      </c>
      <c r="W1334" s="12">
        <v>0.97916666666666663</v>
      </c>
      <c r="Z1334" s="142" t="s">
        <v>120</v>
      </c>
      <c r="AA1334" s="142" t="s">
        <v>54</v>
      </c>
    </row>
    <row r="1335" spans="1:27">
      <c r="A1335" s="4">
        <v>7110</v>
      </c>
      <c r="B1335" s="4" t="s">
        <v>40</v>
      </c>
      <c r="C1335" s="4">
        <v>1127</v>
      </c>
      <c r="D1335" s="4" t="s">
        <v>45</v>
      </c>
      <c r="E1335" s="179">
        <v>41293</v>
      </c>
      <c r="K1335" s="182">
        <v>90071137</v>
      </c>
      <c r="L1335" s="177">
        <v>41293</v>
      </c>
      <c r="P1335" s="141" t="s">
        <v>54</v>
      </c>
      <c r="U1335" s="141" t="s">
        <v>54</v>
      </c>
      <c r="V1335" s="9">
        <v>0.47708333333333336</v>
      </c>
      <c r="W1335" s="12">
        <v>0.60069444444444442</v>
      </c>
      <c r="Z1335" s="142" t="s">
        <v>120</v>
      </c>
      <c r="AA1335" s="142" t="s">
        <v>54</v>
      </c>
    </row>
    <row r="1336" spans="1:27">
      <c r="A1336" s="4">
        <v>7110</v>
      </c>
      <c r="B1336" s="4" t="s">
        <v>40</v>
      </c>
      <c r="C1336" s="4">
        <v>2135</v>
      </c>
      <c r="D1336" s="4" t="s">
        <v>45</v>
      </c>
      <c r="E1336" s="179">
        <v>41293</v>
      </c>
      <c r="K1336" s="182">
        <v>90085540</v>
      </c>
      <c r="L1336" s="177">
        <v>41294</v>
      </c>
      <c r="P1336" s="141" t="s">
        <v>54</v>
      </c>
      <c r="U1336" s="141" t="s">
        <v>54</v>
      </c>
      <c r="V1336" s="9">
        <v>0.89930555555555558</v>
      </c>
      <c r="W1336" s="12">
        <v>6.5972222222222224E-2</v>
      </c>
      <c r="Z1336" s="142" t="s">
        <v>120</v>
      </c>
      <c r="AA1336" s="142" t="s">
        <v>54</v>
      </c>
    </row>
    <row r="1337" spans="1:27">
      <c r="A1337" s="4">
        <v>7110</v>
      </c>
      <c r="B1337" s="4" t="s">
        <v>40</v>
      </c>
      <c r="C1337" s="4">
        <v>51</v>
      </c>
      <c r="D1337" s="4" t="s">
        <v>45</v>
      </c>
      <c r="E1337" s="179">
        <v>41293</v>
      </c>
      <c r="K1337" s="182">
        <v>90093551</v>
      </c>
      <c r="L1337" s="177">
        <v>41293</v>
      </c>
      <c r="P1337" s="141" t="s">
        <v>54</v>
      </c>
      <c r="U1337" s="141" t="s">
        <v>54</v>
      </c>
      <c r="V1337" s="9">
        <v>3.5416666666666666E-2</v>
      </c>
      <c r="W1337" s="12">
        <v>0.14583333333333334</v>
      </c>
      <c r="Z1337" s="142" t="s">
        <v>120</v>
      </c>
      <c r="AA1337" s="142" t="s">
        <v>54</v>
      </c>
    </row>
    <row r="1338" spans="1:27">
      <c r="A1338" s="4">
        <v>7108</v>
      </c>
      <c r="B1338" s="4" t="s">
        <v>38</v>
      </c>
      <c r="C1338" s="4">
        <v>2102</v>
      </c>
      <c r="D1338" s="4" t="s">
        <v>45</v>
      </c>
      <c r="E1338" s="179">
        <v>41293</v>
      </c>
      <c r="K1338" s="182">
        <v>90150108</v>
      </c>
      <c r="L1338" s="177">
        <v>41294</v>
      </c>
      <c r="P1338" s="141" t="s">
        <v>54</v>
      </c>
      <c r="U1338" s="141" t="s">
        <v>54</v>
      </c>
      <c r="V1338" s="9">
        <v>0.87638888888888888</v>
      </c>
      <c r="W1338" s="12">
        <v>0.1388888888888889</v>
      </c>
      <c r="Z1338" s="142" t="s">
        <v>120</v>
      </c>
      <c r="AA1338" s="142" t="s">
        <v>54</v>
      </c>
    </row>
    <row r="1339" spans="1:27">
      <c r="A1339" s="4">
        <v>7110</v>
      </c>
      <c r="B1339" s="4" t="s">
        <v>40</v>
      </c>
      <c r="C1339" s="4">
        <v>101</v>
      </c>
      <c r="D1339" s="4" t="s">
        <v>45</v>
      </c>
      <c r="E1339" s="179">
        <v>41293</v>
      </c>
      <c r="K1339" s="182">
        <v>90161633</v>
      </c>
      <c r="L1339" s="177">
        <v>41293</v>
      </c>
      <c r="P1339" s="141" t="s">
        <v>54</v>
      </c>
      <c r="U1339" s="141" t="s">
        <v>54</v>
      </c>
      <c r="V1339" s="9">
        <v>4.2361111111111113E-2</v>
      </c>
      <c r="W1339" s="12">
        <v>0.19166666666666668</v>
      </c>
      <c r="Z1339" s="142" t="s">
        <v>120</v>
      </c>
      <c r="AA1339" s="142" t="s">
        <v>54</v>
      </c>
    </row>
    <row r="1340" spans="1:27">
      <c r="A1340" s="4">
        <v>7110</v>
      </c>
      <c r="B1340" s="4" t="s">
        <v>49</v>
      </c>
      <c r="C1340" s="4">
        <v>2000</v>
      </c>
      <c r="D1340" s="4" t="s">
        <v>45</v>
      </c>
      <c r="E1340" s="179">
        <v>41293</v>
      </c>
      <c r="K1340" s="182">
        <v>99042499</v>
      </c>
      <c r="L1340" s="177">
        <v>41293</v>
      </c>
      <c r="P1340" s="141" t="s">
        <v>54</v>
      </c>
      <c r="U1340" s="141" t="s">
        <v>54</v>
      </c>
      <c r="V1340" s="9">
        <v>0.83333333333333337</v>
      </c>
      <c r="W1340" s="12">
        <v>0.88472222222222219</v>
      </c>
      <c r="Z1340" s="142" t="s">
        <v>120</v>
      </c>
      <c r="AA1340" s="142" t="s">
        <v>54</v>
      </c>
    </row>
    <row r="1341" spans="1:27">
      <c r="A1341" s="4">
        <v>7110</v>
      </c>
      <c r="B1341" s="4" t="s">
        <v>40</v>
      </c>
      <c r="C1341" s="4">
        <v>258</v>
      </c>
      <c r="D1341" s="4" t="s">
        <v>45</v>
      </c>
      <c r="E1341" s="179">
        <v>41293</v>
      </c>
      <c r="K1341" s="182">
        <v>199051470</v>
      </c>
      <c r="L1341" s="177">
        <v>41293</v>
      </c>
      <c r="P1341" s="141" t="s">
        <v>54</v>
      </c>
      <c r="U1341" s="141" t="s">
        <v>54</v>
      </c>
      <c r="V1341" s="9">
        <v>0.12361111111111112</v>
      </c>
      <c r="W1341" s="12">
        <v>0.31944444444444442</v>
      </c>
      <c r="Z1341" s="142" t="s">
        <v>120</v>
      </c>
      <c r="AA1341" s="142" t="s">
        <v>54</v>
      </c>
    </row>
    <row r="1342" spans="1:27">
      <c r="A1342" s="4">
        <v>7108</v>
      </c>
      <c r="B1342" s="4" t="s">
        <v>38</v>
      </c>
      <c r="C1342" s="4">
        <v>2246</v>
      </c>
      <c r="D1342" s="4" t="s">
        <v>45</v>
      </c>
      <c r="E1342" s="179">
        <v>41293</v>
      </c>
      <c r="K1342" s="182">
        <v>1000000819</v>
      </c>
      <c r="L1342" s="177">
        <v>41294</v>
      </c>
      <c r="P1342" s="141" t="s">
        <v>54</v>
      </c>
      <c r="U1342" s="141" t="s">
        <v>54</v>
      </c>
      <c r="V1342" s="9">
        <v>0.94861111111111107</v>
      </c>
      <c r="W1342" s="12">
        <v>0.11319444444444444</v>
      </c>
      <c r="Z1342" s="142" t="s">
        <v>120</v>
      </c>
      <c r="AA1342" s="142" t="s">
        <v>54</v>
      </c>
    </row>
    <row r="1343" spans="1:27">
      <c r="A1343" s="4">
        <v>7110</v>
      </c>
      <c r="B1343" s="4" t="s">
        <v>40</v>
      </c>
      <c r="C1343" s="4">
        <v>1534</v>
      </c>
      <c r="D1343" s="4" t="s">
        <v>45</v>
      </c>
      <c r="E1343" s="179">
        <v>41293</v>
      </c>
      <c r="K1343" s="182">
        <v>1000009890</v>
      </c>
      <c r="L1343" s="177">
        <v>41293</v>
      </c>
      <c r="P1343" s="141" t="s">
        <v>54</v>
      </c>
      <c r="U1343" s="141" t="s">
        <v>54</v>
      </c>
      <c r="V1343" s="9">
        <v>0.64861111111111114</v>
      </c>
      <c r="W1343" s="12">
        <v>0.83333333333333337</v>
      </c>
      <c r="Z1343" s="142" t="s">
        <v>120</v>
      </c>
      <c r="AA1343" s="142" t="s">
        <v>54</v>
      </c>
    </row>
    <row r="1344" spans="1:27">
      <c r="A1344" s="4">
        <v>7108</v>
      </c>
      <c r="B1344" s="4" t="s">
        <v>38</v>
      </c>
      <c r="C1344" s="4">
        <v>1241</v>
      </c>
      <c r="D1344" s="4" t="s">
        <v>45</v>
      </c>
      <c r="E1344" s="179">
        <v>41293</v>
      </c>
      <c r="K1344" s="182">
        <v>1000029205</v>
      </c>
      <c r="L1344" s="177">
        <v>41293</v>
      </c>
      <c r="P1344" s="141" t="s">
        <v>54</v>
      </c>
      <c r="U1344" s="141" t="s">
        <v>54</v>
      </c>
      <c r="V1344" s="9">
        <v>0.52847222222222223</v>
      </c>
      <c r="W1344" s="12">
        <v>0.74305555555555558</v>
      </c>
      <c r="Z1344" s="142" t="s">
        <v>120</v>
      </c>
      <c r="AA1344" s="142" t="s">
        <v>54</v>
      </c>
    </row>
    <row r="1345" spans="1:27">
      <c r="A1345" s="4">
        <v>7108</v>
      </c>
      <c r="B1345" s="4" t="s">
        <v>38</v>
      </c>
      <c r="C1345" s="4">
        <v>1101</v>
      </c>
      <c r="D1345" s="4" t="s">
        <v>45</v>
      </c>
      <c r="E1345" s="179">
        <v>41293</v>
      </c>
      <c r="K1345" s="182">
        <v>1000029311</v>
      </c>
      <c r="L1345" s="177">
        <v>41293</v>
      </c>
      <c r="P1345" s="141" t="s">
        <v>54</v>
      </c>
      <c r="U1345" s="141" t="s">
        <v>54</v>
      </c>
      <c r="V1345" s="9">
        <v>0.45902777777777776</v>
      </c>
      <c r="W1345" s="12">
        <v>0.69027777777777777</v>
      </c>
      <c r="Z1345" s="142" t="s">
        <v>120</v>
      </c>
      <c r="AA1345" s="142" t="s">
        <v>54</v>
      </c>
    </row>
    <row r="1346" spans="1:27">
      <c r="A1346" s="4">
        <v>7110</v>
      </c>
      <c r="B1346" s="4" t="s">
        <v>40</v>
      </c>
      <c r="C1346" s="4">
        <v>506</v>
      </c>
      <c r="D1346" s="4" t="s">
        <v>45</v>
      </c>
      <c r="E1346" s="179">
        <v>41293</v>
      </c>
      <c r="K1346" s="182">
        <v>1000066000</v>
      </c>
      <c r="L1346" s="177">
        <v>41293</v>
      </c>
      <c r="P1346" s="141" t="s">
        <v>54</v>
      </c>
      <c r="U1346" s="141" t="s">
        <v>54</v>
      </c>
      <c r="V1346" s="9">
        <v>0.21249999999999999</v>
      </c>
      <c r="W1346" s="12">
        <v>0.27083333333333331</v>
      </c>
      <c r="Z1346" s="142" t="s">
        <v>120</v>
      </c>
      <c r="AA1346" s="142" t="s">
        <v>54</v>
      </c>
    </row>
    <row r="1347" spans="1:27">
      <c r="A1347" s="4">
        <v>7110</v>
      </c>
      <c r="B1347" s="4" t="s">
        <v>40</v>
      </c>
      <c r="C1347" s="4">
        <v>249</v>
      </c>
      <c r="D1347" s="4" t="s">
        <v>45</v>
      </c>
      <c r="E1347" s="179">
        <v>41293</v>
      </c>
      <c r="K1347" s="182">
        <v>1000082607</v>
      </c>
      <c r="L1347" s="177">
        <v>41293</v>
      </c>
      <c r="P1347" s="141" t="s">
        <v>54</v>
      </c>
      <c r="U1347" s="141" t="s">
        <v>54</v>
      </c>
      <c r="V1347" s="9">
        <v>0.11736111111111111</v>
      </c>
      <c r="W1347" s="12">
        <v>0.40416666666666667</v>
      </c>
      <c r="Z1347" s="142" t="s">
        <v>120</v>
      </c>
      <c r="AA1347" s="142" t="s">
        <v>54</v>
      </c>
    </row>
    <row r="1348" spans="1:27">
      <c r="A1348" s="4">
        <v>7120</v>
      </c>
      <c r="B1348" s="4" t="s">
        <v>40</v>
      </c>
      <c r="C1348" s="4">
        <v>1200</v>
      </c>
      <c r="D1348" s="4" t="s">
        <v>45</v>
      </c>
      <c r="E1348" s="179">
        <v>41293</v>
      </c>
      <c r="K1348" s="182">
        <v>1000082607</v>
      </c>
      <c r="L1348" s="177">
        <v>41293</v>
      </c>
      <c r="P1348" s="141" t="s">
        <v>53</v>
      </c>
      <c r="U1348" s="141" t="s">
        <v>54</v>
      </c>
      <c r="V1348" s="9">
        <v>0.5</v>
      </c>
      <c r="W1348" s="12">
        <v>0.54097222222222219</v>
      </c>
      <c r="Z1348" s="142" t="s">
        <v>120</v>
      </c>
      <c r="AA1348" s="142" t="s">
        <v>54</v>
      </c>
    </row>
    <row r="1349" spans="1:27">
      <c r="A1349" s="4">
        <v>7110</v>
      </c>
      <c r="B1349" s="4" t="s">
        <v>40</v>
      </c>
      <c r="C1349" s="4">
        <v>2306</v>
      </c>
      <c r="D1349" s="4" t="s">
        <v>45</v>
      </c>
      <c r="E1349" s="179">
        <v>41293</v>
      </c>
      <c r="K1349" s="182">
        <v>1000086226</v>
      </c>
      <c r="L1349" s="177">
        <v>41294</v>
      </c>
      <c r="P1349" s="141" t="s">
        <v>54</v>
      </c>
      <c r="U1349" s="141" t="s">
        <v>54</v>
      </c>
      <c r="V1349" s="9">
        <v>0.96250000000000002</v>
      </c>
      <c r="W1349" s="12">
        <v>8.3333333333333329E-2</v>
      </c>
      <c r="Z1349" s="142" t="s">
        <v>120</v>
      </c>
      <c r="AA1349" s="142" t="s">
        <v>54</v>
      </c>
    </row>
    <row r="1350" spans="1:27">
      <c r="A1350" s="4">
        <v>7110</v>
      </c>
      <c r="B1350" s="4" t="s">
        <v>40</v>
      </c>
      <c r="C1350" s="4">
        <v>1117</v>
      </c>
      <c r="D1350" s="4" t="s">
        <v>45</v>
      </c>
      <c r="E1350" s="179">
        <v>41293</v>
      </c>
      <c r="K1350" s="182">
        <v>1000086490</v>
      </c>
      <c r="L1350" s="177">
        <v>41293</v>
      </c>
      <c r="P1350" s="141" t="s">
        <v>54</v>
      </c>
      <c r="U1350" s="141" t="s">
        <v>54</v>
      </c>
      <c r="V1350" s="9">
        <v>0.47013888888888888</v>
      </c>
      <c r="W1350" s="12">
        <v>0.66111111111111109</v>
      </c>
      <c r="Z1350" s="142" t="s">
        <v>120</v>
      </c>
      <c r="AA1350" s="142" t="s">
        <v>54</v>
      </c>
    </row>
    <row r="1351" spans="1:27">
      <c r="A1351" s="4">
        <v>7110</v>
      </c>
      <c r="B1351" s="4" t="s">
        <v>40</v>
      </c>
      <c r="C1351" s="4">
        <v>1656</v>
      </c>
      <c r="D1351" s="4" t="s">
        <v>45</v>
      </c>
      <c r="E1351" s="179">
        <v>41293</v>
      </c>
      <c r="K1351" s="182">
        <v>1000103873</v>
      </c>
      <c r="L1351" s="177">
        <v>41293</v>
      </c>
      <c r="P1351" s="141" t="s">
        <v>54</v>
      </c>
      <c r="U1351" s="141" t="s">
        <v>54</v>
      </c>
      <c r="V1351" s="9">
        <v>0.7055555555555556</v>
      </c>
      <c r="W1351" s="12">
        <v>0.875</v>
      </c>
      <c r="Z1351" s="142" t="s">
        <v>120</v>
      </c>
      <c r="AA1351" s="142" t="s">
        <v>54</v>
      </c>
    </row>
    <row r="1352" spans="1:27">
      <c r="A1352" s="4">
        <v>7110</v>
      </c>
      <c r="B1352" s="4" t="s">
        <v>40</v>
      </c>
      <c r="C1352" s="4">
        <v>1233</v>
      </c>
      <c r="D1352" s="4" t="s">
        <v>45</v>
      </c>
      <c r="E1352" s="179">
        <v>41293</v>
      </c>
      <c r="K1352" s="182">
        <v>1000118685</v>
      </c>
      <c r="L1352" s="177">
        <v>41293</v>
      </c>
      <c r="P1352" s="141" t="s">
        <v>54</v>
      </c>
      <c r="U1352" s="141" t="s">
        <v>54</v>
      </c>
      <c r="V1352" s="9">
        <v>0.5229166666666667</v>
      </c>
      <c r="W1352" s="12">
        <v>0.72013888888888888</v>
      </c>
      <c r="Z1352" s="142" t="s">
        <v>120</v>
      </c>
      <c r="AA1352" s="142" t="s">
        <v>54</v>
      </c>
    </row>
    <row r="1353" spans="1:27">
      <c r="A1353" s="4">
        <v>7110</v>
      </c>
      <c r="B1353" s="4" t="s">
        <v>40</v>
      </c>
      <c r="C1353" s="4">
        <v>959</v>
      </c>
      <c r="D1353" s="4" t="s">
        <v>45</v>
      </c>
      <c r="E1353" s="179">
        <v>41293</v>
      </c>
      <c r="K1353" s="182">
        <v>1000126326</v>
      </c>
      <c r="L1353" s="177">
        <v>41293</v>
      </c>
      <c r="P1353" s="141" t="s">
        <v>54</v>
      </c>
      <c r="U1353" s="141" t="s">
        <v>54</v>
      </c>
      <c r="V1353" s="9">
        <v>0.41597222222222224</v>
      </c>
      <c r="W1353" s="12">
        <v>0.55625000000000002</v>
      </c>
      <c r="Z1353" s="142" t="s">
        <v>120</v>
      </c>
      <c r="AA1353" s="142" t="s">
        <v>54</v>
      </c>
    </row>
    <row r="1354" spans="1:27">
      <c r="A1354" s="4">
        <v>7108</v>
      </c>
      <c r="B1354" s="4" t="s">
        <v>38</v>
      </c>
      <c r="C1354" s="4">
        <v>2052</v>
      </c>
      <c r="D1354" s="4" t="s">
        <v>45</v>
      </c>
      <c r="E1354" s="179">
        <v>41293</v>
      </c>
      <c r="K1354" s="182">
        <v>1000150247</v>
      </c>
      <c r="L1354" s="177">
        <v>41294</v>
      </c>
      <c r="P1354" s="141" t="s">
        <v>54</v>
      </c>
      <c r="U1354" s="141" t="s">
        <v>54</v>
      </c>
      <c r="V1354" s="9">
        <v>0.86944444444444446</v>
      </c>
      <c r="W1354" s="12">
        <v>7.6388888888888886E-3</v>
      </c>
      <c r="Z1354" s="142" t="s">
        <v>120</v>
      </c>
      <c r="AA1354" s="142" t="s">
        <v>54</v>
      </c>
    </row>
    <row r="1355" spans="1:27">
      <c r="A1355" s="4">
        <v>7108</v>
      </c>
      <c r="B1355" s="4" t="s">
        <v>38</v>
      </c>
      <c r="C1355" s="4">
        <v>1011</v>
      </c>
      <c r="D1355" s="4" t="s">
        <v>45</v>
      </c>
      <c r="E1355" s="179">
        <v>41293</v>
      </c>
      <c r="K1355" s="182">
        <v>1000173206</v>
      </c>
      <c r="L1355" s="177">
        <v>41293</v>
      </c>
      <c r="P1355" s="141" t="s">
        <v>54</v>
      </c>
      <c r="U1355" s="141" t="s">
        <v>54</v>
      </c>
      <c r="V1355" s="9">
        <v>0.42430555555555555</v>
      </c>
      <c r="W1355" s="12">
        <v>0.72291666666666665</v>
      </c>
      <c r="Z1355" s="142" t="s">
        <v>120</v>
      </c>
      <c r="AA1355" s="142" t="s">
        <v>54</v>
      </c>
    </row>
    <row r="1356" spans="1:27">
      <c r="A1356" s="4">
        <v>7110</v>
      </c>
      <c r="B1356" s="4" t="s">
        <v>40</v>
      </c>
      <c r="C1356" s="4">
        <v>1941</v>
      </c>
      <c r="D1356" s="4" t="s">
        <v>45</v>
      </c>
      <c r="E1356" s="179">
        <v>41293</v>
      </c>
      <c r="K1356" s="182">
        <v>1000184477</v>
      </c>
      <c r="L1356" s="177">
        <v>41294</v>
      </c>
      <c r="P1356" s="141" t="s">
        <v>54</v>
      </c>
      <c r="U1356" s="141" t="s">
        <v>54</v>
      </c>
      <c r="V1356" s="9">
        <v>0.82013888888888886</v>
      </c>
      <c r="W1356" s="12">
        <v>3.4722222222222224E-2</v>
      </c>
      <c r="Z1356" s="142" t="s">
        <v>120</v>
      </c>
      <c r="AA1356" s="142" t="s">
        <v>54</v>
      </c>
    </row>
    <row r="1357" spans="1:27">
      <c r="A1357" s="4">
        <v>7110</v>
      </c>
      <c r="B1357" s="4" t="s">
        <v>49</v>
      </c>
      <c r="C1357" s="4">
        <v>2127</v>
      </c>
      <c r="D1357" s="4" t="s">
        <v>45</v>
      </c>
      <c r="E1357" s="179">
        <v>41293</v>
      </c>
      <c r="K1357" s="182">
        <v>1000185166</v>
      </c>
      <c r="L1357" s="177">
        <v>41293</v>
      </c>
      <c r="P1357" s="141" t="s">
        <v>54</v>
      </c>
      <c r="U1357" s="141" t="s">
        <v>54</v>
      </c>
      <c r="V1357" s="9">
        <v>0.89375000000000004</v>
      </c>
      <c r="W1357" s="12">
        <v>0.9375</v>
      </c>
      <c r="Z1357" s="142" t="s">
        <v>120</v>
      </c>
      <c r="AA1357" s="142" t="s">
        <v>54</v>
      </c>
    </row>
    <row r="1358" spans="1:27">
      <c r="A1358" s="4">
        <v>7108</v>
      </c>
      <c r="B1358" s="4" t="s">
        <v>38</v>
      </c>
      <c r="C1358" s="4">
        <v>1113</v>
      </c>
      <c r="D1358" s="4" t="s">
        <v>46</v>
      </c>
      <c r="E1358" s="179">
        <v>41293</v>
      </c>
      <c r="K1358" s="182">
        <v>1000208562</v>
      </c>
      <c r="L1358" s="177">
        <v>41293</v>
      </c>
      <c r="P1358" s="141" t="s">
        <v>54</v>
      </c>
      <c r="U1358" s="141" t="s">
        <v>54</v>
      </c>
      <c r="V1358" s="9">
        <v>0.46736111111111112</v>
      </c>
      <c r="W1358" s="12">
        <v>0.90625</v>
      </c>
      <c r="Z1358" s="142" t="s">
        <v>120</v>
      </c>
      <c r="AA1358" s="142" t="s">
        <v>54</v>
      </c>
    </row>
    <row r="1359" spans="1:27">
      <c r="A1359" s="4">
        <v>7110</v>
      </c>
      <c r="B1359" s="4" t="s">
        <v>40</v>
      </c>
      <c r="C1359" s="4">
        <v>1109</v>
      </c>
      <c r="D1359" s="4" t="s">
        <v>45</v>
      </c>
      <c r="E1359" s="179">
        <v>41293</v>
      </c>
      <c r="K1359" s="182">
        <v>1000224161</v>
      </c>
      <c r="L1359" s="177">
        <v>41293</v>
      </c>
      <c r="P1359" s="141" t="s">
        <v>54</v>
      </c>
      <c r="U1359" s="141" t="s">
        <v>54</v>
      </c>
      <c r="V1359" s="9">
        <v>0.46458333333333335</v>
      </c>
      <c r="W1359" s="12">
        <v>0.59791666666666665</v>
      </c>
      <c r="Z1359" s="142" t="s">
        <v>120</v>
      </c>
      <c r="AA1359" s="142" t="s">
        <v>54</v>
      </c>
    </row>
    <row r="1360" spans="1:27">
      <c r="A1360" s="4">
        <v>7108</v>
      </c>
      <c r="B1360" s="4" t="s">
        <v>38</v>
      </c>
      <c r="C1360" s="4">
        <v>1329</v>
      </c>
      <c r="D1360" s="4" t="s">
        <v>45</v>
      </c>
      <c r="E1360" s="179">
        <v>41293</v>
      </c>
      <c r="K1360" s="182">
        <v>1000232017</v>
      </c>
      <c r="L1360" s="177">
        <v>41294</v>
      </c>
      <c r="P1360" s="141" t="s">
        <v>54</v>
      </c>
      <c r="U1360" s="141" t="s">
        <v>54</v>
      </c>
      <c r="V1360" s="9">
        <v>0.56180555555555556</v>
      </c>
      <c r="W1360" s="12">
        <v>3.7499999999999999E-2</v>
      </c>
      <c r="Z1360" s="142" t="s">
        <v>120</v>
      </c>
      <c r="AA1360" s="142" t="s">
        <v>54</v>
      </c>
    </row>
    <row r="1361" spans="1:27">
      <c r="A1361" s="4">
        <v>7110</v>
      </c>
      <c r="B1361" s="4" t="s">
        <v>40</v>
      </c>
      <c r="C1361" s="4">
        <v>740</v>
      </c>
      <c r="D1361" s="4" t="s">
        <v>45</v>
      </c>
      <c r="E1361" s="179">
        <v>41293</v>
      </c>
      <c r="K1361" s="182">
        <v>1000233741</v>
      </c>
      <c r="L1361" s="177">
        <v>41293</v>
      </c>
      <c r="P1361" s="141" t="s">
        <v>54</v>
      </c>
      <c r="U1361" s="141" t="s">
        <v>54</v>
      </c>
      <c r="V1361" s="9">
        <v>0.31944444444444442</v>
      </c>
      <c r="W1361" s="12">
        <v>0.52986111111111112</v>
      </c>
      <c r="Z1361" s="142" t="s">
        <v>120</v>
      </c>
      <c r="AA1361" s="142" t="s">
        <v>54</v>
      </c>
    </row>
    <row r="1362" spans="1:27">
      <c r="A1362" s="4">
        <v>7108</v>
      </c>
      <c r="B1362" s="4" t="s">
        <v>38</v>
      </c>
      <c r="C1362" s="4">
        <v>1539</v>
      </c>
      <c r="D1362" s="4" t="s">
        <v>46</v>
      </c>
      <c r="E1362" s="179">
        <v>41293</v>
      </c>
      <c r="K1362" s="182">
        <v>1000270880</v>
      </c>
      <c r="L1362" s="177">
        <v>41293</v>
      </c>
      <c r="P1362" s="141" t="s">
        <v>54</v>
      </c>
      <c r="U1362" s="141" t="s">
        <v>54</v>
      </c>
      <c r="V1362" s="9">
        <v>0.65208333333333335</v>
      </c>
      <c r="W1362" s="12">
        <v>0.93888888888888888</v>
      </c>
      <c r="Z1362" s="142" t="s">
        <v>120</v>
      </c>
      <c r="AA1362" s="142" t="s">
        <v>54</v>
      </c>
    </row>
    <row r="1363" spans="1:27">
      <c r="A1363" s="4">
        <v>7110</v>
      </c>
      <c r="B1363" s="4" t="s">
        <v>40</v>
      </c>
      <c r="C1363" s="4">
        <v>1907</v>
      </c>
      <c r="D1363" s="4" t="s">
        <v>45</v>
      </c>
      <c r="E1363" s="179">
        <v>41293</v>
      </c>
      <c r="K1363" s="182">
        <v>1000284113</v>
      </c>
      <c r="L1363" s="177">
        <v>41293</v>
      </c>
      <c r="P1363" s="141" t="s">
        <v>54</v>
      </c>
      <c r="U1363" s="141" t="s">
        <v>54</v>
      </c>
      <c r="V1363" s="9">
        <v>0.79652777777777772</v>
      </c>
      <c r="W1363" s="12">
        <v>0.92708333333333337</v>
      </c>
      <c r="Z1363" s="142" t="s">
        <v>120</v>
      </c>
      <c r="AA1363" s="142" t="s">
        <v>54</v>
      </c>
    </row>
    <row r="1364" spans="1:27">
      <c r="A1364" s="4">
        <v>7110</v>
      </c>
      <c r="B1364" s="4" t="s">
        <v>40</v>
      </c>
      <c r="C1364" s="4">
        <v>1527</v>
      </c>
      <c r="D1364" s="4" t="s">
        <v>45</v>
      </c>
      <c r="E1364" s="179">
        <v>41293</v>
      </c>
      <c r="K1364" s="182">
        <v>1000328247</v>
      </c>
      <c r="L1364" s="177">
        <v>41293</v>
      </c>
      <c r="P1364" s="141" t="s">
        <v>54</v>
      </c>
      <c r="U1364" s="141" t="s">
        <v>54</v>
      </c>
      <c r="V1364" s="9">
        <v>0.64375000000000004</v>
      </c>
      <c r="W1364" s="12">
        <v>0.83263888888888893</v>
      </c>
      <c r="Z1364" s="142" t="s">
        <v>120</v>
      </c>
      <c r="AA1364" s="142" t="s">
        <v>54</v>
      </c>
    </row>
    <row r="1365" spans="1:27">
      <c r="A1365" s="4">
        <v>7108</v>
      </c>
      <c r="B1365" s="4" t="s">
        <v>38</v>
      </c>
      <c r="C1365" s="4">
        <v>1902</v>
      </c>
      <c r="D1365" s="4" t="s">
        <v>45</v>
      </c>
      <c r="E1365" s="179">
        <v>41293</v>
      </c>
      <c r="K1365" s="182">
        <v>1000394884</v>
      </c>
      <c r="L1365" s="177">
        <v>41293</v>
      </c>
      <c r="P1365" s="141" t="s">
        <v>54</v>
      </c>
      <c r="U1365" s="141" t="s">
        <v>54</v>
      </c>
      <c r="V1365" s="9">
        <v>0.79305555555555551</v>
      </c>
      <c r="W1365" s="12">
        <v>0.93263888888888891</v>
      </c>
      <c r="Z1365" s="142" t="s">
        <v>120</v>
      </c>
      <c r="AA1365" s="142" t="s">
        <v>54</v>
      </c>
    </row>
    <row r="1366" spans="1:27">
      <c r="A1366" s="4">
        <v>7110</v>
      </c>
      <c r="B1366" s="4" t="s">
        <v>40</v>
      </c>
      <c r="C1366" s="4">
        <v>2313</v>
      </c>
      <c r="D1366" s="4" t="s">
        <v>45</v>
      </c>
      <c r="E1366" s="179">
        <v>41293</v>
      </c>
      <c r="K1366" s="182">
        <v>1000424373</v>
      </c>
      <c r="L1366" s="177">
        <v>41294</v>
      </c>
      <c r="P1366" s="141" t="s">
        <v>54</v>
      </c>
      <c r="U1366" s="141" t="s">
        <v>54</v>
      </c>
      <c r="V1366" s="9">
        <v>0.96736111111111112</v>
      </c>
      <c r="W1366" s="12">
        <v>0.1875</v>
      </c>
      <c r="Z1366" s="142" t="s">
        <v>120</v>
      </c>
      <c r="AA1366" s="142" t="s">
        <v>54</v>
      </c>
    </row>
    <row r="1367" spans="1:27">
      <c r="A1367" s="4">
        <v>7110</v>
      </c>
      <c r="B1367" s="4" t="s">
        <v>49</v>
      </c>
      <c r="C1367" s="4">
        <v>2059</v>
      </c>
      <c r="D1367" s="4" t="s">
        <v>45</v>
      </c>
      <c r="E1367" s="179">
        <v>41293</v>
      </c>
      <c r="K1367" s="182">
        <v>1000433369</v>
      </c>
      <c r="L1367" s="177">
        <v>41293</v>
      </c>
      <c r="P1367" s="141" t="s">
        <v>54</v>
      </c>
      <c r="U1367" s="141" t="s">
        <v>54</v>
      </c>
      <c r="V1367" s="9">
        <v>0.87430555555555556</v>
      </c>
      <c r="W1367" s="12">
        <v>0.98958333333333337</v>
      </c>
      <c r="Z1367" s="142" t="s">
        <v>120</v>
      </c>
      <c r="AA1367" s="142" t="s">
        <v>54</v>
      </c>
    </row>
    <row r="1368" spans="1:27">
      <c r="A1368" s="4">
        <v>7110</v>
      </c>
      <c r="B1368" s="4" t="s">
        <v>41</v>
      </c>
      <c r="C1368" s="4">
        <v>918</v>
      </c>
      <c r="D1368" s="4" t="s">
        <v>45</v>
      </c>
      <c r="E1368" s="179">
        <v>41293</v>
      </c>
      <c r="K1368" s="182">
        <v>1000445971</v>
      </c>
      <c r="L1368" s="177">
        <v>41293</v>
      </c>
      <c r="P1368" s="141" t="s">
        <v>54</v>
      </c>
      <c r="U1368" s="141" t="s">
        <v>54</v>
      </c>
      <c r="V1368" s="9">
        <v>0.38750000000000001</v>
      </c>
      <c r="W1368" s="12">
        <v>0.62083333333333335</v>
      </c>
      <c r="Z1368" s="142" t="s">
        <v>120</v>
      </c>
      <c r="AA1368" s="142" t="s">
        <v>54</v>
      </c>
    </row>
    <row r="1369" spans="1:27">
      <c r="A1369" s="4">
        <v>7110</v>
      </c>
      <c r="B1369" s="4" t="s">
        <v>40</v>
      </c>
      <c r="C1369" s="4">
        <v>502</v>
      </c>
      <c r="D1369" s="4" t="s">
        <v>45</v>
      </c>
      <c r="E1369" s="179">
        <v>41293</v>
      </c>
      <c r="K1369" s="182">
        <v>1000463967</v>
      </c>
      <c r="L1369" s="177">
        <v>41293</v>
      </c>
      <c r="P1369" s="141" t="s">
        <v>54</v>
      </c>
      <c r="U1369" s="141" t="s">
        <v>54</v>
      </c>
      <c r="V1369" s="9">
        <v>0.20972222222222223</v>
      </c>
      <c r="W1369" s="12">
        <v>0.27083333333333331</v>
      </c>
      <c r="Z1369" s="142" t="s">
        <v>120</v>
      </c>
      <c r="AA1369" s="142" t="s">
        <v>54</v>
      </c>
    </row>
    <row r="1370" spans="1:27">
      <c r="A1370" s="4">
        <v>7108</v>
      </c>
      <c r="B1370" s="4" t="s">
        <v>38</v>
      </c>
      <c r="C1370" s="4">
        <v>1504</v>
      </c>
      <c r="D1370" s="4" t="s">
        <v>45</v>
      </c>
      <c r="E1370" s="179">
        <v>41293</v>
      </c>
      <c r="K1370" s="182">
        <v>1000494341</v>
      </c>
      <c r="L1370" s="177">
        <v>41293</v>
      </c>
      <c r="P1370" s="141" t="s">
        <v>54</v>
      </c>
      <c r="U1370" s="141" t="s">
        <v>54</v>
      </c>
      <c r="V1370" s="9">
        <v>0.62777777777777777</v>
      </c>
      <c r="W1370" s="12">
        <v>0.98263888888888884</v>
      </c>
      <c r="Z1370" s="142" t="s">
        <v>120</v>
      </c>
      <c r="AA1370" s="142" t="s">
        <v>54</v>
      </c>
    </row>
    <row r="1371" spans="1:27">
      <c r="A1371" s="4">
        <v>7108</v>
      </c>
      <c r="B1371" s="4" t="s">
        <v>38</v>
      </c>
      <c r="C1371" s="4">
        <v>1419</v>
      </c>
      <c r="D1371" s="4" t="s">
        <v>46</v>
      </c>
      <c r="E1371" s="179">
        <v>41293</v>
      </c>
      <c r="K1371" s="182">
        <v>1000501180</v>
      </c>
      <c r="L1371" s="177">
        <v>41293</v>
      </c>
      <c r="P1371" s="141" t="s">
        <v>54</v>
      </c>
      <c r="U1371" s="141" t="s">
        <v>54</v>
      </c>
      <c r="V1371" s="9">
        <v>0.59652777777777777</v>
      </c>
      <c r="W1371" s="12">
        <v>0.72847222222222219</v>
      </c>
      <c r="Z1371" s="142" t="s">
        <v>120</v>
      </c>
      <c r="AA1371" s="142" t="s">
        <v>54</v>
      </c>
    </row>
    <row r="1372" spans="1:27">
      <c r="A1372" s="4">
        <v>7110</v>
      </c>
      <c r="B1372" s="4" t="s">
        <v>40</v>
      </c>
      <c r="C1372" s="4">
        <v>656</v>
      </c>
      <c r="D1372" s="4" t="s">
        <v>45</v>
      </c>
      <c r="E1372" s="179">
        <v>41293</v>
      </c>
      <c r="K1372" s="182">
        <v>1000552329</v>
      </c>
      <c r="L1372" s="177">
        <v>41293</v>
      </c>
      <c r="P1372" s="141" t="s">
        <v>54</v>
      </c>
      <c r="U1372" s="141" t="s">
        <v>54</v>
      </c>
      <c r="V1372" s="9">
        <v>0.28888888888888886</v>
      </c>
      <c r="W1372" s="12">
        <v>0.63263888888888886</v>
      </c>
      <c r="Z1372" s="142" t="s">
        <v>120</v>
      </c>
      <c r="AA1372" s="142" t="s">
        <v>54</v>
      </c>
    </row>
    <row r="1373" spans="1:27">
      <c r="A1373" s="4">
        <v>7108</v>
      </c>
      <c r="B1373" s="4" t="s">
        <v>38</v>
      </c>
      <c r="C1373" s="4">
        <v>1956</v>
      </c>
      <c r="D1373" s="4" t="s">
        <v>45</v>
      </c>
      <c r="E1373" s="179">
        <v>41293</v>
      </c>
      <c r="K1373" s="182">
        <v>1000557584</v>
      </c>
      <c r="L1373" s="177">
        <v>41294</v>
      </c>
      <c r="P1373" s="141" t="s">
        <v>54</v>
      </c>
      <c r="U1373" s="141" t="s">
        <v>54</v>
      </c>
      <c r="V1373" s="9">
        <v>0.8305555555555556</v>
      </c>
      <c r="W1373" s="12">
        <v>4.5138888888888888E-2</v>
      </c>
      <c r="Z1373" s="142" t="s">
        <v>120</v>
      </c>
      <c r="AA1373" s="142" t="s">
        <v>54</v>
      </c>
    </row>
    <row r="1374" spans="1:27">
      <c r="A1374" s="4">
        <v>7108</v>
      </c>
      <c r="B1374" s="4" t="s">
        <v>38</v>
      </c>
      <c r="C1374" s="4">
        <v>146</v>
      </c>
      <c r="D1374" s="4" t="s">
        <v>45</v>
      </c>
      <c r="E1374" s="179">
        <v>41293</v>
      </c>
      <c r="K1374" s="182">
        <v>1000557667</v>
      </c>
      <c r="L1374" s="177">
        <v>41293</v>
      </c>
      <c r="P1374" s="141" t="s">
        <v>54</v>
      </c>
      <c r="U1374" s="141" t="s">
        <v>54</v>
      </c>
      <c r="V1374" s="9">
        <v>7.3611111111111113E-2</v>
      </c>
      <c r="W1374" s="12">
        <v>0.43680555555555556</v>
      </c>
      <c r="Z1374" s="142" t="s">
        <v>120</v>
      </c>
      <c r="AA1374" s="142" t="s">
        <v>54</v>
      </c>
    </row>
    <row r="1375" spans="1:27">
      <c r="A1375" s="4">
        <v>7108</v>
      </c>
      <c r="B1375" s="4" t="s">
        <v>38</v>
      </c>
      <c r="C1375" s="4">
        <v>1323</v>
      </c>
      <c r="D1375" s="4" t="s">
        <v>45</v>
      </c>
      <c r="E1375" s="179">
        <v>41293</v>
      </c>
      <c r="K1375" s="182">
        <v>1000562607</v>
      </c>
      <c r="L1375" s="177">
        <v>41293</v>
      </c>
      <c r="P1375" s="141" t="s">
        <v>54</v>
      </c>
      <c r="U1375" s="141" t="s">
        <v>54</v>
      </c>
      <c r="V1375" s="9">
        <v>0.55763888888888891</v>
      </c>
      <c r="W1375" s="12">
        <v>0.85416666666666663</v>
      </c>
      <c r="Z1375" s="142" t="s">
        <v>120</v>
      </c>
      <c r="AA1375" s="142" t="s">
        <v>54</v>
      </c>
    </row>
    <row r="1376" spans="1:27">
      <c r="A1376" s="4">
        <v>7107</v>
      </c>
      <c r="B1376" s="4" t="s">
        <v>40</v>
      </c>
      <c r="C1376" s="4">
        <v>1323</v>
      </c>
      <c r="D1376" s="4" t="s">
        <v>38</v>
      </c>
      <c r="E1376" s="179">
        <v>41293</v>
      </c>
      <c r="K1376" s="182">
        <v>1000562607</v>
      </c>
      <c r="L1376" s="177">
        <v>41293</v>
      </c>
      <c r="P1376" s="141">
        <v>0</v>
      </c>
      <c r="U1376" s="141" t="s">
        <v>54</v>
      </c>
      <c r="V1376" s="9">
        <v>0.55763888888888891</v>
      </c>
      <c r="W1376" s="12">
        <v>0.875</v>
      </c>
      <c r="Z1376" s="142" t="s">
        <v>120</v>
      </c>
      <c r="AA1376" s="142" t="s">
        <v>54</v>
      </c>
    </row>
    <row r="1377" spans="1:27">
      <c r="A1377" s="4">
        <v>7110</v>
      </c>
      <c r="B1377" s="4" t="s">
        <v>40</v>
      </c>
      <c r="C1377" s="4">
        <v>1917</v>
      </c>
      <c r="D1377" s="4" t="s">
        <v>45</v>
      </c>
      <c r="E1377" s="179">
        <v>41293</v>
      </c>
      <c r="K1377" s="182">
        <v>1000567276</v>
      </c>
      <c r="L1377" s="177">
        <v>41294</v>
      </c>
      <c r="P1377" s="141" t="s">
        <v>54</v>
      </c>
      <c r="U1377" s="141" t="s">
        <v>54</v>
      </c>
      <c r="V1377" s="9">
        <v>0.80347222222222225</v>
      </c>
      <c r="W1377" s="12">
        <v>6.25E-2</v>
      </c>
      <c r="Z1377" s="142" t="s">
        <v>120</v>
      </c>
      <c r="AA1377" s="142" t="s">
        <v>54</v>
      </c>
    </row>
    <row r="1378" spans="1:27">
      <c r="A1378" s="4">
        <v>7110</v>
      </c>
      <c r="B1378" s="4" t="s">
        <v>40</v>
      </c>
      <c r="C1378" s="4">
        <v>504</v>
      </c>
      <c r="D1378" s="4" t="s">
        <v>45</v>
      </c>
      <c r="E1378" s="179">
        <v>41293</v>
      </c>
      <c r="K1378" s="182">
        <v>1000574559</v>
      </c>
      <c r="L1378" s="177">
        <v>41293</v>
      </c>
      <c r="P1378" s="141" t="s">
        <v>54</v>
      </c>
      <c r="U1378" s="141" t="s">
        <v>54</v>
      </c>
      <c r="V1378" s="9">
        <v>0.21111111111111111</v>
      </c>
      <c r="W1378" s="12">
        <v>0.27291666666666664</v>
      </c>
      <c r="Z1378" s="142" t="s">
        <v>120</v>
      </c>
      <c r="AA1378" s="142" t="s">
        <v>54</v>
      </c>
    </row>
    <row r="1379" spans="1:27">
      <c r="A1379" s="4">
        <v>7108</v>
      </c>
      <c r="B1379" s="4" t="s">
        <v>38</v>
      </c>
      <c r="C1379" s="4">
        <v>1004</v>
      </c>
      <c r="D1379" s="4" t="s">
        <v>45</v>
      </c>
      <c r="E1379" s="179">
        <v>41293</v>
      </c>
      <c r="K1379" s="182">
        <v>1000574565</v>
      </c>
      <c r="L1379" s="177">
        <v>41293</v>
      </c>
      <c r="P1379" s="141" t="s">
        <v>54</v>
      </c>
      <c r="U1379" s="141" t="s">
        <v>54</v>
      </c>
      <c r="V1379" s="9">
        <v>0.41944444444444445</v>
      </c>
      <c r="W1379" s="12">
        <v>0.62569444444444444</v>
      </c>
      <c r="Z1379" s="142" t="s">
        <v>120</v>
      </c>
      <c r="AA1379" s="142" t="s">
        <v>54</v>
      </c>
    </row>
    <row r="1380" spans="1:27">
      <c r="A1380" s="4">
        <v>7110</v>
      </c>
      <c r="B1380" s="4" t="s">
        <v>40</v>
      </c>
      <c r="C1380" s="4">
        <v>1253</v>
      </c>
      <c r="D1380" s="4" t="s">
        <v>45</v>
      </c>
      <c r="E1380" s="179">
        <v>41293</v>
      </c>
      <c r="K1380" s="182">
        <v>1000574570</v>
      </c>
      <c r="L1380" s="177">
        <v>41293</v>
      </c>
      <c r="P1380" s="141" t="s">
        <v>54</v>
      </c>
      <c r="U1380" s="141" t="s">
        <v>54</v>
      </c>
      <c r="V1380" s="9">
        <v>0.53680555555555554</v>
      </c>
      <c r="W1380" s="12">
        <v>0.72499999999999998</v>
      </c>
      <c r="Z1380" s="142" t="s">
        <v>120</v>
      </c>
      <c r="AA1380" s="142" t="s">
        <v>54</v>
      </c>
    </row>
    <row r="1381" spans="1:27">
      <c r="A1381" s="4">
        <v>7110</v>
      </c>
      <c r="B1381" s="4" t="s">
        <v>40</v>
      </c>
      <c r="C1381" s="4">
        <v>1301</v>
      </c>
      <c r="D1381" s="4" t="s">
        <v>47</v>
      </c>
      <c r="E1381" s="179">
        <v>41293</v>
      </c>
      <c r="K1381" s="182">
        <v>1000574571</v>
      </c>
      <c r="L1381" s="177">
        <v>41293</v>
      </c>
      <c r="P1381" s="141" t="s">
        <v>54</v>
      </c>
      <c r="U1381" s="141" t="s">
        <v>54</v>
      </c>
      <c r="V1381" s="9">
        <v>0.54236111111111107</v>
      </c>
      <c r="W1381" s="12">
        <v>0.55277777777777781</v>
      </c>
      <c r="Z1381" s="142" t="s">
        <v>120</v>
      </c>
      <c r="AA1381" s="142" t="s">
        <v>54</v>
      </c>
    </row>
    <row r="1382" spans="1:27">
      <c r="A1382" s="4">
        <v>7110</v>
      </c>
      <c r="B1382" s="4" t="s">
        <v>40</v>
      </c>
      <c r="C1382" s="4">
        <v>1441</v>
      </c>
      <c r="D1382" s="4" t="s">
        <v>45</v>
      </c>
      <c r="E1382" s="179">
        <v>41293</v>
      </c>
      <c r="K1382" s="182">
        <v>1000574576</v>
      </c>
      <c r="L1382" s="177">
        <v>41293</v>
      </c>
      <c r="P1382" s="141" t="s">
        <v>54</v>
      </c>
      <c r="U1382" s="141" t="s">
        <v>54</v>
      </c>
      <c r="V1382" s="9">
        <v>0.6118055555555556</v>
      </c>
      <c r="W1382" s="12">
        <v>0.71805555555555556</v>
      </c>
      <c r="Z1382" s="142" t="s">
        <v>120</v>
      </c>
      <c r="AA1382" s="142" t="s">
        <v>54</v>
      </c>
    </row>
    <row r="1383" spans="1:27">
      <c r="A1383" s="4">
        <v>7110</v>
      </c>
      <c r="B1383" s="4" t="s">
        <v>40</v>
      </c>
      <c r="C1383" s="4">
        <v>1650</v>
      </c>
      <c r="D1383" s="4" t="s">
        <v>45</v>
      </c>
      <c r="E1383" s="179">
        <v>41293</v>
      </c>
      <c r="K1383" s="182">
        <v>1000574582</v>
      </c>
      <c r="L1383" s="177">
        <v>41293</v>
      </c>
      <c r="P1383" s="141" t="s">
        <v>54</v>
      </c>
      <c r="U1383" s="141" t="s">
        <v>54</v>
      </c>
      <c r="V1383" s="9">
        <v>0.70138888888888884</v>
      </c>
      <c r="W1383" s="12">
        <v>0.85416666666666663</v>
      </c>
      <c r="Z1383" s="142" t="s">
        <v>120</v>
      </c>
      <c r="AA1383" s="142" t="s">
        <v>54</v>
      </c>
    </row>
    <row r="1384" spans="1:27">
      <c r="A1384" s="4">
        <v>7108</v>
      </c>
      <c r="B1384" s="4" t="s">
        <v>38</v>
      </c>
      <c r="C1384" s="4">
        <v>2120</v>
      </c>
      <c r="D1384" s="4" t="s">
        <v>45</v>
      </c>
      <c r="E1384" s="179">
        <v>41293</v>
      </c>
      <c r="K1384" s="182">
        <v>1000574586</v>
      </c>
      <c r="L1384" s="177">
        <v>41294</v>
      </c>
      <c r="P1384" s="141" t="s">
        <v>54</v>
      </c>
      <c r="U1384" s="141" t="s">
        <v>54</v>
      </c>
      <c r="V1384" s="9">
        <v>0.88888888888888884</v>
      </c>
      <c r="W1384" s="12">
        <v>0.22916666666666666</v>
      </c>
      <c r="Z1384" s="142" t="s">
        <v>120</v>
      </c>
      <c r="AA1384" s="142" t="s">
        <v>54</v>
      </c>
    </row>
    <row r="1385" spans="1:27">
      <c r="A1385" s="4">
        <v>7110</v>
      </c>
      <c r="B1385" s="4" t="s">
        <v>40</v>
      </c>
      <c r="C1385" s="4">
        <v>1121</v>
      </c>
      <c r="D1385" s="4" t="s">
        <v>45</v>
      </c>
      <c r="E1385" s="179">
        <v>41294</v>
      </c>
      <c r="K1385" s="182">
        <v>5819</v>
      </c>
      <c r="L1385" s="177">
        <v>41294</v>
      </c>
      <c r="P1385" s="141" t="s">
        <v>54</v>
      </c>
      <c r="U1385" s="141" t="s">
        <v>54</v>
      </c>
      <c r="V1385" s="9">
        <v>0.47291666666666665</v>
      </c>
      <c r="W1385" s="12">
        <v>0.64652777777777781</v>
      </c>
      <c r="Z1385" s="142" t="s">
        <v>120</v>
      </c>
      <c r="AA1385" s="142" t="s">
        <v>54</v>
      </c>
    </row>
    <row r="1386" spans="1:27">
      <c r="A1386" s="4">
        <v>7110</v>
      </c>
      <c r="B1386" s="4" t="s">
        <v>40</v>
      </c>
      <c r="C1386" s="4">
        <v>1724</v>
      </c>
      <c r="D1386" s="4" t="s">
        <v>45</v>
      </c>
      <c r="E1386" s="179">
        <v>41294</v>
      </c>
      <c r="K1386" s="182">
        <v>25210</v>
      </c>
      <c r="L1386" s="177">
        <v>41294</v>
      </c>
      <c r="P1386" s="141" t="s">
        <v>54</v>
      </c>
      <c r="U1386" s="141" t="s">
        <v>54</v>
      </c>
      <c r="V1386" s="9">
        <v>0.72499999999999998</v>
      </c>
      <c r="W1386" s="12">
        <v>0.83333333333333337</v>
      </c>
      <c r="Z1386" s="142" t="s">
        <v>120</v>
      </c>
      <c r="AA1386" s="142" t="s">
        <v>54</v>
      </c>
    </row>
    <row r="1387" spans="1:27">
      <c r="A1387" s="4">
        <v>7110</v>
      </c>
      <c r="B1387" s="4" t="s">
        <v>40</v>
      </c>
      <c r="C1387" s="4">
        <v>2026</v>
      </c>
      <c r="D1387" s="4" t="s">
        <v>45</v>
      </c>
      <c r="E1387" s="179">
        <v>41294</v>
      </c>
      <c r="K1387" s="182">
        <v>35798</v>
      </c>
      <c r="L1387" s="177">
        <v>41294</v>
      </c>
      <c r="P1387" s="141" t="s">
        <v>54</v>
      </c>
      <c r="U1387" s="141" t="s">
        <v>54</v>
      </c>
      <c r="V1387" s="9">
        <v>0.85138888888888886</v>
      </c>
      <c r="W1387" s="12">
        <v>0.95833333333333337</v>
      </c>
      <c r="Z1387" s="142" t="s">
        <v>120</v>
      </c>
      <c r="AA1387" s="142" t="s">
        <v>54</v>
      </c>
    </row>
    <row r="1388" spans="1:27">
      <c r="A1388" s="4">
        <v>7110</v>
      </c>
      <c r="B1388" s="4" t="s">
        <v>40</v>
      </c>
      <c r="C1388" s="4">
        <v>1400</v>
      </c>
      <c r="D1388" s="4" t="s">
        <v>45</v>
      </c>
      <c r="E1388" s="179">
        <v>41294</v>
      </c>
      <c r="K1388" s="182">
        <v>189785</v>
      </c>
      <c r="L1388" s="177">
        <v>41294</v>
      </c>
      <c r="P1388" s="141" t="s">
        <v>54</v>
      </c>
      <c r="U1388" s="141" t="s">
        <v>54</v>
      </c>
      <c r="V1388" s="9">
        <v>0.58333333333333337</v>
      </c>
      <c r="W1388" s="12">
        <v>0.93055555555555558</v>
      </c>
      <c r="Z1388" s="142" t="s">
        <v>120</v>
      </c>
      <c r="AA1388" s="142" t="s">
        <v>54</v>
      </c>
    </row>
    <row r="1389" spans="1:27">
      <c r="A1389" s="4">
        <v>7110</v>
      </c>
      <c r="B1389" s="4" t="s">
        <v>40</v>
      </c>
      <c r="C1389" s="4">
        <v>903</v>
      </c>
      <c r="D1389" s="4" t="s">
        <v>45</v>
      </c>
      <c r="E1389" s="179">
        <v>41294</v>
      </c>
      <c r="K1389" s="182">
        <v>243234</v>
      </c>
      <c r="L1389" s="177">
        <v>41294</v>
      </c>
      <c r="P1389" s="141" t="s">
        <v>54</v>
      </c>
      <c r="U1389" s="141" t="s">
        <v>54</v>
      </c>
      <c r="V1389" s="9">
        <v>0.37708333333333333</v>
      </c>
      <c r="W1389" s="12">
        <v>0.6479166666666667</v>
      </c>
      <c r="Z1389" s="142" t="s">
        <v>120</v>
      </c>
      <c r="AA1389" s="142" t="s">
        <v>54</v>
      </c>
    </row>
    <row r="1390" spans="1:27">
      <c r="A1390" s="4">
        <v>7108</v>
      </c>
      <c r="B1390" s="4" t="s">
        <v>38</v>
      </c>
      <c r="C1390" s="4">
        <v>623</v>
      </c>
      <c r="D1390" s="4" t="s">
        <v>45</v>
      </c>
      <c r="E1390" s="179">
        <v>41294</v>
      </c>
      <c r="K1390" s="182">
        <v>274024</v>
      </c>
      <c r="L1390" s="177">
        <v>41294</v>
      </c>
      <c r="P1390" s="141" t="s">
        <v>54</v>
      </c>
      <c r="U1390" s="141" t="s">
        <v>54</v>
      </c>
      <c r="V1390" s="9">
        <v>0.26597222222222222</v>
      </c>
      <c r="W1390" s="12">
        <v>0.5</v>
      </c>
      <c r="Z1390" s="142" t="s">
        <v>120</v>
      </c>
      <c r="AA1390" s="142" t="s">
        <v>54</v>
      </c>
    </row>
    <row r="1391" spans="1:27">
      <c r="A1391" s="4">
        <v>7107</v>
      </c>
      <c r="B1391" s="4" t="s">
        <v>40</v>
      </c>
      <c r="C1391" s="4">
        <v>623</v>
      </c>
      <c r="D1391" s="4" t="s">
        <v>38</v>
      </c>
      <c r="E1391" s="179">
        <v>41294</v>
      </c>
      <c r="K1391" s="182">
        <v>274024</v>
      </c>
      <c r="L1391" s="177">
        <v>41294</v>
      </c>
      <c r="P1391" s="141">
        <v>0</v>
      </c>
      <c r="U1391" s="141" t="s">
        <v>54</v>
      </c>
      <c r="V1391" s="9">
        <v>0.26597222222222222</v>
      </c>
      <c r="W1391" s="12">
        <v>0.53749999999999998</v>
      </c>
      <c r="Z1391" s="142" t="s">
        <v>120</v>
      </c>
      <c r="AA1391" s="142" t="s">
        <v>54</v>
      </c>
    </row>
    <row r="1392" spans="1:27">
      <c r="A1392" s="4">
        <v>7108</v>
      </c>
      <c r="B1392" s="4" t="s">
        <v>38</v>
      </c>
      <c r="C1392" s="4">
        <v>1449</v>
      </c>
      <c r="D1392" s="4" t="s">
        <v>45</v>
      </c>
      <c r="E1392" s="179">
        <v>41294</v>
      </c>
      <c r="K1392" s="182">
        <v>293902</v>
      </c>
      <c r="L1392" s="177">
        <v>41295</v>
      </c>
      <c r="P1392" s="141" t="s">
        <v>54</v>
      </c>
      <c r="U1392" s="141" t="s">
        <v>54</v>
      </c>
      <c r="V1392" s="9">
        <v>0.61736111111111114</v>
      </c>
      <c r="W1392" s="12">
        <v>0.45555555555555555</v>
      </c>
      <c r="Z1392" s="142" t="s">
        <v>120</v>
      </c>
      <c r="AA1392" s="142" t="s">
        <v>54</v>
      </c>
    </row>
    <row r="1393" spans="1:27">
      <c r="A1393" s="4">
        <v>7107</v>
      </c>
      <c r="B1393" s="4" t="s">
        <v>39</v>
      </c>
      <c r="C1393" s="4">
        <v>1449</v>
      </c>
      <c r="D1393" s="4" t="s">
        <v>38</v>
      </c>
      <c r="E1393" s="179">
        <v>41294</v>
      </c>
      <c r="K1393" s="182">
        <v>293902</v>
      </c>
      <c r="L1393" s="177">
        <v>41295</v>
      </c>
      <c r="P1393" s="141">
        <v>0</v>
      </c>
      <c r="U1393" s="141" t="s">
        <v>54</v>
      </c>
      <c r="V1393" s="9">
        <v>0.61736111111111114</v>
      </c>
      <c r="W1393" s="12">
        <v>0.45624999999999999</v>
      </c>
      <c r="Z1393" s="142" t="s">
        <v>120</v>
      </c>
      <c r="AA1393" s="142" t="s">
        <v>54</v>
      </c>
    </row>
    <row r="1394" spans="1:27">
      <c r="A1394" s="4">
        <v>7110</v>
      </c>
      <c r="B1394" s="4" t="s">
        <v>40</v>
      </c>
      <c r="C1394" s="4">
        <v>1211</v>
      </c>
      <c r="D1394" s="4" t="s">
        <v>45</v>
      </c>
      <c r="E1394" s="179">
        <v>41294</v>
      </c>
      <c r="K1394" s="182">
        <v>82006856</v>
      </c>
      <c r="L1394" s="177">
        <v>41294</v>
      </c>
      <c r="P1394" s="141" t="s">
        <v>54</v>
      </c>
      <c r="U1394" s="141" t="s">
        <v>54</v>
      </c>
      <c r="V1394" s="9">
        <v>0.50763888888888886</v>
      </c>
      <c r="W1394" s="12">
        <v>0.7319444444444444</v>
      </c>
      <c r="Z1394" s="142" t="s">
        <v>120</v>
      </c>
      <c r="AA1394" s="142" t="s">
        <v>54</v>
      </c>
    </row>
    <row r="1395" spans="1:27">
      <c r="A1395" s="4">
        <v>7110</v>
      </c>
      <c r="B1395" s="4" t="s">
        <v>40</v>
      </c>
      <c r="C1395" s="4">
        <v>1200</v>
      </c>
      <c r="D1395" s="4" t="s">
        <v>45</v>
      </c>
      <c r="E1395" s="179">
        <v>41294</v>
      </c>
      <c r="K1395" s="182">
        <v>84030651</v>
      </c>
      <c r="L1395" s="177">
        <v>41294</v>
      </c>
      <c r="P1395" s="141" t="s">
        <v>54</v>
      </c>
      <c r="U1395" s="141" t="s">
        <v>54</v>
      </c>
      <c r="V1395" s="9">
        <v>0.5</v>
      </c>
      <c r="W1395" s="12">
        <v>0.65347222222222223</v>
      </c>
      <c r="Z1395" s="142" t="s">
        <v>120</v>
      </c>
      <c r="AA1395" s="142" t="s">
        <v>54</v>
      </c>
    </row>
    <row r="1396" spans="1:27">
      <c r="A1396" s="4">
        <v>7110</v>
      </c>
      <c r="B1396" s="4" t="s">
        <v>40</v>
      </c>
      <c r="C1396" s="4">
        <v>1040</v>
      </c>
      <c r="D1396" s="4" t="s">
        <v>45</v>
      </c>
      <c r="E1396" s="179">
        <v>41294</v>
      </c>
      <c r="K1396" s="182">
        <v>90104795</v>
      </c>
      <c r="L1396" s="177">
        <v>41294</v>
      </c>
      <c r="P1396" s="141" t="s">
        <v>54</v>
      </c>
      <c r="U1396" s="141" t="s">
        <v>54</v>
      </c>
      <c r="V1396" s="9">
        <v>0.44444444444444442</v>
      </c>
      <c r="W1396" s="12">
        <v>0.49583333333333335</v>
      </c>
      <c r="Z1396" s="142" t="s">
        <v>120</v>
      </c>
      <c r="AA1396" s="142" t="s">
        <v>54</v>
      </c>
    </row>
    <row r="1397" spans="1:27">
      <c r="A1397" s="4">
        <v>7110</v>
      </c>
      <c r="B1397" s="4" t="s">
        <v>40</v>
      </c>
      <c r="C1397" s="4">
        <v>1103</v>
      </c>
      <c r="D1397" s="4" t="s">
        <v>45</v>
      </c>
      <c r="E1397" s="179">
        <v>41294</v>
      </c>
      <c r="K1397" s="182">
        <v>99032504</v>
      </c>
      <c r="L1397" s="177">
        <v>41294</v>
      </c>
      <c r="P1397" s="141" t="s">
        <v>54</v>
      </c>
      <c r="U1397" s="141" t="s">
        <v>54</v>
      </c>
      <c r="V1397" s="9">
        <v>0.46041666666666664</v>
      </c>
      <c r="W1397" s="12">
        <v>0.68680555555555556</v>
      </c>
      <c r="Z1397" s="142" t="s">
        <v>120</v>
      </c>
      <c r="AA1397" s="142" t="s">
        <v>54</v>
      </c>
    </row>
    <row r="1398" spans="1:27">
      <c r="A1398" s="4">
        <v>7110</v>
      </c>
      <c r="B1398" s="4" t="s">
        <v>40</v>
      </c>
      <c r="C1398" s="4">
        <v>2343</v>
      </c>
      <c r="D1398" s="4" t="s">
        <v>45</v>
      </c>
      <c r="E1398" s="179">
        <v>41294</v>
      </c>
      <c r="K1398" s="182">
        <v>99035857</v>
      </c>
      <c r="L1398" s="177">
        <v>41295</v>
      </c>
      <c r="P1398" s="141" t="s">
        <v>54</v>
      </c>
      <c r="U1398" s="141" t="s">
        <v>54</v>
      </c>
      <c r="V1398" s="9">
        <v>0.98819444444444449</v>
      </c>
      <c r="W1398" s="12">
        <v>4.1666666666666664E-2</v>
      </c>
      <c r="Z1398" s="142" t="s">
        <v>120</v>
      </c>
      <c r="AA1398" s="142" t="s">
        <v>54</v>
      </c>
    </row>
    <row r="1399" spans="1:27">
      <c r="A1399" s="4">
        <v>7108</v>
      </c>
      <c r="B1399" s="4" t="s">
        <v>38</v>
      </c>
      <c r="C1399" s="4">
        <v>826</v>
      </c>
      <c r="D1399" s="4" t="s">
        <v>46</v>
      </c>
      <c r="E1399" s="179">
        <v>41294</v>
      </c>
      <c r="K1399" s="182">
        <v>1000022422</v>
      </c>
      <c r="L1399" s="177">
        <v>41294</v>
      </c>
      <c r="P1399" s="141" t="s">
        <v>54</v>
      </c>
      <c r="U1399" s="141" t="s">
        <v>54</v>
      </c>
      <c r="V1399" s="9">
        <v>0.35138888888888886</v>
      </c>
      <c r="W1399" s="12">
        <v>0.6381944444444444</v>
      </c>
      <c r="Z1399" s="142" t="s">
        <v>120</v>
      </c>
      <c r="AA1399" s="142" t="s">
        <v>54</v>
      </c>
    </row>
    <row r="1400" spans="1:27">
      <c r="A1400" s="4">
        <v>7107</v>
      </c>
      <c r="B1400" s="4" t="s">
        <v>39</v>
      </c>
      <c r="C1400" s="4">
        <v>826</v>
      </c>
      <c r="D1400" s="4" t="s">
        <v>38</v>
      </c>
      <c r="E1400" s="179">
        <v>41294</v>
      </c>
      <c r="K1400" s="182">
        <v>1000022422</v>
      </c>
      <c r="L1400" s="177">
        <v>41294</v>
      </c>
      <c r="P1400" s="141">
        <v>0</v>
      </c>
      <c r="U1400" s="141" t="s">
        <v>54</v>
      </c>
      <c r="V1400" s="9">
        <v>0.35138888888888886</v>
      </c>
      <c r="W1400" s="12">
        <v>0.63958333333333328</v>
      </c>
      <c r="Z1400" s="142" t="s">
        <v>120</v>
      </c>
      <c r="AA1400" s="142" t="s">
        <v>54</v>
      </c>
    </row>
    <row r="1401" spans="1:27">
      <c r="A1401" s="4">
        <v>7110</v>
      </c>
      <c r="B1401" s="4" t="s">
        <v>49</v>
      </c>
      <c r="C1401" s="4">
        <v>802</v>
      </c>
      <c r="D1401" s="4" t="s">
        <v>45</v>
      </c>
      <c r="E1401" s="179">
        <v>41294</v>
      </c>
      <c r="K1401" s="182">
        <v>1000030574</v>
      </c>
      <c r="L1401" s="177">
        <v>41294</v>
      </c>
      <c r="P1401" s="141" t="s">
        <v>54</v>
      </c>
      <c r="U1401" s="141" t="s">
        <v>54</v>
      </c>
      <c r="V1401" s="9">
        <v>0.3347222222222222</v>
      </c>
      <c r="W1401" s="12">
        <v>0.54791666666666672</v>
      </c>
      <c r="Z1401" s="142" t="s">
        <v>120</v>
      </c>
      <c r="AA1401" s="142" t="s">
        <v>54</v>
      </c>
    </row>
    <row r="1402" spans="1:27">
      <c r="A1402" s="4">
        <v>7110</v>
      </c>
      <c r="B1402" s="4" t="s">
        <v>40</v>
      </c>
      <c r="C1402" s="4">
        <v>1208</v>
      </c>
      <c r="D1402" s="4" t="s">
        <v>45</v>
      </c>
      <c r="E1402" s="179">
        <v>41294</v>
      </c>
      <c r="K1402" s="182">
        <v>1000046862</v>
      </c>
      <c r="L1402" s="177">
        <v>41294</v>
      </c>
      <c r="P1402" s="141" t="s">
        <v>54</v>
      </c>
      <c r="U1402" s="141" t="s">
        <v>54</v>
      </c>
      <c r="V1402" s="9">
        <v>0.50555555555555554</v>
      </c>
      <c r="W1402" s="12">
        <v>0.62361111111111112</v>
      </c>
      <c r="Z1402" s="142" t="s">
        <v>120</v>
      </c>
      <c r="AA1402" s="142" t="s">
        <v>54</v>
      </c>
    </row>
    <row r="1403" spans="1:27">
      <c r="A1403" s="4">
        <v>7110</v>
      </c>
      <c r="B1403" s="4" t="s">
        <v>40</v>
      </c>
      <c r="C1403" s="4">
        <v>2102</v>
      </c>
      <c r="D1403" s="4" t="s">
        <v>45</v>
      </c>
      <c r="E1403" s="179">
        <v>41294</v>
      </c>
      <c r="K1403" s="182">
        <v>1000049506</v>
      </c>
      <c r="L1403" s="177">
        <v>41294</v>
      </c>
      <c r="P1403" s="141" t="s">
        <v>54</v>
      </c>
      <c r="U1403" s="141" t="s">
        <v>54</v>
      </c>
      <c r="V1403" s="9">
        <v>0.87638888888888888</v>
      </c>
      <c r="W1403" s="12">
        <v>0.95833333333333337</v>
      </c>
      <c r="Z1403" s="142" t="s">
        <v>120</v>
      </c>
      <c r="AA1403" s="142" t="s">
        <v>54</v>
      </c>
    </row>
    <row r="1404" spans="1:27">
      <c r="A1404" s="4">
        <v>7110</v>
      </c>
      <c r="B1404" s="4" t="s">
        <v>40</v>
      </c>
      <c r="C1404" s="4">
        <v>851</v>
      </c>
      <c r="D1404" s="4" t="s">
        <v>45</v>
      </c>
      <c r="E1404" s="179">
        <v>41294</v>
      </c>
      <c r="K1404" s="182">
        <v>1000108187</v>
      </c>
      <c r="L1404" s="177">
        <v>41294</v>
      </c>
      <c r="P1404" s="141" t="s">
        <v>54</v>
      </c>
      <c r="U1404" s="141" t="s">
        <v>54</v>
      </c>
      <c r="V1404" s="9">
        <v>0.36875000000000002</v>
      </c>
      <c r="W1404" s="12">
        <v>0.61736111111111114</v>
      </c>
      <c r="Z1404" s="142" t="s">
        <v>120</v>
      </c>
      <c r="AA1404" s="142" t="s">
        <v>54</v>
      </c>
    </row>
    <row r="1405" spans="1:27">
      <c r="A1405" s="4">
        <v>7110</v>
      </c>
      <c r="B1405" s="4" t="s">
        <v>40</v>
      </c>
      <c r="C1405" s="4">
        <v>736</v>
      </c>
      <c r="D1405" s="4" t="s">
        <v>46</v>
      </c>
      <c r="E1405" s="179">
        <v>41294</v>
      </c>
      <c r="K1405" s="182">
        <v>1000119429</v>
      </c>
      <c r="L1405" s="177">
        <v>41294</v>
      </c>
      <c r="P1405" s="141" t="s">
        <v>54</v>
      </c>
      <c r="U1405" s="141" t="s">
        <v>54</v>
      </c>
      <c r="V1405" s="9">
        <v>0.31666666666666665</v>
      </c>
      <c r="W1405" s="12">
        <v>0.62222222222222223</v>
      </c>
      <c r="Z1405" s="142" t="s">
        <v>120</v>
      </c>
      <c r="AA1405" s="142" t="s">
        <v>54</v>
      </c>
    </row>
    <row r="1406" spans="1:27">
      <c r="A1406" s="4">
        <v>7108</v>
      </c>
      <c r="B1406" s="4" t="s">
        <v>38</v>
      </c>
      <c r="C1406" s="4">
        <v>451</v>
      </c>
      <c r="D1406" s="4" t="s">
        <v>45</v>
      </c>
      <c r="E1406" s="179">
        <v>41294</v>
      </c>
      <c r="K1406" s="182">
        <v>1000143276</v>
      </c>
      <c r="L1406" s="177">
        <v>41294</v>
      </c>
      <c r="P1406" s="141" t="s">
        <v>54</v>
      </c>
      <c r="U1406" s="141" t="s">
        <v>54</v>
      </c>
      <c r="V1406" s="9">
        <v>0.20208333333333334</v>
      </c>
      <c r="W1406" s="12">
        <v>0.4375</v>
      </c>
      <c r="Z1406" s="142" t="s">
        <v>120</v>
      </c>
      <c r="AA1406" s="142" t="s">
        <v>54</v>
      </c>
    </row>
    <row r="1407" spans="1:27">
      <c r="A1407" s="4">
        <v>7107</v>
      </c>
      <c r="B1407" s="4" t="s">
        <v>40</v>
      </c>
      <c r="C1407" s="4">
        <v>451</v>
      </c>
      <c r="D1407" s="4" t="s">
        <v>38</v>
      </c>
      <c r="E1407" s="179">
        <v>41294</v>
      </c>
      <c r="K1407" s="182">
        <v>1000143276</v>
      </c>
      <c r="L1407" s="177">
        <v>41294</v>
      </c>
      <c r="P1407" s="141">
        <v>0</v>
      </c>
      <c r="U1407" s="141" t="s">
        <v>54</v>
      </c>
      <c r="V1407" s="9">
        <v>0.20208333333333334</v>
      </c>
      <c r="W1407" s="12">
        <v>0.44861111111111113</v>
      </c>
      <c r="Z1407" s="142" t="s">
        <v>120</v>
      </c>
      <c r="AA1407" s="142" t="s">
        <v>54</v>
      </c>
    </row>
    <row r="1408" spans="1:27">
      <c r="A1408" s="4">
        <v>7108</v>
      </c>
      <c r="B1408" s="4" t="s">
        <v>38</v>
      </c>
      <c r="C1408" s="4">
        <v>716</v>
      </c>
      <c r="D1408" s="4" t="s">
        <v>45</v>
      </c>
      <c r="E1408" s="179">
        <v>41294</v>
      </c>
      <c r="K1408" s="182">
        <v>1000204655</v>
      </c>
      <c r="L1408" s="177">
        <v>41294</v>
      </c>
      <c r="P1408" s="141" t="s">
        <v>54</v>
      </c>
      <c r="U1408" s="141" t="s">
        <v>54</v>
      </c>
      <c r="V1408" s="9">
        <v>0.30277777777777776</v>
      </c>
      <c r="W1408" s="12">
        <v>0.64861111111111114</v>
      </c>
      <c r="Z1408" s="142" t="s">
        <v>120</v>
      </c>
      <c r="AA1408" s="142" t="s">
        <v>54</v>
      </c>
    </row>
    <row r="1409" spans="1:27">
      <c r="A1409" s="4">
        <v>7110</v>
      </c>
      <c r="B1409" s="4" t="s">
        <v>40</v>
      </c>
      <c r="C1409" s="4">
        <v>1006</v>
      </c>
      <c r="D1409" s="4" t="s">
        <v>45</v>
      </c>
      <c r="E1409" s="179">
        <v>41294</v>
      </c>
      <c r="K1409" s="182">
        <v>1000223695</v>
      </c>
      <c r="L1409" s="177">
        <v>41294</v>
      </c>
      <c r="P1409" s="141" t="s">
        <v>54</v>
      </c>
      <c r="U1409" s="141" t="s">
        <v>54</v>
      </c>
      <c r="V1409" s="9">
        <v>0.42083333333333334</v>
      </c>
      <c r="W1409" s="12">
        <v>0.53541666666666665</v>
      </c>
      <c r="Z1409" s="142" t="s">
        <v>120</v>
      </c>
      <c r="AA1409" s="142" t="s">
        <v>54</v>
      </c>
    </row>
    <row r="1410" spans="1:27">
      <c r="A1410" s="4">
        <v>7110</v>
      </c>
      <c r="B1410" s="4" t="s">
        <v>40</v>
      </c>
      <c r="C1410" s="4">
        <v>2315</v>
      </c>
      <c r="D1410" s="4" t="s">
        <v>45</v>
      </c>
      <c r="E1410" s="179">
        <v>41294</v>
      </c>
      <c r="K1410" s="182">
        <v>1000306588</v>
      </c>
      <c r="L1410" s="177">
        <v>41295</v>
      </c>
      <c r="P1410" s="141" t="s">
        <v>54</v>
      </c>
      <c r="U1410" s="141" t="s">
        <v>54</v>
      </c>
      <c r="V1410" s="9">
        <v>0.96875</v>
      </c>
      <c r="W1410" s="12">
        <v>2.7777777777777776E-2</v>
      </c>
      <c r="Z1410" s="142" t="s">
        <v>120</v>
      </c>
      <c r="AA1410" s="142" t="s">
        <v>54</v>
      </c>
    </row>
    <row r="1411" spans="1:27">
      <c r="A1411" s="4">
        <v>7110</v>
      </c>
      <c r="B1411" s="4" t="s">
        <v>40</v>
      </c>
      <c r="C1411" s="4">
        <v>1444</v>
      </c>
      <c r="D1411" s="4" t="s">
        <v>45</v>
      </c>
      <c r="E1411" s="179">
        <v>41294</v>
      </c>
      <c r="K1411" s="182">
        <v>1000327139</v>
      </c>
      <c r="L1411" s="177">
        <v>41294</v>
      </c>
      <c r="P1411" s="141" t="s">
        <v>54</v>
      </c>
      <c r="U1411" s="141" t="s">
        <v>54</v>
      </c>
      <c r="V1411" s="9">
        <v>0.61388888888888893</v>
      </c>
      <c r="W1411" s="12">
        <v>0.73402777777777772</v>
      </c>
      <c r="Z1411" s="142" t="s">
        <v>120</v>
      </c>
      <c r="AA1411" s="142" t="s">
        <v>54</v>
      </c>
    </row>
    <row r="1412" spans="1:27">
      <c r="A1412" s="4">
        <v>7110</v>
      </c>
      <c r="B1412" s="4" t="s">
        <v>40</v>
      </c>
      <c r="C1412" s="4">
        <v>1738</v>
      </c>
      <c r="D1412" s="4" t="s">
        <v>45</v>
      </c>
      <c r="E1412" s="179">
        <v>41294</v>
      </c>
      <c r="K1412" s="182">
        <v>1000339334</v>
      </c>
      <c r="L1412" s="177">
        <v>41294</v>
      </c>
      <c r="P1412" s="141" t="s">
        <v>54</v>
      </c>
      <c r="U1412" s="141" t="s">
        <v>54</v>
      </c>
      <c r="V1412" s="9">
        <v>0.73472222222222228</v>
      </c>
      <c r="W1412" s="12">
        <v>0.8666666666666667</v>
      </c>
      <c r="Z1412" s="142" t="s">
        <v>120</v>
      </c>
      <c r="AA1412" s="142" t="s">
        <v>54</v>
      </c>
    </row>
    <row r="1413" spans="1:27">
      <c r="A1413" s="4">
        <v>7110</v>
      </c>
      <c r="B1413" s="4" t="s">
        <v>40</v>
      </c>
      <c r="C1413" s="4">
        <v>1538</v>
      </c>
      <c r="D1413" s="4" t="s">
        <v>45</v>
      </c>
      <c r="E1413" s="179">
        <v>41294</v>
      </c>
      <c r="K1413" s="182">
        <v>1000350073</v>
      </c>
      <c r="L1413" s="177">
        <v>41294</v>
      </c>
      <c r="P1413" s="141" t="s">
        <v>54</v>
      </c>
      <c r="U1413" s="141" t="s">
        <v>54</v>
      </c>
      <c r="V1413" s="9">
        <v>0.65138888888888891</v>
      </c>
      <c r="W1413" s="12">
        <v>0.76458333333333328</v>
      </c>
      <c r="Z1413" s="142" t="s">
        <v>120</v>
      </c>
      <c r="AA1413" s="142" t="s">
        <v>54</v>
      </c>
    </row>
    <row r="1414" spans="1:27">
      <c r="A1414" s="4">
        <v>7108</v>
      </c>
      <c r="B1414" s="4" t="s">
        <v>38</v>
      </c>
      <c r="C1414" s="4">
        <v>1332</v>
      </c>
      <c r="D1414" s="4" t="s">
        <v>45</v>
      </c>
      <c r="E1414" s="179">
        <v>41294</v>
      </c>
      <c r="K1414" s="182">
        <v>1000358649</v>
      </c>
      <c r="L1414" s="177">
        <v>41294</v>
      </c>
      <c r="P1414" s="141" t="s">
        <v>54</v>
      </c>
      <c r="U1414" s="141" t="s">
        <v>54</v>
      </c>
      <c r="V1414" s="9">
        <v>0.56388888888888888</v>
      </c>
      <c r="W1414" s="12">
        <v>0.88055555555555554</v>
      </c>
      <c r="Z1414" s="142" t="s">
        <v>120</v>
      </c>
      <c r="AA1414" s="142" t="s">
        <v>54</v>
      </c>
    </row>
    <row r="1415" spans="1:27">
      <c r="A1415" s="4">
        <v>7110</v>
      </c>
      <c r="B1415" s="4" t="s">
        <v>40</v>
      </c>
      <c r="C1415" s="4">
        <v>1308</v>
      </c>
      <c r="D1415" s="4" t="s">
        <v>45</v>
      </c>
      <c r="E1415" s="179">
        <v>41294</v>
      </c>
      <c r="K1415" s="182">
        <v>1000364149</v>
      </c>
      <c r="L1415" s="177">
        <v>41294</v>
      </c>
      <c r="P1415" s="141" t="s">
        <v>54</v>
      </c>
      <c r="U1415" s="141" t="s">
        <v>54</v>
      </c>
      <c r="V1415" s="9">
        <v>0.54722222222222228</v>
      </c>
      <c r="W1415" s="12">
        <v>0.7680555555555556</v>
      </c>
      <c r="Z1415" s="142" t="s">
        <v>120</v>
      </c>
      <c r="AA1415" s="142" t="s">
        <v>54</v>
      </c>
    </row>
    <row r="1416" spans="1:27">
      <c r="A1416" s="4">
        <v>7110</v>
      </c>
      <c r="B1416" s="4" t="s">
        <v>40</v>
      </c>
      <c r="C1416" s="4">
        <v>1742</v>
      </c>
      <c r="D1416" s="4" t="s">
        <v>45</v>
      </c>
      <c r="E1416" s="179">
        <v>41294</v>
      </c>
      <c r="K1416" s="182">
        <v>1000365683</v>
      </c>
      <c r="L1416" s="177">
        <v>41294</v>
      </c>
      <c r="P1416" s="141" t="s">
        <v>54</v>
      </c>
      <c r="U1416" s="141" t="s">
        <v>54</v>
      </c>
      <c r="V1416" s="9">
        <v>0.73750000000000004</v>
      </c>
      <c r="W1416" s="12">
        <v>0.75694444444444442</v>
      </c>
      <c r="Z1416" s="142" t="s">
        <v>120</v>
      </c>
      <c r="AA1416" s="142" t="s">
        <v>54</v>
      </c>
    </row>
    <row r="1417" spans="1:27">
      <c r="A1417" s="4">
        <v>7110</v>
      </c>
      <c r="B1417" s="4" t="s">
        <v>40</v>
      </c>
      <c r="C1417" s="4">
        <v>1844</v>
      </c>
      <c r="D1417" s="4" t="s">
        <v>45</v>
      </c>
      <c r="E1417" s="179">
        <v>41294</v>
      </c>
      <c r="K1417" s="182">
        <v>1000374691</v>
      </c>
      <c r="L1417" s="177">
        <v>41294</v>
      </c>
      <c r="P1417" s="141" t="s">
        <v>54</v>
      </c>
      <c r="U1417" s="141" t="s">
        <v>54</v>
      </c>
      <c r="V1417" s="9">
        <v>0.78055555555555556</v>
      </c>
      <c r="W1417" s="12">
        <v>0.83402777777777781</v>
      </c>
      <c r="Z1417" s="142" t="s">
        <v>120</v>
      </c>
      <c r="AA1417" s="142" t="s">
        <v>54</v>
      </c>
    </row>
    <row r="1418" spans="1:27">
      <c r="A1418" s="4">
        <v>7108</v>
      </c>
      <c r="B1418" s="4" t="s">
        <v>38</v>
      </c>
      <c r="C1418" s="4">
        <v>335</v>
      </c>
      <c r="D1418" s="4" t="s">
        <v>45</v>
      </c>
      <c r="E1418" s="179">
        <v>41294</v>
      </c>
      <c r="K1418" s="182">
        <v>1000385717</v>
      </c>
      <c r="L1418" s="177">
        <v>41294</v>
      </c>
      <c r="P1418" s="141" t="s">
        <v>54</v>
      </c>
      <c r="U1418" s="141" t="s">
        <v>54</v>
      </c>
      <c r="V1418" s="9">
        <v>0.14930555555555555</v>
      </c>
      <c r="W1418" s="12">
        <v>0.43958333333333333</v>
      </c>
      <c r="Z1418" s="142" t="s">
        <v>120</v>
      </c>
      <c r="AA1418" s="142" t="s">
        <v>54</v>
      </c>
    </row>
    <row r="1419" spans="1:27">
      <c r="A1419" s="4">
        <v>7107</v>
      </c>
      <c r="B1419" s="4" t="s">
        <v>40</v>
      </c>
      <c r="C1419" s="4">
        <v>335</v>
      </c>
      <c r="D1419" s="4" t="s">
        <v>38</v>
      </c>
      <c r="E1419" s="179">
        <v>41294</v>
      </c>
      <c r="K1419" s="182">
        <v>1000385717</v>
      </c>
      <c r="L1419" s="177">
        <v>41294</v>
      </c>
      <c r="P1419" s="141">
        <v>0</v>
      </c>
      <c r="U1419" s="141" t="s">
        <v>54</v>
      </c>
      <c r="V1419" s="9">
        <v>0.14930555555555555</v>
      </c>
      <c r="W1419" s="12">
        <v>0.44027777777777777</v>
      </c>
      <c r="Z1419" s="142" t="s">
        <v>120</v>
      </c>
      <c r="AA1419" s="142" t="s">
        <v>54</v>
      </c>
    </row>
    <row r="1420" spans="1:27">
      <c r="A1420" s="4">
        <v>7108</v>
      </c>
      <c r="B1420" s="4" t="s">
        <v>38</v>
      </c>
      <c r="C1420" s="4">
        <v>949</v>
      </c>
      <c r="D1420" s="4" t="s">
        <v>45</v>
      </c>
      <c r="E1420" s="179">
        <v>41294</v>
      </c>
      <c r="K1420" s="182">
        <v>1000440159</v>
      </c>
      <c r="L1420" s="177">
        <v>41294</v>
      </c>
      <c r="P1420" s="141" t="s">
        <v>54</v>
      </c>
      <c r="U1420" s="141" t="s">
        <v>54</v>
      </c>
      <c r="V1420" s="9">
        <v>0.40902777777777777</v>
      </c>
      <c r="W1420" s="12">
        <v>0.66041666666666665</v>
      </c>
      <c r="Z1420" s="142" t="s">
        <v>120</v>
      </c>
      <c r="AA1420" s="142" t="s">
        <v>54</v>
      </c>
    </row>
    <row r="1421" spans="1:27">
      <c r="A1421" s="4">
        <v>7110</v>
      </c>
      <c r="B1421" s="4" t="s">
        <v>40</v>
      </c>
      <c r="C1421" s="4">
        <v>625</v>
      </c>
      <c r="D1421" s="4" t="s">
        <v>45</v>
      </c>
      <c r="E1421" s="179">
        <v>41294</v>
      </c>
      <c r="K1421" s="182">
        <v>1000469234</v>
      </c>
      <c r="L1421" s="177">
        <v>41294</v>
      </c>
      <c r="P1421" s="141" t="s">
        <v>54</v>
      </c>
      <c r="U1421" s="141" t="s">
        <v>54</v>
      </c>
      <c r="V1421" s="9">
        <v>0.2673611111111111</v>
      </c>
      <c r="W1421" s="12">
        <v>0.61944444444444446</v>
      </c>
      <c r="Z1421" s="142" t="s">
        <v>120</v>
      </c>
      <c r="AA1421" s="142" t="s">
        <v>54</v>
      </c>
    </row>
    <row r="1422" spans="1:27">
      <c r="A1422" s="4">
        <v>7110</v>
      </c>
      <c r="B1422" s="4" t="s">
        <v>49</v>
      </c>
      <c r="C1422" s="4">
        <v>726</v>
      </c>
      <c r="D1422" s="4" t="s">
        <v>51</v>
      </c>
      <c r="E1422" s="179">
        <v>41294</v>
      </c>
      <c r="K1422" s="182">
        <v>1000509019</v>
      </c>
      <c r="L1422" s="177">
        <v>41294</v>
      </c>
      <c r="P1422" s="141" t="s">
        <v>54</v>
      </c>
      <c r="U1422" s="141" t="s">
        <v>54</v>
      </c>
      <c r="V1422" s="9">
        <v>0.30972222222222223</v>
      </c>
      <c r="W1422" s="12">
        <v>0.37152777777777779</v>
      </c>
      <c r="Z1422" s="142" t="s">
        <v>120</v>
      </c>
      <c r="AA1422" s="142" t="s">
        <v>54</v>
      </c>
    </row>
    <row r="1423" spans="1:27">
      <c r="A1423" s="4">
        <v>7110</v>
      </c>
      <c r="B1423" s="4" t="s">
        <v>40</v>
      </c>
      <c r="C1423" s="4">
        <v>1607</v>
      </c>
      <c r="D1423" s="4" t="s">
        <v>45</v>
      </c>
      <c r="E1423" s="179">
        <v>41294</v>
      </c>
      <c r="K1423" s="182">
        <v>1000536199</v>
      </c>
      <c r="L1423" s="177">
        <v>41294</v>
      </c>
      <c r="P1423" s="141" t="s">
        <v>54</v>
      </c>
      <c r="U1423" s="141" t="s">
        <v>54</v>
      </c>
      <c r="V1423" s="9">
        <v>0.67152777777777772</v>
      </c>
      <c r="W1423" s="12">
        <v>0.82777777777777772</v>
      </c>
      <c r="Z1423" s="142" t="s">
        <v>120</v>
      </c>
      <c r="AA1423" s="142" t="s">
        <v>54</v>
      </c>
    </row>
    <row r="1424" spans="1:27">
      <c r="A1424" s="4">
        <v>7110</v>
      </c>
      <c r="B1424" s="4" t="s">
        <v>40</v>
      </c>
      <c r="C1424" s="4">
        <v>1236</v>
      </c>
      <c r="D1424" s="4" t="s">
        <v>45</v>
      </c>
      <c r="E1424" s="179">
        <v>41294</v>
      </c>
      <c r="K1424" s="182">
        <v>1000548409</v>
      </c>
      <c r="L1424" s="177">
        <v>41294</v>
      </c>
      <c r="P1424" s="141" t="s">
        <v>54</v>
      </c>
      <c r="U1424" s="141" t="s">
        <v>54</v>
      </c>
      <c r="V1424" s="9">
        <v>0.52500000000000002</v>
      </c>
      <c r="W1424" s="12">
        <v>0.7944444444444444</v>
      </c>
      <c r="Z1424" s="142" t="s">
        <v>120</v>
      </c>
      <c r="AA1424" s="142" t="s">
        <v>54</v>
      </c>
    </row>
    <row r="1425" spans="1:27">
      <c r="A1425" s="4">
        <v>7108</v>
      </c>
      <c r="B1425" s="4" t="s">
        <v>38</v>
      </c>
      <c r="C1425" s="4">
        <v>1057</v>
      </c>
      <c r="D1425" s="4" t="s">
        <v>46</v>
      </c>
      <c r="E1425" s="179">
        <v>41294</v>
      </c>
      <c r="K1425" s="182">
        <v>1000573910</v>
      </c>
      <c r="L1425" s="177">
        <v>41294</v>
      </c>
      <c r="P1425" s="141" t="s">
        <v>54</v>
      </c>
      <c r="U1425" s="141" t="s">
        <v>54</v>
      </c>
      <c r="V1425" s="9">
        <v>0.45624999999999999</v>
      </c>
      <c r="W1425" s="12">
        <v>0.70625000000000004</v>
      </c>
      <c r="Z1425" s="142" t="s">
        <v>120</v>
      </c>
      <c r="AA1425" s="142" t="s">
        <v>54</v>
      </c>
    </row>
    <row r="1426" spans="1:27">
      <c r="A1426" s="4">
        <v>7107</v>
      </c>
      <c r="B1426" s="4" t="s">
        <v>39</v>
      </c>
      <c r="C1426" s="4">
        <v>1057</v>
      </c>
      <c r="D1426" s="4" t="s">
        <v>38</v>
      </c>
      <c r="E1426" s="179">
        <v>41294</v>
      </c>
      <c r="K1426" s="182">
        <v>1000573910</v>
      </c>
      <c r="L1426" s="177">
        <v>41294</v>
      </c>
      <c r="P1426" s="141">
        <v>0</v>
      </c>
      <c r="U1426" s="141" t="s">
        <v>54</v>
      </c>
      <c r="V1426" s="9">
        <v>0.45624999999999999</v>
      </c>
      <c r="W1426" s="12">
        <v>0.76736111111111116</v>
      </c>
      <c r="Z1426" s="142" t="s">
        <v>120</v>
      </c>
      <c r="AA1426" s="142" t="s">
        <v>54</v>
      </c>
    </row>
    <row r="1427" spans="1:27">
      <c r="A1427" s="4">
        <v>7110</v>
      </c>
      <c r="B1427" s="4" t="s">
        <v>40</v>
      </c>
      <c r="C1427" s="4">
        <v>118</v>
      </c>
      <c r="D1427" s="4" t="s">
        <v>45</v>
      </c>
      <c r="E1427" s="179">
        <v>41294</v>
      </c>
      <c r="K1427" s="182">
        <v>1000574595</v>
      </c>
      <c r="L1427" s="177">
        <v>41294</v>
      </c>
      <c r="P1427" s="141" t="s">
        <v>54</v>
      </c>
      <c r="U1427" s="141" t="s">
        <v>54</v>
      </c>
      <c r="V1427" s="9">
        <v>5.4166666666666669E-2</v>
      </c>
      <c r="W1427" s="12">
        <v>0.54166666666666663</v>
      </c>
      <c r="Z1427" s="142" t="s">
        <v>120</v>
      </c>
      <c r="AA1427" s="142" t="s">
        <v>54</v>
      </c>
    </row>
    <row r="1428" spans="1:27">
      <c r="A1428" s="4">
        <v>7108</v>
      </c>
      <c r="B1428" s="4" t="s">
        <v>38</v>
      </c>
      <c r="C1428" s="4">
        <v>249</v>
      </c>
      <c r="D1428" s="4" t="s">
        <v>45</v>
      </c>
      <c r="E1428" s="179">
        <v>41294</v>
      </c>
      <c r="K1428" s="182">
        <v>1000574599</v>
      </c>
      <c r="L1428" s="177">
        <v>41294</v>
      </c>
      <c r="P1428" s="141" t="s">
        <v>54</v>
      </c>
      <c r="U1428" s="141" t="s">
        <v>54</v>
      </c>
      <c r="V1428" s="9">
        <v>0.11736111111111111</v>
      </c>
      <c r="W1428" s="12">
        <v>0.22291666666666668</v>
      </c>
      <c r="Z1428" s="142" t="s">
        <v>120</v>
      </c>
      <c r="AA1428" s="142" t="s">
        <v>54</v>
      </c>
    </row>
    <row r="1429" spans="1:27">
      <c r="A1429" s="4">
        <v>7110</v>
      </c>
      <c r="B1429" s="4" t="s">
        <v>40</v>
      </c>
      <c r="C1429" s="4">
        <v>309</v>
      </c>
      <c r="D1429" s="4" t="s">
        <v>45</v>
      </c>
      <c r="E1429" s="179">
        <v>41294</v>
      </c>
      <c r="K1429" s="182">
        <v>1000574601</v>
      </c>
      <c r="L1429" s="177">
        <v>41294</v>
      </c>
      <c r="P1429" s="141" t="s">
        <v>54</v>
      </c>
      <c r="U1429" s="141" t="s">
        <v>54</v>
      </c>
      <c r="V1429" s="9">
        <v>0.13125000000000001</v>
      </c>
      <c r="W1429" s="12">
        <v>0.25</v>
      </c>
      <c r="Z1429" s="142" t="s">
        <v>120</v>
      </c>
      <c r="AA1429" s="142" t="s">
        <v>54</v>
      </c>
    </row>
    <row r="1430" spans="1:27">
      <c r="A1430" s="4">
        <v>7110</v>
      </c>
      <c r="B1430" s="4" t="s">
        <v>40</v>
      </c>
      <c r="C1430" s="4">
        <v>1030</v>
      </c>
      <c r="D1430" s="4" t="s">
        <v>45</v>
      </c>
      <c r="E1430" s="179">
        <v>41294</v>
      </c>
      <c r="K1430" s="182">
        <v>1000574608</v>
      </c>
      <c r="L1430" s="177">
        <v>41294</v>
      </c>
      <c r="P1430" s="141" t="s">
        <v>54</v>
      </c>
      <c r="U1430" s="141" t="s">
        <v>54</v>
      </c>
      <c r="V1430" s="9">
        <v>0.4375</v>
      </c>
      <c r="W1430" s="12">
        <v>0.47916666666666669</v>
      </c>
      <c r="Z1430" s="142" t="s">
        <v>120</v>
      </c>
      <c r="AA1430" s="142" t="s">
        <v>54</v>
      </c>
    </row>
    <row r="1431" spans="1:27">
      <c r="A1431" s="4">
        <v>7110</v>
      </c>
      <c r="B1431" s="4" t="s">
        <v>40</v>
      </c>
      <c r="C1431" s="4">
        <v>1319</v>
      </c>
      <c r="D1431" s="4" t="s">
        <v>45</v>
      </c>
      <c r="E1431" s="179">
        <v>41294</v>
      </c>
      <c r="K1431" s="182">
        <v>1000574619</v>
      </c>
      <c r="L1431" s="177">
        <v>41294</v>
      </c>
      <c r="P1431" s="141" t="s">
        <v>54</v>
      </c>
      <c r="U1431" s="141" t="s">
        <v>54</v>
      </c>
      <c r="V1431" s="9">
        <v>0.55486111111111114</v>
      </c>
      <c r="W1431" s="12">
        <v>0.68958333333333333</v>
      </c>
      <c r="Z1431" s="142" t="s">
        <v>120</v>
      </c>
      <c r="AA1431" s="142" t="s">
        <v>54</v>
      </c>
    </row>
    <row r="1432" spans="1:27">
      <c r="A1432" s="4">
        <v>7108</v>
      </c>
      <c r="B1432" s="4" t="s">
        <v>38</v>
      </c>
      <c r="C1432" s="4">
        <v>1524</v>
      </c>
      <c r="D1432" s="4" t="s">
        <v>45</v>
      </c>
      <c r="E1432" s="179">
        <v>41294</v>
      </c>
      <c r="K1432" s="182">
        <v>1000574627</v>
      </c>
      <c r="L1432" s="177">
        <v>41294</v>
      </c>
      <c r="P1432" s="141" t="s">
        <v>54</v>
      </c>
      <c r="U1432" s="141" t="s">
        <v>54</v>
      </c>
      <c r="V1432" s="9">
        <v>0.64166666666666672</v>
      </c>
      <c r="W1432" s="12">
        <v>0.94097222222222221</v>
      </c>
      <c r="Z1432" s="142" t="s">
        <v>120</v>
      </c>
      <c r="AA1432" s="142" t="s">
        <v>54</v>
      </c>
    </row>
    <row r="1433" spans="1:27">
      <c r="A1433" s="4">
        <v>7110</v>
      </c>
      <c r="B1433" s="4" t="s">
        <v>40</v>
      </c>
      <c r="C1433" s="4">
        <v>1551</v>
      </c>
      <c r="D1433" s="4" t="s">
        <v>45</v>
      </c>
      <c r="E1433" s="179">
        <v>41294</v>
      </c>
      <c r="K1433" s="182">
        <v>1000574631</v>
      </c>
      <c r="L1433" s="177">
        <v>41294</v>
      </c>
      <c r="P1433" s="141" t="s">
        <v>54</v>
      </c>
      <c r="U1433" s="141" t="s">
        <v>54</v>
      </c>
      <c r="V1433" s="9">
        <v>0.66041666666666665</v>
      </c>
      <c r="W1433" s="12">
        <v>0.79027777777777775</v>
      </c>
      <c r="Z1433" s="142" t="s">
        <v>120</v>
      </c>
      <c r="AA1433" s="142" t="s">
        <v>54</v>
      </c>
    </row>
    <row r="1434" spans="1:27">
      <c r="A1434" s="4">
        <v>7110</v>
      </c>
      <c r="B1434" s="4" t="s">
        <v>40</v>
      </c>
      <c r="C1434" s="4">
        <v>1644</v>
      </c>
      <c r="D1434" s="4" t="s">
        <v>45</v>
      </c>
      <c r="E1434" s="179">
        <v>41294</v>
      </c>
      <c r="K1434" s="182">
        <v>1000574635</v>
      </c>
      <c r="L1434" s="177">
        <v>41294</v>
      </c>
      <c r="P1434" s="141" t="s">
        <v>54</v>
      </c>
      <c r="U1434" s="141" t="s">
        <v>54</v>
      </c>
      <c r="V1434" s="9">
        <v>0.69722222222222219</v>
      </c>
      <c r="W1434" s="12">
        <v>0.82638888888888884</v>
      </c>
      <c r="Z1434" s="142" t="s">
        <v>120</v>
      </c>
      <c r="AA1434" s="142" t="s">
        <v>54</v>
      </c>
    </row>
    <row r="1435" spans="1:27">
      <c r="A1435" s="4">
        <v>7110</v>
      </c>
      <c r="B1435" s="4" t="s">
        <v>40</v>
      </c>
      <c r="C1435" s="4">
        <v>1700</v>
      </c>
      <c r="D1435" s="4" t="s">
        <v>45</v>
      </c>
      <c r="E1435" s="179">
        <v>41294</v>
      </c>
      <c r="K1435" s="182">
        <v>1000574637</v>
      </c>
      <c r="L1435" s="177">
        <v>41294</v>
      </c>
      <c r="P1435" s="141" t="s">
        <v>54</v>
      </c>
      <c r="U1435" s="141" t="s">
        <v>54</v>
      </c>
      <c r="V1435" s="9">
        <v>0.70833333333333337</v>
      </c>
      <c r="W1435" s="12">
        <v>0.76736111111111116</v>
      </c>
      <c r="Z1435" s="142" t="s">
        <v>120</v>
      </c>
      <c r="AA1435" s="142" t="s">
        <v>54</v>
      </c>
    </row>
    <row r="1436" spans="1:27">
      <c r="A1436" s="4">
        <v>7110</v>
      </c>
      <c r="B1436" s="4" t="s">
        <v>40</v>
      </c>
      <c r="C1436" s="4">
        <v>2054</v>
      </c>
      <c r="D1436" s="4" t="s">
        <v>45</v>
      </c>
      <c r="E1436" s="179">
        <v>41294</v>
      </c>
      <c r="K1436" s="182">
        <v>1000574643</v>
      </c>
      <c r="L1436" s="177">
        <v>41295</v>
      </c>
      <c r="P1436" s="141" t="s">
        <v>54</v>
      </c>
      <c r="U1436" s="141" t="s">
        <v>54</v>
      </c>
      <c r="V1436" s="9">
        <v>0.87083333333333335</v>
      </c>
      <c r="W1436" s="12">
        <v>1.0416666666666666E-2</v>
      </c>
      <c r="Z1436" s="142" t="s">
        <v>120</v>
      </c>
      <c r="AA1436" s="142" t="s">
        <v>54</v>
      </c>
    </row>
    <row r="1437" spans="1:27">
      <c r="A1437" s="4">
        <v>7110</v>
      </c>
      <c r="B1437" s="4" t="s">
        <v>40</v>
      </c>
      <c r="C1437" s="4">
        <v>2137</v>
      </c>
      <c r="D1437" s="4" t="s">
        <v>45</v>
      </c>
      <c r="E1437" s="179">
        <v>41294</v>
      </c>
      <c r="K1437" s="182">
        <v>1000574644</v>
      </c>
      <c r="L1437" s="177">
        <v>41295</v>
      </c>
      <c r="P1437" s="141" t="s">
        <v>54</v>
      </c>
      <c r="U1437" s="141" t="s">
        <v>54</v>
      </c>
      <c r="V1437" s="9">
        <v>0.90069444444444446</v>
      </c>
      <c r="W1437" s="12">
        <v>0.33888888888888891</v>
      </c>
      <c r="Z1437" s="142" t="s">
        <v>120</v>
      </c>
      <c r="AA1437" s="142" t="s">
        <v>54</v>
      </c>
    </row>
    <row r="1438" spans="1:27">
      <c r="A1438" s="4">
        <v>7108</v>
      </c>
      <c r="B1438" s="4" t="s">
        <v>38</v>
      </c>
      <c r="C1438" s="4">
        <v>645</v>
      </c>
      <c r="D1438" s="4" t="s">
        <v>45</v>
      </c>
      <c r="E1438" s="179">
        <v>41295</v>
      </c>
      <c r="K1438" s="182">
        <v>12350</v>
      </c>
      <c r="L1438" s="177">
        <v>41295</v>
      </c>
      <c r="P1438" s="141" t="s">
        <v>54</v>
      </c>
      <c r="U1438" s="141" t="s">
        <v>54</v>
      </c>
      <c r="V1438" s="9">
        <v>0.28125</v>
      </c>
      <c r="W1438" s="12">
        <v>0.64861111111111114</v>
      </c>
      <c r="Z1438" s="142" t="s">
        <v>120</v>
      </c>
      <c r="AA1438" s="142" t="s">
        <v>54</v>
      </c>
    </row>
    <row r="1439" spans="1:27">
      <c r="A1439" s="4">
        <v>7107</v>
      </c>
      <c r="B1439" s="4" t="s">
        <v>39</v>
      </c>
      <c r="C1439" s="4">
        <v>645</v>
      </c>
      <c r="D1439" s="4" t="s">
        <v>38</v>
      </c>
      <c r="E1439" s="179">
        <v>41295</v>
      </c>
      <c r="K1439" s="182">
        <v>12350</v>
      </c>
      <c r="L1439" s="177">
        <v>41295</v>
      </c>
      <c r="P1439" s="141">
        <v>0</v>
      </c>
      <c r="U1439" s="141" t="s">
        <v>54</v>
      </c>
      <c r="V1439" s="9">
        <v>0.28125</v>
      </c>
      <c r="W1439" s="12">
        <v>0.64930555555555558</v>
      </c>
      <c r="Z1439" s="142" t="s">
        <v>120</v>
      </c>
      <c r="AA1439" s="142" t="s">
        <v>54</v>
      </c>
    </row>
    <row r="1440" spans="1:27">
      <c r="A1440" s="4">
        <v>7110</v>
      </c>
      <c r="B1440" s="4" t="s">
        <v>40</v>
      </c>
      <c r="C1440" s="4">
        <v>1109</v>
      </c>
      <c r="D1440" s="4" t="s">
        <v>45</v>
      </c>
      <c r="E1440" s="179">
        <v>41295</v>
      </c>
      <c r="K1440" s="182">
        <v>216759</v>
      </c>
      <c r="L1440" s="177">
        <v>41295</v>
      </c>
      <c r="P1440" s="141" t="s">
        <v>54</v>
      </c>
      <c r="U1440" s="141" t="s">
        <v>54</v>
      </c>
      <c r="V1440" s="9">
        <v>0.46458333333333335</v>
      </c>
      <c r="W1440" s="12">
        <v>0.50694444444444442</v>
      </c>
      <c r="Z1440" s="142" t="s">
        <v>120</v>
      </c>
      <c r="AA1440" s="142" t="s">
        <v>54</v>
      </c>
    </row>
    <row r="1441" spans="1:27">
      <c r="A1441" s="4">
        <v>7110</v>
      </c>
      <c r="B1441" s="4" t="s">
        <v>40</v>
      </c>
      <c r="C1441" s="4">
        <v>1129</v>
      </c>
      <c r="D1441" s="4" t="s">
        <v>45</v>
      </c>
      <c r="E1441" s="179">
        <v>41295</v>
      </c>
      <c r="K1441" s="182">
        <v>296354</v>
      </c>
      <c r="L1441" s="177">
        <v>41295</v>
      </c>
      <c r="P1441" s="141" t="s">
        <v>54</v>
      </c>
      <c r="U1441" s="141" t="s">
        <v>54</v>
      </c>
      <c r="V1441" s="9">
        <v>0.47847222222222224</v>
      </c>
      <c r="W1441" s="12">
        <v>0.70694444444444449</v>
      </c>
      <c r="Z1441" s="142" t="s">
        <v>120</v>
      </c>
      <c r="AA1441" s="142" t="s">
        <v>54</v>
      </c>
    </row>
    <row r="1442" spans="1:27">
      <c r="A1442" s="4">
        <v>7110</v>
      </c>
      <c r="B1442" s="4" t="s">
        <v>40</v>
      </c>
      <c r="C1442" s="4">
        <v>1640</v>
      </c>
      <c r="D1442" s="4" t="s">
        <v>45</v>
      </c>
      <c r="E1442" s="179">
        <v>41295</v>
      </c>
      <c r="K1442" s="182">
        <v>296559</v>
      </c>
      <c r="L1442" s="177">
        <v>41295</v>
      </c>
      <c r="P1442" s="141" t="s">
        <v>54</v>
      </c>
      <c r="U1442" s="141" t="s">
        <v>54</v>
      </c>
      <c r="V1442" s="9">
        <v>0.69444444444444442</v>
      </c>
      <c r="W1442" s="12">
        <v>0.73055555555555551</v>
      </c>
      <c r="Z1442" s="142" t="s">
        <v>120</v>
      </c>
      <c r="AA1442" s="142" t="s">
        <v>54</v>
      </c>
    </row>
    <row r="1443" spans="1:27">
      <c r="A1443" s="4">
        <v>7110</v>
      </c>
      <c r="B1443" s="4" t="s">
        <v>40</v>
      </c>
      <c r="C1443" s="4">
        <v>1000</v>
      </c>
      <c r="D1443" s="4" t="s">
        <v>45</v>
      </c>
      <c r="E1443" s="179">
        <v>41295</v>
      </c>
      <c r="K1443" s="182">
        <v>90000322</v>
      </c>
      <c r="L1443" s="177">
        <v>41295</v>
      </c>
      <c r="P1443" s="141" t="s">
        <v>54</v>
      </c>
      <c r="U1443" s="141" t="s">
        <v>54</v>
      </c>
      <c r="V1443" s="9">
        <v>0.41666666666666669</v>
      </c>
      <c r="W1443" s="12">
        <v>0.45208333333333334</v>
      </c>
      <c r="Z1443" s="142" t="s">
        <v>120</v>
      </c>
      <c r="AA1443" s="142" t="s">
        <v>54</v>
      </c>
    </row>
    <row r="1444" spans="1:27">
      <c r="A1444" s="4">
        <v>7108</v>
      </c>
      <c r="B1444" s="4" t="s">
        <v>38</v>
      </c>
      <c r="C1444" s="4">
        <v>1058</v>
      </c>
      <c r="D1444" s="4" t="s">
        <v>45</v>
      </c>
      <c r="E1444" s="179">
        <v>41295</v>
      </c>
      <c r="K1444" s="182">
        <v>90019306</v>
      </c>
      <c r="L1444" s="177">
        <v>41295</v>
      </c>
      <c r="P1444" s="141" t="s">
        <v>54</v>
      </c>
      <c r="U1444" s="141" t="s">
        <v>54</v>
      </c>
      <c r="V1444" s="9">
        <v>0.45694444444444443</v>
      </c>
      <c r="W1444" s="12">
        <v>0.76249999999999996</v>
      </c>
      <c r="Z1444" s="142" t="s">
        <v>120</v>
      </c>
      <c r="AA1444" s="142" t="s">
        <v>54</v>
      </c>
    </row>
    <row r="1445" spans="1:27">
      <c r="A1445" s="4">
        <v>7110</v>
      </c>
      <c r="B1445" s="4" t="s">
        <v>40</v>
      </c>
      <c r="C1445" s="4">
        <v>1841</v>
      </c>
      <c r="D1445" s="4" t="s">
        <v>45</v>
      </c>
      <c r="E1445" s="179">
        <v>41295</v>
      </c>
      <c r="K1445" s="182">
        <v>90074854</v>
      </c>
      <c r="L1445" s="177">
        <v>41295</v>
      </c>
      <c r="P1445" s="141" t="s">
        <v>54</v>
      </c>
      <c r="U1445" s="141" t="s">
        <v>54</v>
      </c>
      <c r="V1445" s="9">
        <v>0.77847222222222223</v>
      </c>
      <c r="W1445" s="12">
        <v>0.98958333333333337</v>
      </c>
      <c r="Z1445" s="142" t="s">
        <v>120</v>
      </c>
      <c r="AA1445" s="142" t="s">
        <v>54</v>
      </c>
    </row>
    <row r="1446" spans="1:27">
      <c r="A1446" s="4">
        <v>7108</v>
      </c>
      <c r="B1446" s="4" t="s">
        <v>38</v>
      </c>
      <c r="C1446" s="4">
        <v>1542</v>
      </c>
      <c r="D1446" s="4" t="s">
        <v>45</v>
      </c>
      <c r="E1446" s="179">
        <v>41295</v>
      </c>
      <c r="K1446" s="182">
        <v>90109923</v>
      </c>
      <c r="L1446" s="177">
        <v>41295</v>
      </c>
      <c r="P1446" s="141" t="s">
        <v>54</v>
      </c>
      <c r="U1446" s="141" t="s">
        <v>54</v>
      </c>
      <c r="V1446" s="9">
        <v>0.65416666666666667</v>
      </c>
      <c r="W1446" s="12">
        <v>0.81180555555555556</v>
      </c>
      <c r="Z1446" s="142" t="s">
        <v>120</v>
      </c>
      <c r="AA1446" s="142" t="s">
        <v>54</v>
      </c>
    </row>
    <row r="1447" spans="1:27">
      <c r="A1447" s="4">
        <v>7107</v>
      </c>
      <c r="B1447" s="4" t="s">
        <v>43</v>
      </c>
      <c r="C1447" s="4">
        <v>1542</v>
      </c>
      <c r="D1447" s="4" t="s">
        <v>38</v>
      </c>
      <c r="E1447" s="179">
        <v>41295</v>
      </c>
      <c r="K1447" s="182">
        <v>90109923</v>
      </c>
      <c r="L1447" s="177">
        <v>41295</v>
      </c>
      <c r="P1447" s="141">
        <v>0</v>
      </c>
      <c r="U1447" s="141" t="s">
        <v>54</v>
      </c>
      <c r="V1447" s="9">
        <v>0.65416666666666667</v>
      </c>
      <c r="W1447" s="12">
        <v>0.81319444444444444</v>
      </c>
      <c r="Z1447" s="142" t="s">
        <v>120</v>
      </c>
      <c r="AA1447" s="142" t="s">
        <v>54</v>
      </c>
    </row>
    <row r="1448" spans="1:27">
      <c r="A1448" s="4">
        <v>7108</v>
      </c>
      <c r="B1448" s="4" t="s">
        <v>38</v>
      </c>
      <c r="C1448" s="4">
        <v>1519</v>
      </c>
      <c r="D1448" s="4" t="s">
        <v>45</v>
      </c>
      <c r="E1448" s="179">
        <v>41295</v>
      </c>
      <c r="K1448" s="182">
        <v>98003284</v>
      </c>
      <c r="L1448" s="177">
        <v>41296</v>
      </c>
      <c r="P1448" s="141" t="s">
        <v>54</v>
      </c>
      <c r="U1448" s="141" t="s">
        <v>54</v>
      </c>
      <c r="V1448" s="9">
        <v>0.6381944444444444</v>
      </c>
      <c r="W1448" s="12">
        <v>0.68402777777777779</v>
      </c>
      <c r="Z1448" s="142" t="s">
        <v>120</v>
      </c>
      <c r="AA1448" s="142" t="s">
        <v>54</v>
      </c>
    </row>
    <row r="1449" spans="1:27">
      <c r="A1449" s="4">
        <v>7107</v>
      </c>
      <c r="B1449" s="4" t="s">
        <v>40</v>
      </c>
      <c r="C1449" s="4">
        <v>1519</v>
      </c>
      <c r="D1449" s="4" t="s">
        <v>38</v>
      </c>
      <c r="E1449" s="179">
        <v>41295</v>
      </c>
      <c r="K1449" s="182">
        <v>98003284</v>
      </c>
      <c r="L1449" s="177">
        <v>41296</v>
      </c>
      <c r="P1449" s="141">
        <v>0</v>
      </c>
      <c r="U1449" s="141" t="s">
        <v>54</v>
      </c>
      <c r="V1449" s="9">
        <v>0.6381944444444444</v>
      </c>
      <c r="W1449" s="12">
        <v>0.68611111111111112</v>
      </c>
      <c r="Z1449" s="142" t="s">
        <v>120</v>
      </c>
      <c r="AA1449" s="142" t="s">
        <v>54</v>
      </c>
    </row>
    <row r="1450" spans="1:27">
      <c r="A1450" s="4">
        <v>7110</v>
      </c>
      <c r="B1450" s="4" t="s">
        <v>40</v>
      </c>
      <c r="C1450" s="4">
        <v>852</v>
      </c>
      <c r="D1450" s="4" t="s">
        <v>45</v>
      </c>
      <c r="E1450" s="179">
        <v>41295</v>
      </c>
      <c r="K1450" s="182">
        <v>99037281</v>
      </c>
      <c r="L1450" s="177">
        <v>41295</v>
      </c>
      <c r="P1450" s="141" t="s">
        <v>54</v>
      </c>
      <c r="U1450" s="141" t="s">
        <v>54</v>
      </c>
      <c r="V1450" s="9">
        <v>0.36944444444444446</v>
      </c>
      <c r="W1450" s="12">
        <v>0.40486111111111112</v>
      </c>
      <c r="Z1450" s="142" t="s">
        <v>120</v>
      </c>
      <c r="AA1450" s="142" t="s">
        <v>54</v>
      </c>
    </row>
    <row r="1451" spans="1:27">
      <c r="A1451" s="4">
        <v>7110</v>
      </c>
      <c r="B1451" s="4" t="s">
        <v>49</v>
      </c>
      <c r="C1451" s="4">
        <v>1337</v>
      </c>
      <c r="D1451" s="4" t="s">
        <v>45</v>
      </c>
      <c r="E1451" s="179">
        <v>41295</v>
      </c>
      <c r="K1451" s="182">
        <v>99050579</v>
      </c>
      <c r="L1451" s="177">
        <v>41295</v>
      </c>
      <c r="P1451" s="141" t="s">
        <v>54</v>
      </c>
      <c r="U1451" s="141" t="s">
        <v>54</v>
      </c>
      <c r="V1451" s="9">
        <v>0.56736111111111109</v>
      </c>
      <c r="W1451" s="12">
        <v>0.64722222222222225</v>
      </c>
      <c r="Z1451" s="142" t="s">
        <v>120</v>
      </c>
      <c r="AA1451" s="142" t="s">
        <v>54</v>
      </c>
    </row>
    <row r="1452" spans="1:27">
      <c r="A1452" s="4">
        <v>7110</v>
      </c>
      <c r="B1452" s="4" t="s">
        <v>40</v>
      </c>
      <c r="C1452" s="4">
        <v>1215</v>
      </c>
      <c r="D1452" s="4" t="s">
        <v>45</v>
      </c>
      <c r="E1452" s="179">
        <v>41295</v>
      </c>
      <c r="K1452" s="182">
        <v>1000021509</v>
      </c>
      <c r="L1452" s="177">
        <v>41295</v>
      </c>
      <c r="P1452" s="141" t="s">
        <v>54</v>
      </c>
      <c r="U1452" s="141" t="s">
        <v>54</v>
      </c>
      <c r="V1452" s="9">
        <v>0.51041666666666663</v>
      </c>
      <c r="W1452" s="12">
        <v>0.5395833333333333</v>
      </c>
      <c r="Z1452" s="142" t="s">
        <v>120</v>
      </c>
      <c r="AA1452" s="142" t="s">
        <v>54</v>
      </c>
    </row>
    <row r="1453" spans="1:27">
      <c r="A1453" s="4">
        <v>7110</v>
      </c>
      <c r="B1453" s="4" t="s">
        <v>40</v>
      </c>
      <c r="C1453" s="4">
        <v>1133</v>
      </c>
      <c r="D1453" s="4" t="s">
        <v>45</v>
      </c>
      <c r="E1453" s="179">
        <v>41295</v>
      </c>
      <c r="K1453" s="182">
        <v>1000023863</v>
      </c>
      <c r="L1453" s="177">
        <v>41295</v>
      </c>
      <c r="P1453" s="141" t="s">
        <v>54</v>
      </c>
      <c r="U1453" s="141" t="s">
        <v>54</v>
      </c>
      <c r="V1453" s="9">
        <v>0.48125000000000001</v>
      </c>
      <c r="W1453" s="12">
        <v>0.75</v>
      </c>
      <c r="Z1453" s="142" t="s">
        <v>120</v>
      </c>
      <c r="AA1453" s="142" t="s">
        <v>54</v>
      </c>
    </row>
    <row r="1454" spans="1:27">
      <c r="A1454" s="4">
        <v>7110</v>
      </c>
      <c r="B1454" s="4" t="s">
        <v>40</v>
      </c>
      <c r="C1454" s="4">
        <v>1141</v>
      </c>
      <c r="D1454" s="4" t="s">
        <v>45</v>
      </c>
      <c r="E1454" s="179">
        <v>41295</v>
      </c>
      <c r="K1454" s="182">
        <v>1000026254</v>
      </c>
      <c r="L1454" s="177">
        <v>41295</v>
      </c>
      <c r="P1454" s="141" t="s">
        <v>54</v>
      </c>
      <c r="U1454" s="141" t="s">
        <v>54</v>
      </c>
      <c r="V1454" s="9">
        <v>0.48680555555555555</v>
      </c>
      <c r="W1454" s="12">
        <v>0.72916666666666663</v>
      </c>
      <c r="Z1454" s="142" t="s">
        <v>120</v>
      </c>
      <c r="AA1454" s="142" t="s">
        <v>54</v>
      </c>
    </row>
    <row r="1455" spans="1:27">
      <c r="A1455" s="4">
        <v>7110</v>
      </c>
      <c r="B1455" s="4" t="s">
        <v>40</v>
      </c>
      <c r="C1455" s="4">
        <v>1222</v>
      </c>
      <c r="D1455" s="4" t="s">
        <v>45</v>
      </c>
      <c r="E1455" s="179">
        <v>41295</v>
      </c>
      <c r="K1455" s="182">
        <v>1000029458</v>
      </c>
      <c r="L1455" s="177">
        <v>41295</v>
      </c>
      <c r="P1455" s="141" t="s">
        <v>54</v>
      </c>
      <c r="U1455" s="141" t="s">
        <v>54</v>
      </c>
      <c r="V1455" s="9">
        <v>0.51527777777777772</v>
      </c>
      <c r="W1455" s="12">
        <v>0.66180555555555554</v>
      </c>
      <c r="Z1455" s="142" t="s">
        <v>120</v>
      </c>
      <c r="AA1455" s="142" t="s">
        <v>54</v>
      </c>
    </row>
    <row r="1456" spans="1:27">
      <c r="A1456" s="4">
        <v>7110</v>
      </c>
      <c r="B1456" s="4" t="s">
        <v>40</v>
      </c>
      <c r="C1456" s="4">
        <v>1130</v>
      </c>
      <c r="D1456" s="4" t="s">
        <v>45</v>
      </c>
      <c r="E1456" s="179">
        <v>41295</v>
      </c>
      <c r="K1456" s="182">
        <v>1000039322</v>
      </c>
      <c r="L1456" s="177">
        <v>41295</v>
      </c>
      <c r="P1456" s="141" t="s">
        <v>54</v>
      </c>
      <c r="U1456" s="141" t="s">
        <v>54</v>
      </c>
      <c r="V1456" s="9">
        <v>0.47916666666666669</v>
      </c>
      <c r="W1456" s="12">
        <v>0.50694444444444442</v>
      </c>
      <c r="Z1456" s="142" t="s">
        <v>120</v>
      </c>
      <c r="AA1456" s="142" t="s">
        <v>54</v>
      </c>
    </row>
    <row r="1457" spans="1:27">
      <c r="A1457" s="4">
        <v>7110</v>
      </c>
      <c r="B1457" s="4" t="s">
        <v>52</v>
      </c>
      <c r="C1457" s="4">
        <v>1737</v>
      </c>
      <c r="D1457" s="4" t="s">
        <v>45</v>
      </c>
      <c r="E1457" s="179">
        <v>41295</v>
      </c>
      <c r="K1457" s="182">
        <v>1000053656</v>
      </c>
      <c r="L1457" s="177">
        <v>41295</v>
      </c>
      <c r="P1457" s="141" t="s">
        <v>54</v>
      </c>
      <c r="U1457" s="141" t="s">
        <v>54</v>
      </c>
      <c r="V1457" s="9">
        <v>0.73402777777777772</v>
      </c>
      <c r="W1457" s="12">
        <v>0.75277777777777777</v>
      </c>
      <c r="Z1457" s="142" t="s">
        <v>120</v>
      </c>
      <c r="AA1457" s="142" t="s">
        <v>54</v>
      </c>
    </row>
    <row r="1458" spans="1:27">
      <c r="A1458" s="4">
        <v>7110</v>
      </c>
      <c r="B1458" s="4" t="s">
        <v>40</v>
      </c>
      <c r="C1458" s="4">
        <v>1709</v>
      </c>
      <c r="D1458" s="4" t="s">
        <v>45</v>
      </c>
      <c r="E1458" s="179">
        <v>41295</v>
      </c>
      <c r="K1458" s="182">
        <v>1000061971</v>
      </c>
      <c r="L1458" s="177">
        <v>41295</v>
      </c>
      <c r="P1458" s="141" t="s">
        <v>54</v>
      </c>
      <c r="U1458" s="141" t="s">
        <v>54</v>
      </c>
      <c r="V1458" s="9">
        <v>0.71458333333333335</v>
      </c>
      <c r="W1458" s="12">
        <v>0.84930555555555554</v>
      </c>
      <c r="Z1458" s="142" t="s">
        <v>120</v>
      </c>
      <c r="AA1458" s="142" t="s">
        <v>54</v>
      </c>
    </row>
    <row r="1459" spans="1:27">
      <c r="A1459" s="4">
        <v>7108</v>
      </c>
      <c r="B1459" s="4" t="s">
        <v>38</v>
      </c>
      <c r="C1459" s="4">
        <v>23</v>
      </c>
      <c r="D1459" s="4" t="s">
        <v>45</v>
      </c>
      <c r="E1459" s="179">
        <v>41295</v>
      </c>
      <c r="K1459" s="182">
        <v>1000075456</v>
      </c>
      <c r="L1459" s="177">
        <v>41295</v>
      </c>
      <c r="P1459" s="141" t="s">
        <v>54</v>
      </c>
      <c r="U1459" s="141" t="s">
        <v>54</v>
      </c>
      <c r="V1459" s="9">
        <v>1.5972222222222221E-2</v>
      </c>
      <c r="W1459" s="12">
        <v>0.70486111111111116</v>
      </c>
      <c r="Z1459" s="142" t="s">
        <v>120</v>
      </c>
      <c r="AA1459" s="142" t="s">
        <v>54</v>
      </c>
    </row>
    <row r="1460" spans="1:27">
      <c r="A1460" s="4">
        <v>7107</v>
      </c>
      <c r="B1460" s="4" t="s">
        <v>43</v>
      </c>
      <c r="C1460" s="4">
        <v>23</v>
      </c>
      <c r="D1460" s="4" t="s">
        <v>38</v>
      </c>
      <c r="E1460" s="179">
        <v>41295</v>
      </c>
      <c r="K1460" s="182">
        <v>1000075456</v>
      </c>
      <c r="L1460" s="177">
        <v>41295</v>
      </c>
      <c r="P1460" s="141">
        <v>0</v>
      </c>
      <c r="U1460" s="141" t="s">
        <v>54</v>
      </c>
      <c r="V1460" s="9">
        <v>1.5972222222222221E-2</v>
      </c>
      <c r="W1460" s="12">
        <v>0.7055555555555556</v>
      </c>
      <c r="Z1460" s="142" t="s">
        <v>120</v>
      </c>
      <c r="AA1460" s="142" t="s">
        <v>54</v>
      </c>
    </row>
    <row r="1461" spans="1:27">
      <c r="A1461" s="4">
        <v>7110</v>
      </c>
      <c r="B1461" s="4" t="s">
        <v>49</v>
      </c>
      <c r="C1461" s="4">
        <v>1450</v>
      </c>
      <c r="D1461" s="4" t="s">
        <v>45</v>
      </c>
      <c r="E1461" s="179">
        <v>41295</v>
      </c>
      <c r="K1461" s="182">
        <v>1000101816</v>
      </c>
      <c r="L1461" s="177">
        <v>41295</v>
      </c>
      <c r="P1461" s="141" t="s">
        <v>54</v>
      </c>
      <c r="U1461" s="141" t="s">
        <v>54</v>
      </c>
      <c r="V1461" s="9">
        <v>0.61805555555555558</v>
      </c>
      <c r="W1461" s="12">
        <v>0.76180555555555551</v>
      </c>
      <c r="Z1461" s="142" t="s">
        <v>120</v>
      </c>
      <c r="AA1461" s="142" t="s">
        <v>54</v>
      </c>
    </row>
    <row r="1462" spans="1:27">
      <c r="A1462" s="4">
        <v>7110</v>
      </c>
      <c r="B1462" s="4" t="s">
        <v>40</v>
      </c>
      <c r="C1462" s="4">
        <v>11</v>
      </c>
      <c r="D1462" s="4" t="s">
        <v>45</v>
      </c>
      <c r="E1462" s="179">
        <v>41295</v>
      </c>
      <c r="K1462" s="182">
        <v>1000114894</v>
      </c>
      <c r="L1462" s="177">
        <v>41295</v>
      </c>
      <c r="P1462" s="141" t="s">
        <v>54</v>
      </c>
      <c r="U1462" s="141" t="s">
        <v>54</v>
      </c>
      <c r="V1462" s="9">
        <v>7.6388888888888886E-3</v>
      </c>
      <c r="W1462" s="12">
        <v>4.8611111111111112E-2</v>
      </c>
      <c r="Z1462" s="142" t="s">
        <v>120</v>
      </c>
      <c r="AA1462" s="142" t="s">
        <v>54</v>
      </c>
    </row>
    <row r="1463" spans="1:27">
      <c r="A1463" s="4">
        <v>7110</v>
      </c>
      <c r="B1463" s="4" t="s">
        <v>40</v>
      </c>
      <c r="C1463" s="4">
        <v>1716</v>
      </c>
      <c r="D1463" s="4" t="s">
        <v>45</v>
      </c>
      <c r="E1463" s="179">
        <v>41295</v>
      </c>
      <c r="K1463" s="182">
        <v>1000121570</v>
      </c>
      <c r="L1463" s="177">
        <v>41295</v>
      </c>
      <c r="P1463" s="141" t="s">
        <v>54</v>
      </c>
      <c r="U1463" s="141" t="s">
        <v>54</v>
      </c>
      <c r="V1463" s="9">
        <v>0.71944444444444444</v>
      </c>
      <c r="W1463" s="12">
        <v>0.86736111111111114</v>
      </c>
      <c r="Z1463" s="142" t="s">
        <v>120</v>
      </c>
      <c r="AA1463" s="142" t="s">
        <v>54</v>
      </c>
    </row>
    <row r="1464" spans="1:27">
      <c r="A1464" s="4">
        <v>7108</v>
      </c>
      <c r="B1464" s="4" t="s">
        <v>38</v>
      </c>
      <c r="C1464" s="4">
        <v>1752</v>
      </c>
      <c r="D1464" s="4" t="s">
        <v>45</v>
      </c>
      <c r="E1464" s="179">
        <v>41295</v>
      </c>
      <c r="K1464" s="182">
        <v>1000130909</v>
      </c>
      <c r="L1464" s="177">
        <v>41296</v>
      </c>
      <c r="P1464" s="141" t="s">
        <v>54</v>
      </c>
      <c r="U1464" s="141" t="s">
        <v>54</v>
      </c>
      <c r="V1464" s="9">
        <v>0.74444444444444446</v>
      </c>
      <c r="W1464" s="12">
        <v>0.62013888888888891</v>
      </c>
      <c r="Z1464" s="142" t="s">
        <v>120</v>
      </c>
      <c r="AA1464" s="142" t="s">
        <v>54</v>
      </c>
    </row>
    <row r="1465" spans="1:27">
      <c r="A1465" s="4">
        <v>7107</v>
      </c>
      <c r="B1465" s="4" t="s">
        <v>43</v>
      </c>
      <c r="C1465" s="4">
        <v>1752</v>
      </c>
      <c r="D1465" s="4" t="s">
        <v>38</v>
      </c>
      <c r="E1465" s="179">
        <v>41295</v>
      </c>
      <c r="K1465" s="182">
        <v>1000130909</v>
      </c>
      <c r="L1465" s="177">
        <v>41296</v>
      </c>
      <c r="P1465" s="141">
        <v>0</v>
      </c>
      <c r="U1465" s="141" t="s">
        <v>54</v>
      </c>
      <c r="V1465" s="9">
        <v>0.74444444444444446</v>
      </c>
      <c r="W1465" s="12">
        <v>0.62083333333333335</v>
      </c>
      <c r="Z1465" s="142" t="s">
        <v>120</v>
      </c>
      <c r="AA1465" s="142" t="s">
        <v>54</v>
      </c>
    </row>
    <row r="1466" spans="1:27">
      <c r="A1466" s="4">
        <v>7110</v>
      </c>
      <c r="B1466" s="4" t="s">
        <v>43</v>
      </c>
      <c r="C1466" s="4">
        <v>1737</v>
      </c>
      <c r="D1466" s="4" t="s">
        <v>45</v>
      </c>
      <c r="E1466" s="179">
        <v>41295</v>
      </c>
      <c r="K1466" s="182">
        <v>1000144391</v>
      </c>
      <c r="L1466" s="177">
        <v>41295</v>
      </c>
      <c r="P1466" s="141" t="s">
        <v>54</v>
      </c>
      <c r="U1466" s="141" t="s">
        <v>54</v>
      </c>
      <c r="V1466" s="9">
        <v>0.73402777777777772</v>
      </c>
      <c r="W1466" s="12">
        <v>0.75</v>
      </c>
      <c r="Z1466" s="142" t="s">
        <v>120</v>
      </c>
      <c r="AA1466" s="142" t="s">
        <v>54</v>
      </c>
    </row>
    <row r="1467" spans="1:27">
      <c r="A1467" s="4">
        <v>7110</v>
      </c>
      <c r="B1467" s="4" t="s">
        <v>40</v>
      </c>
      <c r="C1467" s="4">
        <v>2107</v>
      </c>
      <c r="D1467" s="4" t="s">
        <v>45</v>
      </c>
      <c r="E1467" s="179">
        <v>41295</v>
      </c>
      <c r="K1467" s="182">
        <v>1000171385</v>
      </c>
      <c r="L1467" s="177">
        <v>41295</v>
      </c>
      <c r="P1467" s="141" t="s">
        <v>54</v>
      </c>
      <c r="U1467" s="141" t="s">
        <v>54</v>
      </c>
      <c r="V1467" s="9">
        <v>0.87986111111111109</v>
      </c>
      <c r="W1467" s="12">
        <v>0.96875</v>
      </c>
      <c r="Z1467" s="142" t="s">
        <v>120</v>
      </c>
      <c r="AA1467" s="142" t="s">
        <v>54</v>
      </c>
    </row>
    <row r="1468" spans="1:27">
      <c r="A1468" s="4">
        <v>7108</v>
      </c>
      <c r="B1468" s="4" t="s">
        <v>38</v>
      </c>
      <c r="C1468" s="4">
        <v>1820</v>
      </c>
      <c r="D1468" s="4" t="s">
        <v>45</v>
      </c>
      <c r="E1468" s="179">
        <v>41295</v>
      </c>
      <c r="K1468" s="182">
        <v>1000172778</v>
      </c>
      <c r="L1468" s="177">
        <v>41295</v>
      </c>
      <c r="P1468" s="141" t="s">
        <v>54</v>
      </c>
      <c r="U1468" s="141" t="s">
        <v>54</v>
      </c>
      <c r="V1468" s="9">
        <v>0.76388888888888884</v>
      </c>
      <c r="W1468" s="12">
        <v>0.88958333333333328</v>
      </c>
      <c r="Z1468" s="142" t="s">
        <v>120</v>
      </c>
      <c r="AA1468" s="142" t="s">
        <v>54</v>
      </c>
    </row>
    <row r="1469" spans="1:27">
      <c r="A1469" s="4">
        <v>7107</v>
      </c>
      <c r="B1469" s="4" t="s">
        <v>43</v>
      </c>
      <c r="C1469" s="4">
        <v>1820</v>
      </c>
      <c r="D1469" s="4" t="s">
        <v>38</v>
      </c>
      <c r="E1469" s="179">
        <v>41295</v>
      </c>
      <c r="K1469" s="182">
        <v>1000172778</v>
      </c>
      <c r="L1469" s="177">
        <v>41296</v>
      </c>
      <c r="P1469" s="141">
        <v>0</v>
      </c>
      <c r="U1469" s="141" t="s">
        <v>54</v>
      </c>
      <c r="V1469" s="9">
        <v>0.76388888888888884</v>
      </c>
      <c r="W1469" s="12">
        <v>0.19791666666666666</v>
      </c>
      <c r="Z1469" s="142" t="s">
        <v>120</v>
      </c>
      <c r="AA1469" s="142" t="s">
        <v>54</v>
      </c>
    </row>
    <row r="1470" spans="1:27">
      <c r="A1470" s="4">
        <v>7108</v>
      </c>
      <c r="B1470" s="4" t="s">
        <v>38</v>
      </c>
      <c r="C1470" s="4">
        <v>855</v>
      </c>
      <c r="D1470" s="4" t="s">
        <v>45</v>
      </c>
      <c r="E1470" s="179">
        <v>41295</v>
      </c>
      <c r="K1470" s="182">
        <v>1000198025</v>
      </c>
      <c r="L1470" s="177">
        <v>41295</v>
      </c>
      <c r="P1470" s="141" t="s">
        <v>54</v>
      </c>
      <c r="U1470" s="141" t="s">
        <v>54</v>
      </c>
      <c r="V1470" s="9">
        <v>0.37152777777777779</v>
      </c>
      <c r="W1470" s="12">
        <v>0.59861111111111109</v>
      </c>
      <c r="Z1470" s="142" t="s">
        <v>120</v>
      </c>
      <c r="AA1470" s="142" t="s">
        <v>54</v>
      </c>
    </row>
    <row r="1471" spans="1:27">
      <c r="A1471" s="4">
        <v>7107</v>
      </c>
      <c r="B1471" s="4" t="s">
        <v>40</v>
      </c>
      <c r="C1471" s="4">
        <v>855</v>
      </c>
      <c r="D1471" s="4" t="s">
        <v>38</v>
      </c>
      <c r="E1471" s="179">
        <v>41295</v>
      </c>
      <c r="K1471" s="182">
        <v>1000198025</v>
      </c>
      <c r="L1471" s="177">
        <v>41295</v>
      </c>
      <c r="P1471" s="141">
        <v>0</v>
      </c>
      <c r="U1471" s="141" t="s">
        <v>54</v>
      </c>
      <c r="V1471" s="9">
        <v>0.37152777777777779</v>
      </c>
      <c r="W1471" s="12">
        <v>0.6</v>
      </c>
      <c r="Z1471" s="142" t="s">
        <v>120</v>
      </c>
      <c r="AA1471" s="142" t="s">
        <v>54</v>
      </c>
    </row>
    <row r="1472" spans="1:27">
      <c r="A1472" s="4">
        <v>7108</v>
      </c>
      <c r="B1472" s="4" t="s">
        <v>38</v>
      </c>
      <c r="C1472" s="4">
        <v>516</v>
      </c>
      <c r="D1472" s="4" t="s">
        <v>45</v>
      </c>
      <c r="E1472" s="179">
        <v>41295</v>
      </c>
      <c r="K1472" s="182">
        <v>1000208475</v>
      </c>
      <c r="L1472" s="177">
        <v>41295</v>
      </c>
      <c r="P1472" s="141" t="s">
        <v>54</v>
      </c>
      <c r="U1472" s="141" t="s">
        <v>54</v>
      </c>
      <c r="V1472" s="9">
        <v>0.21944444444444444</v>
      </c>
      <c r="W1472" s="12">
        <v>0.66249999999999998</v>
      </c>
      <c r="Z1472" s="142" t="s">
        <v>120</v>
      </c>
      <c r="AA1472" s="142" t="s">
        <v>54</v>
      </c>
    </row>
    <row r="1473" spans="1:27">
      <c r="A1473" s="4">
        <v>7107</v>
      </c>
      <c r="B1473" s="4" t="s">
        <v>43</v>
      </c>
      <c r="C1473" s="4">
        <v>516</v>
      </c>
      <c r="D1473" s="4" t="s">
        <v>38</v>
      </c>
      <c r="E1473" s="179">
        <v>41295</v>
      </c>
      <c r="K1473" s="182">
        <v>1000208475</v>
      </c>
      <c r="L1473" s="177">
        <v>41295</v>
      </c>
      <c r="P1473" s="141">
        <v>0</v>
      </c>
      <c r="U1473" s="141" t="s">
        <v>54</v>
      </c>
      <c r="V1473" s="9">
        <v>0.21944444444444444</v>
      </c>
      <c r="W1473" s="12">
        <v>0.66527777777777775</v>
      </c>
      <c r="Z1473" s="142" t="s">
        <v>120</v>
      </c>
      <c r="AA1473" s="142" t="s">
        <v>54</v>
      </c>
    </row>
    <row r="1474" spans="1:27">
      <c r="A1474" s="4">
        <v>7110</v>
      </c>
      <c r="B1474" s="4" t="s">
        <v>49</v>
      </c>
      <c r="C1474" s="4">
        <v>722</v>
      </c>
      <c r="D1474" s="4" t="s">
        <v>45</v>
      </c>
      <c r="E1474" s="179">
        <v>41295</v>
      </c>
      <c r="K1474" s="182">
        <v>1000226527</v>
      </c>
      <c r="L1474" s="177">
        <v>41295</v>
      </c>
      <c r="P1474" s="141" t="s">
        <v>54</v>
      </c>
      <c r="U1474" s="141" t="s">
        <v>54</v>
      </c>
      <c r="V1474" s="9">
        <v>0.30694444444444446</v>
      </c>
      <c r="W1474" s="12">
        <v>0.36805555555555558</v>
      </c>
      <c r="Z1474" s="142" t="s">
        <v>120</v>
      </c>
      <c r="AA1474" s="142" t="s">
        <v>54</v>
      </c>
    </row>
    <row r="1475" spans="1:27">
      <c r="A1475" s="4">
        <v>7110</v>
      </c>
      <c r="B1475" s="4" t="s">
        <v>40</v>
      </c>
      <c r="C1475" s="4">
        <v>1207</v>
      </c>
      <c r="D1475" s="4" t="s">
        <v>45</v>
      </c>
      <c r="E1475" s="179">
        <v>41295</v>
      </c>
      <c r="K1475" s="182">
        <v>1000228941</v>
      </c>
      <c r="L1475" s="177">
        <v>41295</v>
      </c>
      <c r="P1475" s="141" t="s">
        <v>54</v>
      </c>
      <c r="U1475" s="141" t="s">
        <v>54</v>
      </c>
      <c r="V1475" s="9">
        <v>0.50486111111111109</v>
      </c>
      <c r="W1475" s="12">
        <v>0.68263888888888891</v>
      </c>
      <c r="Z1475" s="142" t="s">
        <v>120</v>
      </c>
      <c r="AA1475" s="142" t="s">
        <v>54</v>
      </c>
    </row>
    <row r="1476" spans="1:27">
      <c r="A1476" s="4">
        <v>7110</v>
      </c>
      <c r="B1476" s="4" t="s">
        <v>40</v>
      </c>
      <c r="C1476" s="4">
        <v>1247</v>
      </c>
      <c r="D1476" s="4" t="s">
        <v>45</v>
      </c>
      <c r="E1476" s="179">
        <v>41295</v>
      </c>
      <c r="K1476" s="182">
        <v>1000293165</v>
      </c>
      <c r="L1476" s="177">
        <v>41295</v>
      </c>
      <c r="P1476" s="141" t="s">
        <v>54</v>
      </c>
      <c r="U1476" s="141" t="s">
        <v>54</v>
      </c>
      <c r="V1476" s="9">
        <v>0.53263888888888888</v>
      </c>
      <c r="W1476" s="12">
        <v>0.78819444444444442</v>
      </c>
      <c r="Z1476" s="142" t="s">
        <v>120</v>
      </c>
      <c r="AA1476" s="142" t="s">
        <v>54</v>
      </c>
    </row>
    <row r="1477" spans="1:27">
      <c r="A1477" s="4">
        <v>7110</v>
      </c>
      <c r="B1477" s="4" t="s">
        <v>40</v>
      </c>
      <c r="C1477" s="4">
        <v>1324</v>
      </c>
      <c r="D1477" s="4" t="s">
        <v>45</v>
      </c>
      <c r="E1477" s="179">
        <v>41295</v>
      </c>
      <c r="K1477" s="182">
        <v>1000351936</v>
      </c>
      <c r="L1477" s="177">
        <v>41295</v>
      </c>
      <c r="P1477" s="141" t="s">
        <v>54</v>
      </c>
      <c r="U1477" s="141" t="s">
        <v>54</v>
      </c>
      <c r="V1477" s="9">
        <v>0.55833333333333335</v>
      </c>
      <c r="W1477" s="12">
        <v>0.70763888888888893</v>
      </c>
      <c r="Z1477" s="142" t="s">
        <v>120</v>
      </c>
      <c r="AA1477" s="142" t="s">
        <v>54</v>
      </c>
    </row>
    <row r="1478" spans="1:27">
      <c r="A1478" s="4">
        <v>7108</v>
      </c>
      <c r="B1478" s="4" t="s">
        <v>38</v>
      </c>
      <c r="C1478" s="4">
        <v>510</v>
      </c>
      <c r="D1478" s="4" t="s">
        <v>45</v>
      </c>
      <c r="E1478" s="179">
        <v>41295</v>
      </c>
      <c r="K1478" s="182">
        <v>1000363141</v>
      </c>
      <c r="L1478" s="177">
        <v>41295</v>
      </c>
      <c r="P1478" s="141" t="s">
        <v>54</v>
      </c>
      <c r="U1478" s="141" t="s">
        <v>54</v>
      </c>
      <c r="V1478" s="9">
        <v>0.21527777777777779</v>
      </c>
      <c r="W1478" s="12">
        <v>0.58750000000000002</v>
      </c>
      <c r="Z1478" s="142" t="s">
        <v>120</v>
      </c>
      <c r="AA1478" s="142" t="s">
        <v>54</v>
      </c>
    </row>
    <row r="1479" spans="1:27">
      <c r="A1479" s="4">
        <v>7107</v>
      </c>
      <c r="B1479" s="4" t="s">
        <v>43</v>
      </c>
      <c r="C1479" s="4">
        <v>510</v>
      </c>
      <c r="D1479" s="4" t="s">
        <v>38</v>
      </c>
      <c r="E1479" s="179">
        <v>41295</v>
      </c>
      <c r="K1479" s="182">
        <v>1000363141</v>
      </c>
      <c r="L1479" s="177">
        <v>41295</v>
      </c>
      <c r="P1479" s="141">
        <v>0</v>
      </c>
      <c r="U1479" s="141" t="s">
        <v>54</v>
      </c>
      <c r="V1479" s="9">
        <v>0.21527777777777779</v>
      </c>
      <c r="W1479" s="12">
        <v>0.58888888888888891</v>
      </c>
      <c r="Z1479" s="142" t="s">
        <v>120</v>
      </c>
      <c r="AA1479" s="142" t="s">
        <v>54</v>
      </c>
    </row>
    <row r="1480" spans="1:27">
      <c r="A1480" s="4">
        <v>7110</v>
      </c>
      <c r="B1480" s="4" t="s">
        <v>40</v>
      </c>
      <c r="C1480" s="4">
        <v>750</v>
      </c>
      <c r="D1480" s="4" t="s">
        <v>45</v>
      </c>
      <c r="E1480" s="179">
        <v>41295</v>
      </c>
      <c r="K1480" s="182">
        <v>1000374691</v>
      </c>
      <c r="L1480" s="177">
        <v>41295</v>
      </c>
      <c r="P1480" s="141" t="s">
        <v>54</v>
      </c>
      <c r="U1480" s="141" t="s">
        <v>54</v>
      </c>
      <c r="V1480" s="9">
        <v>0.3263888888888889</v>
      </c>
      <c r="W1480" s="12">
        <v>0.56874999999999998</v>
      </c>
      <c r="Z1480" s="142" t="s">
        <v>120</v>
      </c>
      <c r="AA1480" s="142" t="s">
        <v>54</v>
      </c>
    </row>
    <row r="1481" spans="1:27">
      <c r="A1481" s="4">
        <v>7110</v>
      </c>
      <c r="B1481" s="4" t="s">
        <v>40</v>
      </c>
      <c r="C1481" s="4">
        <v>2158</v>
      </c>
      <c r="D1481" s="4" t="s">
        <v>45</v>
      </c>
      <c r="E1481" s="179">
        <v>41295</v>
      </c>
      <c r="K1481" s="182">
        <v>1000376651</v>
      </c>
      <c r="L1481" s="177">
        <v>41296</v>
      </c>
      <c r="P1481" s="141" t="s">
        <v>54</v>
      </c>
      <c r="U1481" s="141" t="s">
        <v>54</v>
      </c>
      <c r="V1481" s="9">
        <v>0.91527777777777775</v>
      </c>
      <c r="W1481" s="12">
        <v>8.8888888888888892E-2</v>
      </c>
      <c r="Z1481" s="142" t="s">
        <v>120</v>
      </c>
      <c r="AA1481" s="142" t="s">
        <v>54</v>
      </c>
    </row>
    <row r="1482" spans="1:27">
      <c r="A1482" s="4">
        <v>7108</v>
      </c>
      <c r="B1482" s="4" t="s">
        <v>38</v>
      </c>
      <c r="C1482" s="4">
        <v>1049</v>
      </c>
      <c r="D1482" s="4" t="s">
        <v>45</v>
      </c>
      <c r="E1482" s="179">
        <v>41295</v>
      </c>
      <c r="K1482" s="182">
        <v>1000390639</v>
      </c>
      <c r="L1482" s="177">
        <v>41295</v>
      </c>
      <c r="P1482" s="141" t="s">
        <v>54</v>
      </c>
      <c r="U1482" s="141" t="s">
        <v>54</v>
      </c>
      <c r="V1482" s="9">
        <v>0.45069444444444445</v>
      </c>
      <c r="W1482" s="12">
        <v>0.62916666666666665</v>
      </c>
      <c r="Z1482" s="142" t="s">
        <v>120</v>
      </c>
      <c r="AA1482" s="142" t="s">
        <v>54</v>
      </c>
    </row>
    <row r="1483" spans="1:27">
      <c r="A1483" s="4">
        <v>7108</v>
      </c>
      <c r="B1483" s="4" t="s">
        <v>38</v>
      </c>
      <c r="C1483" s="4">
        <v>1756</v>
      </c>
      <c r="D1483" s="4" t="s">
        <v>45</v>
      </c>
      <c r="E1483" s="179">
        <v>41295</v>
      </c>
      <c r="K1483" s="182">
        <v>1000393042</v>
      </c>
      <c r="L1483" s="177">
        <v>41296</v>
      </c>
      <c r="P1483" s="141" t="s">
        <v>54</v>
      </c>
      <c r="U1483" s="141" t="s">
        <v>54</v>
      </c>
      <c r="V1483" s="9">
        <v>0.74722222222222223</v>
      </c>
      <c r="W1483" s="12">
        <v>5.5555555555555552E-2</v>
      </c>
      <c r="Z1483" s="142" t="s">
        <v>120</v>
      </c>
      <c r="AA1483" s="142" t="s">
        <v>54</v>
      </c>
    </row>
    <row r="1484" spans="1:27">
      <c r="A1484" s="4">
        <v>7108</v>
      </c>
      <c r="B1484" s="4" t="s">
        <v>38</v>
      </c>
      <c r="C1484" s="4">
        <v>1042</v>
      </c>
      <c r="D1484" s="4" t="s">
        <v>45</v>
      </c>
      <c r="E1484" s="179">
        <v>41295</v>
      </c>
      <c r="K1484" s="182">
        <v>1000396419</v>
      </c>
      <c r="L1484" s="177">
        <v>41295</v>
      </c>
      <c r="P1484" s="141" t="s">
        <v>54</v>
      </c>
      <c r="U1484" s="141" t="s">
        <v>54</v>
      </c>
      <c r="V1484" s="9">
        <v>0.44583333333333336</v>
      </c>
      <c r="W1484" s="12">
        <v>0.79583333333333328</v>
      </c>
      <c r="Z1484" s="142" t="s">
        <v>120</v>
      </c>
      <c r="AA1484" s="142" t="s">
        <v>54</v>
      </c>
    </row>
    <row r="1485" spans="1:27">
      <c r="A1485" s="4">
        <v>7110</v>
      </c>
      <c r="B1485" s="4" t="s">
        <v>40</v>
      </c>
      <c r="C1485" s="4">
        <v>1524</v>
      </c>
      <c r="D1485" s="4" t="s">
        <v>45</v>
      </c>
      <c r="E1485" s="179">
        <v>41295</v>
      </c>
      <c r="K1485" s="182">
        <v>1000410247</v>
      </c>
      <c r="L1485" s="177">
        <v>41295</v>
      </c>
      <c r="P1485" s="141" t="s">
        <v>54</v>
      </c>
      <c r="U1485" s="141" t="s">
        <v>54</v>
      </c>
      <c r="V1485" s="9">
        <v>0.64166666666666672</v>
      </c>
      <c r="W1485" s="12">
        <v>0.83333333333333337</v>
      </c>
      <c r="Z1485" s="142" t="s">
        <v>120</v>
      </c>
      <c r="AA1485" s="142" t="s">
        <v>54</v>
      </c>
    </row>
    <row r="1486" spans="1:27">
      <c r="A1486" s="4">
        <v>7108</v>
      </c>
      <c r="B1486" s="4" t="s">
        <v>38</v>
      </c>
      <c r="C1486" s="4">
        <v>51</v>
      </c>
      <c r="D1486" s="4" t="s">
        <v>45</v>
      </c>
      <c r="E1486" s="179">
        <v>41295</v>
      </c>
      <c r="K1486" s="182">
        <v>1000422170</v>
      </c>
      <c r="L1486" s="177">
        <v>41295</v>
      </c>
      <c r="P1486" s="141" t="s">
        <v>54</v>
      </c>
      <c r="U1486" s="141" t="s">
        <v>54</v>
      </c>
      <c r="V1486" s="9">
        <v>3.5416666666666666E-2</v>
      </c>
      <c r="W1486" s="12">
        <v>0.44374999999999998</v>
      </c>
      <c r="Z1486" s="142" t="s">
        <v>120</v>
      </c>
      <c r="AA1486" s="142" t="s">
        <v>54</v>
      </c>
    </row>
    <row r="1487" spans="1:27">
      <c r="A1487" s="4">
        <v>7107</v>
      </c>
      <c r="B1487" s="4" t="s">
        <v>40</v>
      </c>
      <c r="C1487" s="4">
        <v>51</v>
      </c>
      <c r="D1487" s="4" t="s">
        <v>38</v>
      </c>
      <c r="E1487" s="179">
        <v>41295</v>
      </c>
      <c r="K1487" s="182">
        <v>1000422170</v>
      </c>
      <c r="L1487" s="177">
        <v>41295</v>
      </c>
      <c r="P1487" s="141">
        <v>0</v>
      </c>
      <c r="U1487" s="141" t="s">
        <v>54</v>
      </c>
      <c r="V1487" s="9">
        <v>3.5416666666666666E-2</v>
      </c>
      <c r="W1487" s="12">
        <v>0.44513888888888886</v>
      </c>
      <c r="Z1487" s="142" t="s">
        <v>120</v>
      </c>
      <c r="AA1487" s="142" t="s">
        <v>54</v>
      </c>
    </row>
    <row r="1488" spans="1:27">
      <c r="A1488" s="4">
        <v>7110</v>
      </c>
      <c r="B1488" s="4" t="s">
        <v>40</v>
      </c>
      <c r="C1488" s="4">
        <v>1051</v>
      </c>
      <c r="D1488" s="4" t="s">
        <v>45</v>
      </c>
      <c r="E1488" s="179">
        <v>41295</v>
      </c>
      <c r="K1488" s="182">
        <v>1000425342</v>
      </c>
      <c r="L1488" s="177">
        <v>41295</v>
      </c>
      <c r="P1488" s="141" t="s">
        <v>54</v>
      </c>
      <c r="U1488" s="141" t="s">
        <v>54</v>
      </c>
      <c r="V1488" s="9">
        <v>0.45208333333333334</v>
      </c>
      <c r="W1488" s="12">
        <v>0.47916666666666669</v>
      </c>
      <c r="Z1488" s="142" t="s">
        <v>120</v>
      </c>
      <c r="AA1488" s="142" t="s">
        <v>54</v>
      </c>
    </row>
    <row r="1489" spans="1:27">
      <c r="A1489" s="4">
        <v>7110</v>
      </c>
      <c r="B1489" s="4" t="s">
        <v>40</v>
      </c>
      <c r="C1489" s="4">
        <v>908</v>
      </c>
      <c r="D1489" s="4" t="s">
        <v>45</v>
      </c>
      <c r="E1489" s="179">
        <v>41295</v>
      </c>
      <c r="K1489" s="182">
        <v>1000431917</v>
      </c>
      <c r="L1489" s="177">
        <v>41295</v>
      </c>
      <c r="P1489" s="141" t="s">
        <v>54</v>
      </c>
      <c r="U1489" s="141" t="s">
        <v>54</v>
      </c>
      <c r="V1489" s="9">
        <v>0.38055555555555554</v>
      </c>
      <c r="W1489" s="12">
        <v>0.44861111111111113</v>
      </c>
      <c r="Z1489" s="142" t="s">
        <v>120</v>
      </c>
      <c r="AA1489" s="142" t="s">
        <v>54</v>
      </c>
    </row>
    <row r="1490" spans="1:27">
      <c r="A1490" s="4">
        <v>7110</v>
      </c>
      <c r="B1490" s="4" t="s">
        <v>40</v>
      </c>
      <c r="C1490" s="4">
        <v>1217</v>
      </c>
      <c r="D1490" s="4" t="s">
        <v>45</v>
      </c>
      <c r="E1490" s="179">
        <v>41295</v>
      </c>
      <c r="K1490" s="182">
        <v>1000457851</v>
      </c>
      <c r="L1490" s="177">
        <v>41295</v>
      </c>
      <c r="P1490" s="141" t="s">
        <v>54</v>
      </c>
      <c r="U1490" s="141" t="s">
        <v>54</v>
      </c>
      <c r="V1490" s="9">
        <v>0.51180555555555551</v>
      </c>
      <c r="W1490" s="12">
        <v>0.74097222222222225</v>
      </c>
      <c r="Z1490" s="142" t="s">
        <v>120</v>
      </c>
      <c r="AA1490" s="142" t="s">
        <v>54</v>
      </c>
    </row>
    <row r="1491" spans="1:27">
      <c r="A1491" s="4">
        <v>7110</v>
      </c>
      <c r="B1491" s="4" t="s">
        <v>40</v>
      </c>
      <c r="C1491" s="4">
        <v>1650</v>
      </c>
      <c r="D1491" s="4" t="s">
        <v>45</v>
      </c>
      <c r="E1491" s="179">
        <v>41295</v>
      </c>
      <c r="K1491" s="182">
        <v>1000458349</v>
      </c>
      <c r="L1491" s="177">
        <v>41296</v>
      </c>
      <c r="P1491" s="141" t="s">
        <v>54</v>
      </c>
      <c r="U1491" s="141" t="s">
        <v>54</v>
      </c>
      <c r="V1491" s="9">
        <v>0.70138888888888884</v>
      </c>
      <c r="W1491" s="12">
        <v>0</v>
      </c>
      <c r="Z1491" s="142" t="s">
        <v>120</v>
      </c>
      <c r="AA1491" s="142" t="s">
        <v>54</v>
      </c>
    </row>
    <row r="1492" spans="1:27">
      <c r="A1492" s="4">
        <v>7108</v>
      </c>
      <c r="B1492" s="4" t="s">
        <v>38</v>
      </c>
      <c r="C1492" s="4">
        <v>1146</v>
      </c>
      <c r="D1492" s="4" t="s">
        <v>45</v>
      </c>
      <c r="E1492" s="179">
        <v>41295</v>
      </c>
      <c r="K1492" s="182">
        <v>1000499310</v>
      </c>
      <c r="L1492" s="177">
        <v>41295</v>
      </c>
      <c r="P1492" s="141" t="s">
        <v>54</v>
      </c>
      <c r="U1492" s="141" t="s">
        <v>54</v>
      </c>
      <c r="V1492" s="9">
        <v>0.49027777777777776</v>
      </c>
      <c r="W1492" s="12">
        <v>0.76249999999999996</v>
      </c>
      <c r="Z1492" s="142" t="s">
        <v>120</v>
      </c>
      <c r="AA1492" s="142" t="s">
        <v>54</v>
      </c>
    </row>
    <row r="1493" spans="1:27">
      <c r="A1493" s="4">
        <v>7110</v>
      </c>
      <c r="B1493" s="4" t="s">
        <v>40</v>
      </c>
      <c r="C1493" s="4">
        <v>2131</v>
      </c>
      <c r="D1493" s="4" t="s">
        <v>45</v>
      </c>
      <c r="E1493" s="179">
        <v>41295</v>
      </c>
      <c r="K1493" s="182">
        <v>1000505913</v>
      </c>
      <c r="L1493" s="177">
        <v>41296</v>
      </c>
      <c r="P1493" s="141" t="s">
        <v>54</v>
      </c>
      <c r="U1493" s="141" t="s">
        <v>54</v>
      </c>
      <c r="V1493" s="9">
        <v>0.89652777777777781</v>
      </c>
      <c r="W1493" s="12">
        <v>8.3333333333333329E-2</v>
      </c>
      <c r="Z1493" s="142" t="s">
        <v>120</v>
      </c>
      <c r="AA1493" s="142" t="s">
        <v>54</v>
      </c>
    </row>
    <row r="1494" spans="1:27">
      <c r="A1494" s="4">
        <v>7110</v>
      </c>
      <c r="B1494" s="4" t="s">
        <v>40</v>
      </c>
      <c r="C1494" s="4">
        <v>1510</v>
      </c>
      <c r="D1494" s="4" t="s">
        <v>45</v>
      </c>
      <c r="E1494" s="179">
        <v>41295</v>
      </c>
      <c r="K1494" s="182">
        <v>1000510596</v>
      </c>
      <c r="L1494" s="177">
        <v>41295</v>
      </c>
      <c r="P1494" s="141" t="s">
        <v>54</v>
      </c>
      <c r="U1494" s="141" t="s">
        <v>54</v>
      </c>
      <c r="V1494" s="9">
        <v>0.63194444444444442</v>
      </c>
      <c r="W1494" s="12">
        <v>0.66388888888888886</v>
      </c>
      <c r="Z1494" s="142" t="s">
        <v>120</v>
      </c>
      <c r="AA1494" s="142" t="s">
        <v>54</v>
      </c>
    </row>
    <row r="1495" spans="1:27">
      <c r="A1495" s="4">
        <v>7110</v>
      </c>
      <c r="B1495" s="4" t="s">
        <v>40</v>
      </c>
      <c r="C1495" s="4">
        <v>1227</v>
      </c>
      <c r="D1495" s="4" t="s">
        <v>45</v>
      </c>
      <c r="E1495" s="179">
        <v>41295</v>
      </c>
      <c r="K1495" s="182">
        <v>1000560656</v>
      </c>
      <c r="L1495" s="177">
        <v>41295</v>
      </c>
      <c r="P1495" s="141" t="s">
        <v>54</v>
      </c>
      <c r="U1495" s="141" t="s">
        <v>54</v>
      </c>
      <c r="V1495" s="9">
        <v>0.51875000000000004</v>
      </c>
      <c r="W1495" s="12">
        <v>0.63194444444444442</v>
      </c>
      <c r="Z1495" s="142" t="s">
        <v>120</v>
      </c>
      <c r="AA1495" s="142" t="s">
        <v>54</v>
      </c>
    </row>
    <row r="1496" spans="1:27">
      <c r="A1496" s="4">
        <v>7110</v>
      </c>
      <c r="B1496" s="4" t="s">
        <v>40</v>
      </c>
      <c r="C1496" s="4">
        <v>45</v>
      </c>
      <c r="D1496" s="4" t="s">
        <v>45</v>
      </c>
      <c r="E1496" s="179">
        <v>41295</v>
      </c>
      <c r="K1496" s="182">
        <v>1000574646</v>
      </c>
      <c r="L1496" s="177">
        <v>41295</v>
      </c>
      <c r="P1496" s="141" t="s">
        <v>54</v>
      </c>
      <c r="U1496" s="141" t="s">
        <v>54</v>
      </c>
      <c r="V1496" s="9">
        <v>3.125E-2</v>
      </c>
      <c r="W1496" s="12">
        <v>0.12152777777777778</v>
      </c>
      <c r="Z1496" s="142" t="s">
        <v>120</v>
      </c>
      <c r="AA1496" s="142" t="s">
        <v>54</v>
      </c>
    </row>
    <row r="1497" spans="1:27">
      <c r="A1497" s="4">
        <v>7108</v>
      </c>
      <c r="B1497" s="4" t="s">
        <v>38</v>
      </c>
      <c r="C1497" s="4">
        <v>829</v>
      </c>
      <c r="D1497" s="4" t="s">
        <v>45</v>
      </c>
      <c r="E1497" s="179">
        <v>41295</v>
      </c>
      <c r="K1497" s="182">
        <v>1000574656</v>
      </c>
      <c r="L1497" s="177">
        <v>41295</v>
      </c>
      <c r="P1497" s="141" t="s">
        <v>54</v>
      </c>
      <c r="U1497" s="141" t="s">
        <v>54</v>
      </c>
      <c r="V1497" s="9">
        <v>0.35347222222222224</v>
      </c>
      <c r="W1497" s="12">
        <v>0.60347222222222219</v>
      </c>
      <c r="Z1497" s="142" t="s">
        <v>120</v>
      </c>
      <c r="AA1497" s="142" t="s">
        <v>54</v>
      </c>
    </row>
    <row r="1498" spans="1:27">
      <c r="A1498" s="4">
        <v>7107</v>
      </c>
      <c r="B1498" s="4" t="s">
        <v>40</v>
      </c>
      <c r="C1498" s="4">
        <v>829</v>
      </c>
      <c r="D1498" s="4" t="s">
        <v>38</v>
      </c>
      <c r="E1498" s="179">
        <v>41295</v>
      </c>
      <c r="K1498" s="182">
        <v>1000574656</v>
      </c>
      <c r="L1498" s="177">
        <v>41295</v>
      </c>
      <c r="P1498" s="141">
        <v>0</v>
      </c>
      <c r="U1498" s="141" t="s">
        <v>54</v>
      </c>
      <c r="V1498" s="9">
        <v>0.35347222222222224</v>
      </c>
      <c r="W1498" s="12">
        <v>0.70694444444444449</v>
      </c>
      <c r="Z1498" s="142" t="s">
        <v>120</v>
      </c>
      <c r="AA1498" s="142" t="s">
        <v>54</v>
      </c>
    </row>
    <row r="1499" spans="1:27">
      <c r="A1499" s="4">
        <v>7110</v>
      </c>
      <c r="B1499" s="4" t="s">
        <v>40</v>
      </c>
      <c r="C1499" s="4">
        <v>945</v>
      </c>
      <c r="D1499" s="4" t="s">
        <v>45</v>
      </c>
      <c r="E1499" s="179">
        <v>41295</v>
      </c>
      <c r="K1499" s="182">
        <v>1000574670</v>
      </c>
      <c r="L1499" s="177">
        <v>41295</v>
      </c>
      <c r="P1499" s="141" t="s">
        <v>54</v>
      </c>
      <c r="U1499" s="141" t="s">
        <v>54</v>
      </c>
      <c r="V1499" s="9">
        <v>0.40625</v>
      </c>
      <c r="W1499" s="12">
        <v>0.51041666666666663</v>
      </c>
      <c r="Z1499" s="142" t="s">
        <v>120</v>
      </c>
      <c r="AA1499" s="142" t="s">
        <v>54</v>
      </c>
    </row>
    <row r="1500" spans="1:27">
      <c r="A1500" s="4">
        <v>7110</v>
      </c>
      <c r="B1500" s="4" t="s">
        <v>40</v>
      </c>
      <c r="C1500" s="4">
        <v>1003</v>
      </c>
      <c r="D1500" s="4" t="s">
        <v>45</v>
      </c>
      <c r="E1500" s="179">
        <v>41295</v>
      </c>
      <c r="K1500" s="182">
        <v>1000574678</v>
      </c>
      <c r="L1500" s="177">
        <v>41295</v>
      </c>
      <c r="P1500" s="141" t="s">
        <v>54</v>
      </c>
      <c r="U1500" s="141" t="s">
        <v>54</v>
      </c>
      <c r="V1500" s="9">
        <v>0.41875000000000001</v>
      </c>
      <c r="W1500" s="12">
        <v>0.48194444444444445</v>
      </c>
      <c r="Z1500" s="142" t="s">
        <v>120</v>
      </c>
      <c r="AA1500" s="142" t="s">
        <v>54</v>
      </c>
    </row>
    <row r="1501" spans="1:27">
      <c r="A1501" s="4">
        <v>7108</v>
      </c>
      <c r="B1501" s="4" t="s">
        <v>38</v>
      </c>
      <c r="C1501" s="4">
        <v>1050</v>
      </c>
      <c r="D1501" s="4" t="s">
        <v>45</v>
      </c>
      <c r="E1501" s="179">
        <v>41295</v>
      </c>
      <c r="K1501" s="182">
        <v>1000574692</v>
      </c>
      <c r="L1501" s="177">
        <v>41295</v>
      </c>
      <c r="P1501" s="141" t="s">
        <v>54</v>
      </c>
      <c r="U1501" s="141" t="s">
        <v>54</v>
      </c>
      <c r="V1501" s="9">
        <v>0.4513888888888889</v>
      </c>
      <c r="W1501" s="12">
        <v>0.53055555555555556</v>
      </c>
      <c r="Z1501" s="142" t="s">
        <v>120</v>
      </c>
      <c r="AA1501" s="142" t="s">
        <v>54</v>
      </c>
    </row>
    <row r="1502" spans="1:27">
      <c r="A1502" s="4">
        <v>7107</v>
      </c>
      <c r="B1502" s="4" t="s">
        <v>39</v>
      </c>
      <c r="C1502" s="4">
        <v>1050</v>
      </c>
      <c r="D1502" s="4" t="s">
        <v>38</v>
      </c>
      <c r="E1502" s="179">
        <v>41295</v>
      </c>
      <c r="K1502" s="182">
        <v>1000574692</v>
      </c>
      <c r="L1502" s="177">
        <v>41295</v>
      </c>
      <c r="P1502" s="141">
        <v>0</v>
      </c>
      <c r="U1502" s="141" t="s">
        <v>54</v>
      </c>
      <c r="V1502" s="9">
        <v>0.4513888888888889</v>
      </c>
      <c r="W1502" s="12">
        <v>0.53125</v>
      </c>
      <c r="Z1502" s="142" t="s">
        <v>120</v>
      </c>
      <c r="AA1502" s="142" t="s">
        <v>54</v>
      </c>
    </row>
    <row r="1503" spans="1:27">
      <c r="A1503" s="4">
        <v>7110</v>
      </c>
      <c r="B1503" s="4" t="s">
        <v>40</v>
      </c>
      <c r="C1503" s="4">
        <v>1352</v>
      </c>
      <c r="D1503" s="4" t="s">
        <v>47</v>
      </c>
      <c r="E1503" s="179">
        <v>41295</v>
      </c>
      <c r="K1503" s="182">
        <v>1000574734</v>
      </c>
      <c r="L1503" s="177">
        <v>41295</v>
      </c>
      <c r="P1503" s="141" t="s">
        <v>54</v>
      </c>
      <c r="U1503" s="141" t="s">
        <v>54</v>
      </c>
      <c r="V1503" s="9">
        <v>0.57777777777777772</v>
      </c>
      <c r="W1503" s="12">
        <v>0.60555555555555551</v>
      </c>
      <c r="Z1503" s="142" t="s">
        <v>120</v>
      </c>
      <c r="AA1503" s="142" t="s">
        <v>54</v>
      </c>
    </row>
    <row r="1504" spans="1:27">
      <c r="A1504" s="4">
        <v>7110</v>
      </c>
      <c r="B1504" s="4" t="s">
        <v>40</v>
      </c>
      <c r="C1504" s="4">
        <v>1404</v>
      </c>
      <c r="D1504" s="4" t="s">
        <v>45</v>
      </c>
      <c r="E1504" s="179">
        <v>41295</v>
      </c>
      <c r="K1504" s="182">
        <v>1000574740</v>
      </c>
      <c r="L1504" s="177">
        <v>41295</v>
      </c>
      <c r="P1504" s="141" t="s">
        <v>54</v>
      </c>
      <c r="U1504" s="141" t="s">
        <v>54</v>
      </c>
      <c r="V1504" s="9">
        <v>0.58611111111111114</v>
      </c>
      <c r="W1504" s="12">
        <v>0.8354166666666667</v>
      </c>
      <c r="Z1504" s="142" t="s">
        <v>120</v>
      </c>
      <c r="AA1504" s="142" t="s">
        <v>54</v>
      </c>
    </row>
    <row r="1505" spans="1:27">
      <c r="A1505" s="4">
        <v>7108</v>
      </c>
      <c r="B1505" s="4" t="s">
        <v>38</v>
      </c>
      <c r="C1505" s="4">
        <v>1514</v>
      </c>
      <c r="D1505" s="4" t="s">
        <v>45</v>
      </c>
      <c r="E1505" s="179">
        <v>41295</v>
      </c>
      <c r="K1505" s="182">
        <v>1000574758</v>
      </c>
      <c r="L1505" s="177">
        <v>41295</v>
      </c>
      <c r="P1505" s="141" t="s">
        <v>54</v>
      </c>
      <c r="U1505" s="141" t="s">
        <v>54</v>
      </c>
      <c r="V1505" s="9">
        <v>0.63472222222222219</v>
      </c>
      <c r="W1505" s="12">
        <v>0.91597222222222219</v>
      </c>
      <c r="Z1505" s="142" t="s">
        <v>120</v>
      </c>
      <c r="AA1505" s="142" t="s">
        <v>54</v>
      </c>
    </row>
    <row r="1506" spans="1:27">
      <c r="A1506" s="4">
        <v>7110</v>
      </c>
      <c r="B1506" s="4" t="s">
        <v>40</v>
      </c>
      <c r="C1506" s="4">
        <v>1555</v>
      </c>
      <c r="D1506" s="4" t="s">
        <v>45</v>
      </c>
      <c r="E1506" s="179">
        <v>41295</v>
      </c>
      <c r="K1506" s="182">
        <v>1000574767</v>
      </c>
      <c r="L1506" s="177">
        <v>41295</v>
      </c>
      <c r="P1506" s="141" t="s">
        <v>54</v>
      </c>
      <c r="U1506" s="141" t="s">
        <v>54</v>
      </c>
      <c r="V1506" s="9">
        <v>0.66319444444444442</v>
      </c>
      <c r="W1506" s="12">
        <v>0.74097222222222225</v>
      </c>
      <c r="Z1506" s="142" t="s">
        <v>120</v>
      </c>
      <c r="AA1506" s="142" t="s">
        <v>54</v>
      </c>
    </row>
    <row r="1507" spans="1:27">
      <c r="A1507" s="4">
        <v>7110</v>
      </c>
      <c r="B1507" s="4" t="s">
        <v>40</v>
      </c>
      <c r="C1507" s="4">
        <v>1810</v>
      </c>
      <c r="D1507" s="4" t="s">
        <v>45</v>
      </c>
      <c r="E1507" s="179">
        <v>41295</v>
      </c>
      <c r="K1507" s="182">
        <v>1000574781</v>
      </c>
      <c r="L1507" s="177">
        <v>41295</v>
      </c>
      <c r="P1507" s="141" t="s">
        <v>54</v>
      </c>
      <c r="U1507" s="141" t="s">
        <v>54</v>
      </c>
      <c r="V1507" s="9">
        <v>0.75694444444444442</v>
      </c>
      <c r="W1507" s="12">
        <v>0.90277777777777779</v>
      </c>
      <c r="Z1507" s="142" t="s">
        <v>120</v>
      </c>
      <c r="AA1507" s="142" t="s">
        <v>54</v>
      </c>
    </row>
    <row r="1508" spans="1:27">
      <c r="A1508" s="4">
        <v>7110</v>
      </c>
      <c r="B1508" s="4" t="s">
        <v>40</v>
      </c>
      <c r="C1508" s="4">
        <v>47</v>
      </c>
      <c r="D1508" s="4" t="s">
        <v>45</v>
      </c>
      <c r="E1508" s="179">
        <v>41296</v>
      </c>
      <c r="K1508" s="182">
        <v>242862</v>
      </c>
      <c r="L1508" s="177">
        <v>41296</v>
      </c>
      <c r="P1508" s="141" t="s">
        <v>54</v>
      </c>
      <c r="U1508" s="141" t="s">
        <v>54</v>
      </c>
      <c r="V1508" s="9">
        <v>3.2638888888888891E-2</v>
      </c>
      <c r="W1508" s="12">
        <v>8.819444444444445E-2</v>
      </c>
      <c r="Z1508" s="142" t="s">
        <v>120</v>
      </c>
      <c r="AA1508" s="142" t="s">
        <v>54</v>
      </c>
    </row>
    <row r="1509" spans="1:27">
      <c r="A1509" s="4">
        <v>7110</v>
      </c>
      <c r="B1509" s="4" t="s">
        <v>40</v>
      </c>
      <c r="C1509" s="4">
        <v>1109</v>
      </c>
      <c r="D1509" s="4" t="s">
        <v>45</v>
      </c>
      <c r="E1509" s="179">
        <v>41296</v>
      </c>
      <c r="K1509" s="182">
        <v>253713</v>
      </c>
      <c r="L1509" s="177">
        <v>41296</v>
      </c>
      <c r="P1509" s="141" t="s">
        <v>54</v>
      </c>
      <c r="U1509" s="141" t="s">
        <v>54</v>
      </c>
      <c r="V1509" s="9">
        <v>0.46458333333333335</v>
      </c>
      <c r="W1509" s="12">
        <v>0.71180555555555558</v>
      </c>
      <c r="Z1509" s="142" t="s">
        <v>120</v>
      </c>
      <c r="AA1509" s="142" t="s">
        <v>54</v>
      </c>
    </row>
    <row r="1510" spans="1:27">
      <c r="A1510" s="4">
        <v>7110</v>
      </c>
      <c r="B1510" s="4" t="s">
        <v>40</v>
      </c>
      <c r="C1510" s="4">
        <v>1114</v>
      </c>
      <c r="D1510" s="4" t="s">
        <v>45</v>
      </c>
      <c r="E1510" s="179">
        <v>41296</v>
      </c>
      <c r="K1510" s="182">
        <v>305295</v>
      </c>
      <c r="L1510" s="177">
        <v>41296</v>
      </c>
      <c r="P1510" s="141" t="s">
        <v>54</v>
      </c>
      <c r="U1510" s="141" t="s">
        <v>54</v>
      </c>
      <c r="V1510" s="9">
        <v>0.46805555555555556</v>
      </c>
      <c r="W1510" s="12">
        <v>0.875</v>
      </c>
      <c r="Z1510" s="142" t="s">
        <v>120</v>
      </c>
      <c r="AA1510" s="142" t="s">
        <v>54</v>
      </c>
    </row>
    <row r="1511" spans="1:27">
      <c r="A1511" s="4">
        <v>7108</v>
      </c>
      <c r="B1511" s="4" t="s">
        <v>38</v>
      </c>
      <c r="C1511" s="4">
        <v>1410</v>
      </c>
      <c r="D1511" s="4" t="s">
        <v>45</v>
      </c>
      <c r="E1511" s="179">
        <v>41296</v>
      </c>
      <c r="K1511" s="182">
        <v>313104</v>
      </c>
      <c r="L1511" s="177">
        <v>41296</v>
      </c>
      <c r="P1511" s="141" t="s">
        <v>54</v>
      </c>
      <c r="U1511" s="141" t="s">
        <v>54</v>
      </c>
      <c r="V1511" s="9">
        <v>0.59027777777777779</v>
      </c>
      <c r="W1511" s="12">
        <v>0.6875</v>
      </c>
      <c r="Z1511" s="142" t="s">
        <v>120</v>
      </c>
      <c r="AA1511" s="142" t="s">
        <v>54</v>
      </c>
    </row>
    <row r="1512" spans="1:27">
      <c r="A1512" s="4">
        <v>7108</v>
      </c>
      <c r="B1512" s="4" t="s">
        <v>38</v>
      </c>
      <c r="C1512" s="4">
        <v>58</v>
      </c>
      <c r="D1512" s="4" t="s">
        <v>45</v>
      </c>
      <c r="E1512" s="179">
        <v>41296</v>
      </c>
      <c r="K1512" s="182">
        <v>57006256</v>
      </c>
      <c r="L1512" s="177">
        <v>41296</v>
      </c>
      <c r="P1512" s="141" t="s">
        <v>54</v>
      </c>
      <c r="U1512" s="141" t="s">
        <v>54</v>
      </c>
      <c r="V1512" s="9">
        <v>4.027777777777778E-2</v>
      </c>
      <c r="W1512" s="12">
        <v>0.2902777777777778</v>
      </c>
      <c r="Z1512" s="142" t="s">
        <v>120</v>
      </c>
      <c r="AA1512" s="142" t="s">
        <v>54</v>
      </c>
    </row>
    <row r="1513" spans="1:27">
      <c r="A1513" s="4">
        <v>7107</v>
      </c>
      <c r="B1513" s="4" t="s">
        <v>40</v>
      </c>
      <c r="C1513" s="4">
        <v>58</v>
      </c>
      <c r="D1513" s="4" t="s">
        <v>38</v>
      </c>
      <c r="E1513" s="179">
        <v>41296</v>
      </c>
      <c r="K1513" s="182">
        <v>57006256</v>
      </c>
      <c r="L1513" s="177">
        <v>41296</v>
      </c>
      <c r="P1513" s="141">
        <v>0</v>
      </c>
      <c r="U1513" s="141" t="s">
        <v>54</v>
      </c>
      <c r="V1513" s="9">
        <v>4.027777777777778E-2</v>
      </c>
      <c r="W1513" s="12">
        <v>0.47916666666666669</v>
      </c>
      <c r="Z1513" s="142" t="s">
        <v>120</v>
      </c>
      <c r="AA1513" s="142" t="s">
        <v>54</v>
      </c>
    </row>
    <row r="1514" spans="1:27">
      <c r="A1514" s="4">
        <v>7110</v>
      </c>
      <c r="B1514" s="4" t="s">
        <v>40</v>
      </c>
      <c r="C1514" s="4">
        <v>1950</v>
      </c>
      <c r="D1514" s="4" t="s">
        <v>45</v>
      </c>
      <c r="E1514" s="179">
        <v>41296</v>
      </c>
      <c r="K1514" s="182">
        <v>84038710</v>
      </c>
      <c r="L1514" s="177">
        <v>41296</v>
      </c>
      <c r="P1514" s="141" t="s">
        <v>54</v>
      </c>
      <c r="U1514" s="141" t="s">
        <v>54</v>
      </c>
      <c r="V1514" s="9">
        <v>0.82638888888888884</v>
      </c>
      <c r="W1514" s="12">
        <v>0.9458333333333333</v>
      </c>
      <c r="Z1514" s="142" t="s">
        <v>120</v>
      </c>
      <c r="AA1514" s="142" t="s">
        <v>54</v>
      </c>
    </row>
    <row r="1515" spans="1:27">
      <c r="A1515" s="4">
        <v>7108</v>
      </c>
      <c r="B1515" s="4" t="s">
        <v>38</v>
      </c>
      <c r="C1515" s="4">
        <v>1123</v>
      </c>
      <c r="D1515" s="4" t="s">
        <v>45</v>
      </c>
      <c r="E1515" s="179">
        <v>41296</v>
      </c>
      <c r="K1515" s="182">
        <v>90055466</v>
      </c>
      <c r="L1515" s="177">
        <v>41296</v>
      </c>
      <c r="P1515" s="141" t="s">
        <v>54</v>
      </c>
      <c r="U1515" s="141" t="s">
        <v>54</v>
      </c>
      <c r="V1515" s="9">
        <v>0.47430555555555554</v>
      </c>
      <c r="W1515" s="12">
        <v>0.6875</v>
      </c>
      <c r="Z1515" s="142" t="s">
        <v>120</v>
      </c>
      <c r="AA1515" s="142" t="s">
        <v>54</v>
      </c>
    </row>
    <row r="1516" spans="1:27">
      <c r="A1516" s="4">
        <v>7107</v>
      </c>
      <c r="B1516" s="4" t="s">
        <v>39</v>
      </c>
      <c r="C1516" s="4">
        <v>1123</v>
      </c>
      <c r="D1516" s="4" t="s">
        <v>38</v>
      </c>
      <c r="E1516" s="179">
        <v>41296</v>
      </c>
      <c r="K1516" s="182">
        <v>90055466</v>
      </c>
      <c r="L1516" s="177">
        <v>41296</v>
      </c>
      <c r="P1516" s="141">
        <v>0</v>
      </c>
      <c r="U1516" s="141" t="s">
        <v>54</v>
      </c>
      <c r="V1516" s="9">
        <v>0.47430555555555554</v>
      </c>
      <c r="W1516" s="12">
        <v>0.69097222222222221</v>
      </c>
      <c r="Z1516" s="142" t="s">
        <v>120</v>
      </c>
      <c r="AA1516" s="142" t="s">
        <v>54</v>
      </c>
    </row>
    <row r="1517" spans="1:27">
      <c r="A1517" s="4">
        <v>7110</v>
      </c>
      <c r="B1517" s="4" t="s">
        <v>40</v>
      </c>
      <c r="C1517" s="4">
        <v>1842</v>
      </c>
      <c r="D1517" s="4" t="s">
        <v>45</v>
      </c>
      <c r="E1517" s="179">
        <v>41296</v>
      </c>
      <c r="K1517" s="182">
        <v>90061520</v>
      </c>
      <c r="L1517" s="177">
        <v>41296</v>
      </c>
      <c r="P1517" s="141" t="s">
        <v>54</v>
      </c>
      <c r="U1517" s="141" t="s">
        <v>54</v>
      </c>
      <c r="V1517" s="9">
        <v>0.77916666666666667</v>
      </c>
      <c r="W1517" s="12">
        <v>0.94444444444444442</v>
      </c>
      <c r="Z1517" s="142" t="s">
        <v>120</v>
      </c>
      <c r="AA1517" s="142" t="s">
        <v>54</v>
      </c>
    </row>
    <row r="1518" spans="1:27">
      <c r="A1518" s="4">
        <v>7108</v>
      </c>
      <c r="B1518" s="4" t="s">
        <v>38</v>
      </c>
      <c r="C1518" s="4">
        <v>1240</v>
      </c>
      <c r="D1518" s="4" t="s">
        <v>45</v>
      </c>
      <c r="E1518" s="179">
        <v>41296</v>
      </c>
      <c r="K1518" s="182">
        <v>90164349</v>
      </c>
      <c r="L1518" s="177">
        <v>41296</v>
      </c>
      <c r="P1518" s="141" t="s">
        <v>54</v>
      </c>
      <c r="U1518" s="141" t="s">
        <v>54</v>
      </c>
      <c r="V1518" s="9">
        <v>0.52777777777777779</v>
      </c>
      <c r="W1518" s="12">
        <v>0.98541666666666672</v>
      </c>
      <c r="Z1518" s="142" t="s">
        <v>120</v>
      </c>
      <c r="AA1518" s="142" t="s">
        <v>54</v>
      </c>
    </row>
    <row r="1519" spans="1:27">
      <c r="A1519" s="4">
        <v>7110</v>
      </c>
      <c r="B1519" s="4" t="s">
        <v>40</v>
      </c>
      <c r="C1519" s="4">
        <v>1214</v>
      </c>
      <c r="D1519" s="4" t="s">
        <v>45</v>
      </c>
      <c r="E1519" s="179">
        <v>41296</v>
      </c>
      <c r="K1519" s="182">
        <v>99031284</v>
      </c>
      <c r="L1519" s="177">
        <v>41296</v>
      </c>
      <c r="P1519" s="141" t="s">
        <v>54</v>
      </c>
      <c r="U1519" s="141" t="s">
        <v>54</v>
      </c>
      <c r="V1519" s="9">
        <v>0.50972222222222219</v>
      </c>
      <c r="W1519" s="12">
        <v>0.87083333333333335</v>
      </c>
      <c r="Z1519" s="142" t="s">
        <v>120</v>
      </c>
      <c r="AA1519" s="142" t="s">
        <v>54</v>
      </c>
    </row>
    <row r="1520" spans="1:27">
      <c r="A1520" s="4">
        <v>7110</v>
      </c>
      <c r="B1520" s="4" t="s">
        <v>40</v>
      </c>
      <c r="C1520" s="4">
        <v>2130</v>
      </c>
      <c r="D1520" s="4" t="s">
        <v>45</v>
      </c>
      <c r="E1520" s="179">
        <v>41296</v>
      </c>
      <c r="K1520" s="182">
        <v>1000007398</v>
      </c>
      <c r="L1520" s="177">
        <v>41297</v>
      </c>
      <c r="P1520" s="141" t="s">
        <v>54</v>
      </c>
      <c r="U1520" s="141" t="s">
        <v>54</v>
      </c>
      <c r="V1520" s="9">
        <v>0.89583333333333337</v>
      </c>
      <c r="W1520" s="12">
        <v>0.11597222222222223</v>
      </c>
      <c r="Z1520" s="142" t="s">
        <v>120</v>
      </c>
      <c r="AA1520" s="142" t="s">
        <v>54</v>
      </c>
    </row>
    <row r="1521" spans="1:27">
      <c r="A1521" s="4">
        <v>7110</v>
      </c>
      <c r="B1521" s="4" t="s">
        <v>41</v>
      </c>
      <c r="C1521" s="4">
        <v>1330</v>
      </c>
      <c r="D1521" s="4" t="s">
        <v>45</v>
      </c>
      <c r="E1521" s="179">
        <v>41296</v>
      </c>
      <c r="K1521" s="182">
        <v>1000030301</v>
      </c>
      <c r="L1521" s="177">
        <v>41296</v>
      </c>
      <c r="P1521" s="141" t="s">
        <v>54</v>
      </c>
      <c r="U1521" s="141" t="s">
        <v>54</v>
      </c>
      <c r="V1521" s="9">
        <v>0.5625</v>
      </c>
      <c r="W1521" s="12">
        <v>0.87083333333333335</v>
      </c>
      <c r="Z1521" s="142" t="s">
        <v>120</v>
      </c>
      <c r="AA1521" s="142" t="s">
        <v>54</v>
      </c>
    </row>
    <row r="1522" spans="1:27">
      <c r="A1522" s="4">
        <v>7110</v>
      </c>
      <c r="B1522" s="4" t="s">
        <v>49</v>
      </c>
      <c r="C1522" s="4">
        <v>1535</v>
      </c>
      <c r="D1522" s="4" t="s">
        <v>45</v>
      </c>
      <c r="E1522" s="179">
        <v>41296</v>
      </c>
      <c r="K1522" s="182">
        <v>1000032506</v>
      </c>
      <c r="L1522" s="177">
        <v>41296</v>
      </c>
      <c r="P1522" s="141" t="s">
        <v>54</v>
      </c>
      <c r="U1522" s="141" t="s">
        <v>54</v>
      </c>
      <c r="V1522" s="9">
        <v>0.64930555555555558</v>
      </c>
      <c r="W1522" s="12">
        <v>0.65277777777777779</v>
      </c>
      <c r="Z1522" s="142" t="s">
        <v>120</v>
      </c>
      <c r="AA1522" s="142" t="s">
        <v>54</v>
      </c>
    </row>
    <row r="1523" spans="1:27">
      <c r="A1523" s="4">
        <v>7110</v>
      </c>
      <c r="B1523" s="4" t="s">
        <v>49</v>
      </c>
      <c r="C1523" s="4">
        <v>1345</v>
      </c>
      <c r="D1523" s="4" t="s">
        <v>45</v>
      </c>
      <c r="E1523" s="179">
        <v>41296</v>
      </c>
      <c r="K1523" s="182">
        <v>1000034523</v>
      </c>
      <c r="L1523" s="177">
        <v>41296</v>
      </c>
      <c r="P1523" s="141" t="s">
        <v>54</v>
      </c>
      <c r="U1523" s="141" t="s">
        <v>54</v>
      </c>
      <c r="V1523" s="9">
        <v>0.57291666666666663</v>
      </c>
      <c r="W1523" s="12">
        <v>0.62152777777777779</v>
      </c>
      <c r="Z1523" s="142" t="s">
        <v>120</v>
      </c>
      <c r="AA1523" s="142" t="s">
        <v>54</v>
      </c>
    </row>
    <row r="1524" spans="1:27">
      <c r="A1524" s="4">
        <v>7110</v>
      </c>
      <c r="B1524" s="4" t="s">
        <v>40</v>
      </c>
      <c r="C1524" s="4">
        <v>1226</v>
      </c>
      <c r="D1524" s="4" t="s">
        <v>45</v>
      </c>
      <c r="E1524" s="179">
        <v>41296</v>
      </c>
      <c r="K1524" s="182">
        <v>1000041124</v>
      </c>
      <c r="L1524" s="177">
        <v>41296</v>
      </c>
      <c r="P1524" s="141" t="s">
        <v>54</v>
      </c>
      <c r="U1524" s="141" t="s">
        <v>54</v>
      </c>
      <c r="V1524" s="9">
        <v>0.5180555555555556</v>
      </c>
      <c r="W1524" s="12">
        <v>0.57986111111111116</v>
      </c>
      <c r="Z1524" s="142" t="s">
        <v>120</v>
      </c>
      <c r="AA1524" s="142" t="s">
        <v>54</v>
      </c>
    </row>
    <row r="1525" spans="1:27">
      <c r="A1525" s="4">
        <v>7110</v>
      </c>
      <c r="B1525" s="4" t="s">
        <v>40</v>
      </c>
      <c r="C1525" s="4">
        <v>1219</v>
      </c>
      <c r="D1525" s="4" t="s">
        <v>45</v>
      </c>
      <c r="E1525" s="179">
        <v>41296</v>
      </c>
      <c r="K1525" s="182">
        <v>1000078811</v>
      </c>
      <c r="L1525" s="177">
        <v>41296</v>
      </c>
      <c r="P1525" s="141" t="s">
        <v>54</v>
      </c>
      <c r="U1525" s="141" t="s">
        <v>54</v>
      </c>
      <c r="V1525" s="9">
        <v>0.5131944444444444</v>
      </c>
      <c r="W1525" s="12">
        <v>0.55902777777777779</v>
      </c>
      <c r="Z1525" s="142" t="s">
        <v>120</v>
      </c>
      <c r="AA1525" s="142" t="s">
        <v>54</v>
      </c>
    </row>
    <row r="1526" spans="1:27">
      <c r="A1526" s="4">
        <v>7110</v>
      </c>
      <c r="B1526" s="4" t="s">
        <v>40</v>
      </c>
      <c r="C1526" s="4">
        <v>1557</v>
      </c>
      <c r="D1526" s="4" t="s">
        <v>47</v>
      </c>
      <c r="E1526" s="179">
        <v>41296</v>
      </c>
      <c r="K1526" s="182">
        <v>1000099166</v>
      </c>
      <c r="L1526" s="177">
        <v>41296</v>
      </c>
      <c r="P1526" s="141" t="s">
        <v>54</v>
      </c>
      <c r="U1526" s="141" t="s">
        <v>54</v>
      </c>
      <c r="V1526" s="9">
        <v>0.6645833333333333</v>
      </c>
      <c r="W1526" s="12">
        <v>0.87013888888888891</v>
      </c>
      <c r="Z1526" s="142" t="s">
        <v>120</v>
      </c>
      <c r="AA1526" s="142" t="s">
        <v>54</v>
      </c>
    </row>
    <row r="1527" spans="1:27">
      <c r="A1527" s="4">
        <v>7110</v>
      </c>
      <c r="B1527" s="4" t="s">
        <v>40</v>
      </c>
      <c r="C1527" s="4">
        <v>1236</v>
      </c>
      <c r="D1527" s="4" t="s">
        <v>45</v>
      </c>
      <c r="E1527" s="179">
        <v>41296</v>
      </c>
      <c r="K1527" s="182">
        <v>1000111570</v>
      </c>
      <c r="L1527" s="177">
        <v>41296</v>
      </c>
      <c r="P1527" s="141" t="s">
        <v>54</v>
      </c>
      <c r="U1527" s="141" t="s">
        <v>54</v>
      </c>
      <c r="V1527" s="9">
        <v>0.52500000000000002</v>
      </c>
      <c r="W1527" s="12">
        <v>0.58333333333333337</v>
      </c>
      <c r="Z1527" s="142" t="s">
        <v>120</v>
      </c>
      <c r="AA1527" s="142" t="s">
        <v>54</v>
      </c>
    </row>
    <row r="1528" spans="1:27">
      <c r="A1528" s="4">
        <v>7110</v>
      </c>
      <c r="B1528" s="4" t="s">
        <v>40</v>
      </c>
      <c r="C1528" s="4">
        <v>2047</v>
      </c>
      <c r="D1528" s="4" t="s">
        <v>45</v>
      </c>
      <c r="E1528" s="179">
        <v>41296</v>
      </c>
      <c r="K1528" s="182">
        <v>1000117775</v>
      </c>
      <c r="L1528" s="177">
        <v>41297</v>
      </c>
      <c r="P1528" s="141" t="s">
        <v>54</v>
      </c>
      <c r="U1528" s="141" t="s">
        <v>54</v>
      </c>
      <c r="V1528" s="9">
        <v>0.86597222222222225</v>
      </c>
      <c r="W1528" s="12">
        <v>2.7777777777777776E-2</v>
      </c>
      <c r="Z1528" s="142" t="s">
        <v>120</v>
      </c>
      <c r="AA1528" s="142" t="s">
        <v>54</v>
      </c>
    </row>
    <row r="1529" spans="1:27">
      <c r="A1529" s="4">
        <v>7110</v>
      </c>
      <c r="B1529" s="4" t="s">
        <v>40</v>
      </c>
      <c r="C1529" s="4">
        <v>839</v>
      </c>
      <c r="D1529" s="4" t="s">
        <v>45</v>
      </c>
      <c r="E1529" s="179">
        <v>41296</v>
      </c>
      <c r="K1529" s="182">
        <v>1000119175</v>
      </c>
      <c r="L1529" s="177">
        <v>41296</v>
      </c>
      <c r="P1529" s="141" t="s">
        <v>54</v>
      </c>
      <c r="U1529" s="141" t="s">
        <v>54</v>
      </c>
      <c r="V1529" s="9">
        <v>0.36041666666666666</v>
      </c>
      <c r="W1529" s="12">
        <v>0.46527777777777779</v>
      </c>
      <c r="Z1529" s="142" t="s">
        <v>120</v>
      </c>
      <c r="AA1529" s="142" t="s">
        <v>54</v>
      </c>
    </row>
    <row r="1530" spans="1:27">
      <c r="A1530" s="4">
        <v>7108</v>
      </c>
      <c r="B1530" s="4" t="s">
        <v>38</v>
      </c>
      <c r="C1530" s="4">
        <v>1916</v>
      </c>
      <c r="D1530" s="4" t="s">
        <v>45</v>
      </c>
      <c r="E1530" s="179">
        <v>41296</v>
      </c>
      <c r="K1530" s="182">
        <v>1000126137</v>
      </c>
      <c r="L1530" s="177">
        <v>41296</v>
      </c>
      <c r="P1530" s="141" t="s">
        <v>54</v>
      </c>
      <c r="U1530" s="141" t="s">
        <v>54</v>
      </c>
      <c r="V1530" s="9">
        <v>0.80277777777777781</v>
      </c>
      <c r="W1530" s="12">
        <v>0.90694444444444444</v>
      </c>
      <c r="Z1530" s="142" t="s">
        <v>120</v>
      </c>
      <c r="AA1530" s="142" t="s">
        <v>54</v>
      </c>
    </row>
    <row r="1531" spans="1:27">
      <c r="A1531" s="4">
        <v>7108</v>
      </c>
      <c r="B1531" s="4" t="s">
        <v>38</v>
      </c>
      <c r="C1531" s="4">
        <v>1211</v>
      </c>
      <c r="D1531" s="4" t="s">
        <v>45</v>
      </c>
      <c r="E1531" s="179">
        <v>41296</v>
      </c>
      <c r="K1531" s="182">
        <v>1000166415</v>
      </c>
      <c r="L1531" s="177">
        <v>41296</v>
      </c>
      <c r="P1531" s="141" t="s">
        <v>54</v>
      </c>
      <c r="U1531" s="141" t="s">
        <v>54</v>
      </c>
      <c r="V1531" s="9">
        <v>0.50763888888888886</v>
      </c>
      <c r="W1531" s="12">
        <v>0.84166666666666667</v>
      </c>
      <c r="Z1531" s="142" t="s">
        <v>120</v>
      </c>
      <c r="AA1531" s="142" t="s">
        <v>54</v>
      </c>
    </row>
    <row r="1532" spans="1:27">
      <c r="A1532" s="4">
        <v>7108</v>
      </c>
      <c r="B1532" s="4" t="s">
        <v>38</v>
      </c>
      <c r="C1532" s="4">
        <v>649</v>
      </c>
      <c r="D1532" s="4" t="s">
        <v>45</v>
      </c>
      <c r="E1532" s="179">
        <v>41296</v>
      </c>
      <c r="K1532" s="182">
        <v>1000176328</v>
      </c>
      <c r="L1532" s="177">
        <v>41296</v>
      </c>
      <c r="P1532" s="141" t="s">
        <v>54</v>
      </c>
      <c r="U1532" s="141" t="s">
        <v>54</v>
      </c>
      <c r="V1532" s="9">
        <v>0.28402777777777777</v>
      </c>
      <c r="W1532" s="12">
        <v>0.90208333333333335</v>
      </c>
      <c r="Z1532" s="142" t="s">
        <v>120</v>
      </c>
      <c r="AA1532" s="142" t="s">
        <v>54</v>
      </c>
    </row>
    <row r="1533" spans="1:27">
      <c r="A1533" s="4">
        <v>7108</v>
      </c>
      <c r="B1533" s="4" t="s">
        <v>38</v>
      </c>
      <c r="C1533" s="4">
        <v>1221</v>
      </c>
      <c r="D1533" s="4" t="s">
        <v>45</v>
      </c>
      <c r="E1533" s="179">
        <v>41296</v>
      </c>
      <c r="K1533" s="182">
        <v>1000186194</v>
      </c>
      <c r="L1533" s="177">
        <v>41296</v>
      </c>
      <c r="P1533" s="141" t="s">
        <v>54</v>
      </c>
      <c r="U1533" s="141" t="s">
        <v>54</v>
      </c>
      <c r="V1533" s="9">
        <v>0.51458333333333328</v>
      </c>
      <c r="W1533" s="12">
        <v>0.69791666666666663</v>
      </c>
      <c r="Z1533" s="142" t="s">
        <v>120</v>
      </c>
      <c r="AA1533" s="142" t="s">
        <v>54</v>
      </c>
    </row>
    <row r="1534" spans="1:27">
      <c r="A1534" s="4">
        <v>7108</v>
      </c>
      <c r="B1534" s="4" t="s">
        <v>38</v>
      </c>
      <c r="C1534" s="4">
        <v>305</v>
      </c>
      <c r="D1534" s="4" t="s">
        <v>45</v>
      </c>
      <c r="E1534" s="179">
        <v>41296</v>
      </c>
      <c r="K1534" s="182">
        <v>1000194073</v>
      </c>
      <c r="L1534" s="177">
        <v>41296</v>
      </c>
      <c r="P1534" s="141" t="s">
        <v>54</v>
      </c>
      <c r="U1534" s="141" t="s">
        <v>54</v>
      </c>
      <c r="V1534" s="9">
        <v>0.12847222222222221</v>
      </c>
      <c r="W1534" s="12">
        <v>0.37847222222222221</v>
      </c>
      <c r="Z1534" s="142" t="s">
        <v>120</v>
      </c>
      <c r="AA1534" s="142" t="s">
        <v>54</v>
      </c>
    </row>
    <row r="1535" spans="1:27">
      <c r="A1535" s="4">
        <v>7107</v>
      </c>
      <c r="B1535" s="4" t="s">
        <v>39</v>
      </c>
      <c r="C1535" s="4">
        <v>305</v>
      </c>
      <c r="D1535" s="4" t="s">
        <v>38</v>
      </c>
      <c r="E1535" s="179">
        <v>41296</v>
      </c>
      <c r="K1535" s="182">
        <v>1000194073</v>
      </c>
      <c r="L1535" s="177">
        <v>41296</v>
      </c>
      <c r="P1535" s="141">
        <v>0</v>
      </c>
      <c r="U1535" s="141" t="s">
        <v>54</v>
      </c>
      <c r="V1535" s="9">
        <v>0.12847222222222221</v>
      </c>
      <c r="W1535" s="12">
        <v>0.73055555555555551</v>
      </c>
      <c r="Z1535" s="142" t="s">
        <v>120</v>
      </c>
      <c r="AA1535" s="142" t="s">
        <v>54</v>
      </c>
    </row>
    <row r="1536" spans="1:27">
      <c r="A1536" s="4">
        <v>7110</v>
      </c>
      <c r="B1536" s="4" t="s">
        <v>40</v>
      </c>
      <c r="C1536" s="4">
        <v>1342</v>
      </c>
      <c r="D1536" s="4" t="s">
        <v>45</v>
      </c>
      <c r="E1536" s="179">
        <v>41296</v>
      </c>
      <c r="K1536" s="182">
        <v>1000208716</v>
      </c>
      <c r="L1536" s="177">
        <v>41296</v>
      </c>
      <c r="P1536" s="141" t="s">
        <v>54</v>
      </c>
      <c r="U1536" s="141" t="s">
        <v>54</v>
      </c>
      <c r="V1536" s="9">
        <v>0.5708333333333333</v>
      </c>
      <c r="W1536" s="12">
        <v>0.69791666666666663</v>
      </c>
      <c r="Z1536" s="142" t="s">
        <v>120</v>
      </c>
      <c r="AA1536" s="142" t="s">
        <v>54</v>
      </c>
    </row>
    <row r="1537" spans="1:27">
      <c r="A1537" s="4">
        <v>7110</v>
      </c>
      <c r="B1537" s="4" t="s">
        <v>40</v>
      </c>
      <c r="C1537" s="4">
        <v>738</v>
      </c>
      <c r="D1537" s="4" t="s">
        <v>45</v>
      </c>
      <c r="E1537" s="179">
        <v>41296</v>
      </c>
      <c r="K1537" s="182">
        <v>1000230256</v>
      </c>
      <c r="L1537" s="177">
        <v>41296</v>
      </c>
      <c r="P1537" s="141" t="s">
        <v>54</v>
      </c>
      <c r="U1537" s="141" t="s">
        <v>54</v>
      </c>
      <c r="V1537" s="9">
        <v>0.31805555555555554</v>
      </c>
      <c r="W1537" s="12">
        <v>0.47916666666666669</v>
      </c>
      <c r="Z1537" s="142" t="s">
        <v>120</v>
      </c>
      <c r="AA1537" s="142" t="s">
        <v>54</v>
      </c>
    </row>
    <row r="1538" spans="1:27">
      <c r="A1538" s="4">
        <v>7110</v>
      </c>
      <c r="B1538" s="4" t="s">
        <v>40</v>
      </c>
      <c r="C1538" s="4">
        <v>1038</v>
      </c>
      <c r="D1538" s="4" t="s">
        <v>45</v>
      </c>
      <c r="E1538" s="179">
        <v>41296</v>
      </c>
      <c r="K1538" s="182">
        <v>1000276512</v>
      </c>
      <c r="L1538" s="177">
        <v>41296</v>
      </c>
      <c r="P1538" s="141" t="s">
        <v>54</v>
      </c>
      <c r="U1538" s="141" t="s">
        <v>54</v>
      </c>
      <c r="V1538" s="9">
        <v>0.44305555555555554</v>
      </c>
      <c r="W1538" s="12">
        <v>0.76041666666666663</v>
      </c>
      <c r="Z1538" s="142" t="s">
        <v>120</v>
      </c>
      <c r="AA1538" s="142" t="s">
        <v>54</v>
      </c>
    </row>
    <row r="1539" spans="1:27">
      <c r="A1539" s="4">
        <v>7110</v>
      </c>
      <c r="B1539" s="4" t="s">
        <v>40</v>
      </c>
      <c r="C1539" s="4">
        <v>1154</v>
      </c>
      <c r="D1539" s="4" t="s">
        <v>45</v>
      </c>
      <c r="E1539" s="179">
        <v>41296</v>
      </c>
      <c r="K1539" s="182">
        <v>1000281696</v>
      </c>
      <c r="L1539" s="177">
        <v>41296</v>
      </c>
      <c r="P1539" s="141" t="s">
        <v>54</v>
      </c>
      <c r="U1539" s="141" t="s">
        <v>54</v>
      </c>
      <c r="V1539" s="9">
        <v>0.49583333333333335</v>
      </c>
      <c r="W1539" s="12">
        <v>0.71527777777777779</v>
      </c>
      <c r="Z1539" s="142" t="s">
        <v>120</v>
      </c>
      <c r="AA1539" s="142" t="s">
        <v>54</v>
      </c>
    </row>
    <row r="1540" spans="1:27">
      <c r="A1540" s="4">
        <v>7108</v>
      </c>
      <c r="B1540" s="4" t="s">
        <v>38</v>
      </c>
      <c r="C1540" s="4">
        <v>1753</v>
      </c>
      <c r="D1540" s="4" t="s">
        <v>45</v>
      </c>
      <c r="E1540" s="179">
        <v>41296</v>
      </c>
      <c r="K1540" s="182">
        <v>1000285939</v>
      </c>
      <c r="L1540" s="177">
        <v>41296</v>
      </c>
      <c r="P1540" s="141" t="s">
        <v>54</v>
      </c>
      <c r="U1540" s="141" t="s">
        <v>54</v>
      </c>
      <c r="V1540" s="9">
        <v>0.74513888888888891</v>
      </c>
      <c r="W1540" s="12">
        <v>0.90763888888888888</v>
      </c>
      <c r="Z1540" s="142" t="s">
        <v>120</v>
      </c>
      <c r="AA1540" s="142" t="s">
        <v>54</v>
      </c>
    </row>
    <row r="1541" spans="1:27">
      <c r="A1541" s="4">
        <v>7110</v>
      </c>
      <c r="B1541" s="4" t="s">
        <v>40</v>
      </c>
      <c r="C1541" s="4">
        <v>1702</v>
      </c>
      <c r="D1541" s="4" t="s">
        <v>45</v>
      </c>
      <c r="E1541" s="179">
        <v>41296</v>
      </c>
      <c r="K1541" s="182">
        <v>1000288808</v>
      </c>
      <c r="L1541" s="177">
        <v>41296</v>
      </c>
      <c r="P1541" s="141" t="s">
        <v>54</v>
      </c>
      <c r="U1541" s="141" t="s">
        <v>54</v>
      </c>
      <c r="V1541" s="9">
        <v>0.70972222222222225</v>
      </c>
      <c r="W1541" s="12">
        <v>0.86597222222222225</v>
      </c>
      <c r="Z1541" s="142" t="s">
        <v>120</v>
      </c>
      <c r="AA1541" s="142" t="s">
        <v>54</v>
      </c>
    </row>
    <row r="1542" spans="1:27">
      <c r="A1542" s="4">
        <v>7110</v>
      </c>
      <c r="B1542" s="4" t="s">
        <v>40</v>
      </c>
      <c r="C1542" s="4">
        <v>1854</v>
      </c>
      <c r="D1542" s="4" t="s">
        <v>45</v>
      </c>
      <c r="E1542" s="179">
        <v>41296</v>
      </c>
      <c r="K1542" s="182">
        <v>1000322898</v>
      </c>
      <c r="L1542" s="177">
        <v>41297</v>
      </c>
      <c r="P1542" s="141" t="s">
        <v>54</v>
      </c>
      <c r="U1542" s="141" t="s">
        <v>54</v>
      </c>
      <c r="V1542" s="9">
        <v>0.78749999999999998</v>
      </c>
      <c r="W1542" s="12">
        <v>2.5000000000000001E-2</v>
      </c>
      <c r="Z1542" s="142" t="s">
        <v>120</v>
      </c>
      <c r="AA1542" s="142" t="s">
        <v>54</v>
      </c>
    </row>
    <row r="1543" spans="1:27">
      <c r="A1543" s="4">
        <v>7108</v>
      </c>
      <c r="B1543" s="4" t="s">
        <v>38</v>
      </c>
      <c r="C1543" s="4">
        <v>1435</v>
      </c>
      <c r="D1543" s="4" t="s">
        <v>47</v>
      </c>
      <c r="E1543" s="179">
        <v>41296</v>
      </c>
      <c r="K1543" s="182">
        <v>1000323919</v>
      </c>
      <c r="L1543" s="177">
        <v>41296</v>
      </c>
      <c r="P1543" s="141" t="s">
        <v>54</v>
      </c>
      <c r="U1543" s="141" t="s">
        <v>54</v>
      </c>
      <c r="V1543" s="9">
        <v>0.60763888888888884</v>
      </c>
      <c r="W1543" s="12">
        <v>0.9819444444444444</v>
      </c>
      <c r="Z1543" s="142" t="s">
        <v>120</v>
      </c>
      <c r="AA1543" s="142" t="s">
        <v>54</v>
      </c>
    </row>
    <row r="1544" spans="1:27">
      <c r="A1544" s="4">
        <v>7110</v>
      </c>
      <c r="B1544" s="4" t="s">
        <v>40</v>
      </c>
      <c r="C1544" s="4">
        <v>1144</v>
      </c>
      <c r="D1544" s="4" t="s">
        <v>45</v>
      </c>
      <c r="E1544" s="179">
        <v>41296</v>
      </c>
      <c r="K1544" s="182">
        <v>1000325861</v>
      </c>
      <c r="L1544" s="177">
        <v>41296</v>
      </c>
      <c r="P1544" s="141" t="s">
        <v>54</v>
      </c>
      <c r="U1544" s="141" t="s">
        <v>54</v>
      </c>
      <c r="V1544" s="9">
        <v>0.48888888888888887</v>
      </c>
      <c r="W1544" s="12">
        <v>0.54513888888888884</v>
      </c>
      <c r="Z1544" s="142" t="s">
        <v>120</v>
      </c>
      <c r="AA1544" s="142" t="s">
        <v>54</v>
      </c>
    </row>
    <row r="1545" spans="1:27">
      <c r="A1545" s="4">
        <v>7110</v>
      </c>
      <c r="B1545" s="4" t="s">
        <v>40</v>
      </c>
      <c r="C1545" s="4">
        <v>2041</v>
      </c>
      <c r="D1545" s="4" t="s">
        <v>45</v>
      </c>
      <c r="E1545" s="179">
        <v>41296</v>
      </c>
      <c r="K1545" s="182">
        <v>1000350535</v>
      </c>
      <c r="L1545" s="177">
        <v>41297</v>
      </c>
      <c r="P1545" s="141" t="s">
        <v>54</v>
      </c>
      <c r="U1545" s="141" t="s">
        <v>54</v>
      </c>
      <c r="V1545" s="9">
        <v>0.8618055555555556</v>
      </c>
      <c r="W1545" s="12">
        <v>0.11805555555555555</v>
      </c>
      <c r="Z1545" s="142" t="s">
        <v>120</v>
      </c>
      <c r="AA1545" s="142" t="s">
        <v>54</v>
      </c>
    </row>
    <row r="1546" spans="1:27">
      <c r="A1546" s="4">
        <v>7110</v>
      </c>
      <c r="B1546" s="4" t="s">
        <v>40</v>
      </c>
      <c r="C1546" s="4">
        <v>2245</v>
      </c>
      <c r="D1546" s="4" t="s">
        <v>45</v>
      </c>
      <c r="E1546" s="179">
        <v>41296</v>
      </c>
      <c r="K1546" s="182">
        <v>1000366091</v>
      </c>
      <c r="L1546" s="177">
        <v>41297</v>
      </c>
      <c r="P1546" s="141" t="s">
        <v>54</v>
      </c>
      <c r="U1546" s="141" t="s">
        <v>54</v>
      </c>
      <c r="V1546" s="9">
        <v>0.94791666666666663</v>
      </c>
      <c r="W1546" s="12">
        <v>2.4305555555555556E-2</v>
      </c>
      <c r="Z1546" s="142" t="s">
        <v>120</v>
      </c>
      <c r="AA1546" s="142" t="s">
        <v>54</v>
      </c>
    </row>
    <row r="1547" spans="1:27">
      <c r="A1547" s="4">
        <v>7110</v>
      </c>
      <c r="B1547" s="4" t="s">
        <v>40</v>
      </c>
      <c r="C1547" s="4">
        <v>1148</v>
      </c>
      <c r="D1547" s="4" t="s">
        <v>45</v>
      </c>
      <c r="E1547" s="179">
        <v>41296</v>
      </c>
      <c r="K1547" s="182">
        <v>1000368881</v>
      </c>
      <c r="L1547" s="177">
        <v>41296</v>
      </c>
      <c r="P1547" s="141" t="s">
        <v>54</v>
      </c>
      <c r="U1547" s="141" t="s">
        <v>54</v>
      </c>
      <c r="V1547" s="9">
        <v>0.49166666666666664</v>
      </c>
      <c r="W1547" s="12">
        <v>0.69444444444444442</v>
      </c>
      <c r="Z1547" s="142" t="s">
        <v>120</v>
      </c>
      <c r="AA1547" s="142" t="s">
        <v>54</v>
      </c>
    </row>
    <row r="1548" spans="1:27">
      <c r="A1548" s="4">
        <v>7110</v>
      </c>
      <c r="B1548" s="4" t="s">
        <v>40</v>
      </c>
      <c r="C1548" s="4">
        <v>1407</v>
      </c>
      <c r="D1548" s="4" t="s">
        <v>45</v>
      </c>
      <c r="E1548" s="179">
        <v>41296</v>
      </c>
      <c r="K1548" s="182">
        <v>1000376651</v>
      </c>
      <c r="L1548" s="177">
        <v>41296</v>
      </c>
      <c r="P1548" s="141" t="s">
        <v>54</v>
      </c>
      <c r="U1548" s="141" t="s">
        <v>54</v>
      </c>
      <c r="V1548" s="9">
        <v>0.58819444444444446</v>
      </c>
      <c r="W1548" s="12">
        <v>0.69305555555555554</v>
      </c>
      <c r="Z1548" s="142" t="s">
        <v>120</v>
      </c>
      <c r="AA1548" s="142" t="s">
        <v>54</v>
      </c>
    </row>
    <row r="1549" spans="1:27">
      <c r="A1549" s="4">
        <v>7108</v>
      </c>
      <c r="B1549" s="4" t="s">
        <v>38</v>
      </c>
      <c r="C1549" s="4">
        <v>1049</v>
      </c>
      <c r="D1549" s="4" t="s">
        <v>45</v>
      </c>
      <c r="E1549" s="179">
        <v>41296</v>
      </c>
      <c r="K1549" s="182">
        <v>1000382884</v>
      </c>
      <c r="L1549" s="177">
        <v>41296</v>
      </c>
      <c r="P1549" s="141" t="s">
        <v>54</v>
      </c>
      <c r="U1549" s="141" t="s">
        <v>54</v>
      </c>
      <c r="V1549" s="9">
        <v>0.45069444444444445</v>
      </c>
      <c r="W1549" s="12">
        <v>0.68402777777777779</v>
      </c>
      <c r="Z1549" s="142" t="s">
        <v>120</v>
      </c>
      <c r="AA1549" s="142" t="s">
        <v>54</v>
      </c>
    </row>
    <row r="1550" spans="1:27">
      <c r="A1550" s="4">
        <v>7110</v>
      </c>
      <c r="B1550" s="4" t="s">
        <v>40</v>
      </c>
      <c r="C1550" s="4">
        <v>1431</v>
      </c>
      <c r="D1550" s="4" t="s">
        <v>47</v>
      </c>
      <c r="E1550" s="179">
        <v>41296</v>
      </c>
      <c r="K1550" s="182">
        <v>1000390000</v>
      </c>
      <c r="L1550" s="177">
        <v>41296</v>
      </c>
      <c r="P1550" s="141" t="s">
        <v>54</v>
      </c>
      <c r="U1550" s="141" t="s">
        <v>54</v>
      </c>
      <c r="V1550" s="9">
        <v>0.60486111111111107</v>
      </c>
      <c r="W1550" s="12">
        <v>0.63888888888888884</v>
      </c>
      <c r="Z1550" s="142" t="s">
        <v>120</v>
      </c>
      <c r="AA1550" s="142" t="s">
        <v>54</v>
      </c>
    </row>
    <row r="1551" spans="1:27">
      <c r="A1551" s="4">
        <v>7108</v>
      </c>
      <c r="B1551" s="4" t="s">
        <v>38</v>
      </c>
      <c r="C1551" s="4">
        <v>1447</v>
      </c>
      <c r="D1551" s="4" t="s">
        <v>45</v>
      </c>
      <c r="E1551" s="179">
        <v>41296</v>
      </c>
      <c r="K1551" s="182">
        <v>1000417044</v>
      </c>
      <c r="L1551" s="177">
        <v>41296</v>
      </c>
      <c r="P1551" s="141" t="s">
        <v>54</v>
      </c>
      <c r="U1551" s="141" t="s">
        <v>54</v>
      </c>
      <c r="V1551" s="9">
        <v>0.61597222222222225</v>
      </c>
      <c r="W1551" s="12">
        <v>0.90069444444444446</v>
      </c>
      <c r="Z1551" s="142" t="s">
        <v>120</v>
      </c>
      <c r="AA1551" s="142" t="s">
        <v>54</v>
      </c>
    </row>
    <row r="1552" spans="1:27">
      <c r="A1552" s="4">
        <v>7110</v>
      </c>
      <c r="B1552" s="4" t="s">
        <v>40</v>
      </c>
      <c r="C1552" s="4">
        <v>216</v>
      </c>
      <c r="D1552" s="4" t="s">
        <v>45</v>
      </c>
      <c r="E1552" s="179">
        <v>41296</v>
      </c>
      <c r="K1552" s="182">
        <v>1000423559</v>
      </c>
      <c r="L1552" s="177">
        <v>41296</v>
      </c>
      <c r="P1552" s="141" t="s">
        <v>54</v>
      </c>
      <c r="U1552" s="141" t="s">
        <v>54</v>
      </c>
      <c r="V1552" s="9">
        <v>9.4444444444444442E-2</v>
      </c>
      <c r="W1552" s="12">
        <v>0.16805555555555557</v>
      </c>
      <c r="Z1552" s="142" t="s">
        <v>120</v>
      </c>
      <c r="AA1552" s="142" t="s">
        <v>54</v>
      </c>
    </row>
    <row r="1553" spans="1:27">
      <c r="A1553" s="4">
        <v>7110</v>
      </c>
      <c r="B1553" s="4" t="s">
        <v>40</v>
      </c>
      <c r="C1553" s="4">
        <v>2124</v>
      </c>
      <c r="D1553" s="4" t="s">
        <v>45</v>
      </c>
      <c r="E1553" s="179">
        <v>41296</v>
      </c>
      <c r="K1553" s="182">
        <v>1000427505</v>
      </c>
      <c r="L1553" s="177">
        <v>41296</v>
      </c>
      <c r="P1553" s="141" t="s">
        <v>54</v>
      </c>
      <c r="U1553" s="141" t="s">
        <v>54</v>
      </c>
      <c r="V1553" s="9">
        <v>0.89166666666666672</v>
      </c>
      <c r="W1553" s="12">
        <v>0.98888888888888893</v>
      </c>
      <c r="Z1553" s="142" t="s">
        <v>120</v>
      </c>
      <c r="AA1553" s="142" t="s">
        <v>54</v>
      </c>
    </row>
    <row r="1554" spans="1:27">
      <c r="A1554" s="4">
        <v>7110</v>
      </c>
      <c r="B1554" s="4" t="s">
        <v>40</v>
      </c>
      <c r="C1554" s="4">
        <v>1126</v>
      </c>
      <c r="D1554" s="4" t="s">
        <v>45</v>
      </c>
      <c r="E1554" s="179">
        <v>41296</v>
      </c>
      <c r="K1554" s="182">
        <v>1000436157</v>
      </c>
      <c r="L1554" s="177">
        <v>41296</v>
      </c>
      <c r="P1554" s="141" t="s">
        <v>54</v>
      </c>
      <c r="U1554" s="141" t="s">
        <v>54</v>
      </c>
      <c r="V1554" s="9">
        <v>0.47638888888888886</v>
      </c>
      <c r="W1554" s="12">
        <v>0.65208333333333335</v>
      </c>
      <c r="Z1554" s="142" t="s">
        <v>120</v>
      </c>
      <c r="AA1554" s="142" t="s">
        <v>54</v>
      </c>
    </row>
    <row r="1555" spans="1:27">
      <c r="A1555" s="4">
        <v>7110</v>
      </c>
      <c r="B1555" s="4" t="s">
        <v>40</v>
      </c>
      <c r="C1555" s="4">
        <v>941</v>
      </c>
      <c r="D1555" s="4" t="s">
        <v>45</v>
      </c>
      <c r="E1555" s="179">
        <v>41296</v>
      </c>
      <c r="K1555" s="182">
        <v>1000444310</v>
      </c>
      <c r="L1555" s="177">
        <v>41296</v>
      </c>
      <c r="P1555" s="141" t="s">
        <v>54</v>
      </c>
      <c r="U1555" s="141" t="s">
        <v>54</v>
      </c>
      <c r="V1555" s="9">
        <v>0.40347222222222223</v>
      </c>
      <c r="W1555" s="12">
        <v>0.4513888888888889</v>
      </c>
      <c r="Z1555" s="142" t="s">
        <v>120</v>
      </c>
      <c r="AA1555" s="142" t="s">
        <v>54</v>
      </c>
    </row>
    <row r="1556" spans="1:27">
      <c r="A1556" s="4">
        <v>7110</v>
      </c>
      <c r="B1556" s="4" t="s">
        <v>40</v>
      </c>
      <c r="C1556" s="4">
        <v>2334</v>
      </c>
      <c r="D1556" s="4" t="s">
        <v>45</v>
      </c>
      <c r="E1556" s="179">
        <v>41296</v>
      </c>
      <c r="K1556" s="182">
        <v>1000482562</v>
      </c>
      <c r="L1556" s="177">
        <v>41297</v>
      </c>
      <c r="P1556" s="141" t="s">
        <v>54</v>
      </c>
      <c r="U1556" s="141" t="s">
        <v>54</v>
      </c>
      <c r="V1556" s="9">
        <v>0.9819444444444444</v>
      </c>
      <c r="W1556" s="12">
        <v>2.361111111111111E-2</v>
      </c>
      <c r="Z1556" s="142" t="s">
        <v>120</v>
      </c>
      <c r="AA1556" s="142" t="s">
        <v>54</v>
      </c>
    </row>
    <row r="1557" spans="1:27">
      <c r="A1557" s="4">
        <v>7110</v>
      </c>
      <c r="B1557" s="4" t="s">
        <v>40</v>
      </c>
      <c r="C1557" s="4">
        <v>1654</v>
      </c>
      <c r="D1557" s="4" t="s">
        <v>47</v>
      </c>
      <c r="E1557" s="179">
        <v>41296</v>
      </c>
      <c r="K1557" s="182">
        <v>1000495700</v>
      </c>
      <c r="L1557" s="177">
        <v>41296</v>
      </c>
      <c r="P1557" s="141" t="s">
        <v>54</v>
      </c>
      <c r="U1557" s="141" t="s">
        <v>54</v>
      </c>
      <c r="V1557" s="9">
        <v>0.70416666666666672</v>
      </c>
      <c r="W1557" s="12">
        <v>0.87013888888888891</v>
      </c>
      <c r="Z1557" s="142" t="s">
        <v>120</v>
      </c>
      <c r="AA1557" s="142" t="s">
        <v>54</v>
      </c>
    </row>
    <row r="1558" spans="1:27">
      <c r="A1558" s="4">
        <v>7110</v>
      </c>
      <c r="B1558" s="4" t="s">
        <v>40</v>
      </c>
      <c r="C1558" s="4">
        <v>1506</v>
      </c>
      <c r="D1558" s="4" t="s">
        <v>45</v>
      </c>
      <c r="E1558" s="179">
        <v>41296</v>
      </c>
      <c r="K1558" s="182">
        <v>1000528026</v>
      </c>
      <c r="L1558" s="177">
        <v>41296</v>
      </c>
      <c r="P1558" s="141" t="s">
        <v>54</v>
      </c>
      <c r="U1558" s="141" t="s">
        <v>54</v>
      </c>
      <c r="V1558" s="9">
        <v>0.62916666666666665</v>
      </c>
      <c r="W1558" s="12">
        <v>0.73611111111111116</v>
      </c>
      <c r="Z1558" s="142" t="s">
        <v>120</v>
      </c>
      <c r="AA1558" s="142" t="s">
        <v>54</v>
      </c>
    </row>
    <row r="1559" spans="1:27">
      <c r="A1559" s="4">
        <v>7108</v>
      </c>
      <c r="B1559" s="4" t="s">
        <v>38</v>
      </c>
      <c r="C1559" s="4">
        <v>1156</v>
      </c>
      <c r="D1559" s="4" t="s">
        <v>45</v>
      </c>
      <c r="E1559" s="179">
        <v>41296</v>
      </c>
      <c r="K1559" s="182">
        <v>1000547553</v>
      </c>
      <c r="L1559" s="177">
        <v>41296</v>
      </c>
      <c r="P1559" s="141" t="s">
        <v>54</v>
      </c>
      <c r="U1559" s="141" t="s">
        <v>54</v>
      </c>
      <c r="V1559" s="9">
        <v>0.49722222222222223</v>
      </c>
      <c r="W1559" s="12">
        <v>0.66666666666666663</v>
      </c>
      <c r="Z1559" s="142" t="s">
        <v>120</v>
      </c>
      <c r="AA1559" s="142" t="s">
        <v>54</v>
      </c>
    </row>
    <row r="1560" spans="1:27">
      <c r="A1560" s="4">
        <v>7110</v>
      </c>
      <c r="B1560" s="4" t="s">
        <v>40</v>
      </c>
      <c r="C1560" s="4">
        <v>1639</v>
      </c>
      <c r="D1560" s="4" t="s">
        <v>45</v>
      </c>
      <c r="E1560" s="179">
        <v>41296</v>
      </c>
      <c r="K1560" s="182">
        <v>1000548322</v>
      </c>
      <c r="L1560" s="177">
        <v>41296</v>
      </c>
      <c r="P1560" s="141" t="s">
        <v>54</v>
      </c>
      <c r="U1560" s="141" t="s">
        <v>54</v>
      </c>
      <c r="V1560" s="9">
        <v>0.69374999999999998</v>
      </c>
      <c r="W1560" s="12">
        <v>0.86319444444444449</v>
      </c>
      <c r="Z1560" s="142" t="s">
        <v>120</v>
      </c>
      <c r="AA1560" s="142" t="s">
        <v>54</v>
      </c>
    </row>
    <row r="1561" spans="1:27">
      <c r="A1561" s="4">
        <v>7110</v>
      </c>
      <c r="B1561" s="4" t="s">
        <v>40</v>
      </c>
      <c r="C1561" s="4">
        <v>1713</v>
      </c>
      <c r="D1561" s="4" t="s">
        <v>45</v>
      </c>
      <c r="E1561" s="179">
        <v>41296</v>
      </c>
      <c r="K1561" s="182">
        <v>1000565887</v>
      </c>
      <c r="L1561" s="177">
        <v>41296</v>
      </c>
      <c r="P1561" s="141" t="s">
        <v>54</v>
      </c>
      <c r="U1561" s="141" t="s">
        <v>54</v>
      </c>
      <c r="V1561" s="9">
        <v>0.71736111111111112</v>
      </c>
      <c r="W1561" s="12">
        <v>0.86805555555555558</v>
      </c>
      <c r="Z1561" s="142" t="s">
        <v>120</v>
      </c>
      <c r="AA1561" s="142" t="s">
        <v>54</v>
      </c>
    </row>
    <row r="1562" spans="1:27">
      <c r="A1562" s="4">
        <v>7110</v>
      </c>
      <c r="B1562" s="4" t="s">
        <v>40</v>
      </c>
      <c r="C1562" s="4">
        <v>1645</v>
      </c>
      <c r="D1562" s="4" t="s">
        <v>47</v>
      </c>
      <c r="E1562" s="179">
        <v>41296</v>
      </c>
      <c r="K1562" s="182">
        <v>1000567086</v>
      </c>
      <c r="L1562" s="177">
        <v>41296</v>
      </c>
      <c r="P1562" s="141" t="s">
        <v>54</v>
      </c>
      <c r="U1562" s="141" t="s">
        <v>54</v>
      </c>
      <c r="V1562" s="9">
        <v>0.69791666666666663</v>
      </c>
      <c r="W1562" s="12">
        <v>0.87152777777777779</v>
      </c>
      <c r="Z1562" s="142" t="s">
        <v>120</v>
      </c>
      <c r="AA1562" s="142" t="s">
        <v>54</v>
      </c>
    </row>
    <row r="1563" spans="1:27">
      <c r="A1563" s="4">
        <v>7110</v>
      </c>
      <c r="B1563" s="4" t="s">
        <v>40</v>
      </c>
      <c r="C1563" s="4">
        <v>45</v>
      </c>
      <c r="D1563" s="4" t="s">
        <v>45</v>
      </c>
      <c r="E1563" s="179">
        <v>41296</v>
      </c>
      <c r="K1563" s="182">
        <v>1000574797</v>
      </c>
      <c r="L1563" s="177">
        <v>41296</v>
      </c>
      <c r="P1563" s="141" t="s">
        <v>54</v>
      </c>
      <c r="U1563" s="141" t="s">
        <v>54</v>
      </c>
      <c r="V1563" s="9">
        <v>3.125E-2</v>
      </c>
      <c r="W1563" s="12">
        <v>8.6805555555555552E-2</v>
      </c>
      <c r="Z1563" s="142" t="s">
        <v>120</v>
      </c>
      <c r="AA1563" s="142" t="s">
        <v>54</v>
      </c>
    </row>
    <row r="1564" spans="1:27">
      <c r="A1564" s="4">
        <v>7108</v>
      </c>
      <c r="B1564" s="4" t="s">
        <v>38</v>
      </c>
      <c r="C1564" s="4">
        <v>146</v>
      </c>
      <c r="D1564" s="4" t="s">
        <v>45</v>
      </c>
      <c r="E1564" s="179">
        <v>41296</v>
      </c>
      <c r="K1564" s="182">
        <v>1000574798</v>
      </c>
      <c r="L1564" s="177">
        <v>41296</v>
      </c>
      <c r="P1564" s="141" t="s">
        <v>54</v>
      </c>
      <c r="U1564" s="141" t="s">
        <v>54</v>
      </c>
      <c r="V1564" s="9">
        <v>7.3611111111111113E-2</v>
      </c>
      <c r="W1564" s="12">
        <v>0.61736111111111114</v>
      </c>
      <c r="Z1564" s="142" t="s">
        <v>120</v>
      </c>
      <c r="AA1564" s="142" t="s">
        <v>54</v>
      </c>
    </row>
    <row r="1565" spans="1:27">
      <c r="A1565" s="4">
        <v>7107</v>
      </c>
      <c r="B1565" s="4" t="s">
        <v>43</v>
      </c>
      <c r="C1565" s="4">
        <v>146</v>
      </c>
      <c r="D1565" s="4" t="s">
        <v>38</v>
      </c>
      <c r="E1565" s="179">
        <v>41296</v>
      </c>
      <c r="K1565" s="182">
        <v>1000574798</v>
      </c>
      <c r="L1565" s="177">
        <v>41296</v>
      </c>
      <c r="P1565" s="141">
        <v>0</v>
      </c>
      <c r="U1565" s="141" t="s">
        <v>54</v>
      </c>
      <c r="V1565" s="9">
        <v>7.3611111111111113E-2</v>
      </c>
      <c r="W1565" s="12">
        <v>0.61875000000000002</v>
      </c>
      <c r="Z1565" s="142" t="s">
        <v>120</v>
      </c>
      <c r="AA1565" s="142" t="s">
        <v>54</v>
      </c>
    </row>
    <row r="1566" spans="1:27">
      <c r="A1566" s="4">
        <v>7110</v>
      </c>
      <c r="B1566" s="4" t="s">
        <v>40</v>
      </c>
      <c r="C1566" s="4">
        <v>221</v>
      </c>
      <c r="D1566" s="4" t="s">
        <v>45</v>
      </c>
      <c r="E1566" s="179">
        <v>41296</v>
      </c>
      <c r="K1566" s="182">
        <v>1000574800</v>
      </c>
      <c r="L1566" s="177">
        <v>41296</v>
      </c>
      <c r="P1566" s="141" t="s">
        <v>54</v>
      </c>
      <c r="U1566" s="141" t="s">
        <v>54</v>
      </c>
      <c r="V1566" s="9">
        <v>9.7916666666666666E-2</v>
      </c>
      <c r="W1566" s="12">
        <v>0.23333333333333334</v>
      </c>
      <c r="Z1566" s="142" t="s">
        <v>120</v>
      </c>
      <c r="AA1566" s="142" t="s">
        <v>54</v>
      </c>
    </row>
    <row r="1567" spans="1:27">
      <c r="A1567" s="4">
        <v>7110</v>
      </c>
      <c r="B1567" s="4" t="s">
        <v>40</v>
      </c>
      <c r="C1567" s="4">
        <v>249</v>
      </c>
      <c r="D1567" s="4" t="s">
        <v>47</v>
      </c>
      <c r="E1567" s="179">
        <v>41296</v>
      </c>
      <c r="K1567" s="182">
        <v>1000574802</v>
      </c>
      <c r="L1567" s="177">
        <v>41296</v>
      </c>
      <c r="P1567" s="141" t="s">
        <v>54</v>
      </c>
      <c r="U1567" s="141" t="s">
        <v>54</v>
      </c>
      <c r="V1567" s="9">
        <v>0.11736111111111111</v>
      </c>
      <c r="W1567" s="12">
        <v>0.16388888888888889</v>
      </c>
      <c r="Z1567" s="142" t="s">
        <v>120</v>
      </c>
      <c r="AA1567" s="142" t="s">
        <v>54</v>
      </c>
    </row>
    <row r="1568" spans="1:27">
      <c r="A1568" s="4">
        <v>7110</v>
      </c>
      <c r="B1568" s="4" t="s">
        <v>40</v>
      </c>
      <c r="C1568" s="4">
        <v>339</v>
      </c>
      <c r="D1568" s="4" t="s">
        <v>45</v>
      </c>
      <c r="E1568" s="179">
        <v>41296</v>
      </c>
      <c r="K1568" s="182">
        <v>1000574805</v>
      </c>
      <c r="L1568" s="177">
        <v>41296</v>
      </c>
      <c r="P1568" s="141" t="s">
        <v>54</v>
      </c>
      <c r="U1568" s="141" t="s">
        <v>54</v>
      </c>
      <c r="V1568" s="9">
        <v>0.15208333333333332</v>
      </c>
      <c r="W1568" s="12">
        <v>0.70138888888888884</v>
      </c>
      <c r="Z1568" s="142" t="s">
        <v>120</v>
      </c>
      <c r="AA1568" s="142" t="s">
        <v>54</v>
      </c>
    </row>
    <row r="1569" spans="1:27">
      <c r="A1569" s="4">
        <v>7110</v>
      </c>
      <c r="B1569" s="4" t="s">
        <v>40</v>
      </c>
      <c r="C1569" s="4">
        <v>930</v>
      </c>
      <c r="D1569" s="4" t="s">
        <v>45</v>
      </c>
      <c r="E1569" s="179">
        <v>41296</v>
      </c>
      <c r="K1569" s="182">
        <v>1000574817</v>
      </c>
      <c r="L1569" s="177">
        <v>41296</v>
      </c>
      <c r="P1569" s="141" t="s">
        <v>54</v>
      </c>
      <c r="U1569" s="141" t="s">
        <v>54</v>
      </c>
      <c r="V1569" s="9">
        <v>0.39583333333333331</v>
      </c>
      <c r="W1569" s="12">
        <v>0.48958333333333331</v>
      </c>
      <c r="Z1569" s="142" t="s">
        <v>120</v>
      </c>
      <c r="AA1569" s="142" t="s">
        <v>54</v>
      </c>
    </row>
    <row r="1570" spans="1:27">
      <c r="A1570" s="4">
        <v>7108</v>
      </c>
      <c r="B1570" s="4" t="s">
        <v>38</v>
      </c>
      <c r="C1570" s="4">
        <v>1103</v>
      </c>
      <c r="D1570" s="4" t="s">
        <v>45</v>
      </c>
      <c r="E1570" s="179">
        <v>41296</v>
      </c>
      <c r="K1570" s="182">
        <v>1000574836</v>
      </c>
      <c r="L1570" s="177">
        <v>41296</v>
      </c>
      <c r="P1570" s="141" t="s">
        <v>54</v>
      </c>
      <c r="U1570" s="141" t="s">
        <v>54</v>
      </c>
      <c r="V1570" s="9">
        <v>0.46041666666666664</v>
      </c>
      <c r="W1570" s="12">
        <v>0.5</v>
      </c>
      <c r="Z1570" s="142" t="s">
        <v>120</v>
      </c>
      <c r="AA1570" s="142" t="s">
        <v>54</v>
      </c>
    </row>
    <row r="1571" spans="1:27">
      <c r="A1571" s="4">
        <v>7108</v>
      </c>
      <c r="B1571" s="4" t="s">
        <v>38</v>
      </c>
      <c r="C1571" s="4">
        <v>1626</v>
      </c>
      <c r="D1571" s="4" t="s">
        <v>45</v>
      </c>
      <c r="E1571" s="179">
        <v>41296</v>
      </c>
      <c r="K1571" s="182">
        <v>1000574880</v>
      </c>
      <c r="L1571" s="177">
        <v>41296</v>
      </c>
      <c r="P1571" s="141" t="s">
        <v>54</v>
      </c>
      <c r="U1571" s="141" t="s">
        <v>54</v>
      </c>
      <c r="V1571" s="9">
        <v>0.68472222222222223</v>
      </c>
      <c r="W1571" s="12">
        <v>0.72152777777777777</v>
      </c>
      <c r="Z1571" s="142" t="s">
        <v>120</v>
      </c>
      <c r="AA1571" s="142" t="s">
        <v>54</v>
      </c>
    </row>
    <row r="1572" spans="1:27">
      <c r="A1572" s="4">
        <v>7108</v>
      </c>
      <c r="B1572" s="4" t="s">
        <v>38</v>
      </c>
      <c r="C1572" s="4">
        <v>1900</v>
      </c>
      <c r="D1572" s="4" t="s">
        <v>45</v>
      </c>
      <c r="E1572" s="179">
        <v>41296</v>
      </c>
      <c r="K1572" s="182">
        <v>1000574888</v>
      </c>
      <c r="L1572" s="177">
        <v>41297</v>
      </c>
      <c r="P1572" s="141" t="s">
        <v>54</v>
      </c>
      <c r="U1572" s="141" t="s">
        <v>54</v>
      </c>
      <c r="V1572" s="9">
        <v>0.79166666666666663</v>
      </c>
      <c r="W1572" s="12">
        <v>9.5138888888888884E-2</v>
      </c>
      <c r="Z1572" s="142" t="s">
        <v>120</v>
      </c>
      <c r="AA1572" s="142" t="s">
        <v>54</v>
      </c>
    </row>
    <row r="1573" spans="1:27">
      <c r="A1573" s="4">
        <v>7110</v>
      </c>
      <c r="B1573" s="4" t="s">
        <v>40</v>
      </c>
      <c r="C1573" s="4">
        <v>2147</v>
      </c>
      <c r="D1573" s="4" t="s">
        <v>45</v>
      </c>
      <c r="E1573" s="179">
        <v>41296</v>
      </c>
      <c r="K1573" s="182">
        <v>1000574900</v>
      </c>
      <c r="L1573" s="177">
        <v>41297</v>
      </c>
      <c r="P1573" s="141" t="s">
        <v>54</v>
      </c>
      <c r="U1573" s="141" t="s">
        <v>54</v>
      </c>
      <c r="V1573" s="9">
        <v>0.90763888888888888</v>
      </c>
      <c r="W1573" s="12">
        <v>9.0277777777777776E-2</v>
      </c>
      <c r="Z1573" s="142" t="s">
        <v>120</v>
      </c>
      <c r="AA1573" s="142" t="s">
        <v>54</v>
      </c>
    </row>
    <row r="1574" spans="1:27">
      <c r="A1574" s="4">
        <v>7110</v>
      </c>
      <c r="B1574" s="4" t="s">
        <v>40</v>
      </c>
      <c r="C1574" s="4">
        <v>1232</v>
      </c>
      <c r="D1574" s="4" t="s">
        <v>45</v>
      </c>
      <c r="E1574" s="179">
        <v>41297</v>
      </c>
      <c r="K1574" s="182">
        <v>11785</v>
      </c>
      <c r="L1574" s="177">
        <v>41297</v>
      </c>
      <c r="P1574" s="141" t="s">
        <v>54</v>
      </c>
      <c r="U1574" s="141" t="s">
        <v>54</v>
      </c>
      <c r="V1574" s="9">
        <v>0.52222222222222225</v>
      </c>
      <c r="W1574" s="12">
        <v>0.70763888888888893</v>
      </c>
      <c r="Z1574" s="142" t="s">
        <v>120</v>
      </c>
      <c r="AA1574" s="142" t="s">
        <v>54</v>
      </c>
    </row>
    <row r="1575" spans="1:27">
      <c r="A1575" s="4">
        <v>7110</v>
      </c>
      <c r="B1575" s="4" t="s">
        <v>40</v>
      </c>
      <c r="C1575" s="4">
        <v>1228</v>
      </c>
      <c r="D1575" s="4" t="s">
        <v>45</v>
      </c>
      <c r="E1575" s="179">
        <v>41297</v>
      </c>
      <c r="K1575" s="182">
        <v>218751</v>
      </c>
      <c r="L1575" s="177">
        <v>41297</v>
      </c>
      <c r="P1575" s="141" t="s">
        <v>54</v>
      </c>
      <c r="U1575" s="141" t="s">
        <v>54</v>
      </c>
      <c r="V1575" s="9">
        <v>0.51944444444444449</v>
      </c>
      <c r="W1575" s="12">
        <v>0.99444444444444446</v>
      </c>
      <c r="Z1575" s="142" t="s">
        <v>120</v>
      </c>
      <c r="AA1575" s="142" t="s">
        <v>54</v>
      </c>
    </row>
    <row r="1576" spans="1:27">
      <c r="A1576" s="4">
        <v>7110</v>
      </c>
      <c r="B1576" s="4" t="s">
        <v>40</v>
      </c>
      <c r="C1576" s="4">
        <v>1256</v>
      </c>
      <c r="D1576" s="4" t="s">
        <v>45</v>
      </c>
      <c r="E1576" s="179">
        <v>41297</v>
      </c>
      <c r="K1576" s="182">
        <v>254181</v>
      </c>
      <c r="L1576" s="177">
        <v>41297</v>
      </c>
      <c r="P1576" s="141" t="s">
        <v>54</v>
      </c>
      <c r="U1576" s="141" t="s">
        <v>54</v>
      </c>
      <c r="V1576" s="9">
        <v>0.53888888888888886</v>
      </c>
      <c r="W1576" s="12">
        <v>0.95833333333333337</v>
      </c>
      <c r="Z1576" s="142" t="s">
        <v>120</v>
      </c>
      <c r="AA1576" s="142" t="s">
        <v>54</v>
      </c>
    </row>
    <row r="1577" spans="1:27">
      <c r="A1577" s="4">
        <v>7110</v>
      </c>
      <c r="B1577" s="4" t="s">
        <v>40</v>
      </c>
      <c r="C1577" s="4">
        <v>1331</v>
      </c>
      <c r="D1577" s="4" t="s">
        <v>45</v>
      </c>
      <c r="E1577" s="179">
        <v>41297</v>
      </c>
      <c r="K1577" s="182">
        <v>261948</v>
      </c>
      <c r="L1577" s="177">
        <v>41298</v>
      </c>
      <c r="P1577" s="141" t="s">
        <v>54</v>
      </c>
      <c r="U1577" s="141" t="s">
        <v>54</v>
      </c>
      <c r="V1577" s="9">
        <v>0.56319444444444444</v>
      </c>
      <c r="W1577" s="12">
        <v>0</v>
      </c>
      <c r="Z1577" s="142" t="s">
        <v>120</v>
      </c>
      <c r="AA1577" s="142" t="s">
        <v>54</v>
      </c>
    </row>
    <row r="1578" spans="1:27">
      <c r="A1578" s="4">
        <v>7110</v>
      </c>
      <c r="B1578" s="4" t="s">
        <v>40</v>
      </c>
      <c r="C1578" s="4">
        <v>247</v>
      </c>
      <c r="D1578" s="4" t="s">
        <v>45</v>
      </c>
      <c r="E1578" s="179">
        <v>41297</v>
      </c>
      <c r="K1578" s="182">
        <v>265040</v>
      </c>
      <c r="L1578" s="177">
        <v>41297</v>
      </c>
      <c r="P1578" s="141" t="s">
        <v>54</v>
      </c>
      <c r="U1578" s="141" t="s">
        <v>54</v>
      </c>
      <c r="V1578" s="9">
        <v>0.11597222222222223</v>
      </c>
      <c r="W1578" s="12">
        <v>0.16111111111111112</v>
      </c>
      <c r="Z1578" s="142" t="s">
        <v>120</v>
      </c>
      <c r="AA1578" s="142" t="s">
        <v>54</v>
      </c>
    </row>
    <row r="1579" spans="1:27">
      <c r="A1579" s="4">
        <v>7110</v>
      </c>
      <c r="B1579" s="4" t="s">
        <v>40</v>
      </c>
      <c r="C1579" s="4">
        <v>727</v>
      </c>
      <c r="D1579" s="4" t="s">
        <v>45</v>
      </c>
      <c r="E1579" s="179">
        <v>41297</v>
      </c>
      <c r="K1579" s="182">
        <v>275067</v>
      </c>
      <c r="L1579" s="177">
        <v>41297</v>
      </c>
      <c r="P1579" s="141" t="s">
        <v>54</v>
      </c>
      <c r="U1579" s="141" t="s">
        <v>54</v>
      </c>
      <c r="V1579" s="9">
        <v>0.31041666666666667</v>
      </c>
      <c r="W1579" s="12">
        <v>0.62638888888888888</v>
      </c>
      <c r="Z1579" s="142" t="s">
        <v>120</v>
      </c>
      <c r="AA1579" s="142" t="s">
        <v>54</v>
      </c>
    </row>
    <row r="1580" spans="1:27">
      <c r="A1580" s="4">
        <v>7110</v>
      </c>
      <c r="B1580" s="4" t="s">
        <v>49</v>
      </c>
      <c r="C1580" s="4">
        <v>1050</v>
      </c>
      <c r="D1580" s="4" t="s">
        <v>47</v>
      </c>
      <c r="E1580" s="179">
        <v>41297</v>
      </c>
      <c r="K1580" s="182">
        <v>304367</v>
      </c>
      <c r="L1580" s="177">
        <v>41297</v>
      </c>
      <c r="P1580" s="141" t="s">
        <v>54</v>
      </c>
      <c r="U1580" s="141" t="s">
        <v>54</v>
      </c>
      <c r="V1580" s="9">
        <v>0.4513888888888889</v>
      </c>
      <c r="W1580" s="12">
        <v>0.90277777777777779</v>
      </c>
      <c r="Z1580" s="142" t="s">
        <v>120</v>
      </c>
      <c r="AA1580" s="142" t="s">
        <v>54</v>
      </c>
    </row>
    <row r="1581" spans="1:27">
      <c r="A1581" s="4">
        <v>7108</v>
      </c>
      <c r="B1581" s="4" t="s">
        <v>38</v>
      </c>
      <c r="C1581" s="4">
        <v>1537</v>
      </c>
      <c r="D1581" s="4" t="s">
        <v>45</v>
      </c>
      <c r="E1581" s="179">
        <v>41297</v>
      </c>
      <c r="K1581" s="182">
        <v>311879</v>
      </c>
      <c r="L1581" s="177">
        <v>41297</v>
      </c>
      <c r="P1581" s="141" t="s">
        <v>54</v>
      </c>
      <c r="U1581" s="141" t="s">
        <v>54</v>
      </c>
      <c r="V1581" s="9">
        <v>0.65069444444444446</v>
      </c>
      <c r="W1581" s="12">
        <v>0.86597222222222225</v>
      </c>
      <c r="Z1581" s="142" t="s">
        <v>120</v>
      </c>
      <c r="AA1581" s="142" t="s">
        <v>54</v>
      </c>
    </row>
    <row r="1582" spans="1:27">
      <c r="A1582" s="4">
        <v>7110</v>
      </c>
      <c r="B1582" s="4" t="s">
        <v>49</v>
      </c>
      <c r="C1582" s="4">
        <v>1141</v>
      </c>
      <c r="D1582" s="4" t="s">
        <v>45</v>
      </c>
      <c r="E1582" s="179">
        <v>41297</v>
      </c>
      <c r="K1582" s="182">
        <v>84003813</v>
      </c>
      <c r="L1582" s="177">
        <v>41297</v>
      </c>
      <c r="P1582" s="141" t="s">
        <v>54</v>
      </c>
      <c r="U1582" s="141" t="s">
        <v>54</v>
      </c>
      <c r="V1582" s="9">
        <v>0.48680555555555555</v>
      </c>
      <c r="W1582" s="12">
        <v>0.62291666666666667</v>
      </c>
      <c r="Z1582" s="142" t="s">
        <v>120</v>
      </c>
      <c r="AA1582" s="142" t="s">
        <v>54</v>
      </c>
    </row>
    <row r="1583" spans="1:27">
      <c r="A1583" s="4">
        <v>7110</v>
      </c>
      <c r="B1583" s="4" t="s">
        <v>40</v>
      </c>
      <c r="C1583" s="4">
        <v>1314</v>
      </c>
      <c r="D1583" s="4" t="s">
        <v>45</v>
      </c>
      <c r="E1583" s="179">
        <v>41297</v>
      </c>
      <c r="K1583" s="182">
        <v>85003755</v>
      </c>
      <c r="L1583" s="177">
        <v>41297</v>
      </c>
      <c r="P1583" s="141" t="s">
        <v>54</v>
      </c>
      <c r="U1583" s="141" t="s">
        <v>54</v>
      </c>
      <c r="V1583" s="9">
        <v>0.55138888888888893</v>
      </c>
      <c r="W1583" s="12">
        <v>0.81319444444444444</v>
      </c>
      <c r="Z1583" s="142" t="s">
        <v>120</v>
      </c>
      <c r="AA1583" s="142" t="s">
        <v>54</v>
      </c>
    </row>
    <row r="1584" spans="1:27">
      <c r="A1584" s="4">
        <v>7108</v>
      </c>
      <c r="B1584" s="4" t="s">
        <v>38</v>
      </c>
      <c r="C1584" s="4">
        <v>956</v>
      </c>
      <c r="D1584" s="4" t="s">
        <v>45</v>
      </c>
      <c r="E1584" s="179">
        <v>41297</v>
      </c>
      <c r="K1584" s="182">
        <v>90014761</v>
      </c>
      <c r="L1584" s="177">
        <v>41297</v>
      </c>
      <c r="P1584" s="141" t="s">
        <v>54</v>
      </c>
      <c r="U1584" s="141" t="s">
        <v>54</v>
      </c>
      <c r="V1584" s="9">
        <v>0.41388888888888886</v>
      </c>
      <c r="W1584" s="12">
        <v>0.8</v>
      </c>
      <c r="Z1584" s="142" t="s">
        <v>120</v>
      </c>
      <c r="AA1584" s="142" t="s">
        <v>54</v>
      </c>
    </row>
    <row r="1585" spans="1:27">
      <c r="A1585" s="4">
        <v>7110</v>
      </c>
      <c r="B1585" s="4" t="s">
        <v>40</v>
      </c>
      <c r="C1585" s="4">
        <v>1847</v>
      </c>
      <c r="D1585" s="4" t="s">
        <v>45</v>
      </c>
      <c r="E1585" s="179">
        <v>41297</v>
      </c>
      <c r="K1585" s="182">
        <v>90034160</v>
      </c>
      <c r="L1585" s="177">
        <v>41297</v>
      </c>
      <c r="P1585" s="141" t="s">
        <v>54</v>
      </c>
      <c r="U1585" s="141" t="s">
        <v>54</v>
      </c>
      <c r="V1585" s="9">
        <v>0.78263888888888888</v>
      </c>
      <c r="W1585" s="12">
        <v>0.99236111111111114</v>
      </c>
      <c r="Z1585" s="142" t="s">
        <v>120</v>
      </c>
      <c r="AA1585" s="142" t="s">
        <v>54</v>
      </c>
    </row>
    <row r="1586" spans="1:27">
      <c r="A1586" s="4">
        <v>7108</v>
      </c>
      <c r="B1586" s="4" t="s">
        <v>38</v>
      </c>
      <c r="C1586" s="4">
        <v>1129</v>
      </c>
      <c r="D1586" s="4" t="s">
        <v>45</v>
      </c>
      <c r="E1586" s="179">
        <v>41297</v>
      </c>
      <c r="K1586" s="182">
        <v>90040926</v>
      </c>
      <c r="L1586" s="177">
        <v>41297</v>
      </c>
      <c r="P1586" s="141" t="s">
        <v>54</v>
      </c>
      <c r="U1586" s="141" t="s">
        <v>54</v>
      </c>
      <c r="V1586" s="9">
        <v>0.47847222222222224</v>
      </c>
      <c r="W1586" s="12">
        <v>0.74861111111111112</v>
      </c>
      <c r="Z1586" s="142" t="s">
        <v>120</v>
      </c>
      <c r="AA1586" s="142" t="s">
        <v>54</v>
      </c>
    </row>
    <row r="1587" spans="1:27">
      <c r="A1587" s="4">
        <v>7108</v>
      </c>
      <c r="B1587" s="4" t="s">
        <v>38</v>
      </c>
      <c r="C1587" s="4">
        <v>1112</v>
      </c>
      <c r="D1587" s="4" t="s">
        <v>47</v>
      </c>
      <c r="E1587" s="179">
        <v>41297</v>
      </c>
      <c r="K1587" s="182">
        <v>90138368</v>
      </c>
      <c r="L1587" s="177">
        <v>41297</v>
      </c>
      <c r="P1587" s="141" t="s">
        <v>54</v>
      </c>
      <c r="U1587" s="141" t="s">
        <v>54</v>
      </c>
      <c r="V1587" s="9">
        <v>0.46666666666666667</v>
      </c>
      <c r="W1587" s="12">
        <v>0.74375000000000002</v>
      </c>
      <c r="Z1587" s="142" t="s">
        <v>120</v>
      </c>
      <c r="AA1587" s="142" t="s">
        <v>54</v>
      </c>
    </row>
    <row r="1588" spans="1:27">
      <c r="A1588" s="4">
        <v>7108</v>
      </c>
      <c r="B1588" s="4" t="s">
        <v>38</v>
      </c>
      <c r="C1588" s="4">
        <v>308</v>
      </c>
      <c r="D1588" s="4" t="s">
        <v>45</v>
      </c>
      <c r="E1588" s="179">
        <v>41297</v>
      </c>
      <c r="K1588" s="182">
        <v>90142363</v>
      </c>
      <c r="L1588" s="177">
        <v>41297</v>
      </c>
      <c r="P1588" s="141" t="s">
        <v>54</v>
      </c>
      <c r="U1588" s="141" t="s">
        <v>54</v>
      </c>
      <c r="V1588" s="9">
        <v>0.13055555555555556</v>
      </c>
      <c r="W1588" s="12">
        <v>0.21875</v>
      </c>
      <c r="Z1588" s="142" t="s">
        <v>120</v>
      </c>
      <c r="AA1588" s="142" t="s">
        <v>54</v>
      </c>
    </row>
    <row r="1589" spans="1:27">
      <c r="A1589" s="4">
        <v>7108</v>
      </c>
      <c r="B1589" s="4" t="s">
        <v>38</v>
      </c>
      <c r="C1589" s="4">
        <v>808</v>
      </c>
      <c r="D1589" s="4" t="s">
        <v>45</v>
      </c>
      <c r="E1589" s="179">
        <v>41297</v>
      </c>
      <c r="K1589" s="182">
        <v>90150390</v>
      </c>
      <c r="L1589" s="177">
        <v>41297</v>
      </c>
      <c r="P1589" s="141" t="s">
        <v>54</v>
      </c>
      <c r="U1589" s="141" t="s">
        <v>54</v>
      </c>
      <c r="V1589" s="9">
        <v>0.33888888888888891</v>
      </c>
      <c r="W1589" s="12">
        <v>0.6875</v>
      </c>
      <c r="Z1589" s="142" t="s">
        <v>120</v>
      </c>
      <c r="AA1589" s="142" t="s">
        <v>54</v>
      </c>
    </row>
    <row r="1590" spans="1:27">
      <c r="A1590" s="4">
        <v>7110</v>
      </c>
      <c r="B1590" s="4" t="s">
        <v>40</v>
      </c>
      <c r="C1590" s="4">
        <v>1440</v>
      </c>
      <c r="D1590" s="4" t="s">
        <v>45</v>
      </c>
      <c r="E1590" s="179">
        <v>41297</v>
      </c>
      <c r="K1590" s="182">
        <v>90161044</v>
      </c>
      <c r="L1590" s="177">
        <v>41297</v>
      </c>
      <c r="P1590" s="141" t="s">
        <v>54</v>
      </c>
      <c r="U1590" s="141" t="s">
        <v>54</v>
      </c>
      <c r="V1590" s="9">
        <v>0.61111111111111116</v>
      </c>
      <c r="W1590" s="12">
        <v>0.88611111111111107</v>
      </c>
      <c r="Z1590" s="142" t="s">
        <v>120</v>
      </c>
      <c r="AA1590" s="142" t="s">
        <v>54</v>
      </c>
    </row>
    <row r="1591" spans="1:27">
      <c r="A1591" s="4">
        <v>7110</v>
      </c>
      <c r="B1591" s="4" t="s">
        <v>40</v>
      </c>
      <c r="C1591" s="4">
        <v>126</v>
      </c>
      <c r="D1591" s="4" t="s">
        <v>45</v>
      </c>
      <c r="E1591" s="179">
        <v>41297</v>
      </c>
      <c r="K1591" s="182">
        <v>90178595</v>
      </c>
      <c r="L1591" s="177">
        <v>41297</v>
      </c>
      <c r="P1591" s="141" t="s">
        <v>54</v>
      </c>
      <c r="U1591" s="141" t="s">
        <v>54</v>
      </c>
      <c r="V1591" s="9">
        <v>5.9722222222222225E-2</v>
      </c>
      <c r="W1591" s="12">
        <v>0.14652777777777778</v>
      </c>
      <c r="Z1591" s="142" t="s">
        <v>120</v>
      </c>
      <c r="AA1591" s="142" t="s">
        <v>54</v>
      </c>
    </row>
    <row r="1592" spans="1:27">
      <c r="A1592" s="4">
        <v>7108</v>
      </c>
      <c r="B1592" s="4" t="s">
        <v>38</v>
      </c>
      <c r="C1592" s="4">
        <v>1034</v>
      </c>
      <c r="D1592" s="4" t="s">
        <v>45</v>
      </c>
      <c r="E1592" s="179">
        <v>41297</v>
      </c>
      <c r="K1592" s="182">
        <v>99006292</v>
      </c>
      <c r="L1592" s="177">
        <v>41297</v>
      </c>
      <c r="P1592" s="141" t="s">
        <v>54</v>
      </c>
      <c r="U1592" s="141" t="s">
        <v>54</v>
      </c>
      <c r="V1592" s="9">
        <v>0.44027777777777777</v>
      </c>
      <c r="W1592" s="12">
        <v>0.76666666666666672</v>
      </c>
      <c r="Z1592" s="142" t="s">
        <v>120</v>
      </c>
      <c r="AA1592" s="142" t="s">
        <v>54</v>
      </c>
    </row>
    <row r="1593" spans="1:27">
      <c r="A1593" s="4">
        <v>7108</v>
      </c>
      <c r="B1593" s="4" t="s">
        <v>38</v>
      </c>
      <c r="C1593" s="4">
        <v>1006</v>
      </c>
      <c r="D1593" s="4" t="s">
        <v>45</v>
      </c>
      <c r="E1593" s="179">
        <v>41297</v>
      </c>
      <c r="K1593" s="182">
        <v>99010194</v>
      </c>
      <c r="L1593" s="177">
        <v>41297</v>
      </c>
      <c r="P1593" s="141" t="s">
        <v>54</v>
      </c>
      <c r="U1593" s="141" t="s">
        <v>54</v>
      </c>
      <c r="V1593" s="9">
        <v>0.42083333333333334</v>
      </c>
      <c r="W1593" s="12">
        <v>0.65416666666666667</v>
      </c>
      <c r="Z1593" s="142" t="s">
        <v>120</v>
      </c>
      <c r="AA1593" s="142" t="s">
        <v>54</v>
      </c>
    </row>
    <row r="1594" spans="1:27">
      <c r="A1594" s="4">
        <v>7110</v>
      </c>
      <c r="B1594" s="4" t="s">
        <v>40</v>
      </c>
      <c r="C1594" s="4">
        <v>2106</v>
      </c>
      <c r="D1594" s="4" t="s">
        <v>45</v>
      </c>
      <c r="E1594" s="179">
        <v>41297</v>
      </c>
      <c r="K1594" s="182">
        <v>99023336</v>
      </c>
      <c r="L1594" s="177">
        <v>41298</v>
      </c>
      <c r="P1594" s="141" t="s">
        <v>54</v>
      </c>
      <c r="U1594" s="141" t="s">
        <v>54</v>
      </c>
      <c r="V1594" s="9">
        <v>0.87916666666666665</v>
      </c>
      <c r="W1594" s="12">
        <v>0.38750000000000001</v>
      </c>
      <c r="Z1594" s="142" t="s">
        <v>120</v>
      </c>
      <c r="AA1594" s="142" t="s">
        <v>54</v>
      </c>
    </row>
    <row r="1595" spans="1:27">
      <c r="A1595" s="4">
        <v>7110</v>
      </c>
      <c r="B1595" s="4" t="s">
        <v>40</v>
      </c>
      <c r="C1595" s="4">
        <v>926</v>
      </c>
      <c r="D1595" s="4" t="s">
        <v>45</v>
      </c>
      <c r="E1595" s="179">
        <v>41297</v>
      </c>
      <c r="K1595" s="182">
        <v>99044231</v>
      </c>
      <c r="L1595" s="177">
        <v>41297</v>
      </c>
      <c r="P1595" s="141" t="s">
        <v>54</v>
      </c>
      <c r="U1595" s="141" t="s">
        <v>54</v>
      </c>
      <c r="V1595" s="9">
        <v>0.39305555555555555</v>
      </c>
      <c r="W1595" s="12">
        <v>0.4513888888888889</v>
      </c>
      <c r="Z1595" s="142" t="s">
        <v>120</v>
      </c>
      <c r="AA1595" s="142" t="s">
        <v>54</v>
      </c>
    </row>
    <row r="1596" spans="1:27">
      <c r="A1596" s="4">
        <v>7110</v>
      </c>
      <c r="B1596" s="4" t="s">
        <v>40</v>
      </c>
      <c r="C1596" s="4">
        <v>258</v>
      </c>
      <c r="D1596" s="4" t="s">
        <v>45</v>
      </c>
      <c r="E1596" s="179">
        <v>41297</v>
      </c>
      <c r="K1596" s="182">
        <v>99050963</v>
      </c>
      <c r="L1596" s="177">
        <v>41297</v>
      </c>
      <c r="P1596" s="141" t="s">
        <v>54</v>
      </c>
      <c r="U1596" s="141" t="s">
        <v>54</v>
      </c>
      <c r="V1596" s="9">
        <v>0.12361111111111112</v>
      </c>
      <c r="W1596" s="12">
        <v>0.20833333333333334</v>
      </c>
      <c r="Z1596" s="142" t="s">
        <v>120</v>
      </c>
      <c r="AA1596" s="142" t="s">
        <v>54</v>
      </c>
    </row>
    <row r="1597" spans="1:27">
      <c r="A1597" s="4">
        <v>7110</v>
      </c>
      <c r="B1597" s="4" t="s">
        <v>40</v>
      </c>
      <c r="C1597" s="4">
        <v>1547</v>
      </c>
      <c r="D1597" s="4" t="s">
        <v>45</v>
      </c>
      <c r="E1597" s="179">
        <v>41297</v>
      </c>
      <c r="K1597" s="182">
        <v>1000002034</v>
      </c>
      <c r="L1597" s="177">
        <v>41298</v>
      </c>
      <c r="P1597" s="141" t="s">
        <v>54</v>
      </c>
      <c r="U1597" s="141" t="s">
        <v>54</v>
      </c>
      <c r="V1597" s="9">
        <v>0.65763888888888888</v>
      </c>
      <c r="W1597" s="12">
        <v>7.2916666666666671E-2</v>
      </c>
      <c r="Z1597" s="142" t="s">
        <v>120</v>
      </c>
      <c r="AA1597" s="142" t="s">
        <v>54</v>
      </c>
    </row>
    <row r="1598" spans="1:27">
      <c r="A1598" s="4">
        <v>7110</v>
      </c>
      <c r="B1598" s="4" t="s">
        <v>43</v>
      </c>
      <c r="C1598" s="4">
        <v>2111</v>
      </c>
      <c r="D1598" s="4" t="s">
        <v>46</v>
      </c>
      <c r="E1598" s="179">
        <v>41297</v>
      </c>
      <c r="K1598" s="182">
        <v>1000023540</v>
      </c>
      <c r="L1598" s="177">
        <v>41298</v>
      </c>
      <c r="P1598" s="141" t="s">
        <v>54</v>
      </c>
      <c r="U1598" s="141" t="s">
        <v>54</v>
      </c>
      <c r="V1598" s="9">
        <v>0.88263888888888886</v>
      </c>
      <c r="W1598" s="12">
        <v>8.3333333333333329E-2</v>
      </c>
      <c r="Z1598" s="142" t="s">
        <v>120</v>
      </c>
      <c r="AA1598" s="142" t="s">
        <v>54</v>
      </c>
    </row>
    <row r="1599" spans="1:27">
      <c r="A1599" s="4">
        <v>7110</v>
      </c>
      <c r="B1599" s="4" t="s">
        <v>40</v>
      </c>
      <c r="C1599" s="4">
        <v>2019</v>
      </c>
      <c r="D1599" s="4" t="s">
        <v>45</v>
      </c>
      <c r="E1599" s="179">
        <v>41297</v>
      </c>
      <c r="K1599" s="182">
        <v>1000034684</v>
      </c>
      <c r="L1599" s="177">
        <v>41298</v>
      </c>
      <c r="P1599" s="141" t="s">
        <v>54</v>
      </c>
      <c r="U1599" s="141" t="s">
        <v>54</v>
      </c>
      <c r="V1599" s="9">
        <v>0.84652777777777777</v>
      </c>
      <c r="W1599" s="12">
        <v>0.12152777777777778</v>
      </c>
      <c r="Z1599" s="142" t="s">
        <v>120</v>
      </c>
      <c r="AA1599" s="142" t="s">
        <v>54</v>
      </c>
    </row>
    <row r="1600" spans="1:27">
      <c r="A1600" s="4">
        <v>7110</v>
      </c>
      <c r="B1600" s="4" t="s">
        <v>40</v>
      </c>
      <c r="C1600" s="4">
        <v>1734</v>
      </c>
      <c r="D1600" s="4" t="s">
        <v>45</v>
      </c>
      <c r="E1600" s="179">
        <v>41297</v>
      </c>
      <c r="K1600" s="182">
        <v>1000046616</v>
      </c>
      <c r="L1600" s="177">
        <v>41297</v>
      </c>
      <c r="P1600" s="141" t="s">
        <v>54</v>
      </c>
      <c r="U1600" s="141" t="s">
        <v>54</v>
      </c>
      <c r="V1600" s="9">
        <v>0.7319444444444444</v>
      </c>
      <c r="W1600" s="12">
        <v>0.8125</v>
      </c>
      <c r="Z1600" s="142" t="s">
        <v>120</v>
      </c>
      <c r="AA1600" s="142" t="s">
        <v>54</v>
      </c>
    </row>
    <row r="1601" spans="1:27">
      <c r="A1601" s="4">
        <v>7110</v>
      </c>
      <c r="B1601" s="4" t="s">
        <v>40</v>
      </c>
      <c r="C1601" s="4">
        <v>1156</v>
      </c>
      <c r="D1601" s="4" t="s">
        <v>47</v>
      </c>
      <c r="E1601" s="179">
        <v>41297</v>
      </c>
      <c r="K1601" s="182">
        <v>1000054228</v>
      </c>
      <c r="L1601" s="177">
        <v>41297</v>
      </c>
      <c r="P1601" s="141" t="s">
        <v>54</v>
      </c>
      <c r="U1601" s="141" t="s">
        <v>54</v>
      </c>
      <c r="V1601" s="9">
        <v>0.49722222222222223</v>
      </c>
      <c r="W1601" s="12">
        <v>0.62847222222222221</v>
      </c>
      <c r="Z1601" s="142" t="s">
        <v>120</v>
      </c>
      <c r="AA1601" s="142" t="s">
        <v>54</v>
      </c>
    </row>
    <row r="1602" spans="1:27">
      <c r="A1602" s="4">
        <v>7110</v>
      </c>
      <c r="B1602" s="4" t="s">
        <v>40</v>
      </c>
      <c r="C1602" s="4">
        <v>1000</v>
      </c>
      <c r="D1602" s="4" t="s">
        <v>45</v>
      </c>
      <c r="E1602" s="179">
        <v>41297</v>
      </c>
      <c r="K1602" s="182">
        <v>1000113189</v>
      </c>
      <c r="L1602" s="177">
        <v>41297</v>
      </c>
      <c r="P1602" s="141" t="s">
        <v>54</v>
      </c>
      <c r="U1602" s="141" t="s">
        <v>54</v>
      </c>
      <c r="V1602" s="9">
        <v>0.41666666666666669</v>
      </c>
      <c r="W1602" s="12">
        <v>0.62777777777777777</v>
      </c>
      <c r="Z1602" s="142" t="s">
        <v>120</v>
      </c>
      <c r="AA1602" s="142" t="s">
        <v>54</v>
      </c>
    </row>
    <row r="1603" spans="1:27">
      <c r="A1603" s="4">
        <v>7110</v>
      </c>
      <c r="B1603" s="4" t="s">
        <v>40</v>
      </c>
      <c r="C1603" s="4">
        <v>655</v>
      </c>
      <c r="D1603" s="4" t="s">
        <v>45</v>
      </c>
      <c r="E1603" s="179">
        <v>41297</v>
      </c>
      <c r="K1603" s="182">
        <v>1000116519</v>
      </c>
      <c r="L1603" s="177">
        <v>41297</v>
      </c>
      <c r="P1603" s="141" t="s">
        <v>54</v>
      </c>
      <c r="U1603" s="141" t="s">
        <v>54</v>
      </c>
      <c r="V1603" s="9">
        <v>0.28819444444444442</v>
      </c>
      <c r="W1603" s="12">
        <v>0.45</v>
      </c>
      <c r="Z1603" s="142" t="s">
        <v>120</v>
      </c>
      <c r="AA1603" s="142" t="s">
        <v>54</v>
      </c>
    </row>
    <row r="1604" spans="1:27">
      <c r="A1604" s="4">
        <v>7108</v>
      </c>
      <c r="B1604" s="4" t="s">
        <v>38</v>
      </c>
      <c r="C1604" s="4">
        <v>945</v>
      </c>
      <c r="D1604" s="4" t="s">
        <v>45</v>
      </c>
      <c r="E1604" s="179">
        <v>41297</v>
      </c>
      <c r="K1604" s="182">
        <v>1000123674</v>
      </c>
      <c r="L1604" s="177">
        <v>41297</v>
      </c>
      <c r="P1604" s="141" t="s">
        <v>54</v>
      </c>
      <c r="U1604" s="141" t="s">
        <v>54</v>
      </c>
      <c r="V1604" s="9">
        <v>0.40625</v>
      </c>
      <c r="W1604" s="12">
        <v>0.60416666666666663</v>
      </c>
      <c r="Z1604" s="142" t="s">
        <v>120</v>
      </c>
      <c r="AA1604" s="142" t="s">
        <v>54</v>
      </c>
    </row>
    <row r="1605" spans="1:27">
      <c r="A1605" s="4">
        <v>7110</v>
      </c>
      <c r="B1605" s="4" t="s">
        <v>40</v>
      </c>
      <c r="C1605" s="4">
        <v>751</v>
      </c>
      <c r="D1605" s="4" t="s">
        <v>45</v>
      </c>
      <c r="E1605" s="179">
        <v>41297</v>
      </c>
      <c r="K1605" s="182">
        <v>1000143046</v>
      </c>
      <c r="L1605" s="177">
        <v>41297</v>
      </c>
      <c r="P1605" s="141" t="s">
        <v>54</v>
      </c>
      <c r="U1605" s="141" t="s">
        <v>54</v>
      </c>
      <c r="V1605" s="9">
        <v>0.32708333333333334</v>
      </c>
      <c r="W1605" s="12">
        <v>0.62291666666666667</v>
      </c>
      <c r="Z1605" s="142" t="s">
        <v>120</v>
      </c>
      <c r="AA1605" s="142" t="s">
        <v>54</v>
      </c>
    </row>
    <row r="1606" spans="1:27">
      <c r="A1606" s="4">
        <v>7110</v>
      </c>
      <c r="B1606" s="4" t="s">
        <v>49</v>
      </c>
      <c r="C1606" s="4">
        <v>1620</v>
      </c>
      <c r="D1606" s="4" t="s">
        <v>45</v>
      </c>
      <c r="E1606" s="179">
        <v>41297</v>
      </c>
      <c r="K1606" s="182">
        <v>1000146837</v>
      </c>
      <c r="L1606" s="177">
        <v>41298</v>
      </c>
      <c r="P1606" s="141" t="s">
        <v>54</v>
      </c>
      <c r="U1606" s="141" t="s">
        <v>54</v>
      </c>
      <c r="V1606" s="9">
        <v>0.68055555555555558</v>
      </c>
      <c r="W1606" s="12">
        <v>4.5138888888888888E-2</v>
      </c>
      <c r="Z1606" s="142" t="s">
        <v>120</v>
      </c>
      <c r="AA1606" s="142" t="s">
        <v>54</v>
      </c>
    </row>
    <row r="1607" spans="1:27">
      <c r="A1607" s="4">
        <v>7108</v>
      </c>
      <c r="B1607" s="4" t="s">
        <v>38</v>
      </c>
      <c r="C1607" s="4">
        <v>1122</v>
      </c>
      <c r="D1607" s="4" t="s">
        <v>45</v>
      </c>
      <c r="E1607" s="179">
        <v>41297</v>
      </c>
      <c r="K1607" s="182">
        <v>1000154530</v>
      </c>
      <c r="L1607" s="177">
        <v>41297</v>
      </c>
      <c r="P1607" s="141" t="s">
        <v>54</v>
      </c>
      <c r="U1607" s="141" t="s">
        <v>54</v>
      </c>
      <c r="V1607" s="9">
        <v>0.47361111111111109</v>
      </c>
      <c r="W1607" s="12">
        <v>0.68819444444444444</v>
      </c>
      <c r="Z1607" s="142" t="s">
        <v>120</v>
      </c>
      <c r="AA1607" s="142" t="s">
        <v>54</v>
      </c>
    </row>
    <row r="1608" spans="1:27">
      <c r="A1608" s="4">
        <v>7108</v>
      </c>
      <c r="B1608" s="4" t="s">
        <v>38</v>
      </c>
      <c r="C1608" s="4">
        <v>1528</v>
      </c>
      <c r="D1608" s="4" t="s">
        <v>45</v>
      </c>
      <c r="E1608" s="179">
        <v>41297</v>
      </c>
      <c r="K1608" s="182">
        <v>1000156107</v>
      </c>
      <c r="L1608" s="177">
        <v>41298</v>
      </c>
      <c r="P1608" s="141" t="s">
        <v>54</v>
      </c>
      <c r="U1608" s="141" t="s">
        <v>54</v>
      </c>
      <c r="V1608" s="9">
        <v>0.64444444444444449</v>
      </c>
      <c r="W1608" s="12">
        <v>0.55208333333333337</v>
      </c>
      <c r="Z1608" s="142" t="s">
        <v>120</v>
      </c>
      <c r="AA1608" s="142" t="s">
        <v>54</v>
      </c>
    </row>
    <row r="1609" spans="1:27">
      <c r="A1609" s="4">
        <v>7107</v>
      </c>
      <c r="B1609" s="4" t="s">
        <v>43</v>
      </c>
      <c r="C1609" s="4">
        <v>1528</v>
      </c>
      <c r="D1609" s="4" t="s">
        <v>38</v>
      </c>
      <c r="E1609" s="179">
        <v>41297</v>
      </c>
      <c r="K1609" s="182">
        <v>1000156107</v>
      </c>
      <c r="L1609" s="177">
        <v>41298</v>
      </c>
      <c r="P1609" s="141">
        <v>0</v>
      </c>
      <c r="U1609" s="141" t="s">
        <v>54</v>
      </c>
      <c r="V1609" s="9">
        <v>0.64444444444444449</v>
      </c>
      <c r="W1609" s="12">
        <v>0.60277777777777775</v>
      </c>
      <c r="Z1609" s="142" t="s">
        <v>120</v>
      </c>
      <c r="AA1609" s="142" t="s">
        <v>54</v>
      </c>
    </row>
    <row r="1610" spans="1:27">
      <c r="A1610" s="4">
        <v>7110</v>
      </c>
      <c r="B1610" s="4" t="s">
        <v>38</v>
      </c>
      <c r="C1610" s="4">
        <v>715</v>
      </c>
      <c r="D1610" s="4" t="s">
        <v>47</v>
      </c>
      <c r="E1610" s="179">
        <v>41297</v>
      </c>
      <c r="K1610" s="182">
        <v>1000158114</v>
      </c>
      <c r="L1610" s="177">
        <v>41298</v>
      </c>
      <c r="P1610" s="141" t="s">
        <v>54</v>
      </c>
      <c r="U1610" s="141" t="s">
        <v>54</v>
      </c>
      <c r="V1610" s="9">
        <v>0.30208333333333331</v>
      </c>
      <c r="W1610" s="12">
        <v>0.33333333333333331</v>
      </c>
      <c r="Z1610" s="142" t="s">
        <v>120</v>
      </c>
      <c r="AA1610" s="142" t="s">
        <v>54</v>
      </c>
    </row>
    <row r="1611" spans="1:27">
      <c r="A1611" s="4">
        <v>7107</v>
      </c>
      <c r="B1611" s="4" t="s">
        <v>40</v>
      </c>
      <c r="C1611" s="4">
        <v>715</v>
      </c>
      <c r="D1611" s="4" t="s">
        <v>38</v>
      </c>
      <c r="E1611" s="179">
        <v>41297</v>
      </c>
      <c r="K1611" s="182">
        <v>1000158114</v>
      </c>
      <c r="L1611" s="177">
        <v>41298</v>
      </c>
      <c r="P1611" s="141">
        <v>0</v>
      </c>
      <c r="U1611" s="141" t="s">
        <v>54</v>
      </c>
      <c r="V1611" s="9">
        <v>0.30208333333333331</v>
      </c>
      <c r="W1611" s="12">
        <v>0.72499999999999998</v>
      </c>
      <c r="Z1611" s="142" t="s">
        <v>120</v>
      </c>
      <c r="AA1611" s="142" t="s">
        <v>54</v>
      </c>
    </row>
    <row r="1612" spans="1:27">
      <c r="A1612" s="4">
        <v>7108</v>
      </c>
      <c r="B1612" s="4" t="s">
        <v>38</v>
      </c>
      <c r="C1612" s="4">
        <v>1116</v>
      </c>
      <c r="D1612" s="4" t="s">
        <v>45</v>
      </c>
      <c r="E1612" s="179">
        <v>41297</v>
      </c>
      <c r="K1612" s="182">
        <v>1000164334</v>
      </c>
      <c r="L1612" s="177">
        <v>41297</v>
      </c>
      <c r="P1612" s="141" t="s">
        <v>54</v>
      </c>
      <c r="U1612" s="141" t="s">
        <v>54</v>
      </c>
      <c r="V1612" s="9">
        <v>0.46944444444444444</v>
      </c>
      <c r="W1612" s="12">
        <v>0.73958333333333337</v>
      </c>
      <c r="Z1612" s="142" t="s">
        <v>120</v>
      </c>
      <c r="AA1612" s="142" t="s">
        <v>54</v>
      </c>
    </row>
    <row r="1613" spans="1:27">
      <c r="A1613" s="4">
        <v>7110</v>
      </c>
      <c r="B1613" s="4" t="s">
        <v>40</v>
      </c>
      <c r="C1613" s="4">
        <v>425</v>
      </c>
      <c r="D1613" s="4" t="s">
        <v>45</v>
      </c>
      <c r="E1613" s="179">
        <v>41297</v>
      </c>
      <c r="K1613" s="182">
        <v>1000182775</v>
      </c>
      <c r="L1613" s="177">
        <v>41297</v>
      </c>
      <c r="P1613" s="141" t="s">
        <v>54</v>
      </c>
      <c r="U1613" s="141" t="s">
        <v>54</v>
      </c>
      <c r="V1613" s="9">
        <v>0.18402777777777779</v>
      </c>
      <c r="W1613" s="12">
        <v>0.28333333333333333</v>
      </c>
      <c r="Z1613" s="142" t="s">
        <v>120</v>
      </c>
      <c r="AA1613" s="142" t="s">
        <v>54</v>
      </c>
    </row>
    <row r="1614" spans="1:27">
      <c r="A1614" s="4">
        <v>7108</v>
      </c>
      <c r="B1614" s="4" t="s">
        <v>38</v>
      </c>
      <c r="C1614" s="4">
        <v>1202</v>
      </c>
      <c r="D1614" s="4" t="s">
        <v>45</v>
      </c>
      <c r="E1614" s="179">
        <v>41297</v>
      </c>
      <c r="K1614" s="182">
        <v>1000184039</v>
      </c>
      <c r="L1614" s="177">
        <v>41297</v>
      </c>
      <c r="P1614" s="141" t="s">
        <v>54</v>
      </c>
      <c r="U1614" s="141" t="s">
        <v>54</v>
      </c>
      <c r="V1614" s="9">
        <v>0.50138888888888888</v>
      </c>
      <c r="W1614" s="12">
        <v>0.62083333333333335</v>
      </c>
      <c r="Z1614" s="142" t="s">
        <v>120</v>
      </c>
      <c r="AA1614" s="142" t="s">
        <v>54</v>
      </c>
    </row>
    <row r="1615" spans="1:27">
      <c r="A1615" s="4">
        <v>7107</v>
      </c>
      <c r="B1615" s="4" t="s">
        <v>39</v>
      </c>
      <c r="C1615" s="4">
        <v>1202</v>
      </c>
      <c r="D1615" s="4" t="s">
        <v>38</v>
      </c>
      <c r="E1615" s="179">
        <v>41297</v>
      </c>
      <c r="K1615" s="182">
        <v>1000184039</v>
      </c>
      <c r="L1615" s="177">
        <v>41297</v>
      </c>
      <c r="P1615" s="141">
        <v>0</v>
      </c>
      <c r="U1615" s="141" t="s">
        <v>54</v>
      </c>
      <c r="V1615" s="9">
        <v>0.50138888888888888</v>
      </c>
      <c r="W1615" s="12">
        <v>0.62222222222222223</v>
      </c>
      <c r="Z1615" s="142" t="s">
        <v>120</v>
      </c>
      <c r="AA1615" s="142" t="s">
        <v>54</v>
      </c>
    </row>
    <row r="1616" spans="1:27">
      <c r="A1616" s="4">
        <v>7110</v>
      </c>
      <c r="B1616" s="4" t="s">
        <v>40</v>
      </c>
      <c r="C1616" s="4">
        <v>1754</v>
      </c>
      <c r="D1616" s="4" t="s">
        <v>45</v>
      </c>
      <c r="E1616" s="179">
        <v>41297</v>
      </c>
      <c r="K1616" s="182">
        <v>1000194073</v>
      </c>
      <c r="L1616" s="177">
        <v>41297</v>
      </c>
      <c r="P1616" s="141" t="s">
        <v>54</v>
      </c>
      <c r="U1616" s="141" t="s">
        <v>54</v>
      </c>
      <c r="V1616" s="9">
        <v>0.74583333333333335</v>
      </c>
      <c r="W1616" s="12">
        <v>0.84791666666666665</v>
      </c>
      <c r="Z1616" s="142" t="s">
        <v>120</v>
      </c>
      <c r="AA1616" s="142" t="s">
        <v>54</v>
      </c>
    </row>
    <row r="1617" spans="1:27">
      <c r="A1617" s="4">
        <v>7110</v>
      </c>
      <c r="B1617" s="4" t="s">
        <v>40</v>
      </c>
      <c r="C1617" s="4">
        <v>834</v>
      </c>
      <c r="D1617" s="4" t="s">
        <v>45</v>
      </c>
      <c r="E1617" s="179">
        <v>41297</v>
      </c>
      <c r="K1617" s="182">
        <v>1000207028</v>
      </c>
      <c r="L1617" s="177">
        <v>41297</v>
      </c>
      <c r="P1617" s="141" t="s">
        <v>54</v>
      </c>
      <c r="U1617" s="141" t="s">
        <v>54</v>
      </c>
      <c r="V1617" s="9">
        <v>0.35694444444444445</v>
      </c>
      <c r="W1617" s="12">
        <v>0.625</v>
      </c>
      <c r="Z1617" s="142" t="s">
        <v>120</v>
      </c>
      <c r="AA1617" s="142" t="s">
        <v>54</v>
      </c>
    </row>
    <row r="1618" spans="1:27">
      <c r="A1618" s="4">
        <v>7110</v>
      </c>
      <c r="B1618" s="4" t="s">
        <v>49</v>
      </c>
      <c r="C1618" s="4">
        <v>1322</v>
      </c>
      <c r="D1618" s="4" t="s">
        <v>45</v>
      </c>
      <c r="E1618" s="179">
        <v>41297</v>
      </c>
      <c r="K1618" s="182">
        <v>1000215959</v>
      </c>
      <c r="L1618" s="177">
        <v>41297</v>
      </c>
      <c r="P1618" s="141" t="s">
        <v>54</v>
      </c>
      <c r="U1618" s="141" t="s">
        <v>54</v>
      </c>
      <c r="V1618" s="9">
        <v>0.55694444444444446</v>
      </c>
      <c r="W1618" s="12">
        <v>0.95833333333333337</v>
      </c>
      <c r="Z1618" s="142" t="s">
        <v>120</v>
      </c>
      <c r="AA1618" s="142" t="s">
        <v>54</v>
      </c>
    </row>
    <row r="1619" spans="1:27">
      <c r="A1619" s="4">
        <v>7108</v>
      </c>
      <c r="B1619" s="4" t="s">
        <v>38</v>
      </c>
      <c r="C1619" s="4">
        <v>1824</v>
      </c>
      <c r="D1619" s="4" t="s">
        <v>45</v>
      </c>
      <c r="E1619" s="179">
        <v>41297</v>
      </c>
      <c r="K1619" s="182">
        <v>1000226526</v>
      </c>
      <c r="L1619" s="177">
        <v>41297</v>
      </c>
      <c r="P1619" s="141" t="s">
        <v>54</v>
      </c>
      <c r="U1619" s="141" t="s">
        <v>54</v>
      </c>
      <c r="V1619" s="9">
        <v>0.76666666666666672</v>
      </c>
      <c r="W1619" s="12">
        <v>0.92083333333333328</v>
      </c>
      <c r="Z1619" s="142" t="s">
        <v>120</v>
      </c>
      <c r="AA1619" s="142" t="s">
        <v>54</v>
      </c>
    </row>
    <row r="1620" spans="1:27">
      <c r="A1620" s="4">
        <v>7110</v>
      </c>
      <c r="B1620" s="4" t="s">
        <v>40</v>
      </c>
      <c r="C1620" s="4">
        <v>2027</v>
      </c>
      <c r="D1620" s="4" t="s">
        <v>45</v>
      </c>
      <c r="E1620" s="179">
        <v>41297</v>
      </c>
      <c r="K1620" s="182">
        <v>1000239324</v>
      </c>
      <c r="L1620" s="177">
        <v>41298</v>
      </c>
      <c r="P1620" s="141" t="s">
        <v>54</v>
      </c>
      <c r="U1620" s="141" t="s">
        <v>54</v>
      </c>
      <c r="V1620" s="9">
        <v>0.8520833333333333</v>
      </c>
      <c r="W1620" s="12">
        <v>0.10416666666666667</v>
      </c>
      <c r="Z1620" s="142" t="s">
        <v>120</v>
      </c>
      <c r="AA1620" s="142" t="s">
        <v>54</v>
      </c>
    </row>
    <row r="1621" spans="1:27">
      <c r="A1621" s="4">
        <v>7108</v>
      </c>
      <c r="B1621" s="4" t="s">
        <v>38</v>
      </c>
      <c r="C1621" s="4">
        <v>1317</v>
      </c>
      <c r="D1621" s="4" t="s">
        <v>45</v>
      </c>
      <c r="E1621" s="179">
        <v>41297</v>
      </c>
      <c r="K1621" s="183">
        <v>1000249023</v>
      </c>
      <c r="L1621" s="177">
        <v>41297</v>
      </c>
      <c r="P1621" s="141" t="s">
        <v>54</v>
      </c>
      <c r="U1621" s="141" t="s">
        <v>54</v>
      </c>
      <c r="V1621" s="9">
        <v>0.55347222222222225</v>
      </c>
      <c r="W1621" s="12">
        <v>0.6743055555555556</v>
      </c>
      <c r="Z1621" s="142" t="s">
        <v>120</v>
      </c>
      <c r="AA1621" s="142" t="s">
        <v>54</v>
      </c>
    </row>
    <row r="1622" spans="1:27">
      <c r="A1622" s="4">
        <v>7110</v>
      </c>
      <c r="B1622" s="4" t="s">
        <v>40</v>
      </c>
      <c r="C1622" s="4">
        <v>2358</v>
      </c>
      <c r="D1622" s="4" t="s">
        <v>45</v>
      </c>
      <c r="E1622" s="179">
        <v>41297</v>
      </c>
      <c r="K1622" s="182">
        <v>1000306499</v>
      </c>
      <c r="L1622" s="177">
        <v>41298</v>
      </c>
      <c r="P1622" s="141" t="s">
        <v>54</v>
      </c>
      <c r="U1622" s="141" t="s">
        <v>54</v>
      </c>
      <c r="V1622" s="9">
        <v>0.99861111111111112</v>
      </c>
      <c r="W1622" s="12">
        <v>0.22916666666666666</v>
      </c>
      <c r="Z1622" s="142" t="s">
        <v>120</v>
      </c>
      <c r="AA1622" s="142" t="s">
        <v>54</v>
      </c>
    </row>
    <row r="1623" spans="1:27">
      <c r="A1623" s="4">
        <v>7108</v>
      </c>
      <c r="B1623" s="4" t="s">
        <v>38</v>
      </c>
      <c r="C1623" s="4">
        <v>2120</v>
      </c>
      <c r="D1623" s="4" t="s">
        <v>45</v>
      </c>
      <c r="E1623" s="179">
        <v>41297</v>
      </c>
      <c r="K1623" s="182">
        <v>1000311767</v>
      </c>
      <c r="L1623" s="177">
        <v>41298</v>
      </c>
      <c r="P1623" s="141" t="s">
        <v>54</v>
      </c>
      <c r="U1623" s="141" t="s">
        <v>54</v>
      </c>
      <c r="V1623" s="9">
        <v>0.88888888888888884</v>
      </c>
      <c r="W1623" s="12">
        <v>0.45833333333333331</v>
      </c>
      <c r="Z1623" s="142" t="s">
        <v>120</v>
      </c>
      <c r="AA1623" s="142" t="s">
        <v>54</v>
      </c>
    </row>
    <row r="1624" spans="1:27">
      <c r="A1624" s="4">
        <v>7107</v>
      </c>
      <c r="B1624" s="4" t="s">
        <v>43</v>
      </c>
      <c r="C1624" s="4">
        <v>2120</v>
      </c>
      <c r="D1624" s="4" t="s">
        <v>38</v>
      </c>
      <c r="E1624" s="179">
        <v>41297</v>
      </c>
      <c r="K1624" s="182">
        <v>1000311767</v>
      </c>
      <c r="L1624" s="177">
        <v>41298</v>
      </c>
      <c r="P1624" s="141">
        <v>0</v>
      </c>
      <c r="U1624" s="141" t="s">
        <v>54</v>
      </c>
      <c r="V1624" s="9">
        <v>0.88888888888888884</v>
      </c>
      <c r="W1624" s="12">
        <v>0.45902777777777776</v>
      </c>
      <c r="Z1624" s="142" t="s">
        <v>120</v>
      </c>
      <c r="AA1624" s="142" t="s">
        <v>54</v>
      </c>
    </row>
    <row r="1625" spans="1:27">
      <c r="A1625" s="4">
        <v>7108</v>
      </c>
      <c r="B1625" s="4" t="s">
        <v>38</v>
      </c>
      <c r="C1625" s="4">
        <v>917</v>
      </c>
      <c r="D1625" s="4" t="s">
        <v>45</v>
      </c>
      <c r="E1625" s="179">
        <v>41297</v>
      </c>
      <c r="K1625" s="182">
        <v>1000379464</v>
      </c>
      <c r="L1625" s="177">
        <v>41297</v>
      </c>
      <c r="P1625" s="141" t="s">
        <v>54</v>
      </c>
      <c r="U1625" s="141" t="s">
        <v>54</v>
      </c>
      <c r="V1625" s="9">
        <v>0.38680555555555557</v>
      </c>
      <c r="W1625" s="12">
        <v>0.67083333333333328</v>
      </c>
      <c r="Z1625" s="142" t="s">
        <v>120</v>
      </c>
      <c r="AA1625" s="142" t="s">
        <v>54</v>
      </c>
    </row>
    <row r="1626" spans="1:27">
      <c r="A1626" s="4">
        <v>7107</v>
      </c>
      <c r="B1626" s="4" t="s">
        <v>39</v>
      </c>
      <c r="C1626" s="4">
        <v>917</v>
      </c>
      <c r="D1626" s="4" t="s">
        <v>38</v>
      </c>
      <c r="E1626" s="179">
        <v>41297</v>
      </c>
      <c r="K1626" s="182">
        <v>1000379464</v>
      </c>
      <c r="L1626" s="177">
        <v>41297</v>
      </c>
      <c r="P1626" s="141">
        <v>0</v>
      </c>
      <c r="U1626" s="141" t="s">
        <v>54</v>
      </c>
      <c r="V1626" s="9">
        <v>0.38680555555555557</v>
      </c>
      <c r="W1626" s="12">
        <v>0.67569444444444449</v>
      </c>
      <c r="Z1626" s="142" t="s">
        <v>120</v>
      </c>
      <c r="AA1626" s="142" t="s">
        <v>54</v>
      </c>
    </row>
    <row r="1627" spans="1:27">
      <c r="A1627" s="4">
        <v>7110</v>
      </c>
      <c r="B1627" s="4" t="s">
        <v>40</v>
      </c>
      <c r="C1627" s="4">
        <v>1133</v>
      </c>
      <c r="D1627" s="4" t="s">
        <v>45</v>
      </c>
      <c r="E1627" s="179">
        <v>41297</v>
      </c>
      <c r="K1627" s="182">
        <v>1000382168</v>
      </c>
      <c r="L1627" s="177">
        <v>41297</v>
      </c>
      <c r="P1627" s="141" t="s">
        <v>54</v>
      </c>
      <c r="U1627" s="141" t="s">
        <v>54</v>
      </c>
      <c r="V1627" s="9">
        <v>0.48125000000000001</v>
      </c>
      <c r="W1627" s="12">
        <v>0.95833333333333337</v>
      </c>
      <c r="Z1627" s="142" t="s">
        <v>120</v>
      </c>
      <c r="AA1627" s="142" t="s">
        <v>54</v>
      </c>
    </row>
    <row r="1628" spans="1:27">
      <c r="A1628" s="4">
        <v>7108</v>
      </c>
      <c r="B1628" s="4" t="s">
        <v>38</v>
      </c>
      <c r="C1628" s="4">
        <v>1136</v>
      </c>
      <c r="D1628" s="4" t="s">
        <v>45</v>
      </c>
      <c r="E1628" s="179">
        <v>41297</v>
      </c>
      <c r="K1628" s="182">
        <v>1000412101</v>
      </c>
      <c r="L1628" s="177">
        <v>41297</v>
      </c>
      <c r="P1628" s="141" t="s">
        <v>54</v>
      </c>
      <c r="U1628" s="141" t="s">
        <v>54</v>
      </c>
      <c r="V1628" s="9">
        <v>0.48333333333333334</v>
      </c>
      <c r="W1628" s="12">
        <v>0.73333333333333328</v>
      </c>
      <c r="Z1628" s="142" t="s">
        <v>120</v>
      </c>
      <c r="AA1628" s="142" t="s">
        <v>54</v>
      </c>
    </row>
    <row r="1629" spans="1:27">
      <c r="A1629" s="4">
        <v>7107</v>
      </c>
      <c r="B1629" s="4" t="s">
        <v>40</v>
      </c>
      <c r="C1629" s="4">
        <v>1136</v>
      </c>
      <c r="D1629" s="4" t="s">
        <v>38</v>
      </c>
      <c r="E1629" s="179">
        <v>41297</v>
      </c>
      <c r="K1629" s="182">
        <v>1000412101</v>
      </c>
      <c r="L1629" s="177">
        <v>41298</v>
      </c>
      <c r="P1629" s="141">
        <v>0</v>
      </c>
      <c r="U1629" s="141" t="s">
        <v>54</v>
      </c>
      <c r="V1629" s="9">
        <v>0.48333333333333334</v>
      </c>
      <c r="W1629" s="12">
        <v>0.10625</v>
      </c>
      <c r="Z1629" s="142" t="s">
        <v>120</v>
      </c>
      <c r="AA1629" s="142" t="s">
        <v>54</v>
      </c>
    </row>
    <row r="1630" spans="1:27">
      <c r="A1630" s="4">
        <v>7108</v>
      </c>
      <c r="B1630" s="4" t="s">
        <v>38</v>
      </c>
      <c r="C1630" s="4">
        <v>2039</v>
      </c>
      <c r="D1630" s="4" t="s">
        <v>45</v>
      </c>
      <c r="E1630" s="179">
        <v>41297</v>
      </c>
      <c r="K1630" s="182">
        <v>1000417311</v>
      </c>
      <c r="L1630" s="177">
        <v>41298</v>
      </c>
      <c r="P1630" s="141" t="s">
        <v>54</v>
      </c>
      <c r="U1630" s="141" t="s">
        <v>54</v>
      </c>
      <c r="V1630" s="9">
        <v>0.86041666666666672</v>
      </c>
      <c r="W1630" s="12">
        <v>0.56319444444444444</v>
      </c>
      <c r="Z1630" s="142" t="s">
        <v>120</v>
      </c>
      <c r="AA1630" s="142" t="s">
        <v>54</v>
      </c>
    </row>
    <row r="1631" spans="1:27">
      <c r="A1631" s="4">
        <v>7107</v>
      </c>
      <c r="B1631" s="4" t="s">
        <v>39</v>
      </c>
      <c r="C1631" s="4">
        <v>2039</v>
      </c>
      <c r="D1631" s="4" t="s">
        <v>38</v>
      </c>
      <c r="E1631" s="179">
        <v>41297</v>
      </c>
      <c r="K1631" s="182">
        <v>1000417311</v>
      </c>
      <c r="L1631" s="177">
        <v>41298</v>
      </c>
      <c r="P1631" s="141">
        <v>0</v>
      </c>
      <c r="U1631" s="141" t="s">
        <v>54</v>
      </c>
      <c r="V1631" s="9">
        <v>0.86041666666666672</v>
      </c>
      <c r="W1631" s="12">
        <v>0.57499999999999996</v>
      </c>
      <c r="Z1631" s="142" t="s">
        <v>120</v>
      </c>
      <c r="AA1631" s="142" t="s">
        <v>54</v>
      </c>
    </row>
    <row r="1632" spans="1:27">
      <c r="A1632" s="4">
        <v>7110</v>
      </c>
      <c r="B1632" s="4" t="s">
        <v>40</v>
      </c>
      <c r="C1632" s="4">
        <v>1642</v>
      </c>
      <c r="D1632" s="4" t="s">
        <v>45</v>
      </c>
      <c r="E1632" s="179">
        <v>41297</v>
      </c>
      <c r="K1632" s="182">
        <v>1000429066</v>
      </c>
      <c r="L1632" s="177">
        <v>41297</v>
      </c>
      <c r="P1632" s="141" t="s">
        <v>54</v>
      </c>
      <c r="U1632" s="141" t="s">
        <v>54</v>
      </c>
      <c r="V1632" s="9">
        <v>0.6958333333333333</v>
      </c>
      <c r="W1632" s="12">
        <v>0.99652777777777779</v>
      </c>
      <c r="Z1632" s="142" t="s">
        <v>120</v>
      </c>
      <c r="AA1632" s="142" t="s">
        <v>54</v>
      </c>
    </row>
    <row r="1633" spans="1:27">
      <c r="A1633" s="4">
        <v>7110</v>
      </c>
      <c r="B1633" s="4" t="s">
        <v>49</v>
      </c>
      <c r="C1633" s="4">
        <v>2031</v>
      </c>
      <c r="D1633" s="4" t="s">
        <v>45</v>
      </c>
      <c r="E1633" s="179">
        <v>41297</v>
      </c>
      <c r="K1633" s="182">
        <v>1000441022</v>
      </c>
      <c r="L1633" s="177">
        <v>41297</v>
      </c>
      <c r="P1633" s="141" t="s">
        <v>54</v>
      </c>
      <c r="U1633" s="141" t="s">
        <v>54</v>
      </c>
      <c r="V1633" s="9">
        <v>0.85486111111111107</v>
      </c>
      <c r="W1633" s="12">
        <v>0.99583333333333335</v>
      </c>
      <c r="Z1633" s="142" t="s">
        <v>120</v>
      </c>
      <c r="AA1633" s="142" t="s">
        <v>54</v>
      </c>
    </row>
    <row r="1634" spans="1:27">
      <c r="A1634" s="4">
        <v>7110</v>
      </c>
      <c r="B1634" s="4" t="s">
        <v>40</v>
      </c>
      <c r="C1634" s="4">
        <v>938</v>
      </c>
      <c r="D1634" s="4" t="s">
        <v>45</v>
      </c>
      <c r="E1634" s="179">
        <v>41297</v>
      </c>
      <c r="K1634" s="182">
        <v>1000469380</v>
      </c>
      <c r="L1634" s="177">
        <v>41297</v>
      </c>
      <c r="P1634" s="141" t="s">
        <v>54</v>
      </c>
      <c r="U1634" s="141" t="s">
        <v>54</v>
      </c>
      <c r="V1634" s="9">
        <v>0.40138888888888891</v>
      </c>
      <c r="W1634" s="12">
        <v>0.46805555555555556</v>
      </c>
      <c r="Z1634" s="142" t="s">
        <v>120</v>
      </c>
      <c r="AA1634" s="142" t="s">
        <v>54</v>
      </c>
    </row>
    <row r="1635" spans="1:27">
      <c r="A1635" s="4">
        <v>7110</v>
      </c>
      <c r="B1635" s="4" t="s">
        <v>40</v>
      </c>
      <c r="C1635" s="4">
        <v>827</v>
      </c>
      <c r="D1635" s="4" t="s">
        <v>45</v>
      </c>
      <c r="E1635" s="179">
        <v>41297</v>
      </c>
      <c r="K1635" s="182">
        <v>1000473212</v>
      </c>
      <c r="L1635" s="177">
        <v>41297</v>
      </c>
      <c r="P1635" s="141" t="s">
        <v>54</v>
      </c>
      <c r="U1635" s="141" t="s">
        <v>54</v>
      </c>
      <c r="V1635" s="9">
        <v>0.35208333333333336</v>
      </c>
      <c r="W1635" s="12">
        <v>0.46666666666666667</v>
      </c>
      <c r="Z1635" s="142" t="s">
        <v>120</v>
      </c>
      <c r="AA1635" s="142" t="s">
        <v>54</v>
      </c>
    </row>
    <row r="1636" spans="1:27">
      <c r="A1636" s="4">
        <v>7110</v>
      </c>
      <c r="B1636" s="4" t="s">
        <v>40</v>
      </c>
      <c r="C1636" s="4">
        <v>1848</v>
      </c>
      <c r="D1636" s="4" t="s">
        <v>51</v>
      </c>
      <c r="E1636" s="179">
        <v>41297</v>
      </c>
      <c r="K1636" s="182">
        <v>1000490844</v>
      </c>
      <c r="L1636" s="177">
        <v>41297</v>
      </c>
      <c r="P1636" s="141" t="s">
        <v>54</v>
      </c>
      <c r="U1636" s="141" t="s">
        <v>54</v>
      </c>
      <c r="V1636" s="9">
        <v>0.78333333333333333</v>
      </c>
      <c r="W1636" s="12">
        <v>0.91666666666666663</v>
      </c>
      <c r="Z1636" s="142" t="s">
        <v>120</v>
      </c>
      <c r="AA1636" s="142" t="s">
        <v>54</v>
      </c>
    </row>
    <row r="1637" spans="1:27">
      <c r="A1637" s="4">
        <v>7110</v>
      </c>
      <c r="B1637" s="4" t="s">
        <v>40</v>
      </c>
      <c r="C1637" s="4">
        <v>1152</v>
      </c>
      <c r="D1637" s="4" t="s">
        <v>45</v>
      </c>
      <c r="E1637" s="179">
        <v>41297</v>
      </c>
      <c r="K1637" s="182">
        <v>1000496994</v>
      </c>
      <c r="L1637" s="177">
        <v>41297</v>
      </c>
      <c r="P1637" s="141" t="s">
        <v>54</v>
      </c>
      <c r="U1637" s="141" t="s">
        <v>54</v>
      </c>
      <c r="V1637" s="9">
        <v>0.49444444444444446</v>
      </c>
      <c r="W1637" s="12">
        <v>0.9375</v>
      </c>
      <c r="Z1637" s="142" t="s">
        <v>120</v>
      </c>
      <c r="AA1637" s="142" t="s">
        <v>54</v>
      </c>
    </row>
    <row r="1638" spans="1:27">
      <c r="A1638" s="4">
        <v>7110</v>
      </c>
      <c r="B1638" s="4" t="s">
        <v>40</v>
      </c>
      <c r="C1638" s="4">
        <v>804</v>
      </c>
      <c r="D1638" s="4" t="s">
        <v>45</v>
      </c>
      <c r="E1638" s="179">
        <v>41297</v>
      </c>
      <c r="K1638" s="182">
        <v>1000524237</v>
      </c>
      <c r="L1638" s="177">
        <v>41297</v>
      </c>
      <c r="P1638" s="141" t="s">
        <v>54</v>
      </c>
      <c r="U1638" s="141" t="s">
        <v>54</v>
      </c>
      <c r="V1638" s="9">
        <v>0.33611111111111114</v>
      </c>
      <c r="W1638" s="12">
        <v>0.64861111111111114</v>
      </c>
      <c r="Z1638" s="142" t="s">
        <v>120</v>
      </c>
      <c r="AA1638" s="142" t="s">
        <v>54</v>
      </c>
    </row>
    <row r="1639" spans="1:27">
      <c r="A1639" s="4">
        <v>7110</v>
      </c>
      <c r="B1639" s="4" t="s">
        <v>40</v>
      </c>
      <c r="C1639" s="4">
        <v>1652</v>
      </c>
      <c r="D1639" s="4" t="s">
        <v>47</v>
      </c>
      <c r="E1639" s="179">
        <v>41297</v>
      </c>
      <c r="K1639" s="182">
        <v>1000535097</v>
      </c>
      <c r="L1639" s="177">
        <v>41298</v>
      </c>
      <c r="P1639" s="141" t="s">
        <v>54</v>
      </c>
      <c r="U1639" s="141" t="s">
        <v>54</v>
      </c>
      <c r="V1639" s="9">
        <v>0.70277777777777772</v>
      </c>
      <c r="W1639" s="12">
        <v>0.19791666666666666</v>
      </c>
      <c r="Z1639" s="142" t="s">
        <v>120</v>
      </c>
      <c r="AA1639" s="142" t="s">
        <v>54</v>
      </c>
    </row>
    <row r="1640" spans="1:27">
      <c r="A1640" s="4">
        <v>7110</v>
      </c>
      <c r="B1640" s="4" t="s">
        <v>40</v>
      </c>
      <c r="C1640" s="4">
        <v>243</v>
      </c>
      <c r="D1640" s="4" t="s">
        <v>45</v>
      </c>
      <c r="E1640" s="179">
        <v>41297</v>
      </c>
      <c r="K1640" s="182">
        <v>1000538782</v>
      </c>
      <c r="L1640" s="177">
        <v>41297</v>
      </c>
      <c r="P1640" s="141" t="s">
        <v>54</v>
      </c>
      <c r="U1640" s="141" t="s">
        <v>54</v>
      </c>
      <c r="V1640" s="9">
        <v>0.11319444444444444</v>
      </c>
      <c r="W1640" s="12">
        <v>0.20833333333333334</v>
      </c>
      <c r="Z1640" s="142" t="s">
        <v>120</v>
      </c>
      <c r="AA1640" s="142" t="s">
        <v>54</v>
      </c>
    </row>
    <row r="1641" spans="1:27">
      <c r="A1641" s="4">
        <v>7110</v>
      </c>
      <c r="B1641" s="4" t="s">
        <v>40</v>
      </c>
      <c r="C1641" s="4">
        <v>735</v>
      </c>
      <c r="D1641" s="4" t="s">
        <v>45</v>
      </c>
      <c r="E1641" s="179">
        <v>41297</v>
      </c>
      <c r="K1641" s="182">
        <v>1000539963</v>
      </c>
      <c r="L1641" s="177">
        <v>41297</v>
      </c>
      <c r="P1641" s="141" t="s">
        <v>54</v>
      </c>
      <c r="U1641" s="141" t="s">
        <v>54</v>
      </c>
      <c r="V1641" s="9">
        <v>0.31597222222222221</v>
      </c>
      <c r="W1641" s="12">
        <v>0.46319444444444446</v>
      </c>
      <c r="Z1641" s="142" t="s">
        <v>120</v>
      </c>
      <c r="AA1641" s="142" t="s">
        <v>54</v>
      </c>
    </row>
    <row r="1642" spans="1:27">
      <c r="A1642" s="4">
        <v>7110</v>
      </c>
      <c r="B1642" s="4" t="s">
        <v>40</v>
      </c>
      <c r="C1642" s="4">
        <v>1004</v>
      </c>
      <c r="D1642" s="4" t="s">
        <v>45</v>
      </c>
      <c r="E1642" s="179">
        <v>41297</v>
      </c>
      <c r="K1642" s="182">
        <v>1000547393</v>
      </c>
      <c r="L1642" s="177">
        <v>41297</v>
      </c>
      <c r="P1642" s="141" t="s">
        <v>54</v>
      </c>
      <c r="U1642" s="141" t="s">
        <v>54</v>
      </c>
      <c r="V1642" s="9">
        <v>0.41944444444444445</v>
      </c>
      <c r="W1642" s="12">
        <v>0.625</v>
      </c>
      <c r="Z1642" s="142" t="s">
        <v>120</v>
      </c>
      <c r="AA1642" s="142" t="s">
        <v>54</v>
      </c>
    </row>
    <row r="1643" spans="1:27">
      <c r="A1643" s="4">
        <v>7108</v>
      </c>
      <c r="B1643" s="4" t="s">
        <v>38</v>
      </c>
      <c r="C1643" s="4">
        <v>1917</v>
      </c>
      <c r="D1643" s="4" t="s">
        <v>45</v>
      </c>
      <c r="E1643" s="179">
        <v>41297</v>
      </c>
      <c r="K1643" s="182">
        <v>1000549506</v>
      </c>
      <c r="L1643" s="177">
        <v>41297</v>
      </c>
      <c r="P1643" s="141" t="s">
        <v>54</v>
      </c>
      <c r="U1643" s="141" t="s">
        <v>54</v>
      </c>
      <c r="V1643" s="9">
        <v>0.80347222222222225</v>
      </c>
      <c r="W1643" s="12">
        <v>0.98263888888888884</v>
      </c>
      <c r="Z1643" s="142" t="s">
        <v>120</v>
      </c>
      <c r="AA1643" s="142" t="s">
        <v>54</v>
      </c>
    </row>
    <row r="1644" spans="1:27">
      <c r="A1644" s="4">
        <v>7110</v>
      </c>
      <c r="B1644" s="4" t="s">
        <v>40</v>
      </c>
      <c r="C1644" s="4">
        <v>326</v>
      </c>
      <c r="D1644" s="4" t="s">
        <v>45</v>
      </c>
      <c r="E1644" s="179">
        <v>41297</v>
      </c>
      <c r="K1644" s="182">
        <v>1000561598</v>
      </c>
      <c r="L1644" s="177">
        <v>41297</v>
      </c>
      <c r="P1644" s="141" t="s">
        <v>54</v>
      </c>
      <c r="U1644" s="141" t="s">
        <v>54</v>
      </c>
      <c r="V1644" s="9">
        <v>0.14305555555555555</v>
      </c>
      <c r="W1644" s="12">
        <v>0.22500000000000001</v>
      </c>
      <c r="Z1644" s="142" t="s">
        <v>120</v>
      </c>
      <c r="AA1644" s="142" t="s">
        <v>54</v>
      </c>
    </row>
    <row r="1645" spans="1:27">
      <c r="A1645" s="4">
        <v>7108</v>
      </c>
      <c r="B1645" s="4" t="s">
        <v>38</v>
      </c>
      <c r="C1645" s="4">
        <v>1514</v>
      </c>
      <c r="D1645" s="4" t="s">
        <v>45</v>
      </c>
      <c r="E1645" s="179">
        <v>41297</v>
      </c>
      <c r="K1645" s="182">
        <v>1000562488</v>
      </c>
      <c r="L1645" s="177">
        <v>41298</v>
      </c>
      <c r="P1645" s="141" t="s">
        <v>54</v>
      </c>
      <c r="U1645" s="141" t="s">
        <v>54</v>
      </c>
      <c r="V1645" s="9">
        <v>0.63472222222222219</v>
      </c>
      <c r="W1645" s="12">
        <v>0.5</v>
      </c>
      <c r="Z1645" s="142" t="s">
        <v>120</v>
      </c>
      <c r="AA1645" s="142" t="s">
        <v>54</v>
      </c>
    </row>
    <row r="1646" spans="1:27">
      <c r="A1646" s="4">
        <v>7107</v>
      </c>
      <c r="B1646" s="4" t="s">
        <v>40</v>
      </c>
      <c r="C1646" s="4">
        <v>1514</v>
      </c>
      <c r="D1646" s="4" t="s">
        <v>38</v>
      </c>
      <c r="E1646" s="179">
        <v>41297</v>
      </c>
      <c r="K1646" s="182">
        <v>1000562488</v>
      </c>
      <c r="L1646" s="177">
        <v>41298</v>
      </c>
      <c r="P1646" s="141">
        <v>0</v>
      </c>
      <c r="U1646" s="141" t="s">
        <v>54</v>
      </c>
      <c r="V1646" s="9">
        <v>0.63472222222222219</v>
      </c>
      <c r="W1646" s="12">
        <v>0.57708333333333328</v>
      </c>
      <c r="Z1646" s="142" t="s">
        <v>120</v>
      </c>
      <c r="AA1646" s="142" t="s">
        <v>54</v>
      </c>
    </row>
    <row r="1647" spans="1:27">
      <c r="A1647" s="4">
        <v>7108</v>
      </c>
      <c r="B1647" s="4" t="s">
        <v>38</v>
      </c>
      <c r="C1647" s="4">
        <v>1524</v>
      </c>
      <c r="D1647" s="4" t="s">
        <v>45</v>
      </c>
      <c r="E1647" s="179">
        <v>41297</v>
      </c>
      <c r="K1647" s="182">
        <v>1000562984</v>
      </c>
      <c r="L1647" s="177">
        <v>41298</v>
      </c>
      <c r="P1647" s="141" t="s">
        <v>54</v>
      </c>
      <c r="U1647" s="141" t="s">
        <v>54</v>
      </c>
      <c r="V1647" s="9">
        <v>0.64166666666666672</v>
      </c>
      <c r="W1647" s="12">
        <v>9.930555555555555E-2</v>
      </c>
      <c r="Z1647" s="142" t="s">
        <v>120</v>
      </c>
      <c r="AA1647" s="142" t="s">
        <v>54</v>
      </c>
    </row>
    <row r="1648" spans="1:27">
      <c r="A1648" s="4">
        <v>7110</v>
      </c>
      <c r="B1648" s="4" t="s">
        <v>49</v>
      </c>
      <c r="C1648" s="4">
        <v>1638</v>
      </c>
      <c r="D1648" s="4" t="s">
        <v>45</v>
      </c>
      <c r="E1648" s="179">
        <v>41297</v>
      </c>
      <c r="K1648" s="182">
        <v>1000570160</v>
      </c>
      <c r="L1648" s="177">
        <v>41298</v>
      </c>
      <c r="P1648" s="141" t="s">
        <v>54</v>
      </c>
      <c r="U1648" s="141" t="s">
        <v>54</v>
      </c>
      <c r="V1648" s="9">
        <v>0.69305555555555554</v>
      </c>
      <c r="W1648" s="12">
        <v>4.583333333333333E-2</v>
      </c>
      <c r="Z1648" s="142" t="s">
        <v>120</v>
      </c>
      <c r="AA1648" s="142" t="s">
        <v>54</v>
      </c>
    </row>
    <row r="1649" spans="1:27">
      <c r="A1649" s="4">
        <v>7110</v>
      </c>
      <c r="B1649" s="4" t="s">
        <v>40</v>
      </c>
      <c r="C1649" s="4">
        <v>2058</v>
      </c>
      <c r="D1649" s="4" t="s">
        <v>45</v>
      </c>
      <c r="E1649" s="179">
        <v>41297</v>
      </c>
      <c r="K1649" s="182">
        <v>1000574139</v>
      </c>
      <c r="L1649" s="177">
        <v>41298</v>
      </c>
      <c r="P1649" s="141" t="s">
        <v>54</v>
      </c>
      <c r="U1649" s="141" t="s">
        <v>54</v>
      </c>
      <c r="V1649" s="9">
        <v>0.87361111111111112</v>
      </c>
      <c r="W1649" s="12">
        <v>0.16666666666666666</v>
      </c>
      <c r="Z1649" s="142" t="s">
        <v>120</v>
      </c>
      <c r="AA1649" s="142" t="s">
        <v>54</v>
      </c>
    </row>
    <row r="1650" spans="1:27">
      <c r="A1650" s="4">
        <v>7110</v>
      </c>
      <c r="B1650" s="4" t="s">
        <v>49</v>
      </c>
      <c r="C1650" s="4">
        <v>1013</v>
      </c>
      <c r="D1650" s="4" t="s">
        <v>45</v>
      </c>
      <c r="E1650" s="179">
        <v>41297</v>
      </c>
      <c r="K1650" s="182">
        <v>1000574928</v>
      </c>
      <c r="L1650" s="177">
        <v>41297</v>
      </c>
      <c r="P1650" s="141" t="s">
        <v>54</v>
      </c>
      <c r="U1650" s="141" t="s">
        <v>54</v>
      </c>
      <c r="V1650" s="9">
        <v>0.42569444444444443</v>
      </c>
      <c r="W1650" s="12">
        <v>0.46111111111111114</v>
      </c>
      <c r="Z1650" s="142" t="s">
        <v>120</v>
      </c>
      <c r="AA1650" s="142" t="s">
        <v>54</v>
      </c>
    </row>
    <row r="1651" spans="1:27">
      <c r="A1651" s="4">
        <v>7108</v>
      </c>
      <c r="B1651" s="4" t="s">
        <v>38</v>
      </c>
      <c r="C1651" s="4">
        <v>1327</v>
      </c>
      <c r="D1651" s="4" t="s">
        <v>45</v>
      </c>
      <c r="E1651" s="179">
        <v>41297</v>
      </c>
      <c r="K1651" s="182">
        <v>1000574969</v>
      </c>
      <c r="L1651" s="177">
        <v>41297</v>
      </c>
      <c r="P1651" s="141" t="s">
        <v>54</v>
      </c>
      <c r="U1651" s="141" t="s">
        <v>54</v>
      </c>
      <c r="V1651" s="9">
        <v>0.56041666666666667</v>
      </c>
      <c r="W1651" s="12">
        <v>0.74027777777777781</v>
      </c>
      <c r="Z1651" s="142" t="s">
        <v>120</v>
      </c>
      <c r="AA1651" s="142" t="s">
        <v>54</v>
      </c>
    </row>
    <row r="1652" spans="1:27">
      <c r="A1652" s="4">
        <v>7110</v>
      </c>
      <c r="B1652" s="4" t="s">
        <v>40</v>
      </c>
      <c r="C1652" s="4">
        <v>1340</v>
      </c>
      <c r="D1652" s="4" t="s">
        <v>45</v>
      </c>
      <c r="E1652" s="179">
        <v>41297</v>
      </c>
      <c r="K1652" s="182">
        <v>1000574971</v>
      </c>
      <c r="L1652" s="177">
        <v>41297</v>
      </c>
      <c r="P1652" s="141" t="s">
        <v>54</v>
      </c>
      <c r="U1652" s="141" t="s">
        <v>54</v>
      </c>
      <c r="V1652" s="9">
        <v>0.56944444444444442</v>
      </c>
      <c r="W1652" s="12">
        <v>0.82013888888888886</v>
      </c>
      <c r="Z1652" s="142" t="s">
        <v>120</v>
      </c>
      <c r="AA1652" s="142" t="s">
        <v>54</v>
      </c>
    </row>
    <row r="1653" spans="1:27">
      <c r="A1653" s="4">
        <v>7110</v>
      </c>
      <c r="B1653" s="4" t="s">
        <v>40</v>
      </c>
      <c r="C1653" s="4">
        <v>1352</v>
      </c>
      <c r="D1653" s="4" t="s">
        <v>45</v>
      </c>
      <c r="E1653" s="179">
        <v>41297</v>
      </c>
      <c r="K1653" s="182">
        <v>1000574972</v>
      </c>
      <c r="L1653" s="177">
        <v>41297</v>
      </c>
      <c r="P1653" s="141" t="s">
        <v>54</v>
      </c>
      <c r="U1653" s="141" t="s">
        <v>54</v>
      </c>
      <c r="V1653" s="9">
        <v>0.57777777777777772</v>
      </c>
      <c r="W1653" s="12">
        <v>0.65069444444444446</v>
      </c>
      <c r="Z1653" s="142" t="s">
        <v>120</v>
      </c>
      <c r="AA1653" s="142" t="s">
        <v>54</v>
      </c>
    </row>
    <row r="1654" spans="1:27">
      <c r="A1654" s="4">
        <v>7108</v>
      </c>
      <c r="B1654" s="4" t="s">
        <v>38</v>
      </c>
      <c r="C1654" s="4">
        <v>1356</v>
      </c>
      <c r="D1654" s="4" t="s">
        <v>46</v>
      </c>
      <c r="E1654" s="179">
        <v>41297</v>
      </c>
      <c r="K1654" s="182">
        <v>1000574973</v>
      </c>
      <c r="L1654" s="177">
        <v>41297</v>
      </c>
      <c r="P1654" s="141" t="s">
        <v>54</v>
      </c>
      <c r="U1654" s="141" t="s">
        <v>54</v>
      </c>
      <c r="V1654" s="9">
        <v>0.5805555555555556</v>
      </c>
      <c r="W1654" s="12">
        <v>0.75486111111111109</v>
      </c>
      <c r="Z1654" s="142" t="s">
        <v>120</v>
      </c>
      <c r="AA1654" s="142" t="s">
        <v>54</v>
      </c>
    </row>
    <row r="1655" spans="1:27">
      <c r="A1655" s="4">
        <v>7107</v>
      </c>
      <c r="B1655" s="4" t="s">
        <v>39</v>
      </c>
      <c r="C1655" s="4">
        <v>1356</v>
      </c>
      <c r="D1655" s="4" t="s">
        <v>38</v>
      </c>
      <c r="E1655" s="179">
        <v>41297</v>
      </c>
      <c r="K1655" s="182">
        <v>1000574973</v>
      </c>
      <c r="L1655" s="177">
        <v>41297</v>
      </c>
      <c r="P1655" s="141">
        <v>0</v>
      </c>
      <c r="U1655" s="141" t="s">
        <v>54</v>
      </c>
      <c r="V1655" s="9">
        <v>0.5805555555555556</v>
      </c>
      <c r="W1655" s="12">
        <v>0.75555555555555554</v>
      </c>
      <c r="Z1655" s="142" t="s">
        <v>120</v>
      </c>
      <c r="AA1655" s="142" t="s">
        <v>54</v>
      </c>
    </row>
    <row r="1656" spans="1:27">
      <c r="A1656" s="4">
        <v>7110</v>
      </c>
      <c r="B1656" s="4" t="s">
        <v>49</v>
      </c>
      <c r="C1656" s="4">
        <v>1507</v>
      </c>
      <c r="D1656" s="4" t="s">
        <v>45</v>
      </c>
      <c r="E1656" s="179">
        <v>41297</v>
      </c>
      <c r="K1656" s="182">
        <v>1000574988</v>
      </c>
      <c r="L1656" s="177">
        <v>41298</v>
      </c>
      <c r="P1656" s="141" t="s">
        <v>54</v>
      </c>
      <c r="U1656" s="141" t="s">
        <v>54</v>
      </c>
      <c r="V1656" s="9">
        <v>0.62986111111111109</v>
      </c>
      <c r="W1656" s="12">
        <v>0</v>
      </c>
      <c r="Z1656" s="142" t="s">
        <v>120</v>
      </c>
      <c r="AA1656" s="142" t="s">
        <v>54</v>
      </c>
    </row>
    <row r="1657" spans="1:27">
      <c r="A1657" s="4">
        <v>7108</v>
      </c>
      <c r="B1657" s="4" t="s">
        <v>38</v>
      </c>
      <c r="C1657" s="4">
        <v>1714</v>
      </c>
      <c r="D1657" s="4" t="s">
        <v>45</v>
      </c>
      <c r="E1657" s="179">
        <v>41297</v>
      </c>
      <c r="K1657" s="182">
        <v>1000575008</v>
      </c>
      <c r="L1657" s="177">
        <v>41297</v>
      </c>
      <c r="P1657" s="141" t="s">
        <v>54</v>
      </c>
      <c r="U1657" s="141" t="s">
        <v>54</v>
      </c>
      <c r="V1657" s="9">
        <v>0.71805555555555556</v>
      </c>
      <c r="W1657" s="12">
        <v>0.89583333333333337</v>
      </c>
      <c r="Z1657" s="142" t="s">
        <v>120</v>
      </c>
      <c r="AA1657" s="142" t="s">
        <v>54</v>
      </c>
    </row>
    <row r="1658" spans="1:27">
      <c r="A1658" s="4">
        <v>7107</v>
      </c>
      <c r="B1658" s="4" t="s">
        <v>40</v>
      </c>
      <c r="C1658" s="4">
        <v>1714</v>
      </c>
      <c r="D1658" s="4" t="s">
        <v>38</v>
      </c>
      <c r="E1658" s="179">
        <v>41297</v>
      </c>
      <c r="K1658" s="182">
        <v>1000575008</v>
      </c>
      <c r="L1658" s="177">
        <v>41297</v>
      </c>
      <c r="P1658" s="141">
        <v>0</v>
      </c>
      <c r="U1658" s="141" t="s">
        <v>54</v>
      </c>
      <c r="V1658" s="9">
        <v>0.71805555555555556</v>
      </c>
      <c r="W1658" s="12">
        <v>0.90625</v>
      </c>
      <c r="Z1658" s="142" t="s">
        <v>120</v>
      </c>
      <c r="AA1658" s="142" t="s">
        <v>54</v>
      </c>
    </row>
    <row r="1659" spans="1:27">
      <c r="A1659" s="4">
        <v>7108</v>
      </c>
      <c r="B1659" s="4" t="s">
        <v>38</v>
      </c>
      <c r="C1659" s="4">
        <v>1811</v>
      </c>
      <c r="D1659" s="4" t="s">
        <v>45</v>
      </c>
      <c r="E1659" s="179">
        <v>41297</v>
      </c>
      <c r="K1659" s="182">
        <v>1000575011</v>
      </c>
      <c r="L1659" s="177">
        <v>41298</v>
      </c>
      <c r="P1659" s="141" t="s">
        <v>54</v>
      </c>
      <c r="U1659" s="141" t="s">
        <v>54</v>
      </c>
      <c r="V1659" s="9">
        <v>0.75763888888888886</v>
      </c>
      <c r="W1659" s="12">
        <v>0.48958333333333331</v>
      </c>
      <c r="Z1659" s="142" t="s">
        <v>120</v>
      </c>
      <c r="AA1659" s="142" t="s">
        <v>54</v>
      </c>
    </row>
    <row r="1660" spans="1:27">
      <c r="A1660" s="4">
        <v>7107</v>
      </c>
      <c r="B1660" s="4" t="s">
        <v>40</v>
      </c>
      <c r="C1660" s="4">
        <v>1811</v>
      </c>
      <c r="D1660" s="4" t="s">
        <v>38</v>
      </c>
      <c r="E1660" s="179">
        <v>41297</v>
      </c>
      <c r="K1660" s="182">
        <v>1000575011</v>
      </c>
      <c r="L1660" s="177">
        <v>41298</v>
      </c>
      <c r="P1660" s="141">
        <v>0</v>
      </c>
      <c r="U1660" s="141" t="s">
        <v>54</v>
      </c>
      <c r="V1660" s="9">
        <v>0.75763888888888886</v>
      </c>
      <c r="W1660" s="12">
        <v>0.50694444444444442</v>
      </c>
      <c r="Z1660" s="142" t="s">
        <v>120</v>
      </c>
      <c r="AA1660" s="142" t="s">
        <v>54</v>
      </c>
    </row>
    <row r="1661" spans="1:27">
      <c r="A1661" s="4">
        <v>7110</v>
      </c>
      <c r="B1661" s="4" t="s">
        <v>40</v>
      </c>
      <c r="C1661" s="4">
        <v>2158</v>
      </c>
      <c r="D1661" s="4" t="s">
        <v>45</v>
      </c>
      <c r="E1661" s="179">
        <v>41297</v>
      </c>
      <c r="K1661" s="182">
        <v>1000575016</v>
      </c>
      <c r="L1661" s="177">
        <v>41298</v>
      </c>
      <c r="P1661" s="141" t="s">
        <v>54</v>
      </c>
      <c r="U1661" s="141" t="s">
        <v>54</v>
      </c>
      <c r="V1661" s="9">
        <v>0.91527777777777775</v>
      </c>
      <c r="W1661" s="12">
        <v>0.19791666666666666</v>
      </c>
      <c r="Z1661" s="142" t="s">
        <v>120</v>
      </c>
      <c r="AA1661" s="142" t="s">
        <v>54</v>
      </c>
    </row>
    <row r="1662" spans="1:27">
      <c r="A1662" s="4">
        <v>7110</v>
      </c>
      <c r="B1662" s="4" t="s">
        <v>49</v>
      </c>
      <c r="C1662" s="4">
        <v>2228</v>
      </c>
      <c r="D1662" s="4" t="s">
        <v>45</v>
      </c>
      <c r="E1662" s="179">
        <v>41297</v>
      </c>
      <c r="K1662" s="182">
        <v>1000575018</v>
      </c>
      <c r="L1662" s="177">
        <v>41298</v>
      </c>
      <c r="P1662" s="141" t="s">
        <v>54</v>
      </c>
      <c r="U1662" s="141" t="s">
        <v>54</v>
      </c>
      <c r="V1662" s="9">
        <v>0.93611111111111112</v>
      </c>
      <c r="W1662" s="12">
        <v>0.40277777777777779</v>
      </c>
      <c r="Z1662" s="142" t="s">
        <v>120</v>
      </c>
      <c r="AA1662" s="142" t="s">
        <v>54</v>
      </c>
    </row>
    <row r="1663" spans="1:27">
      <c r="A1663" s="4">
        <v>7110</v>
      </c>
      <c r="B1663" s="4" t="s">
        <v>44</v>
      </c>
      <c r="C1663" s="4">
        <v>2241</v>
      </c>
      <c r="D1663" s="4" t="s">
        <v>45</v>
      </c>
      <c r="E1663" s="179">
        <v>41297</v>
      </c>
      <c r="K1663" s="182">
        <v>1000575021</v>
      </c>
      <c r="L1663" s="177">
        <v>41298</v>
      </c>
      <c r="P1663" s="141" t="s">
        <v>54</v>
      </c>
      <c r="U1663" s="141" t="s">
        <v>54</v>
      </c>
      <c r="V1663" s="9">
        <v>0.94513888888888886</v>
      </c>
      <c r="W1663" s="12">
        <v>3.1944444444444442E-2</v>
      </c>
      <c r="Z1663" s="142" t="s">
        <v>120</v>
      </c>
      <c r="AA1663" s="142" t="s">
        <v>54</v>
      </c>
    </row>
    <row r="1664" spans="1:27">
      <c r="A1664" s="4">
        <v>7110</v>
      </c>
      <c r="B1664" s="4" t="s">
        <v>40</v>
      </c>
      <c r="C1664" s="4">
        <v>1844</v>
      </c>
      <c r="D1664" s="4" t="s">
        <v>45</v>
      </c>
      <c r="E1664" s="179">
        <v>41298</v>
      </c>
      <c r="K1664" s="182">
        <v>200879</v>
      </c>
      <c r="L1664" s="177">
        <v>41299</v>
      </c>
      <c r="P1664" s="141" t="s">
        <v>54</v>
      </c>
      <c r="U1664" s="141" t="s">
        <v>54</v>
      </c>
      <c r="V1664" s="9">
        <v>0.78055555555555556</v>
      </c>
      <c r="W1664" s="12">
        <v>2.0833333333333332E-2</v>
      </c>
      <c r="Z1664" s="142" t="s">
        <v>120</v>
      </c>
      <c r="AA1664" s="142" t="s">
        <v>54</v>
      </c>
    </row>
    <row r="1665" spans="1:27">
      <c r="A1665" s="4">
        <v>7108</v>
      </c>
      <c r="B1665" s="4" t="s">
        <v>38</v>
      </c>
      <c r="C1665" s="4">
        <v>3</v>
      </c>
      <c r="D1665" s="4" t="s">
        <v>45</v>
      </c>
      <c r="E1665" s="179">
        <v>41298</v>
      </c>
      <c r="K1665" s="182">
        <v>204377</v>
      </c>
      <c r="L1665" s="177">
        <v>41298</v>
      </c>
      <c r="P1665" s="141" t="s">
        <v>54</v>
      </c>
      <c r="U1665" s="141" t="s">
        <v>54</v>
      </c>
      <c r="V1665" s="9">
        <v>2.0833333333333333E-3</v>
      </c>
      <c r="W1665" s="12">
        <v>0.17569444444444443</v>
      </c>
      <c r="Z1665" s="142" t="s">
        <v>120</v>
      </c>
      <c r="AA1665" s="142" t="s">
        <v>54</v>
      </c>
    </row>
    <row r="1666" spans="1:27">
      <c r="A1666" s="4">
        <v>7108</v>
      </c>
      <c r="B1666" s="4" t="s">
        <v>38</v>
      </c>
      <c r="C1666" s="4">
        <v>110</v>
      </c>
      <c r="D1666" s="4" t="s">
        <v>45</v>
      </c>
      <c r="E1666" s="179">
        <v>41298</v>
      </c>
      <c r="K1666" s="182">
        <v>231463</v>
      </c>
      <c r="L1666" s="177">
        <v>41298</v>
      </c>
      <c r="P1666" s="141" t="s">
        <v>54</v>
      </c>
      <c r="U1666" s="141" t="s">
        <v>54</v>
      </c>
      <c r="V1666" s="9">
        <v>4.8611111111111112E-2</v>
      </c>
      <c r="W1666" s="12">
        <v>0.36666666666666664</v>
      </c>
      <c r="Z1666" s="142" t="s">
        <v>120</v>
      </c>
      <c r="AA1666" s="142" t="s">
        <v>54</v>
      </c>
    </row>
    <row r="1667" spans="1:27">
      <c r="A1667" s="4">
        <v>7107</v>
      </c>
      <c r="B1667" s="4" t="s">
        <v>39</v>
      </c>
      <c r="C1667" s="4">
        <v>110</v>
      </c>
      <c r="D1667" s="4" t="s">
        <v>38</v>
      </c>
      <c r="E1667" s="179">
        <v>41298</v>
      </c>
      <c r="K1667" s="182">
        <v>231463</v>
      </c>
      <c r="L1667" s="177">
        <v>41298</v>
      </c>
      <c r="P1667" s="141">
        <v>0</v>
      </c>
      <c r="U1667" s="141" t="s">
        <v>54</v>
      </c>
      <c r="V1667" s="9">
        <v>4.8611111111111112E-2</v>
      </c>
      <c r="W1667" s="12">
        <v>0.36736111111111114</v>
      </c>
      <c r="Z1667" s="142" t="s">
        <v>120</v>
      </c>
      <c r="AA1667" s="142" t="s">
        <v>54</v>
      </c>
    </row>
    <row r="1668" spans="1:27">
      <c r="A1668" s="4">
        <v>7110</v>
      </c>
      <c r="B1668" s="4" t="s">
        <v>40</v>
      </c>
      <c r="C1668" s="4">
        <v>729</v>
      </c>
      <c r="D1668" s="4" t="s">
        <v>47</v>
      </c>
      <c r="E1668" s="179">
        <v>41298</v>
      </c>
      <c r="K1668" s="182">
        <v>270277</v>
      </c>
      <c r="L1668" s="177">
        <v>41298</v>
      </c>
      <c r="P1668" s="141" t="s">
        <v>54</v>
      </c>
      <c r="U1668" s="141" t="s">
        <v>54</v>
      </c>
      <c r="V1668" s="9">
        <v>0.31180555555555556</v>
      </c>
      <c r="W1668" s="12">
        <v>0.64444444444444449</v>
      </c>
      <c r="Z1668" s="142" t="s">
        <v>120</v>
      </c>
      <c r="AA1668" s="142" t="s">
        <v>54</v>
      </c>
    </row>
    <row r="1669" spans="1:27">
      <c r="A1669" s="4">
        <v>7110</v>
      </c>
      <c r="B1669" s="4" t="s">
        <v>40</v>
      </c>
      <c r="C1669" s="4">
        <v>1715</v>
      </c>
      <c r="D1669" s="4" t="s">
        <v>45</v>
      </c>
      <c r="E1669" s="179">
        <v>41298</v>
      </c>
      <c r="K1669" s="182">
        <v>300523</v>
      </c>
      <c r="L1669" s="177">
        <v>41298</v>
      </c>
      <c r="P1669" s="141" t="s">
        <v>54</v>
      </c>
      <c r="U1669" s="141" t="s">
        <v>54</v>
      </c>
      <c r="V1669" s="9">
        <v>0.71875</v>
      </c>
      <c r="W1669" s="12">
        <v>0.95833333333333337</v>
      </c>
      <c r="Z1669" s="142" t="s">
        <v>120</v>
      </c>
      <c r="AA1669" s="142" t="s">
        <v>54</v>
      </c>
    </row>
    <row r="1670" spans="1:27">
      <c r="A1670" s="4">
        <v>7108</v>
      </c>
      <c r="B1670" s="4" t="s">
        <v>38</v>
      </c>
      <c r="C1670" s="4">
        <v>1027</v>
      </c>
      <c r="D1670" s="4" t="s">
        <v>45</v>
      </c>
      <c r="E1670" s="179">
        <v>41298</v>
      </c>
      <c r="K1670" s="182">
        <v>84003813</v>
      </c>
      <c r="L1670" s="177">
        <v>41298</v>
      </c>
      <c r="P1670" s="141" t="s">
        <v>54</v>
      </c>
      <c r="U1670" s="141" t="s">
        <v>54</v>
      </c>
      <c r="V1670" s="9">
        <v>0.43541666666666667</v>
      </c>
      <c r="W1670" s="12">
        <v>0.64930555555555558</v>
      </c>
      <c r="Z1670" s="142" t="s">
        <v>120</v>
      </c>
      <c r="AA1670" s="142" t="s">
        <v>54</v>
      </c>
    </row>
    <row r="1671" spans="1:27">
      <c r="A1671" s="4">
        <v>7110</v>
      </c>
      <c r="B1671" s="4" t="s">
        <v>40</v>
      </c>
      <c r="C1671" s="4">
        <v>28</v>
      </c>
      <c r="D1671" s="4" t="s">
        <v>46</v>
      </c>
      <c r="E1671" s="179">
        <v>41298</v>
      </c>
      <c r="K1671" s="182">
        <v>84026089</v>
      </c>
      <c r="L1671" s="177">
        <v>41298</v>
      </c>
      <c r="P1671" s="141" t="s">
        <v>54</v>
      </c>
      <c r="U1671" s="141" t="s">
        <v>54</v>
      </c>
      <c r="V1671" s="9">
        <v>1.9444444444444445E-2</v>
      </c>
      <c r="W1671" s="12">
        <v>0.46180555555555558</v>
      </c>
      <c r="Z1671" s="142" t="s">
        <v>120</v>
      </c>
      <c r="AA1671" s="142" t="s">
        <v>54</v>
      </c>
    </row>
    <row r="1672" spans="1:27">
      <c r="A1672" s="4">
        <v>7108</v>
      </c>
      <c r="B1672" s="4" t="s">
        <v>38</v>
      </c>
      <c r="C1672" s="4">
        <v>1406</v>
      </c>
      <c r="D1672" s="4" t="s">
        <v>45</v>
      </c>
      <c r="E1672" s="179">
        <v>41298</v>
      </c>
      <c r="K1672" s="182">
        <v>85010949</v>
      </c>
      <c r="L1672" s="177">
        <v>41298</v>
      </c>
      <c r="P1672" s="141" t="s">
        <v>54</v>
      </c>
      <c r="U1672" s="141" t="s">
        <v>54</v>
      </c>
      <c r="V1672" s="9">
        <v>0.58750000000000002</v>
      </c>
      <c r="W1672" s="12">
        <v>0.75277777777777777</v>
      </c>
      <c r="Z1672" s="142" t="s">
        <v>120</v>
      </c>
      <c r="AA1672" s="142" t="s">
        <v>54</v>
      </c>
    </row>
    <row r="1673" spans="1:27">
      <c r="A1673" s="4">
        <v>7108</v>
      </c>
      <c r="B1673" s="4" t="s">
        <v>38</v>
      </c>
      <c r="C1673" s="4">
        <v>1116</v>
      </c>
      <c r="D1673" s="4" t="s">
        <v>45</v>
      </c>
      <c r="E1673" s="179">
        <v>41298</v>
      </c>
      <c r="K1673" s="182">
        <v>90024734</v>
      </c>
      <c r="L1673" s="177">
        <v>41298</v>
      </c>
      <c r="P1673" s="141" t="s">
        <v>54</v>
      </c>
      <c r="U1673" s="141" t="s">
        <v>54</v>
      </c>
      <c r="V1673" s="9">
        <v>0.46944444444444444</v>
      </c>
      <c r="W1673" s="12">
        <v>0.71111111111111114</v>
      </c>
      <c r="Z1673" s="142" t="s">
        <v>120</v>
      </c>
      <c r="AA1673" s="142" t="s">
        <v>54</v>
      </c>
    </row>
    <row r="1674" spans="1:27">
      <c r="A1674" s="4">
        <v>7110</v>
      </c>
      <c r="B1674" s="4" t="s">
        <v>40</v>
      </c>
      <c r="C1674" s="4">
        <v>951</v>
      </c>
      <c r="D1674" s="4" t="s">
        <v>45</v>
      </c>
      <c r="E1674" s="179">
        <v>41298</v>
      </c>
      <c r="K1674" s="182">
        <v>90027889</v>
      </c>
      <c r="L1674" s="177">
        <v>41298</v>
      </c>
      <c r="P1674" s="141" t="s">
        <v>54</v>
      </c>
      <c r="U1674" s="141" t="s">
        <v>54</v>
      </c>
      <c r="V1674" s="9">
        <v>0.41041666666666665</v>
      </c>
      <c r="W1674" s="12">
        <v>0.6694444444444444</v>
      </c>
      <c r="Z1674" s="142" t="s">
        <v>120</v>
      </c>
      <c r="AA1674" s="142" t="s">
        <v>54</v>
      </c>
    </row>
    <row r="1675" spans="1:27">
      <c r="A1675" s="4">
        <v>7110</v>
      </c>
      <c r="B1675" s="4" t="s">
        <v>49</v>
      </c>
      <c r="C1675" s="4">
        <v>256</v>
      </c>
      <c r="D1675" s="4" t="s">
        <v>45</v>
      </c>
      <c r="E1675" s="179">
        <v>41298</v>
      </c>
      <c r="K1675" s="182">
        <v>90091455</v>
      </c>
      <c r="L1675" s="177">
        <v>41298</v>
      </c>
      <c r="P1675" s="141" t="s">
        <v>54</v>
      </c>
      <c r="U1675" s="141" t="s">
        <v>54</v>
      </c>
      <c r="V1675" s="9">
        <v>0.12222222222222222</v>
      </c>
      <c r="W1675" s="12">
        <v>0.125</v>
      </c>
      <c r="Z1675" s="142" t="s">
        <v>120</v>
      </c>
      <c r="AA1675" s="142" t="s">
        <v>54</v>
      </c>
    </row>
    <row r="1676" spans="1:27">
      <c r="A1676" s="4">
        <v>7110</v>
      </c>
      <c r="B1676" s="4" t="s">
        <v>49</v>
      </c>
      <c r="C1676" s="4">
        <v>1851</v>
      </c>
      <c r="D1676" s="4" t="s">
        <v>45</v>
      </c>
      <c r="E1676" s="179">
        <v>41298</v>
      </c>
      <c r="K1676" s="182">
        <v>90101807</v>
      </c>
      <c r="L1676" s="177">
        <v>41298</v>
      </c>
      <c r="P1676" s="141" t="s">
        <v>54</v>
      </c>
      <c r="U1676" s="141" t="s">
        <v>54</v>
      </c>
      <c r="V1676" s="9">
        <v>0.78541666666666665</v>
      </c>
      <c r="W1676" s="12">
        <v>0.91666666666666663</v>
      </c>
      <c r="Z1676" s="142" t="s">
        <v>120</v>
      </c>
      <c r="AA1676" s="142" t="s">
        <v>54</v>
      </c>
    </row>
    <row r="1677" spans="1:27">
      <c r="A1677" s="4">
        <v>7110</v>
      </c>
      <c r="B1677" s="4" t="s">
        <v>40</v>
      </c>
      <c r="C1677" s="4">
        <v>1306</v>
      </c>
      <c r="D1677" s="4" t="s">
        <v>45</v>
      </c>
      <c r="E1677" s="179">
        <v>41298</v>
      </c>
      <c r="K1677" s="182">
        <v>90123433</v>
      </c>
      <c r="L1677" s="177">
        <v>41298</v>
      </c>
      <c r="P1677" s="141" t="s">
        <v>54</v>
      </c>
      <c r="U1677" s="141" t="s">
        <v>54</v>
      </c>
      <c r="V1677" s="9">
        <v>0.54583333333333328</v>
      </c>
      <c r="W1677" s="12">
        <v>0.7583333333333333</v>
      </c>
      <c r="Z1677" s="142" t="s">
        <v>120</v>
      </c>
      <c r="AA1677" s="142" t="s">
        <v>54</v>
      </c>
    </row>
    <row r="1678" spans="1:27">
      <c r="A1678" s="4">
        <v>7108</v>
      </c>
      <c r="B1678" s="4" t="s">
        <v>38</v>
      </c>
      <c r="C1678" s="4">
        <v>1240</v>
      </c>
      <c r="D1678" s="4" t="s">
        <v>45</v>
      </c>
      <c r="E1678" s="179">
        <v>41298</v>
      </c>
      <c r="K1678" s="182">
        <v>99003307</v>
      </c>
      <c r="L1678" s="177">
        <v>41299</v>
      </c>
      <c r="P1678" s="141" t="s">
        <v>54</v>
      </c>
      <c r="U1678" s="141" t="s">
        <v>54</v>
      </c>
      <c r="V1678" s="9">
        <v>0.52777777777777779</v>
      </c>
      <c r="W1678" s="12">
        <v>0.50486111111111109</v>
      </c>
      <c r="Z1678" s="142" t="s">
        <v>120</v>
      </c>
      <c r="AA1678" s="142" t="s">
        <v>54</v>
      </c>
    </row>
    <row r="1679" spans="1:27">
      <c r="A1679" s="4">
        <v>7107</v>
      </c>
      <c r="B1679" s="4" t="s">
        <v>40</v>
      </c>
      <c r="C1679" s="4">
        <v>1240</v>
      </c>
      <c r="D1679" s="4" t="s">
        <v>38</v>
      </c>
      <c r="E1679" s="179">
        <v>41298</v>
      </c>
      <c r="K1679" s="182">
        <v>99003307</v>
      </c>
      <c r="L1679" s="177">
        <v>41299</v>
      </c>
      <c r="P1679" s="141">
        <v>0</v>
      </c>
      <c r="U1679" s="141" t="s">
        <v>54</v>
      </c>
      <c r="V1679" s="9">
        <v>0.52777777777777779</v>
      </c>
      <c r="W1679" s="12">
        <v>0.50555555555555554</v>
      </c>
      <c r="Z1679" s="142" t="s">
        <v>120</v>
      </c>
      <c r="AA1679" s="142" t="s">
        <v>54</v>
      </c>
    </row>
    <row r="1680" spans="1:27">
      <c r="A1680" s="4">
        <v>7108</v>
      </c>
      <c r="B1680" s="4" t="s">
        <v>38</v>
      </c>
      <c r="C1680" s="4">
        <v>500</v>
      </c>
      <c r="D1680" s="4" t="s">
        <v>45</v>
      </c>
      <c r="E1680" s="179">
        <v>41298</v>
      </c>
      <c r="K1680" s="182">
        <v>99022122</v>
      </c>
      <c r="L1680" s="177">
        <v>41298</v>
      </c>
      <c r="P1680" s="141" t="s">
        <v>54</v>
      </c>
      <c r="U1680" s="141" t="s">
        <v>54</v>
      </c>
      <c r="V1680" s="9">
        <v>0.20833333333333334</v>
      </c>
      <c r="W1680" s="12">
        <v>0.65416666666666667</v>
      </c>
      <c r="Z1680" s="142" t="s">
        <v>120</v>
      </c>
      <c r="AA1680" s="142" t="s">
        <v>54</v>
      </c>
    </row>
    <row r="1681" spans="1:27">
      <c r="A1681" s="4">
        <v>7107</v>
      </c>
      <c r="B1681" s="4" t="s">
        <v>40</v>
      </c>
      <c r="C1681" s="4">
        <v>500</v>
      </c>
      <c r="D1681" s="4" t="s">
        <v>38</v>
      </c>
      <c r="E1681" s="179">
        <v>41298</v>
      </c>
      <c r="K1681" s="182">
        <v>99022122</v>
      </c>
      <c r="L1681" s="177">
        <v>41298</v>
      </c>
      <c r="P1681" s="141">
        <v>0</v>
      </c>
      <c r="U1681" s="141" t="s">
        <v>54</v>
      </c>
      <c r="V1681" s="9">
        <v>0.20833333333333334</v>
      </c>
      <c r="W1681" s="12">
        <v>0.65486111111111112</v>
      </c>
      <c r="Z1681" s="142" t="s">
        <v>120</v>
      </c>
      <c r="AA1681" s="142" t="s">
        <v>54</v>
      </c>
    </row>
    <row r="1682" spans="1:27">
      <c r="A1682" s="4">
        <v>7110</v>
      </c>
      <c r="B1682" s="4" t="s">
        <v>40</v>
      </c>
      <c r="C1682" s="4">
        <v>1902</v>
      </c>
      <c r="D1682" s="4" t="s">
        <v>45</v>
      </c>
      <c r="E1682" s="179">
        <v>41298</v>
      </c>
      <c r="K1682" s="182">
        <v>99036275</v>
      </c>
      <c r="L1682" s="177">
        <v>41298</v>
      </c>
      <c r="P1682" s="141" t="s">
        <v>54</v>
      </c>
      <c r="U1682" s="141" t="s">
        <v>54</v>
      </c>
      <c r="V1682" s="9">
        <v>0.79305555555555551</v>
      </c>
      <c r="W1682" s="12">
        <v>0.91666666666666663</v>
      </c>
      <c r="Z1682" s="142" t="s">
        <v>120</v>
      </c>
      <c r="AA1682" s="142" t="s">
        <v>54</v>
      </c>
    </row>
    <row r="1683" spans="1:27">
      <c r="A1683" s="4">
        <v>7108</v>
      </c>
      <c r="B1683" s="4" t="s">
        <v>38</v>
      </c>
      <c r="C1683" s="4">
        <v>1838</v>
      </c>
      <c r="D1683" s="4" t="s">
        <v>46</v>
      </c>
      <c r="E1683" s="179">
        <v>41298</v>
      </c>
      <c r="K1683" s="182">
        <v>1000007903</v>
      </c>
      <c r="L1683" s="177">
        <v>41298</v>
      </c>
      <c r="P1683" s="141" t="s">
        <v>54</v>
      </c>
      <c r="U1683" s="141" t="s">
        <v>54</v>
      </c>
      <c r="V1683" s="9">
        <v>0.77638888888888891</v>
      </c>
      <c r="W1683" s="12">
        <v>0.95486111111111116</v>
      </c>
      <c r="Z1683" s="142" t="s">
        <v>120</v>
      </c>
      <c r="AA1683" s="142" t="s">
        <v>54</v>
      </c>
    </row>
    <row r="1684" spans="1:27">
      <c r="A1684" s="4">
        <v>7110</v>
      </c>
      <c r="B1684" s="4" t="s">
        <v>40</v>
      </c>
      <c r="C1684" s="4">
        <v>1055</v>
      </c>
      <c r="D1684" s="4" t="s">
        <v>47</v>
      </c>
      <c r="E1684" s="179">
        <v>41298</v>
      </c>
      <c r="K1684" s="182">
        <v>1000013499</v>
      </c>
      <c r="L1684" s="177">
        <v>41298</v>
      </c>
      <c r="P1684" s="141" t="s">
        <v>54</v>
      </c>
      <c r="U1684" s="141" t="s">
        <v>54</v>
      </c>
      <c r="V1684" s="9">
        <v>0.4548611111111111</v>
      </c>
      <c r="W1684" s="12">
        <v>0.67013888888888884</v>
      </c>
      <c r="Z1684" s="142" t="s">
        <v>120</v>
      </c>
      <c r="AA1684" s="142" t="s">
        <v>54</v>
      </c>
    </row>
    <row r="1685" spans="1:27">
      <c r="A1685" s="4">
        <v>7110</v>
      </c>
      <c r="B1685" s="4" t="s">
        <v>40</v>
      </c>
      <c r="C1685" s="4">
        <v>1728</v>
      </c>
      <c r="D1685" s="4" t="s">
        <v>45</v>
      </c>
      <c r="E1685" s="179">
        <v>41298</v>
      </c>
      <c r="K1685" s="182">
        <v>1000023049</v>
      </c>
      <c r="L1685" s="177">
        <v>41298</v>
      </c>
      <c r="P1685" s="141" t="s">
        <v>54</v>
      </c>
      <c r="U1685" s="141" t="s">
        <v>54</v>
      </c>
      <c r="V1685" s="9">
        <v>0.72777777777777775</v>
      </c>
      <c r="W1685" s="12">
        <v>0.9555555555555556</v>
      </c>
      <c r="Z1685" s="142" t="s">
        <v>120</v>
      </c>
      <c r="AA1685" s="142" t="s">
        <v>54</v>
      </c>
    </row>
    <row r="1686" spans="1:27">
      <c r="A1686" s="4">
        <v>7110</v>
      </c>
      <c r="B1686" s="4" t="s">
        <v>40</v>
      </c>
      <c r="C1686" s="4">
        <v>959</v>
      </c>
      <c r="D1686" s="4" t="s">
        <v>45</v>
      </c>
      <c r="E1686" s="179">
        <v>41298</v>
      </c>
      <c r="K1686" s="182">
        <v>1000027332</v>
      </c>
      <c r="L1686" s="177">
        <v>41298</v>
      </c>
      <c r="P1686" s="141" t="s">
        <v>54</v>
      </c>
      <c r="U1686" s="141" t="s">
        <v>54</v>
      </c>
      <c r="V1686" s="9">
        <v>0.41597222222222224</v>
      </c>
      <c r="W1686" s="12">
        <v>0.64583333333333337</v>
      </c>
      <c r="Z1686" s="142" t="s">
        <v>120</v>
      </c>
      <c r="AA1686" s="142" t="s">
        <v>54</v>
      </c>
    </row>
    <row r="1687" spans="1:27">
      <c r="A1687" s="4">
        <v>7110</v>
      </c>
      <c r="B1687" s="4" t="s">
        <v>44</v>
      </c>
      <c r="C1687" s="4">
        <v>2147</v>
      </c>
      <c r="D1687" s="4" t="s">
        <v>45</v>
      </c>
      <c r="E1687" s="179">
        <v>41298</v>
      </c>
      <c r="K1687" s="182">
        <v>1000033906</v>
      </c>
      <c r="L1687" s="177">
        <v>41299</v>
      </c>
      <c r="P1687" s="141" t="s">
        <v>54</v>
      </c>
      <c r="U1687" s="141" t="s">
        <v>54</v>
      </c>
      <c r="V1687" s="9">
        <v>0.90763888888888888</v>
      </c>
      <c r="W1687" s="12">
        <v>0.11458333333333333</v>
      </c>
      <c r="Z1687" s="142" t="s">
        <v>120</v>
      </c>
      <c r="AA1687" s="142" t="s">
        <v>54</v>
      </c>
    </row>
    <row r="1688" spans="1:27">
      <c r="A1688" s="4">
        <v>7110</v>
      </c>
      <c r="B1688" s="4" t="s">
        <v>40</v>
      </c>
      <c r="C1688" s="4">
        <v>1038</v>
      </c>
      <c r="D1688" s="4" t="s">
        <v>45</v>
      </c>
      <c r="E1688" s="179">
        <v>41298</v>
      </c>
      <c r="K1688" s="182">
        <v>1000038062</v>
      </c>
      <c r="L1688" s="177">
        <v>41298</v>
      </c>
      <c r="P1688" s="141" t="s">
        <v>54</v>
      </c>
      <c r="U1688" s="141" t="s">
        <v>54</v>
      </c>
      <c r="V1688" s="9">
        <v>0.44305555555555554</v>
      </c>
      <c r="W1688" s="12">
        <v>0.57430555555555551</v>
      </c>
      <c r="Z1688" s="142" t="s">
        <v>120</v>
      </c>
      <c r="AA1688" s="142" t="s">
        <v>54</v>
      </c>
    </row>
    <row r="1689" spans="1:27">
      <c r="A1689" s="4">
        <v>7110</v>
      </c>
      <c r="B1689" s="4" t="s">
        <v>40</v>
      </c>
      <c r="C1689" s="4">
        <v>1702</v>
      </c>
      <c r="D1689" s="4" t="s">
        <v>45</v>
      </c>
      <c r="E1689" s="179">
        <v>41298</v>
      </c>
      <c r="K1689" s="182">
        <v>1000038062</v>
      </c>
      <c r="L1689" s="177">
        <v>41298</v>
      </c>
      <c r="P1689" s="141" t="s">
        <v>54</v>
      </c>
      <c r="U1689" s="141" t="s">
        <v>54</v>
      </c>
      <c r="V1689" s="9">
        <v>0.70972222222222225</v>
      </c>
      <c r="W1689" s="12">
        <v>0.83333333333333337</v>
      </c>
      <c r="Z1689" s="142" t="s">
        <v>120</v>
      </c>
      <c r="AA1689" s="142" t="s">
        <v>54</v>
      </c>
    </row>
    <row r="1690" spans="1:27">
      <c r="A1690" s="4">
        <v>7110</v>
      </c>
      <c r="B1690" s="4" t="s">
        <v>40</v>
      </c>
      <c r="C1690" s="4">
        <v>1812</v>
      </c>
      <c r="D1690" s="4" t="s">
        <v>45</v>
      </c>
      <c r="E1690" s="179">
        <v>41298</v>
      </c>
      <c r="K1690" s="182">
        <v>1000049545</v>
      </c>
      <c r="L1690" s="177">
        <v>41298</v>
      </c>
      <c r="P1690" s="141" t="s">
        <v>54</v>
      </c>
      <c r="U1690" s="141" t="s">
        <v>54</v>
      </c>
      <c r="V1690" s="9">
        <v>0.7583333333333333</v>
      </c>
      <c r="W1690" s="12">
        <v>0.89583333333333337</v>
      </c>
      <c r="Z1690" s="142" t="s">
        <v>120</v>
      </c>
      <c r="AA1690" s="142" t="s">
        <v>54</v>
      </c>
    </row>
    <row r="1691" spans="1:27">
      <c r="A1691" s="4">
        <v>7110</v>
      </c>
      <c r="B1691" s="4" t="s">
        <v>40</v>
      </c>
      <c r="C1691" s="4">
        <v>1152</v>
      </c>
      <c r="D1691" s="4" t="s">
        <v>45</v>
      </c>
      <c r="E1691" s="179">
        <v>41298</v>
      </c>
      <c r="K1691" s="182">
        <v>1000079690</v>
      </c>
      <c r="L1691" s="177">
        <v>41298</v>
      </c>
      <c r="P1691" s="141" t="s">
        <v>54</v>
      </c>
      <c r="U1691" s="141" t="s">
        <v>54</v>
      </c>
      <c r="V1691" s="9">
        <v>0.49444444444444446</v>
      </c>
      <c r="W1691" s="12">
        <v>0.7006944444444444</v>
      </c>
      <c r="Z1691" s="142" t="s">
        <v>120</v>
      </c>
      <c r="AA1691" s="142" t="s">
        <v>54</v>
      </c>
    </row>
    <row r="1692" spans="1:27">
      <c r="A1692" s="4">
        <v>7110</v>
      </c>
      <c r="B1692" s="4" t="s">
        <v>49</v>
      </c>
      <c r="C1692" s="4">
        <v>1554</v>
      </c>
      <c r="D1692" s="4" t="s">
        <v>45</v>
      </c>
      <c r="E1692" s="179">
        <v>41298</v>
      </c>
      <c r="K1692" s="182">
        <v>1000092420</v>
      </c>
      <c r="L1692" s="177">
        <v>41298</v>
      </c>
      <c r="P1692" s="141" t="s">
        <v>54</v>
      </c>
      <c r="U1692" s="141" t="s">
        <v>54</v>
      </c>
      <c r="V1692" s="9">
        <v>0.66249999999999998</v>
      </c>
      <c r="W1692" s="12">
        <v>0.8305555555555556</v>
      </c>
      <c r="Z1692" s="142" t="s">
        <v>120</v>
      </c>
      <c r="AA1692" s="142" t="s">
        <v>54</v>
      </c>
    </row>
    <row r="1693" spans="1:27">
      <c r="A1693" s="4">
        <v>7110</v>
      </c>
      <c r="B1693" s="4" t="s">
        <v>40</v>
      </c>
      <c r="C1693" s="4">
        <v>2353</v>
      </c>
      <c r="D1693" s="4" t="s">
        <v>45</v>
      </c>
      <c r="E1693" s="179">
        <v>41298</v>
      </c>
      <c r="K1693" s="182">
        <v>1000096649</v>
      </c>
      <c r="L1693" s="177">
        <v>41299</v>
      </c>
      <c r="P1693" s="141" t="s">
        <v>54</v>
      </c>
      <c r="U1693" s="141" t="s">
        <v>54</v>
      </c>
      <c r="V1693" s="9">
        <v>0.99513888888888891</v>
      </c>
      <c r="W1693" s="12">
        <v>0.1076388888888889</v>
      </c>
      <c r="Z1693" s="142" t="s">
        <v>120</v>
      </c>
      <c r="AA1693" s="142" t="s">
        <v>54</v>
      </c>
    </row>
    <row r="1694" spans="1:27">
      <c r="A1694" s="4">
        <v>7108</v>
      </c>
      <c r="B1694" s="4" t="s">
        <v>38</v>
      </c>
      <c r="C1694" s="4">
        <v>1640</v>
      </c>
      <c r="D1694" s="4" t="s">
        <v>45</v>
      </c>
      <c r="E1694" s="179">
        <v>41298</v>
      </c>
      <c r="K1694" s="182">
        <v>1000116479</v>
      </c>
      <c r="L1694" s="177">
        <v>41299</v>
      </c>
      <c r="P1694" s="141" t="s">
        <v>54</v>
      </c>
      <c r="U1694" s="141" t="s">
        <v>54</v>
      </c>
      <c r="V1694" s="9">
        <v>0.69444444444444442</v>
      </c>
      <c r="W1694" s="12">
        <v>6.2500000000000003E-3</v>
      </c>
      <c r="Z1694" s="142" t="s">
        <v>120</v>
      </c>
      <c r="AA1694" s="142" t="s">
        <v>54</v>
      </c>
    </row>
    <row r="1695" spans="1:27">
      <c r="A1695" s="4">
        <v>7110</v>
      </c>
      <c r="B1695" s="4" t="s">
        <v>40</v>
      </c>
      <c r="C1695" s="4">
        <v>1156</v>
      </c>
      <c r="D1695" s="4" t="s">
        <v>45</v>
      </c>
      <c r="E1695" s="179">
        <v>41298</v>
      </c>
      <c r="K1695" s="182">
        <v>1000151869</v>
      </c>
      <c r="L1695" s="177">
        <v>41298</v>
      </c>
      <c r="P1695" s="141" t="s">
        <v>54</v>
      </c>
      <c r="U1695" s="141" t="s">
        <v>54</v>
      </c>
      <c r="V1695" s="9">
        <v>0.49722222222222223</v>
      </c>
      <c r="W1695" s="12">
        <v>0.6694444444444444</v>
      </c>
      <c r="Z1695" s="142" t="s">
        <v>120</v>
      </c>
      <c r="AA1695" s="142" t="s">
        <v>54</v>
      </c>
    </row>
    <row r="1696" spans="1:27">
      <c r="A1696" s="4">
        <v>7108</v>
      </c>
      <c r="B1696" s="4" t="s">
        <v>38</v>
      </c>
      <c r="C1696" s="4">
        <v>1010</v>
      </c>
      <c r="D1696" s="4" t="s">
        <v>45</v>
      </c>
      <c r="E1696" s="179">
        <v>41298</v>
      </c>
      <c r="K1696" s="182">
        <v>1000176489</v>
      </c>
      <c r="L1696" s="177">
        <v>41298</v>
      </c>
      <c r="P1696" s="141" t="s">
        <v>54</v>
      </c>
      <c r="U1696" s="141" t="s">
        <v>54</v>
      </c>
      <c r="V1696" s="9">
        <v>0.4236111111111111</v>
      </c>
      <c r="W1696" s="12">
        <v>0.75902777777777775</v>
      </c>
      <c r="Z1696" s="142" t="s">
        <v>120</v>
      </c>
      <c r="AA1696" s="142" t="s">
        <v>54</v>
      </c>
    </row>
    <row r="1697" spans="1:27">
      <c r="A1697" s="4">
        <v>7107</v>
      </c>
      <c r="B1697" s="4" t="s">
        <v>39</v>
      </c>
      <c r="C1697" s="4">
        <v>1010</v>
      </c>
      <c r="D1697" s="4" t="s">
        <v>38</v>
      </c>
      <c r="E1697" s="179">
        <v>41298</v>
      </c>
      <c r="K1697" s="182">
        <v>1000176489</v>
      </c>
      <c r="L1697" s="177">
        <v>41298</v>
      </c>
      <c r="P1697" s="141">
        <v>0</v>
      </c>
      <c r="U1697" s="141" t="s">
        <v>54</v>
      </c>
      <c r="V1697" s="9">
        <v>0.4236111111111111</v>
      </c>
      <c r="W1697" s="12">
        <v>0.76111111111111107</v>
      </c>
      <c r="Z1697" s="142" t="s">
        <v>120</v>
      </c>
      <c r="AA1697" s="142" t="s">
        <v>54</v>
      </c>
    </row>
    <row r="1698" spans="1:27">
      <c r="A1698" s="4">
        <v>7110</v>
      </c>
      <c r="B1698" s="4" t="s">
        <v>49</v>
      </c>
      <c r="C1698" s="4">
        <v>2120</v>
      </c>
      <c r="D1698" s="4" t="s">
        <v>45</v>
      </c>
      <c r="E1698" s="179">
        <v>41298</v>
      </c>
      <c r="K1698" s="182">
        <v>1000197608</v>
      </c>
      <c r="L1698" s="177">
        <v>41299</v>
      </c>
      <c r="P1698" s="141" t="s">
        <v>54</v>
      </c>
      <c r="U1698" s="141" t="s">
        <v>54</v>
      </c>
      <c r="V1698" s="9">
        <v>0.88888888888888884</v>
      </c>
      <c r="W1698" s="12">
        <v>2.7777777777777776E-2</v>
      </c>
      <c r="Z1698" s="142" t="s">
        <v>120</v>
      </c>
      <c r="AA1698" s="142" t="s">
        <v>54</v>
      </c>
    </row>
    <row r="1699" spans="1:27">
      <c r="A1699" s="4">
        <v>7110</v>
      </c>
      <c r="B1699" s="4" t="s">
        <v>40</v>
      </c>
      <c r="C1699" s="4">
        <v>1004</v>
      </c>
      <c r="D1699" s="4" t="s">
        <v>45</v>
      </c>
      <c r="E1699" s="179">
        <v>41298</v>
      </c>
      <c r="K1699" s="182">
        <v>1000233778</v>
      </c>
      <c r="L1699" s="177">
        <v>41298</v>
      </c>
      <c r="P1699" s="141" t="s">
        <v>54</v>
      </c>
      <c r="U1699" s="141" t="s">
        <v>54</v>
      </c>
      <c r="V1699" s="9">
        <v>0.41944444444444445</v>
      </c>
      <c r="W1699" s="12">
        <v>0.7583333333333333</v>
      </c>
      <c r="Z1699" s="142" t="s">
        <v>120</v>
      </c>
      <c r="AA1699" s="142" t="s">
        <v>54</v>
      </c>
    </row>
    <row r="1700" spans="1:27">
      <c r="A1700" s="4">
        <v>7108</v>
      </c>
      <c r="B1700" s="4" t="s">
        <v>38</v>
      </c>
      <c r="C1700" s="4">
        <v>1122</v>
      </c>
      <c r="D1700" s="4" t="s">
        <v>45</v>
      </c>
      <c r="E1700" s="179">
        <v>41298</v>
      </c>
      <c r="K1700" s="182">
        <v>1000245134</v>
      </c>
      <c r="L1700" s="177">
        <v>41298</v>
      </c>
      <c r="P1700" s="141" t="s">
        <v>54</v>
      </c>
      <c r="U1700" s="141" t="s">
        <v>54</v>
      </c>
      <c r="V1700" s="9">
        <v>0.47361111111111109</v>
      </c>
      <c r="W1700" s="12">
        <v>0.79166666666666663</v>
      </c>
      <c r="Z1700" s="142" t="s">
        <v>120</v>
      </c>
      <c r="AA1700" s="142" t="s">
        <v>54</v>
      </c>
    </row>
    <row r="1701" spans="1:27">
      <c r="A1701" s="4">
        <v>7107</v>
      </c>
      <c r="B1701" s="4" t="s">
        <v>40</v>
      </c>
      <c r="C1701" s="4">
        <v>1122</v>
      </c>
      <c r="D1701" s="4" t="s">
        <v>38</v>
      </c>
      <c r="E1701" s="179">
        <v>41298</v>
      </c>
      <c r="K1701" s="182">
        <v>1000245134</v>
      </c>
      <c r="L1701" s="177">
        <v>41298</v>
      </c>
      <c r="P1701" s="141">
        <v>0</v>
      </c>
      <c r="U1701" s="141" t="s">
        <v>54</v>
      </c>
      <c r="V1701" s="9">
        <v>0.47361111111111109</v>
      </c>
      <c r="W1701" s="12">
        <v>0.81597222222222221</v>
      </c>
      <c r="Z1701" s="142" t="s">
        <v>120</v>
      </c>
      <c r="AA1701" s="142" t="s">
        <v>54</v>
      </c>
    </row>
    <row r="1702" spans="1:27">
      <c r="A1702" s="4">
        <v>7108</v>
      </c>
      <c r="B1702" s="4" t="s">
        <v>38</v>
      </c>
      <c r="C1702" s="4">
        <v>2311</v>
      </c>
      <c r="D1702" s="4" t="s">
        <v>45</v>
      </c>
      <c r="E1702" s="179">
        <v>41298</v>
      </c>
      <c r="K1702" s="182">
        <v>1000285759</v>
      </c>
      <c r="L1702" s="177">
        <v>41299</v>
      </c>
      <c r="P1702" s="141" t="s">
        <v>54</v>
      </c>
      <c r="U1702" s="141" t="s">
        <v>54</v>
      </c>
      <c r="V1702" s="9">
        <v>0.96597222222222223</v>
      </c>
      <c r="W1702" s="12">
        <v>0.21527777777777779</v>
      </c>
      <c r="Z1702" s="142" t="s">
        <v>120</v>
      </c>
      <c r="AA1702" s="142" t="s">
        <v>54</v>
      </c>
    </row>
    <row r="1703" spans="1:27">
      <c r="A1703" s="4">
        <v>7110</v>
      </c>
      <c r="B1703" s="4" t="s">
        <v>40</v>
      </c>
      <c r="C1703" s="4">
        <v>151</v>
      </c>
      <c r="D1703" s="4" t="s">
        <v>45</v>
      </c>
      <c r="E1703" s="179">
        <v>41298</v>
      </c>
      <c r="K1703" s="182">
        <v>1000305791</v>
      </c>
      <c r="L1703" s="177">
        <v>41298</v>
      </c>
      <c r="P1703" s="141" t="s">
        <v>54</v>
      </c>
      <c r="U1703" s="141" t="s">
        <v>54</v>
      </c>
      <c r="V1703" s="9">
        <v>7.7083333333333337E-2</v>
      </c>
      <c r="W1703" s="12">
        <v>0.21597222222222223</v>
      </c>
      <c r="Z1703" s="142" t="s">
        <v>120</v>
      </c>
      <c r="AA1703" s="142" t="s">
        <v>54</v>
      </c>
    </row>
    <row r="1704" spans="1:27">
      <c r="A1704" s="4">
        <v>7110</v>
      </c>
      <c r="B1704" s="4" t="s">
        <v>40</v>
      </c>
      <c r="C1704" s="4">
        <v>1232</v>
      </c>
      <c r="D1704" s="4" t="s">
        <v>45</v>
      </c>
      <c r="E1704" s="179">
        <v>41298</v>
      </c>
      <c r="K1704" s="182">
        <v>1000323919</v>
      </c>
      <c r="L1704" s="177">
        <v>41298</v>
      </c>
      <c r="P1704" s="141" t="s">
        <v>54</v>
      </c>
      <c r="U1704" s="141" t="s">
        <v>54</v>
      </c>
      <c r="V1704" s="9">
        <v>0.52222222222222225</v>
      </c>
      <c r="W1704" s="12">
        <v>0.67222222222222228</v>
      </c>
      <c r="Z1704" s="142" t="s">
        <v>120</v>
      </c>
      <c r="AA1704" s="142" t="s">
        <v>54</v>
      </c>
    </row>
    <row r="1705" spans="1:27">
      <c r="A1705" s="4">
        <v>7110</v>
      </c>
      <c r="B1705" s="4" t="s">
        <v>40</v>
      </c>
      <c r="C1705" s="4">
        <v>2023</v>
      </c>
      <c r="D1705" s="4" t="s">
        <v>45</v>
      </c>
      <c r="E1705" s="179">
        <v>41298</v>
      </c>
      <c r="K1705" s="182">
        <v>1000344171</v>
      </c>
      <c r="L1705" s="177">
        <v>41298</v>
      </c>
      <c r="P1705" s="141" t="s">
        <v>54</v>
      </c>
      <c r="U1705" s="141" t="s">
        <v>54</v>
      </c>
      <c r="V1705" s="9">
        <v>0.84930555555555554</v>
      </c>
      <c r="W1705" s="12">
        <v>0.9375</v>
      </c>
      <c r="Z1705" s="142" t="s">
        <v>120</v>
      </c>
      <c r="AA1705" s="142" t="s">
        <v>54</v>
      </c>
    </row>
    <row r="1706" spans="1:27">
      <c r="A1706" s="4">
        <v>7108</v>
      </c>
      <c r="B1706" s="4" t="s">
        <v>38</v>
      </c>
      <c r="C1706" s="4">
        <v>1140</v>
      </c>
      <c r="D1706" s="4" t="s">
        <v>45</v>
      </c>
      <c r="E1706" s="179">
        <v>41298</v>
      </c>
      <c r="K1706" s="182">
        <v>1000369434</v>
      </c>
      <c r="L1706" s="177">
        <v>41298</v>
      </c>
      <c r="P1706" s="141" t="s">
        <v>54</v>
      </c>
      <c r="U1706" s="141" t="s">
        <v>54</v>
      </c>
      <c r="V1706" s="9">
        <v>0.4861111111111111</v>
      </c>
      <c r="W1706" s="12">
        <v>0.73611111111111116</v>
      </c>
      <c r="Z1706" s="142" t="s">
        <v>120</v>
      </c>
      <c r="AA1706" s="142" t="s">
        <v>54</v>
      </c>
    </row>
    <row r="1707" spans="1:27">
      <c r="A1707" s="4">
        <v>7107</v>
      </c>
      <c r="B1707" s="4" t="s">
        <v>39</v>
      </c>
      <c r="C1707" s="4">
        <v>1140</v>
      </c>
      <c r="D1707" s="4" t="s">
        <v>38</v>
      </c>
      <c r="E1707" s="179">
        <v>41298</v>
      </c>
      <c r="K1707" s="182">
        <v>1000369434</v>
      </c>
      <c r="L1707" s="177">
        <v>41298</v>
      </c>
      <c r="P1707" s="141">
        <v>0</v>
      </c>
      <c r="U1707" s="141" t="s">
        <v>54</v>
      </c>
      <c r="V1707" s="9">
        <v>0.4861111111111111</v>
      </c>
      <c r="W1707" s="12">
        <v>0.9868055555555556</v>
      </c>
      <c r="Z1707" s="142" t="s">
        <v>120</v>
      </c>
      <c r="AA1707" s="142" t="s">
        <v>54</v>
      </c>
    </row>
    <row r="1708" spans="1:27">
      <c r="A1708" s="4">
        <v>7110</v>
      </c>
      <c r="B1708" s="4" t="s">
        <v>49</v>
      </c>
      <c r="C1708" s="4">
        <v>1454</v>
      </c>
      <c r="D1708" s="4" t="s">
        <v>45</v>
      </c>
      <c r="E1708" s="179">
        <v>41298</v>
      </c>
      <c r="K1708" s="182">
        <v>1000418630</v>
      </c>
      <c r="L1708" s="177">
        <v>41298</v>
      </c>
      <c r="P1708" s="141" t="s">
        <v>54</v>
      </c>
      <c r="U1708" s="141" t="s">
        <v>54</v>
      </c>
      <c r="V1708" s="9">
        <v>0.62083333333333335</v>
      </c>
      <c r="W1708" s="12">
        <v>0.73263888888888884</v>
      </c>
      <c r="Z1708" s="142" t="s">
        <v>120</v>
      </c>
      <c r="AA1708" s="142" t="s">
        <v>54</v>
      </c>
    </row>
    <row r="1709" spans="1:27">
      <c r="A1709" s="4">
        <v>7110</v>
      </c>
      <c r="B1709" s="4" t="s">
        <v>40</v>
      </c>
      <c r="C1709" s="4">
        <v>956</v>
      </c>
      <c r="D1709" s="4" t="s">
        <v>45</v>
      </c>
      <c r="E1709" s="179">
        <v>41298</v>
      </c>
      <c r="K1709" s="182">
        <v>1000422375</v>
      </c>
      <c r="L1709" s="177">
        <v>41298</v>
      </c>
      <c r="P1709" s="141" t="s">
        <v>54</v>
      </c>
      <c r="U1709" s="141" t="s">
        <v>54</v>
      </c>
      <c r="V1709" s="9">
        <v>0.41388888888888886</v>
      </c>
      <c r="W1709" s="12">
        <v>0.67291666666666672</v>
      </c>
      <c r="Z1709" s="142" t="s">
        <v>120</v>
      </c>
      <c r="AA1709" s="142" t="s">
        <v>54</v>
      </c>
    </row>
    <row r="1710" spans="1:27">
      <c r="A1710" s="4">
        <v>7110</v>
      </c>
      <c r="B1710" s="4" t="s">
        <v>40</v>
      </c>
      <c r="C1710" s="4">
        <v>131</v>
      </c>
      <c r="D1710" s="4" t="s">
        <v>46</v>
      </c>
      <c r="E1710" s="179">
        <v>41298</v>
      </c>
      <c r="K1710" s="182">
        <v>1000426783</v>
      </c>
      <c r="L1710" s="177">
        <v>41298</v>
      </c>
      <c r="P1710" s="141" t="s">
        <v>54</v>
      </c>
      <c r="U1710" s="141" t="s">
        <v>54</v>
      </c>
      <c r="V1710" s="9">
        <v>6.3194444444444442E-2</v>
      </c>
      <c r="W1710" s="12">
        <v>0.39097222222222222</v>
      </c>
      <c r="Z1710" s="142" t="s">
        <v>120</v>
      </c>
      <c r="AA1710" s="142" t="s">
        <v>54</v>
      </c>
    </row>
    <row r="1711" spans="1:27">
      <c r="A1711" s="4">
        <v>7110</v>
      </c>
      <c r="B1711" s="4" t="s">
        <v>40</v>
      </c>
      <c r="C1711" s="4">
        <v>1114</v>
      </c>
      <c r="D1711" s="4" t="s">
        <v>45</v>
      </c>
      <c r="E1711" s="179">
        <v>41298</v>
      </c>
      <c r="K1711" s="182">
        <v>1000434407</v>
      </c>
      <c r="L1711" s="177">
        <v>41298</v>
      </c>
      <c r="P1711" s="141" t="s">
        <v>54</v>
      </c>
      <c r="U1711" s="141" t="s">
        <v>54</v>
      </c>
      <c r="V1711" s="9">
        <v>0.46805555555555556</v>
      </c>
      <c r="W1711" s="12">
        <v>0.57916666666666672</v>
      </c>
      <c r="Z1711" s="142" t="s">
        <v>120</v>
      </c>
      <c r="AA1711" s="142" t="s">
        <v>54</v>
      </c>
    </row>
    <row r="1712" spans="1:27">
      <c r="A1712" s="4">
        <v>7110</v>
      </c>
      <c r="B1712" s="4" t="s">
        <v>40</v>
      </c>
      <c r="C1712" s="4">
        <v>1322</v>
      </c>
      <c r="D1712" s="4" t="s">
        <v>45</v>
      </c>
      <c r="E1712" s="179">
        <v>41298</v>
      </c>
      <c r="K1712" s="182">
        <v>1000437211</v>
      </c>
      <c r="L1712" s="177">
        <v>41298</v>
      </c>
      <c r="P1712" s="141" t="s">
        <v>54</v>
      </c>
      <c r="U1712" s="141" t="s">
        <v>54</v>
      </c>
      <c r="V1712" s="9">
        <v>0.55694444444444446</v>
      </c>
      <c r="W1712" s="12">
        <v>0.78125</v>
      </c>
      <c r="Z1712" s="142" t="s">
        <v>120</v>
      </c>
      <c r="AA1712" s="142" t="s">
        <v>54</v>
      </c>
    </row>
    <row r="1713" spans="1:27">
      <c r="A1713" s="4">
        <v>7108</v>
      </c>
      <c r="B1713" s="4" t="s">
        <v>38</v>
      </c>
      <c r="C1713" s="4">
        <v>1208</v>
      </c>
      <c r="D1713" s="4" t="s">
        <v>45</v>
      </c>
      <c r="E1713" s="179">
        <v>41298</v>
      </c>
      <c r="K1713" s="182">
        <v>1000444570</v>
      </c>
      <c r="L1713" s="177">
        <v>41298</v>
      </c>
      <c r="P1713" s="141" t="s">
        <v>54</v>
      </c>
      <c r="U1713" s="141" t="s">
        <v>54</v>
      </c>
      <c r="V1713" s="9">
        <v>0.50555555555555554</v>
      </c>
      <c r="W1713" s="12">
        <v>0.63611111111111107</v>
      </c>
      <c r="Z1713" s="142" t="s">
        <v>120</v>
      </c>
      <c r="AA1713" s="142" t="s">
        <v>54</v>
      </c>
    </row>
    <row r="1714" spans="1:27">
      <c r="A1714" s="4">
        <v>7107</v>
      </c>
      <c r="B1714" s="4" t="s">
        <v>43</v>
      </c>
      <c r="C1714" s="4">
        <v>1208</v>
      </c>
      <c r="D1714" s="4" t="s">
        <v>38</v>
      </c>
      <c r="E1714" s="179">
        <v>41298</v>
      </c>
      <c r="K1714" s="182">
        <v>1000444570</v>
      </c>
      <c r="L1714" s="177">
        <v>41298</v>
      </c>
      <c r="P1714" s="141">
        <v>0</v>
      </c>
      <c r="U1714" s="141" t="s">
        <v>54</v>
      </c>
      <c r="V1714" s="9">
        <v>0.50555555555555554</v>
      </c>
      <c r="W1714" s="12">
        <v>0.63680555555555551</v>
      </c>
      <c r="Z1714" s="142" t="s">
        <v>120</v>
      </c>
      <c r="AA1714" s="142" t="s">
        <v>54</v>
      </c>
    </row>
    <row r="1715" spans="1:27">
      <c r="A1715" s="4">
        <v>7108</v>
      </c>
      <c r="B1715" s="4" t="s">
        <v>38</v>
      </c>
      <c r="C1715" s="4">
        <v>1044</v>
      </c>
      <c r="D1715" s="4" t="s">
        <v>45</v>
      </c>
      <c r="E1715" s="179">
        <v>41298</v>
      </c>
      <c r="K1715" s="182">
        <v>1000454205</v>
      </c>
      <c r="L1715" s="177">
        <v>41298</v>
      </c>
      <c r="P1715" s="141" t="s">
        <v>54</v>
      </c>
      <c r="U1715" s="141" t="s">
        <v>54</v>
      </c>
      <c r="V1715" s="9">
        <v>0.44722222222222224</v>
      </c>
      <c r="W1715" s="12">
        <v>0.69722222222222219</v>
      </c>
      <c r="Z1715" s="142" t="s">
        <v>120</v>
      </c>
      <c r="AA1715" s="142" t="s">
        <v>54</v>
      </c>
    </row>
    <row r="1716" spans="1:27">
      <c r="A1716" s="4">
        <v>7108</v>
      </c>
      <c r="B1716" s="4" t="s">
        <v>38</v>
      </c>
      <c r="C1716" s="4">
        <v>2248</v>
      </c>
      <c r="D1716" s="4" t="s">
        <v>45</v>
      </c>
      <c r="E1716" s="179">
        <v>41298</v>
      </c>
      <c r="K1716" s="182">
        <v>1000458620</v>
      </c>
      <c r="L1716" s="177">
        <v>41299</v>
      </c>
      <c r="P1716" s="141" t="s">
        <v>54</v>
      </c>
      <c r="U1716" s="141" t="s">
        <v>54</v>
      </c>
      <c r="V1716" s="9">
        <v>0.95</v>
      </c>
      <c r="W1716" s="12">
        <v>0.65277777777777779</v>
      </c>
      <c r="Z1716" s="142" t="s">
        <v>120</v>
      </c>
      <c r="AA1716" s="142" t="s">
        <v>54</v>
      </c>
    </row>
    <row r="1717" spans="1:27">
      <c r="A1717" s="4">
        <v>7107</v>
      </c>
      <c r="B1717" s="4" t="s">
        <v>40</v>
      </c>
      <c r="C1717" s="4">
        <v>2248</v>
      </c>
      <c r="D1717" s="4" t="s">
        <v>38</v>
      </c>
      <c r="E1717" s="179">
        <v>41298</v>
      </c>
      <c r="K1717" s="182">
        <v>1000458620</v>
      </c>
      <c r="L1717" s="177">
        <v>41299</v>
      </c>
      <c r="P1717" s="141">
        <v>0</v>
      </c>
      <c r="U1717" s="141" t="s">
        <v>54</v>
      </c>
      <c r="V1717" s="9">
        <v>0.95</v>
      </c>
      <c r="W1717" s="12">
        <v>0.65347222222222223</v>
      </c>
      <c r="Z1717" s="142" t="s">
        <v>120</v>
      </c>
      <c r="AA1717" s="142" t="s">
        <v>54</v>
      </c>
    </row>
    <row r="1718" spans="1:27">
      <c r="A1718" s="4">
        <v>7110</v>
      </c>
      <c r="B1718" s="4" t="s">
        <v>40</v>
      </c>
      <c r="C1718" s="4">
        <v>942</v>
      </c>
      <c r="D1718" s="4" t="s">
        <v>45</v>
      </c>
      <c r="E1718" s="179">
        <v>41298</v>
      </c>
      <c r="K1718" s="182">
        <v>1000472330</v>
      </c>
      <c r="L1718" s="177">
        <v>41298</v>
      </c>
      <c r="P1718" s="141" t="s">
        <v>54</v>
      </c>
      <c r="U1718" s="141" t="s">
        <v>54</v>
      </c>
      <c r="V1718" s="9">
        <v>0.40416666666666667</v>
      </c>
      <c r="W1718" s="12">
        <v>0.67222222222222228</v>
      </c>
      <c r="Z1718" s="142" t="s">
        <v>120</v>
      </c>
      <c r="AA1718" s="142" t="s">
        <v>54</v>
      </c>
    </row>
    <row r="1719" spans="1:27">
      <c r="A1719" s="4">
        <v>7108</v>
      </c>
      <c r="B1719" s="4" t="s">
        <v>38</v>
      </c>
      <c r="C1719" s="4">
        <v>621</v>
      </c>
      <c r="D1719" s="4" t="s">
        <v>45</v>
      </c>
      <c r="E1719" s="179">
        <v>41298</v>
      </c>
      <c r="K1719" s="182">
        <v>1000482268</v>
      </c>
      <c r="L1719" s="177">
        <v>41298</v>
      </c>
      <c r="P1719" s="141" t="s">
        <v>54</v>
      </c>
      <c r="U1719" s="141" t="s">
        <v>54</v>
      </c>
      <c r="V1719" s="9">
        <v>0.26458333333333334</v>
      </c>
      <c r="W1719" s="12">
        <v>0.51458333333333328</v>
      </c>
      <c r="Z1719" s="142" t="s">
        <v>120</v>
      </c>
      <c r="AA1719" s="142" t="s">
        <v>54</v>
      </c>
    </row>
    <row r="1720" spans="1:27">
      <c r="A1720" s="4">
        <v>7107</v>
      </c>
      <c r="B1720" s="4" t="s">
        <v>40</v>
      </c>
      <c r="C1720" s="4">
        <v>621</v>
      </c>
      <c r="D1720" s="4" t="s">
        <v>38</v>
      </c>
      <c r="E1720" s="179">
        <v>41298</v>
      </c>
      <c r="K1720" s="182">
        <v>1000482268</v>
      </c>
      <c r="L1720" s="177">
        <v>41298</v>
      </c>
      <c r="P1720" s="141">
        <v>0</v>
      </c>
      <c r="U1720" s="141" t="s">
        <v>54</v>
      </c>
      <c r="V1720" s="9">
        <v>0.26458333333333334</v>
      </c>
      <c r="W1720" s="12">
        <v>0.76180555555555551</v>
      </c>
      <c r="Z1720" s="142" t="s">
        <v>120</v>
      </c>
      <c r="AA1720" s="142" t="s">
        <v>54</v>
      </c>
    </row>
    <row r="1721" spans="1:27">
      <c r="A1721" s="4">
        <v>7110</v>
      </c>
      <c r="B1721" s="4" t="s">
        <v>40</v>
      </c>
      <c r="C1721" s="4">
        <v>2139</v>
      </c>
      <c r="D1721" s="4" t="s">
        <v>45</v>
      </c>
      <c r="E1721" s="179">
        <v>41298</v>
      </c>
      <c r="K1721" s="182">
        <v>1000485217</v>
      </c>
      <c r="L1721" s="177">
        <v>41299</v>
      </c>
      <c r="P1721" s="141" t="s">
        <v>54</v>
      </c>
      <c r="U1721" s="141" t="s">
        <v>54</v>
      </c>
      <c r="V1721" s="9">
        <v>0.90208333333333335</v>
      </c>
      <c r="W1721" s="12">
        <v>0.56666666666666665</v>
      </c>
      <c r="Z1721" s="142" t="s">
        <v>120</v>
      </c>
      <c r="AA1721" s="142" t="s">
        <v>54</v>
      </c>
    </row>
    <row r="1722" spans="1:27">
      <c r="A1722" s="4">
        <v>7108</v>
      </c>
      <c r="B1722" s="4" t="s">
        <v>38</v>
      </c>
      <c r="C1722" s="4">
        <v>2101</v>
      </c>
      <c r="D1722" s="4" t="s">
        <v>45</v>
      </c>
      <c r="E1722" s="179">
        <v>41298</v>
      </c>
      <c r="K1722" s="182">
        <v>1000511493</v>
      </c>
      <c r="L1722" s="177">
        <v>41299</v>
      </c>
      <c r="P1722" s="141" t="s">
        <v>54</v>
      </c>
      <c r="U1722" s="141" t="s">
        <v>54</v>
      </c>
      <c r="V1722" s="9">
        <v>0.87569444444444444</v>
      </c>
      <c r="W1722" s="12">
        <v>0.23125000000000001</v>
      </c>
      <c r="Z1722" s="142" t="s">
        <v>120</v>
      </c>
      <c r="AA1722" s="142" t="s">
        <v>54</v>
      </c>
    </row>
    <row r="1723" spans="1:27">
      <c r="A1723" s="4">
        <v>7107</v>
      </c>
      <c r="B1723" s="4" t="s">
        <v>40</v>
      </c>
      <c r="C1723" s="4">
        <v>2101</v>
      </c>
      <c r="D1723" s="4" t="s">
        <v>38</v>
      </c>
      <c r="E1723" s="179">
        <v>41298</v>
      </c>
      <c r="K1723" s="182">
        <v>1000511493</v>
      </c>
      <c r="L1723" s="177">
        <v>41299</v>
      </c>
      <c r="P1723" s="141">
        <v>0</v>
      </c>
      <c r="U1723" s="141" t="s">
        <v>54</v>
      </c>
      <c r="V1723" s="9">
        <v>0.87569444444444444</v>
      </c>
      <c r="W1723" s="12">
        <v>0.23194444444444445</v>
      </c>
      <c r="Z1723" s="142" t="s">
        <v>120</v>
      </c>
      <c r="AA1723" s="142" t="s">
        <v>54</v>
      </c>
    </row>
    <row r="1724" spans="1:27">
      <c r="A1724" s="4">
        <v>7108</v>
      </c>
      <c r="B1724" s="4" t="s">
        <v>38</v>
      </c>
      <c r="C1724" s="4">
        <v>932</v>
      </c>
      <c r="D1724" s="4" t="s">
        <v>45</v>
      </c>
      <c r="E1724" s="179">
        <v>41298</v>
      </c>
      <c r="K1724" s="182">
        <v>1000517143</v>
      </c>
      <c r="L1724" s="177">
        <v>41298</v>
      </c>
      <c r="P1724" s="141" t="s">
        <v>54</v>
      </c>
      <c r="U1724" s="141" t="s">
        <v>54</v>
      </c>
      <c r="V1724" s="9">
        <v>0.3972222222222222</v>
      </c>
      <c r="W1724" s="12">
        <v>0.66666666666666663</v>
      </c>
      <c r="Z1724" s="142" t="s">
        <v>120</v>
      </c>
      <c r="AA1724" s="142" t="s">
        <v>54</v>
      </c>
    </row>
    <row r="1725" spans="1:27">
      <c r="A1725" s="4">
        <v>7107</v>
      </c>
      <c r="B1725" s="4" t="s">
        <v>40</v>
      </c>
      <c r="C1725" s="4">
        <v>932</v>
      </c>
      <c r="D1725" s="4" t="s">
        <v>38</v>
      </c>
      <c r="E1725" s="179">
        <v>41298</v>
      </c>
      <c r="K1725" s="182">
        <v>1000517143</v>
      </c>
      <c r="L1725" s="177">
        <v>41298</v>
      </c>
      <c r="P1725" s="141">
        <v>0</v>
      </c>
      <c r="U1725" s="141" t="s">
        <v>54</v>
      </c>
      <c r="V1725" s="9">
        <v>0.3972222222222222</v>
      </c>
      <c r="W1725" s="12">
        <v>0.72499999999999998</v>
      </c>
      <c r="Z1725" s="142" t="s">
        <v>120</v>
      </c>
      <c r="AA1725" s="142" t="s">
        <v>54</v>
      </c>
    </row>
    <row r="1726" spans="1:27">
      <c r="A1726" s="4">
        <v>7110</v>
      </c>
      <c r="B1726" s="4" t="s">
        <v>40</v>
      </c>
      <c r="C1726" s="4">
        <v>2018</v>
      </c>
      <c r="D1726" s="4" t="s">
        <v>45</v>
      </c>
      <c r="E1726" s="179">
        <v>41298</v>
      </c>
      <c r="K1726" s="182">
        <v>1000523088</v>
      </c>
      <c r="L1726" s="177">
        <v>41299</v>
      </c>
      <c r="P1726" s="141" t="s">
        <v>54</v>
      </c>
      <c r="U1726" s="141" t="s">
        <v>54</v>
      </c>
      <c r="V1726" s="9">
        <v>0.84583333333333333</v>
      </c>
      <c r="W1726" s="12">
        <v>3.125E-2</v>
      </c>
      <c r="Z1726" s="142" t="s">
        <v>120</v>
      </c>
      <c r="AA1726" s="142" t="s">
        <v>54</v>
      </c>
    </row>
    <row r="1727" spans="1:27">
      <c r="A1727" s="4">
        <v>7108</v>
      </c>
      <c r="B1727" s="4" t="s">
        <v>38</v>
      </c>
      <c r="C1727" s="4">
        <v>1814</v>
      </c>
      <c r="D1727" s="4" t="s">
        <v>45</v>
      </c>
      <c r="E1727" s="179">
        <v>41298</v>
      </c>
      <c r="K1727" s="182">
        <v>1000537257</v>
      </c>
      <c r="L1727" s="177">
        <v>41299</v>
      </c>
      <c r="P1727" s="141" t="s">
        <v>54</v>
      </c>
      <c r="U1727" s="141" t="s">
        <v>54</v>
      </c>
      <c r="V1727" s="9">
        <v>0.75972222222222219</v>
      </c>
      <c r="W1727" s="12">
        <v>0.15138888888888888</v>
      </c>
      <c r="Z1727" s="142" t="s">
        <v>120</v>
      </c>
      <c r="AA1727" s="142" t="s">
        <v>54</v>
      </c>
    </row>
    <row r="1728" spans="1:27">
      <c r="A1728" s="4">
        <v>7110</v>
      </c>
      <c r="B1728" s="4" t="s">
        <v>40</v>
      </c>
      <c r="C1728" s="4">
        <v>2114</v>
      </c>
      <c r="D1728" s="4" t="s">
        <v>45</v>
      </c>
      <c r="E1728" s="179">
        <v>41298</v>
      </c>
      <c r="K1728" s="182">
        <v>1000568074</v>
      </c>
      <c r="L1728" s="177">
        <v>41299</v>
      </c>
      <c r="P1728" s="141" t="s">
        <v>54</v>
      </c>
      <c r="U1728" s="141" t="s">
        <v>54</v>
      </c>
      <c r="V1728" s="9">
        <v>0.88472222222222219</v>
      </c>
      <c r="W1728" s="12">
        <v>7.2916666666666671E-2</v>
      </c>
      <c r="Z1728" s="142" t="s">
        <v>120</v>
      </c>
      <c r="AA1728" s="142" t="s">
        <v>54</v>
      </c>
    </row>
    <row r="1729" spans="1:27">
      <c r="A1729" s="4">
        <v>7108</v>
      </c>
      <c r="B1729" s="4" t="s">
        <v>38</v>
      </c>
      <c r="C1729" s="4">
        <v>1827</v>
      </c>
      <c r="D1729" s="4" t="s">
        <v>45</v>
      </c>
      <c r="E1729" s="179">
        <v>41298</v>
      </c>
      <c r="K1729" s="182">
        <v>1000568139</v>
      </c>
      <c r="L1729" s="177">
        <v>41298</v>
      </c>
      <c r="P1729" s="141" t="s">
        <v>54</v>
      </c>
      <c r="U1729" s="141" t="s">
        <v>54</v>
      </c>
      <c r="V1729" s="9">
        <v>0.76875000000000004</v>
      </c>
      <c r="W1729" s="12">
        <v>0.9375</v>
      </c>
      <c r="Z1729" s="142" t="s">
        <v>120</v>
      </c>
      <c r="AA1729" s="142" t="s">
        <v>54</v>
      </c>
    </row>
    <row r="1730" spans="1:27">
      <c r="A1730" s="4">
        <v>7110</v>
      </c>
      <c r="B1730" s="4" t="s">
        <v>40</v>
      </c>
      <c r="C1730" s="4">
        <v>1439</v>
      </c>
      <c r="D1730" s="4" t="s">
        <v>45</v>
      </c>
      <c r="E1730" s="179">
        <v>41298</v>
      </c>
      <c r="K1730" s="182">
        <v>1000570499</v>
      </c>
      <c r="L1730" s="177">
        <v>41298</v>
      </c>
      <c r="P1730" s="141" t="s">
        <v>54</v>
      </c>
      <c r="U1730" s="141" t="s">
        <v>54</v>
      </c>
      <c r="V1730" s="9">
        <v>0.61041666666666672</v>
      </c>
      <c r="W1730" s="12">
        <v>0.7583333333333333</v>
      </c>
      <c r="Z1730" s="142" t="s">
        <v>120</v>
      </c>
      <c r="AA1730" s="142" t="s">
        <v>54</v>
      </c>
    </row>
    <row r="1731" spans="1:27">
      <c r="A1731" s="4">
        <v>7110</v>
      </c>
      <c r="B1731" s="4" t="s">
        <v>40</v>
      </c>
      <c r="C1731" s="4">
        <v>2217</v>
      </c>
      <c r="D1731" s="4" t="s">
        <v>45</v>
      </c>
      <c r="E1731" s="179">
        <v>41298</v>
      </c>
      <c r="K1731" s="182">
        <v>1000570593</v>
      </c>
      <c r="L1731" s="177">
        <v>41299</v>
      </c>
      <c r="P1731" s="141" t="s">
        <v>54</v>
      </c>
      <c r="U1731" s="141" t="s">
        <v>54</v>
      </c>
      <c r="V1731" s="9">
        <v>0.92847222222222225</v>
      </c>
      <c r="W1731" s="12">
        <v>9.375E-2</v>
      </c>
      <c r="Z1731" s="142" t="s">
        <v>120</v>
      </c>
      <c r="AA1731" s="142" t="s">
        <v>54</v>
      </c>
    </row>
    <row r="1732" spans="1:27">
      <c r="A1732" s="4">
        <v>7108</v>
      </c>
      <c r="B1732" s="4" t="s">
        <v>38</v>
      </c>
      <c r="C1732" s="4">
        <v>1413</v>
      </c>
      <c r="D1732" s="4" t="s">
        <v>45</v>
      </c>
      <c r="E1732" s="179">
        <v>41298</v>
      </c>
      <c r="K1732" s="182">
        <v>1000574900</v>
      </c>
      <c r="L1732" s="177">
        <v>41299</v>
      </c>
      <c r="P1732" s="141" t="s">
        <v>54</v>
      </c>
      <c r="U1732" s="141" t="s">
        <v>54</v>
      </c>
      <c r="V1732" s="9">
        <v>0.59236111111111112</v>
      </c>
      <c r="W1732" s="12">
        <v>0.36319444444444443</v>
      </c>
      <c r="Z1732" s="142" t="s">
        <v>120</v>
      </c>
      <c r="AA1732" s="142" t="s">
        <v>54</v>
      </c>
    </row>
    <row r="1733" spans="1:27">
      <c r="A1733" s="4">
        <v>7110</v>
      </c>
      <c r="B1733" s="4" t="s">
        <v>40</v>
      </c>
      <c r="C1733" s="4">
        <v>129</v>
      </c>
      <c r="D1733" s="4" t="s">
        <v>45</v>
      </c>
      <c r="E1733" s="179">
        <v>41298</v>
      </c>
      <c r="K1733" s="182">
        <v>1000575027</v>
      </c>
      <c r="L1733" s="177">
        <v>41298</v>
      </c>
      <c r="P1733" s="141" t="s">
        <v>54</v>
      </c>
      <c r="U1733" s="141" t="s">
        <v>54</v>
      </c>
      <c r="V1733" s="9">
        <v>6.1805555555555558E-2</v>
      </c>
      <c r="W1733" s="12">
        <v>0.41736111111111113</v>
      </c>
      <c r="Z1733" s="142" t="s">
        <v>120</v>
      </c>
      <c r="AA1733" s="142" t="s">
        <v>54</v>
      </c>
    </row>
    <row r="1734" spans="1:27">
      <c r="A1734" s="4">
        <v>7110</v>
      </c>
      <c r="B1734" s="4" t="s">
        <v>40</v>
      </c>
      <c r="C1734" s="4">
        <v>318</v>
      </c>
      <c r="D1734" s="4" t="s">
        <v>45</v>
      </c>
      <c r="E1734" s="179">
        <v>41298</v>
      </c>
      <c r="K1734" s="182">
        <v>1000575029</v>
      </c>
      <c r="L1734" s="177">
        <v>41298</v>
      </c>
      <c r="P1734" s="141" t="s">
        <v>54</v>
      </c>
      <c r="U1734" s="141" t="s">
        <v>54</v>
      </c>
      <c r="V1734" s="9">
        <v>0.13750000000000001</v>
      </c>
      <c r="W1734" s="12">
        <v>0.46666666666666667</v>
      </c>
      <c r="Z1734" s="142" t="s">
        <v>120</v>
      </c>
      <c r="AA1734" s="142" t="s">
        <v>54</v>
      </c>
    </row>
    <row r="1735" spans="1:27">
      <c r="A1735" s="4">
        <v>7108</v>
      </c>
      <c r="B1735" s="4" t="s">
        <v>38</v>
      </c>
      <c r="C1735" s="4">
        <v>510</v>
      </c>
      <c r="D1735" s="4" t="s">
        <v>45</v>
      </c>
      <c r="E1735" s="179">
        <v>41298</v>
      </c>
      <c r="K1735" s="182">
        <v>1000575030</v>
      </c>
      <c r="L1735" s="177">
        <v>41298</v>
      </c>
      <c r="P1735" s="141" t="s">
        <v>54</v>
      </c>
      <c r="U1735" s="141" t="s">
        <v>54</v>
      </c>
      <c r="V1735" s="9">
        <v>0.21527777777777779</v>
      </c>
      <c r="W1735" s="12">
        <v>0.46527777777777779</v>
      </c>
      <c r="Z1735" s="142" t="s">
        <v>120</v>
      </c>
      <c r="AA1735" s="142" t="s">
        <v>54</v>
      </c>
    </row>
    <row r="1736" spans="1:27">
      <c r="A1736" s="4">
        <v>7107</v>
      </c>
      <c r="B1736" s="4" t="s">
        <v>39</v>
      </c>
      <c r="C1736" s="4">
        <v>510</v>
      </c>
      <c r="D1736" s="4" t="s">
        <v>38</v>
      </c>
      <c r="E1736" s="179">
        <v>41298</v>
      </c>
      <c r="K1736" s="182">
        <v>1000575030</v>
      </c>
      <c r="L1736" s="177">
        <v>41298</v>
      </c>
      <c r="P1736" s="141">
        <v>0</v>
      </c>
      <c r="U1736" s="141" t="s">
        <v>54</v>
      </c>
      <c r="V1736" s="9">
        <v>0.21527777777777779</v>
      </c>
      <c r="W1736" s="12">
        <v>0.61736111111111114</v>
      </c>
      <c r="Z1736" s="142" t="s">
        <v>120</v>
      </c>
      <c r="AA1736" s="142" t="s">
        <v>54</v>
      </c>
    </row>
    <row r="1737" spans="1:27">
      <c r="A1737" s="4">
        <v>7110</v>
      </c>
      <c r="B1737" s="4" t="s">
        <v>40</v>
      </c>
      <c r="C1737" s="4">
        <v>749</v>
      </c>
      <c r="D1737" s="4" t="s">
        <v>47</v>
      </c>
      <c r="E1737" s="179">
        <v>41298</v>
      </c>
      <c r="K1737" s="182">
        <v>1000575035</v>
      </c>
      <c r="L1737" s="177">
        <v>41298</v>
      </c>
      <c r="P1737" s="141" t="s">
        <v>54</v>
      </c>
      <c r="U1737" s="141" t="s">
        <v>54</v>
      </c>
      <c r="V1737" s="9">
        <v>0.32569444444444445</v>
      </c>
      <c r="W1737" s="12">
        <v>0.47638888888888886</v>
      </c>
      <c r="Z1737" s="142" t="s">
        <v>120</v>
      </c>
      <c r="AA1737" s="142" t="s">
        <v>54</v>
      </c>
    </row>
    <row r="1738" spans="1:27">
      <c r="A1738" s="4">
        <v>7110</v>
      </c>
      <c r="B1738" s="4" t="s">
        <v>40</v>
      </c>
      <c r="C1738" s="4">
        <v>1035</v>
      </c>
      <c r="D1738" s="4" t="s">
        <v>45</v>
      </c>
      <c r="E1738" s="179">
        <v>41298</v>
      </c>
      <c r="K1738" s="182">
        <v>1000575057</v>
      </c>
      <c r="L1738" s="177">
        <v>41298</v>
      </c>
      <c r="P1738" s="141" t="s">
        <v>54</v>
      </c>
      <c r="U1738" s="141" t="s">
        <v>54</v>
      </c>
      <c r="V1738" s="9">
        <v>0.44097222222222221</v>
      </c>
      <c r="W1738" s="12">
        <v>0.71319444444444446</v>
      </c>
      <c r="Z1738" s="142" t="s">
        <v>120</v>
      </c>
      <c r="AA1738" s="142" t="s">
        <v>54</v>
      </c>
    </row>
    <row r="1739" spans="1:27">
      <c r="A1739" s="4">
        <v>7110</v>
      </c>
      <c r="B1739" s="4" t="s">
        <v>40</v>
      </c>
      <c r="C1739" s="4">
        <v>1251</v>
      </c>
      <c r="D1739" s="4" t="s">
        <v>45</v>
      </c>
      <c r="E1739" s="179">
        <v>41298</v>
      </c>
      <c r="K1739" s="182">
        <v>1000575078</v>
      </c>
      <c r="L1739" s="177">
        <v>41298</v>
      </c>
      <c r="P1739" s="141" t="s">
        <v>54</v>
      </c>
      <c r="U1739" s="141" t="s">
        <v>54</v>
      </c>
      <c r="V1739" s="9">
        <v>0.53541666666666665</v>
      </c>
      <c r="W1739" s="12">
        <v>0.69513888888888886</v>
      </c>
      <c r="Z1739" s="142" t="s">
        <v>120</v>
      </c>
      <c r="AA1739" s="142" t="s">
        <v>54</v>
      </c>
    </row>
    <row r="1740" spans="1:27">
      <c r="A1740" s="4">
        <v>7110</v>
      </c>
      <c r="B1740" s="4" t="s">
        <v>40</v>
      </c>
      <c r="C1740" s="4">
        <v>1258</v>
      </c>
      <c r="D1740" s="4" t="s">
        <v>45</v>
      </c>
      <c r="E1740" s="179">
        <v>41298</v>
      </c>
      <c r="K1740" s="182">
        <v>1000575081</v>
      </c>
      <c r="L1740" s="177">
        <v>41298</v>
      </c>
      <c r="P1740" s="141" t="s">
        <v>54</v>
      </c>
      <c r="U1740" s="141" t="s">
        <v>54</v>
      </c>
      <c r="V1740" s="9">
        <v>0.54027777777777775</v>
      </c>
      <c r="W1740" s="12">
        <v>0.67777777777777781</v>
      </c>
      <c r="Z1740" s="142" t="s">
        <v>120</v>
      </c>
      <c r="AA1740" s="142" t="s">
        <v>54</v>
      </c>
    </row>
    <row r="1741" spans="1:27">
      <c r="A1741" s="4">
        <v>7110</v>
      </c>
      <c r="B1741" s="4" t="s">
        <v>40</v>
      </c>
      <c r="C1741" s="4">
        <v>1419</v>
      </c>
      <c r="D1741" s="4" t="s">
        <v>51</v>
      </c>
      <c r="E1741" s="179">
        <v>41298</v>
      </c>
      <c r="K1741" s="182">
        <v>1000575093</v>
      </c>
      <c r="L1741" s="177">
        <v>41298</v>
      </c>
      <c r="P1741" s="141" t="s">
        <v>54</v>
      </c>
      <c r="U1741" s="141" t="s">
        <v>54</v>
      </c>
      <c r="V1741" s="9">
        <v>0.59652777777777777</v>
      </c>
      <c r="W1741" s="12">
        <v>0.76111111111111107</v>
      </c>
      <c r="Z1741" s="142" t="s">
        <v>120</v>
      </c>
      <c r="AA1741" s="142" t="s">
        <v>54</v>
      </c>
    </row>
    <row r="1742" spans="1:27">
      <c r="A1742" s="4">
        <v>7110</v>
      </c>
      <c r="B1742" s="4" t="s">
        <v>40</v>
      </c>
      <c r="C1742" s="4">
        <v>1510</v>
      </c>
      <c r="D1742" s="4" t="s">
        <v>45</v>
      </c>
      <c r="E1742" s="179">
        <v>41298</v>
      </c>
      <c r="K1742" s="182">
        <v>1000575099</v>
      </c>
      <c r="L1742" s="177">
        <v>41298</v>
      </c>
      <c r="P1742" s="141" t="s">
        <v>54</v>
      </c>
      <c r="U1742" s="141" t="s">
        <v>54</v>
      </c>
      <c r="V1742" s="9">
        <v>0.63194444444444442</v>
      </c>
      <c r="W1742" s="12">
        <v>0.79166666666666663</v>
      </c>
      <c r="Z1742" s="142" t="s">
        <v>120</v>
      </c>
      <c r="AA1742" s="142" t="s">
        <v>54</v>
      </c>
    </row>
    <row r="1743" spans="1:27">
      <c r="A1743" s="4">
        <v>7110</v>
      </c>
      <c r="B1743" s="4" t="s">
        <v>40</v>
      </c>
      <c r="C1743" s="4">
        <v>1527</v>
      </c>
      <c r="D1743" s="4" t="s">
        <v>45</v>
      </c>
      <c r="E1743" s="179">
        <v>41298</v>
      </c>
      <c r="K1743" s="182">
        <v>1000575100</v>
      </c>
      <c r="L1743" s="177">
        <v>41298</v>
      </c>
      <c r="P1743" s="141" t="s">
        <v>54</v>
      </c>
      <c r="U1743" s="141" t="s">
        <v>54</v>
      </c>
      <c r="V1743" s="9">
        <v>0.64375000000000004</v>
      </c>
      <c r="W1743" s="12">
        <v>0.80763888888888891</v>
      </c>
      <c r="Z1743" s="142" t="s">
        <v>120</v>
      </c>
      <c r="AA1743" s="142" t="s">
        <v>54</v>
      </c>
    </row>
    <row r="1744" spans="1:27">
      <c r="A1744" s="4">
        <v>7110</v>
      </c>
      <c r="B1744" s="4" t="s">
        <v>40</v>
      </c>
      <c r="C1744" s="4">
        <v>1537</v>
      </c>
      <c r="D1744" s="4" t="s">
        <v>45</v>
      </c>
      <c r="E1744" s="179">
        <v>41298</v>
      </c>
      <c r="K1744" s="182">
        <v>1000575103</v>
      </c>
      <c r="L1744" s="177">
        <v>41298</v>
      </c>
      <c r="P1744" s="141" t="s">
        <v>54</v>
      </c>
      <c r="U1744" s="141" t="s">
        <v>54</v>
      </c>
      <c r="V1744" s="9">
        <v>0.65069444444444446</v>
      </c>
      <c r="W1744" s="12">
        <v>0.7583333333333333</v>
      </c>
      <c r="Z1744" s="142" t="s">
        <v>120</v>
      </c>
      <c r="AA1744" s="142" t="s">
        <v>54</v>
      </c>
    </row>
    <row r="1745" spans="1:27">
      <c r="A1745" s="4">
        <v>7108</v>
      </c>
      <c r="B1745" s="4" t="s">
        <v>38</v>
      </c>
      <c r="C1745" s="4">
        <v>1926</v>
      </c>
      <c r="D1745" s="4" t="s">
        <v>45</v>
      </c>
      <c r="E1745" s="179">
        <v>41298</v>
      </c>
      <c r="K1745" s="182">
        <v>1000575120</v>
      </c>
      <c r="L1745" s="177">
        <v>41299</v>
      </c>
      <c r="P1745" s="141" t="s">
        <v>54</v>
      </c>
      <c r="U1745" s="141" t="s">
        <v>54</v>
      </c>
      <c r="V1745" s="9">
        <v>0.80972222222222223</v>
      </c>
      <c r="W1745" s="12">
        <v>5.2083333333333336E-2</v>
      </c>
      <c r="Z1745" s="142" t="s">
        <v>120</v>
      </c>
      <c r="AA1745" s="142" t="s">
        <v>54</v>
      </c>
    </row>
    <row r="1746" spans="1:27">
      <c r="A1746" s="4">
        <v>7108</v>
      </c>
      <c r="B1746" s="4" t="s">
        <v>38</v>
      </c>
      <c r="C1746" s="4">
        <v>2028</v>
      </c>
      <c r="D1746" s="4" t="s">
        <v>45</v>
      </c>
      <c r="E1746" s="179">
        <v>41298</v>
      </c>
      <c r="K1746" s="182">
        <v>1000575125</v>
      </c>
      <c r="L1746" s="177">
        <v>41299</v>
      </c>
      <c r="P1746" s="141" t="s">
        <v>54</v>
      </c>
      <c r="U1746" s="141" t="s">
        <v>54</v>
      </c>
      <c r="V1746" s="9">
        <v>0.85277777777777775</v>
      </c>
      <c r="W1746" s="12">
        <v>0.18888888888888888</v>
      </c>
      <c r="Z1746" s="142" t="s">
        <v>120</v>
      </c>
      <c r="AA1746" s="142" t="s">
        <v>54</v>
      </c>
    </row>
    <row r="1747" spans="1:27">
      <c r="A1747" s="4">
        <v>7110</v>
      </c>
      <c r="B1747" s="4" t="s">
        <v>40</v>
      </c>
      <c r="C1747" s="4">
        <v>2209</v>
      </c>
      <c r="D1747" s="4" t="s">
        <v>45</v>
      </c>
      <c r="E1747" s="179">
        <v>41298</v>
      </c>
      <c r="K1747" s="182">
        <v>1000575134</v>
      </c>
      <c r="L1747" s="177">
        <v>41299</v>
      </c>
      <c r="P1747" s="141" t="s">
        <v>54</v>
      </c>
      <c r="U1747" s="141" t="s">
        <v>54</v>
      </c>
      <c r="V1747" s="9">
        <v>0.92291666666666672</v>
      </c>
      <c r="W1747" s="12">
        <v>0.36249999999999999</v>
      </c>
      <c r="Z1747" s="142" t="s">
        <v>120</v>
      </c>
      <c r="AA1747" s="142" t="s">
        <v>54</v>
      </c>
    </row>
    <row r="1748" spans="1:27">
      <c r="A1748" s="4">
        <v>7110</v>
      </c>
      <c r="B1748" s="4" t="s">
        <v>40</v>
      </c>
      <c r="C1748" s="4">
        <v>208</v>
      </c>
      <c r="D1748" s="4" t="s">
        <v>47</v>
      </c>
      <c r="E1748" s="179">
        <v>41299</v>
      </c>
      <c r="K1748" s="182">
        <v>211487</v>
      </c>
      <c r="L1748" s="177">
        <v>41299</v>
      </c>
      <c r="P1748" s="141" t="s">
        <v>54</v>
      </c>
      <c r="U1748" s="141" t="s">
        <v>54</v>
      </c>
      <c r="V1748" s="9">
        <v>8.8888888888888892E-2</v>
      </c>
      <c r="W1748" s="12">
        <v>0.10416666666666667</v>
      </c>
      <c r="Z1748" s="142" t="s">
        <v>120</v>
      </c>
      <c r="AA1748" s="142" t="s">
        <v>54</v>
      </c>
    </row>
    <row r="1749" spans="1:27">
      <c r="A1749" s="4">
        <v>7110</v>
      </c>
      <c r="B1749" s="4" t="s">
        <v>49</v>
      </c>
      <c r="C1749" s="4">
        <v>2332</v>
      </c>
      <c r="D1749" s="4" t="s">
        <v>45</v>
      </c>
      <c r="E1749" s="179">
        <v>41299</v>
      </c>
      <c r="K1749" s="182">
        <v>216402</v>
      </c>
      <c r="L1749" s="177">
        <v>41300</v>
      </c>
      <c r="P1749" s="141" t="s">
        <v>54</v>
      </c>
      <c r="U1749" s="141" t="s">
        <v>54</v>
      </c>
      <c r="V1749" s="9">
        <v>0.98055555555555551</v>
      </c>
      <c r="W1749" s="12">
        <v>3.4722222222222224E-2</v>
      </c>
      <c r="Z1749" s="142" t="s">
        <v>120</v>
      </c>
      <c r="AA1749" s="142" t="s">
        <v>54</v>
      </c>
    </row>
    <row r="1750" spans="1:27">
      <c r="A1750" s="4">
        <v>7108</v>
      </c>
      <c r="B1750" s="4" t="s">
        <v>38</v>
      </c>
      <c r="C1750" s="4">
        <v>721</v>
      </c>
      <c r="D1750" s="4" t="s">
        <v>45</v>
      </c>
      <c r="E1750" s="179">
        <v>41299</v>
      </c>
      <c r="K1750" s="182">
        <v>240794</v>
      </c>
      <c r="L1750" s="177">
        <v>41299</v>
      </c>
      <c r="P1750" s="141" t="s">
        <v>54</v>
      </c>
      <c r="U1750" s="141" t="s">
        <v>54</v>
      </c>
      <c r="V1750" s="9">
        <v>0.30625000000000002</v>
      </c>
      <c r="W1750" s="12">
        <v>0.40138888888888891</v>
      </c>
      <c r="Z1750" s="142" t="s">
        <v>120</v>
      </c>
      <c r="AA1750" s="142" t="s">
        <v>54</v>
      </c>
    </row>
    <row r="1751" spans="1:27">
      <c r="A1751" s="4">
        <v>7107</v>
      </c>
      <c r="B1751" s="4" t="s">
        <v>39</v>
      </c>
      <c r="C1751" s="4">
        <v>721</v>
      </c>
      <c r="D1751" s="4" t="s">
        <v>38</v>
      </c>
      <c r="E1751" s="179">
        <v>41299</v>
      </c>
      <c r="K1751" s="182">
        <v>240794</v>
      </c>
      <c r="L1751" s="177">
        <v>41299</v>
      </c>
      <c r="P1751" s="141">
        <v>0</v>
      </c>
      <c r="U1751" s="141" t="s">
        <v>54</v>
      </c>
      <c r="V1751" s="9">
        <v>0.30625000000000002</v>
      </c>
      <c r="W1751" s="12">
        <v>0.40347222222222223</v>
      </c>
      <c r="Z1751" s="142" t="s">
        <v>120</v>
      </c>
      <c r="AA1751" s="142" t="s">
        <v>54</v>
      </c>
    </row>
    <row r="1752" spans="1:27">
      <c r="A1752" s="4">
        <v>7110</v>
      </c>
      <c r="B1752" s="4" t="s">
        <v>40</v>
      </c>
      <c r="C1752" s="4">
        <v>1532</v>
      </c>
      <c r="D1752" s="4" t="s">
        <v>45</v>
      </c>
      <c r="E1752" s="179">
        <v>41299</v>
      </c>
      <c r="K1752" s="182">
        <v>305035</v>
      </c>
      <c r="L1752" s="177">
        <v>41299</v>
      </c>
      <c r="P1752" s="141" t="s">
        <v>54</v>
      </c>
      <c r="U1752" s="141" t="s">
        <v>54</v>
      </c>
      <c r="V1752" s="9">
        <v>0.64722222222222225</v>
      </c>
      <c r="W1752" s="12">
        <v>0.74861111111111112</v>
      </c>
      <c r="Z1752" s="142" t="s">
        <v>120</v>
      </c>
      <c r="AA1752" s="142" t="s">
        <v>54</v>
      </c>
    </row>
    <row r="1753" spans="1:27">
      <c r="A1753" s="4">
        <v>7110</v>
      </c>
      <c r="B1753" s="4" t="s">
        <v>40</v>
      </c>
      <c r="C1753" s="4">
        <v>2056</v>
      </c>
      <c r="D1753" s="4" t="s">
        <v>45</v>
      </c>
      <c r="E1753" s="179">
        <v>41299</v>
      </c>
      <c r="K1753" s="182">
        <v>312727</v>
      </c>
      <c r="L1753" s="177">
        <v>41300</v>
      </c>
      <c r="P1753" s="141" t="s">
        <v>54</v>
      </c>
      <c r="U1753" s="141" t="s">
        <v>54</v>
      </c>
      <c r="V1753" s="9">
        <v>0.87222222222222223</v>
      </c>
      <c r="W1753" s="12">
        <v>3.125E-2</v>
      </c>
      <c r="Z1753" s="142" t="s">
        <v>120</v>
      </c>
      <c r="AA1753" s="142" t="s">
        <v>54</v>
      </c>
    </row>
    <row r="1754" spans="1:27">
      <c r="A1754" s="4">
        <v>7108</v>
      </c>
      <c r="B1754" s="4" t="s">
        <v>38</v>
      </c>
      <c r="C1754" s="4">
        <v>1825</v>
      </c>
      <c r="D1754" s="4" t="s">
        <v>45</v>
      </c>
      <c r="E1754" s="179">
        <v>41299</v>
      </c>
      <c r="K1754" s="182">
        <v>84009263</v>
      </c>
      <c r="L1754" s="177">
        <v>41300</v>
      </c>
      <c r="P1754" s="141" t="s">
        <v>54</v>
      </c>
      <c r="U1754" s="141" t="s">
        <v>54</v>
      </c>
      <c r="V1754" s="9">
        <v>0.76736111111111116</v>
      </c>
      <c r="W1754" s="12">
        <v>6.9444444444444447E-4</v>
      </c>
      <c r="Z1754" s="142" t="s">
        <v>120</v>
      </c>
      <c r="AA1754" s="142" t="s">
        <v>54</v>
      </c>
    </row>
    <row r="1755" spans="1:27">
      <c r="A1755" s="4">
        <v>7108</v>
      </c>
      <c r="B1755" s="4" t="s">
        <v>38</v>
      </c>
      <c r="C1755" s="4">
        <v>938</v>
      </c>
      <c r="D1755" s="4" t="s">
        <v>45</v>
      </c>
      <c r="E1755" s="179">
        <v>41299</v>
      </c>
      <c r="K1755" s="182">
        <v>84038710</v>
      </c>
      <c r="L1755" s="177">
        <v>41299</v>
      </c>
      <c r="P1755" s="141" t="s">
        <v>54</v>
      </c>
      <c r="U1755" s="141" t="s">
        <v>54</v>
      </c>
      <c r="V1755" s="9">
        <v>0.40138888888888891</v>
      </c>
      <c r="W1755" s="12">
        <v>0.67847222222222225</v>
      </c>
      <c r="Z1755" s="142" t="s">
        <v>120</v>
      </c>
      <c r="AA1755" s="142" t="s">
        <v>54</v>
      </c>
    </row>
    <row r="1756" spans="1:27">
      <c r="A1756" s="4">
        <v>7110</v>
      </c>
      <c r="B1756" s="4" t="s">
        <v>40</v>
      </c>
      <c r="C1756" s="4">
        <v>1222</v>
      </c>
      <c r="D1756" s="4" t="s">
        <v>45</v>
      </c>
      <c r="E1756" s="179">
        <v>41299</v>
      </c>
      <c r="K1756" s="182">
        <v>84040222</v>
      </c>
      <c r="L1756" s="177">
        <v>41299</v>
      </c>
      <c r="P1756" s="141" t="s">
        <v>54</v>
      </c>
      <c r="U1756" s="141" t="s">
        <v>54</v>
      </c>
      <c r="V1756" s="9">
        <v>0.51527777777777772</v>
      </c>
      <c r="W1756" s="12">
        <v>0.83611111111111114</v>
      </c>
      <c r="Z1756" s="142" t="s">
        <v>120</v>
      </c>
      <c r="AA1756" s="142" t="s">
        <v>54</v>
      </c>
    </row>
    <row r="1757" spans="1:27">
      <c r="A1757" s="4">
        <v>7110</v>
      </c>
      <c r="B1757" s="4" t="s">
        <v>40</v>
      </c>
      <c r="C1757" s="4">
        <v>1510</v>
      </c>
      <c r="D1757" s="4" t="s">
        <v>47</v>
      </c>
      <c r="E1757" s="179">
        <v>41299</v>
      </c>
      <c r="K1757" s="182">
        <v>90005251</v>
      </c>
      <c r="L1757" s="177">
        <v>41299</v>
      </c>
      <c r="P1757" s="141" t="s">
        <v>54</v>
      </c>
      <c r="U1757" s="141" t="s">
        <v>54</v>
      </c>
      <c r="V1757" s="9">
        <v>0.63194444444444442</v>
      </c>
      <c r="W1757" s="12">
        <v>0.83888888888888891</v>
      </c>
      <c r="Z1757" s="142" t="s">
        <v>120</v>
      </c>
      <c r="AA1757" s="142" t="s">
        <v>54</v>
      </c>
    </row>
    <row r="1758" spans="1:27">
      <c r="A1758" s="4">
        <v>7110</v>
      </c>
      <c r="B1758" s="4" t="s">
        <v>40</v>
      </c>
      <c r="C1758" s="4">
        <v>1307</v>
      </c>
      <c r="D1758" s="4" t="s">
        <v>45</v>
      </c>
      <c r="E1758" s="179">
        <v>41299</v>
      </c>
      <c r="K1758" s="182">
        <v>90030905</v>
      </c>
      <c r="L1758" s="177">
        <v>41299</v>
      </c>
      <c r="P1758" s="141" t="s">
        <v>54</v>
      </c>
      <c r="U1758" s="141" t="s">
        <v>54</v>
      </c>
      <c r="V1758" s="9">
        <v>0.54652777777777772</v>
      </c>
      <c r="W1758" s="12">
        <v>0.80138888888888893</v>
      </c>
      <c r="Z1758" s="142" t="s">
        <v>120</v>
      </c>
      <c r="AA1758" s="142" t="s">
        <v>54</v>
      </c>
    </row>
    <row r="1759" spans="1:27">
      <c r="A1759" s="4">
        <v>7110</v>
      </c>
      <c r="B1759" s="4" t="s">
        <v>40</v>
      </c>
      <c r="C1759" s="4">
        <v>801</v>
      </c>
      <c r="D1759" s="4" t="s">
        <v>45</v>
      </c>
      <c r="E1759" s="179">
        <v>41299</v>
      </c>
      <c r="K1759" s="182">
        <v>90037334</v>
      </c>
      <c r="L1759" s="177">
        <v>41299</v>
      </c>
      <c r="P1759" s="141" t="s">
        <v>54</v>
      </c>
      <c r="U1759" s="141" t="s">
        <v>54</v>
      </c>
      <c r="V1759" s="9">
        <v>0.33402777777777776</v>
      </c>
      <c r="W1759" s="12">
        <v>0.64930555555555558</v>
      </c>
      <c r="Z1759" s="142" t="s">
        <v>120</v>
      </c>
      <c r="AA1759" s="142" t="s">
        <v>54</v>
      </c>
    </row>
    <row r="1760" spans="1:27">
      <c r="A1760" s="4">
        <v>7110</v>
      </c>
      <c r="B1760" s="4" t="s">
        <v>40</v>
      </c>
      <c r="C1760" s="4">
        <v>1020</v>
      </c>
      <c r="D1760" s="4" t="s">
        <v>45</v>
      </c>
      <c r="E1760" s="179">
        <v>41299</v>
      </c>
      <c r="K1760" s="182">
        <v>90139090</v>
      </c>
      <c r="L1760" s="177">
        <v>41299</v>
      </c>
      <c r="P1760" s="141" t="s">
        <v>54</v>
      </c>
      <c r="U1760" s="141" t="s">
        <v>54</v>
      </c>
      <c r="V1760" s="9">
        <v>0.43055555555555558</v>
      </c>
      <c r="W1760" s="12">
        <v>0.53819444444444442</v>
      </c>
      <c r="Z1760" s="142" t="s">
        <v>120</v>
      </c>
      <c r="AA1760" s="142" t="s">
        <v>54</v>
      </c>
    </row>
    <row r="1761" spans="1:27">
      <c r="A1761" s="4">
        <v>7110</v>
      </c>
      <c r="B1761" s="4" t="s">
        <v>40</v>
      </c>
      <c r="C1761" s="4">
        <v>940</v>
      </c>
      <c r="D1761" s="4" t="s">
        <v>45</v>
      </c>
      <c r="E1761" s="179">
        <v>41299</v>
      </c>
      <c r="K1761" s="182">
        <v>90148058</v>
      </c>
      <c r="L1761" s="177">
        <v>41299</v>
      </c>
      <c r="P1761" s="141" t="s">
        <v>54</v>
      </c>
      <c r="U1761" s="141" t="s">
        <v>54</v>
      </c>
      <c r="V1761" s="9">
        <v>0.40277777777777779</v>
      </c>
      <c r="W1761" s="12">
        <v>0.4375</v>
      </c>
      <c r="Z1761" s="142" t="s">
        <v>120</v>
      </c>
      <c r="AA1761" s="142" t="s">
        <v>54</v>
      </c>
    </row>
    <row r="1762" spans="1:27">
      <c r="A1762" s="4">
        <v>7108</v>
      </c>
      <c r="B1762" s="4" t="s">
        <v>38</v>
      </c>
      <c r="C1762" s="4">
        <v>1703</v>
      </c>
      <c r="D1762" s="4" t="s">
        <v>47</v>
      </c>
      <c r="E1762" s="179">
        <v>41299</v>
      </c>
      <c r="K1762" s="182">
        <v>90161044</v>
      </c>
      <c r="L1762" s="177">
        <v>41299</v>
      </c>
      <c r="P1762" s="141" t="s">
        <v>54</v>
      </c>
      <c r="U1762" s="141" t="s">
        <v>54</v>
      </c>
      <c r="V1762" s="9">
        <v>0.7104166666666667</v>
      </c>
      <c r="W1762" s="12">
        <v>0.81874999999999998</v>
      </c>
      <c r="Z1762" s="142" t="s">
        <v>120</v>
      </c>
      <c r="AA1762" s="142" t="s">
        <v>54</v>
      </c>
    </row>
    <row r="1763" spans="1:27">
      <c r="A1763" s="4">
        <v>7108</v>
      </c>
      <c r="B1763" s="4" t="s">
        <v>38</v>
      </c>
      <c r="C1763" s="4">
        <v>953</v>
      </c>
      <c r="D1763" s="4" t="s">
        <v>45</v>
      </c>
      <c r="E1763" s="179">
        <v>41299</v>
      </c>
      <c r="K1763" s="182">
        <v>99006970</v>
      </c>
      <c r="L1763" s="177">
        <v>41299</v>
      </c>
      <c r="P1763" s="141" t="s">
        <v>54</v>
      </c>
      <c r="U1763" s="141" t="s">
        <v>54</v>
      </c>
      <c r="V1763" s="9">
        <v>0.41180555555555554</v>
      </c>
      <c r="W1763" s="12">
        <v>0.65555555555555556</v>
      </c>
      <c r="Z1763" s="142" t="s">
        <v>120</v>
      </c>
      <c r="AA1763" s="142" t="s">
        <v>54</v>
      </c>
    </row>
    <row r="1764" spans="1:27">
      <c r="A1764" s="4">
        <v>7110</v>
      </c>
      <c r="B1764" s="4" t="s">
        <v>40</v>
      </c>
      <c r="C1764" s="4">
        <v>1725</v>
      </c>
      <c r="D1764" s="4" t="s">
        <v>45</v>
      </c>
      <c r="E1764" s="179">
        <v>41299</v>
      </c>
      <c r="K1764" s="182">
        <v>99022122</v>
      </c>
      <c r="L1764" s="177">
        <v>41299</v>
      </c>
      <c r="P1764" s="141" t="s">
        <v>54</v>
      </c>
      <c r="U1764" s="141" t="s">
        <v>54</v>
      </c>
      <c r="V1764" s="9">
        <v>0.72569444444444442</v>
      </c>
      <c r="W1764" s="12">
        <v>0.85138888888888886</v>
      </c>
      <c r="Z1764" s="142" t="s">
        <v>120</v>
      </c>
      <c r="AA1764" s="142" t="s">
        <v>54</v>
      </c>
    </row>
    <row r="1765" spans="1:27">
      <c r="A1765" s="4">
        <v>7110</v>
      </c>
      <c r="B1765" s="4" t="s">
        <v>40</v>
      </c>
      <c r="C1765" s="4">
        <v>19</v>
      </c>
      <c r="D1765" s="4" t="s">
        <v>45</v>
      </c>
      <c r="E1765" s="179">
        <v>41299</v>
      </c>
      <c r="K1765" s="182">
        <v>99032788</v>
      </c>
      <c r="L1765" s="177">
        <v>41299</v>
      </c>
      <c r="P1765" s="141" t="s">
        <v>54</v>
      </c>
      <c r="U1765" s="141" t="s">
        <v>54</v>
      </c>
      <c r="V1765" s="9">
        <v>1.3194444444444444E-2</v>
      </c>
      <c r="W1765" s="12">
        <v>8.3333333333333329E-2</v>
      </c>
      <c r="Z1765" s="142" t="s">
        <v>120</v>
      </c>
      <c r="AA1765" s="142" t="s">
        <v>54</v>
      </c>
    </row>
    <row r="1766" spans="1:27">
      <c r="A1766" s="4">
        <v>7110</v>
      </c>
      <c r="B1766" s="4" t="s">
        <v>40</v>
      </c>
      <c r="C1766" s="4">
        <v>1453</v>
      </c>
      <c r="D1766" s="4" t="s">
        <v>45</v>
      </c>
      <c r="E1766" s="179">
        <v>41299</v>
      </c>
      <c r="K1766" s="182">
        <v>99039759</v>
      </c>
      <c r="L1766" s="177">
        <v>41299</v>
      </c>
      <c r="P1766" s="141" t="s">
        <v>54</v>
      </c>
      <c r="U1766" s="141" t="s">
        <v>54</v>
      </c>
      <c r="V1766" s="9">
        <v>0.62013888888888891</v>
      </c>
      <c r="W1766" s="12">
        <v>0.90277777777777779</v>
      </c>
      <c r="Z1766" s="142" t="s">
        <v>120</v>
      </c>
      <c r="AA1766" s="142" t="s">
        <v>54</v>
      </c>
    </row>
    <row r="1767" spans="1:27">
      <c r="A1767" s="4">
        <v>7110</v>
      </c>
      <c r="B1767" s="4" t="s">
        <v>40</v>
      </c>
      <c r="C1767" s="4">
        <v>328</v>
      </c>
      <c r="D1767" s="4" t="s">
        <v>45</v>
      </c>
      <c r="E1767" s="179">
        <v>41299</v>
      </c>
      <c r="K1767" s="182">
        <v>99046492</v>
      </c>
      <c r="L1767" s="177">
        <v>41299</v>
      </c>
      <c r="P1767" s="141" t="s">
        <v>54</v>
      </c>
      <c r="U1767" s="141" t="s">
        <v>54</v>
      </c>
      <c r="V1767" s="9">
        <v>0.14444444444444443</v>
      </c>
      <c r="W1767" s="12">
        <v>0.21527777777777779</v>
      </c>
      <c r="Z1767" s="142" t="s">
        <v>120</v>
      </c>
      <c r="AA1767" s="142" t="s">
        <v>54</v>
      </c>
    </row>
    <row r="1768" spans="1:27">
      <c r="A1768" s="4">
        <v>7110</v>
      </c>
      <c r="B1768" s="4" t="s">
        <v>40</v>
      </c>
      <c r="C1768" s="4">
        <v>2231</v>
      </c>
      <c r="D1768" s="4" t="s">
        <v>45</v>
      </c>
      <c r="E1768" s="179">
        <v>41299</v>
      </c>
      <c r="K1768" s="182">
        <v>1000022764</v>
      </c>
      <c r="L1768" s="177">
        <v>41300</v>
      </c>
      <c r="P1768" s="141" t="s">
        <v>54</v>
      </c>
      <c r="U1768" s="141" t="s">
        <v>54</v>
      </c>
      <c r="V1768" s="9">
        <v>0.93819444444444444</v>
      </c>
      <c r="W1768" s="12">
        <v>5.2083333333333336E-2</v>
      </c>
      <c r="Z1768" s="142" t="s">
        <v>120</v>
      </c>
      <c r="AA1768" s="142" t="s">
        <v>54</v>
      </c>
    </row>
    <row r="1769" spans="1:27">
      <c r="A1769" s="4">
        <v>7110</v>
      </c>
      <c r="B1769" s="4" t="s">
        <v>40</v>
      </c>
      <c r="C1769" s="4">
        <v>1415</v>
      </c>
      <c r="D1769" s="4" t="s">
        <v>45</v>
      </c>
      <c r="E1769" s="179">
        <v>41299</v>
      </c>
      <c r="K1769" s="182">
        <v>1000026521</v>
      </c>
      <c r="L1769" s="177">
        <v>41299</v>
      </c>
      <c r="P1769" s="141" t="s">
        <v>54</v>
      </c>
      <c r="U1769" s="141" t="s">
        <v>54</v>
      </c>
      <c r="V1769" s="9">
        <v>0.59375</v>
      </c>
      <c r="W1769" s="12">
        <v>0.69097222222222221</v>
      </c>
      <c r="Z1769" s="142" t="s">
        <v>120</v>
      </c>
      <c r="AA1769" s="142" t="s">
        <v>54</v>
      </c>
    </row>
    <row r="1770" spans="1:27">
      <c r="A1770" s="4">
        <v>7110</v>
      </c>
      <c r="B1770" s="4" t="s">
        <v>40</v>
      </c>
      <c r="C1770" s="4">
        <v>1409</v>
      </c>
      <c r="D1770" s="4" t="s">
        <v>45</v>
      </c>
      <c r="E1770" s="179">
        <v>41299</v>
      </c>
      <c r="K1770" s="182">
        <v>1000092505</v>
      </c>
      <c r="L1770" s="177">
        <v>41299</v>
      </c>
      <c r="P1770" s="141" t="s">
        <v>54</v>
      </c>
      <c r="U1770" s="141" t="s">
        <v>54</v>
      </c>
      <c r="V1770" s="9">
        <v>0.58958333333333335</v>
      </c>
      <c r="W1770" s="12">
        <v>0.83333333333333337</v>
      </c>
      <c r="Z1770" s="142" t="s">
        <v>120</v>
      </c>
      <c r="AA1770" s="142" t="s">
        <v>54</v>
      </c>
    </row>
    <row r="1771" spans="1:27">
      <c r="A1771" s="4">
        <v>7110</v>
      </c>
      <c r="B1771" s="4" t="s">
        <v>40</v>
      </c>
      <c r="C1771" s="4">
        <v>1119</v>
      </c>
      <c r="D1771" s="4" t="s">
        <v>45</v>
      </c>
      <c r="E1771" s="179">
        <v>41299</v>
      </c>
      <c r="K1771" s="182">
        <v>1000094002</v>
      </c>
      <c r="L1771" s="177">
        <v>41299</v>
      </c>
      <c r="P1771" s="141" t="s">
        <v>54</v>
      </c>
      <c r="U1771" s="141" t="s">
        <v>54</v>
      </c>
      <c r="V1771" s="9">
        <v>0.47152777777777777</v>
      </c>
      <c r="W1771" s="12">
        <v>0.65208333333333335</v>
      </c>
      <c r="Z1771" s="142" t="s">
        <v>120</v>
      </c>
      <c r="AA1771" s="142" t="s">
        <v>54</v>
      </c>
    </row>
    <row r="1772" spans="1:27">
      <c r="A1772" s="4">
        <v>7110</v>
      </c>
      <c r="B1772" s="4" t="s">
        <v>40</v>
      </c>
      <c r="C1772" s="4">
        <v>1013</v>
      </c>
      <c r="D1772" s="4" t="s">
        <v>45</v>
      </c>
      <c r="E1772" s="179">
        <v>41299</v>
      </c>
      <c r="K1772" s="182">
        <v>1000145165</v>
      </c>
      <c r="L1772" s="177">
        <v>41299</v>
      </c>
      <c r="P1772" s="141" t="s">
        <v>54</v>
      </c>
      <c r="U1772" s="141" t="s">
        <v>54</v>
      </c>
      <c r="V1772" s="9">
        <v>0.42569444444444443</v>
      </c>
      <c r="W1772" s="12">
        <v>0.64861111111111114</v>
      </c>
      <c r="Z1772" s="142" t="s">
        <v>120</v>
      </c>
      <c r="AA1772" s="142" t="s">
        <v>54</v>
      </c>
    </row>
    <row r="1773" spans="1:27">
      <c r="A1773" s="4">
        <v>7108</v>
      </c>
      <c r="B1773" s="4" t="s">
        <v>38</v>
      </c>
      <c r="C1773" s="4">
        <v>1652</v>
      </c>
      <c r="D1773" s="4" t="s">
        <v>45</v>
      </c>
      <c r="E1773" s="179">
        <v>41299</v>
      </c>
      <c r="K1773" s="182">
        <v>1000155707</v>
      </c>
      <c r="L1773" s="177">
        <v>41299</v>
      </c>
      <c r="P1773" s="141" t="s">
        <v>54</v>
      </c>
      <c r="U1773" s="141" t="s">
        <v>54</v>
      </c>
      <c r="V1773" s="9">
        <v>0.70277777777777772</v>
      </c>
      <c r="W1773" s="12">
        <v>0.79166666666666663</v>
      </c>
      <c r="Z1773" s="142" t="s">
        <v>120</v>
      </c>
      <c r="AA1773" s="142" t="s">
        <v>54</v>
      </c>
    </row>
    <row r="1774" spans="1:27">
      <c r="A1774" s="4">
        <v>7108</v>
      </c>
      <c r="B1774" s="4" t="s">
        <v>38</v>
      </c>
      <c r="C1774" s="4">
        <v>1024</v>
      </c>
      <c r="D1774" s="4" t="s">
        <v>45</v>
      </c>
      <c r="E1774" s="179">
        <v>41299</v>
      </c>
      <c r="K1774" s="182">
        <v>1000162991</v>
      </c>
      <c r="L1774" s="177">
        <v>41299</v>
      </c>
      <c r="P1774" s="141" t="s">
        <v>54</v>
      </c>
      <c r="U1774" s="141" t="s">
        <v>54</v>
      </c>
      <c r="V1774" s="9">
        <v>0.43333333333333335</v>
      </c>
      <c r="W1774" s="12">
        <v>0.72361111111111109</v>
      </c>
      <c r="Z1774" s="142" t="s">
        <v>120</v>
      </c>
      <c r="AA1774" s="142" t="s">
        <v>54</v>
      </c>
    </row>
    <row r="1775" spans="1:27">
      <c r="A1775" s="4">
        <v>7108</v>
      </c>
      <c r="B1775" s="4" t="s">
        <v>38</v>
      </c>
      <c r="C1775" s="4">
        <v>1545</v>
      </c>
      <c r="D1775" s="4" t="s">
        <v>47</v>
      </c>
      <c r="E1775" s="179">
        <v>41299</v>
      </c>
      <c r="K1775" s="182">
        <v>1000180005</v>
      </c>
      <c r="L1775" s="177">
        <v>41299</v>
      </c>
      <c r="P1775" s="141" t="s">
        <v>54</v>
      </c>
      <c r="U1775" s="141" t="s">
        <v>54</v>
      </c>
      <c r="V1775" s="9">
        <v>0.65625</v>
      </c>
      <c r="W1775" s="12">
        <v>0.68472222222222223</v>
      </c>
      <c r="Z1775" s="142" t="s">
        <v>120</v>
      </c>
      <c r="AA1775" s="142" t="s">
        <v>54</v>
      </c>
    </row>
    <row r="1776" spans="1:27">
      <c r="A1776" s="4">
        <v>7110</v>
      </c>
      <c r="B1776" s="4" t="s">
        <v>40</v>
      </c>
      <c r="C1776" s="4">
        <v>1002</v>
      </c>
      <c r="D1776" s="4" t="s">
        <v>45</v>
      </c>
      <c r="E1776" s="179">
        <v>41299</v>
      </c>
      <c r="K1776" s="182">
        <v>1000181252</v>
      </c>
      <c r="L1776" s="177">
        <v>41299</v>
      </c>
      <c r="P1776" s="141" t="s">
        <v>54</v>
      </c>
      <c r="U1776" s="141" t="s">
        <v>54</v>
      </c>
      <c r="V1776" s="9">
        <v>0.41805555555555557</v>
      </c>
      <c r="W1776" s="12">
        <v>0.7006944444444444</v>
      </c>
      <c r="Z1776" s="142" t="s">
        <v>120</v>
      </c>
      <c r="AA1776" s="142" t="s">
        <v>54</v>
      </c>
    </row>
    <row r="1777" spans="1:27">
      <c r="A1777" s="4">
        <v>7108</v>
      </c>
      <c r="B1777" s="4" t="s">
        <v>38</v>
      </c>
      <c r="C1777" s="4">
        <v>1637</v>
      </c>
      <c r="D1777" s="4" t="s">
        <v>45</v>
      </c>
      <c r="E1777" s="179">
        <v>41299</v>
      </c>
      <c r="K1777" s="182">
        <v>1000185115</v>
      </c>
      <c r="L1777" s="177">
        <v>41300</v>
      </c>
      <c r="P1777" s="141" t="s">
        <v>54</v>
      </c>
      <c r="U1777" s="141" t="s">
        <v>54</v>
      </c>
      <c r="V1777" s="9">
        <v>0.69236111111111109</v>
      </c>
      <c r="W1777" s="12">
        <v>5.5555555555555552E-2</v>
      </c>
      <c r="Z1777" s="142" t="s">
        <v>120</v>
      </c>
      <c r="AA1777" s="142" t="s">
        <v>54</v>
      </c>
    </row>
    <row r="1778" spans="1:27">
      <c r="A1778" s="4">
        <v>7107</v>
      </c>
      <c r="B1778" s="4" t="s">
        <v>39</v>
      </c>
      <c r="C1778" s="4">
        <v>1637</v>
      </c>
      <c r="D1778" s="4" t="s">
        <v>38</v>
      </c>
      <c r="E1778" s="179">
        <v>41299</v>
      </c>
      <c r="K1778" s="182">
        <v>1000185115</v>
      </c>
      <c r="L1778" s="177">
        <v>41300</v>
      </c>
      <c r="P1778" s="141">
        <v>0</v>
      </c>
      <c r="U1778" s="141" t="s">
        <v>54</v>
      </c>
      <c r="V1778" s="9">
        <v>0.69236111111111109</v>
      </c>
      <c r="W1778" s="12">
        <v>6.1111111111111109E-2</v>
      </c>
      <c r="Z1778" s="142" t="s">
        <v>120</v>
      </c>
      <c r="AA1778" s="142" t="s">
        <v>54</v>
      </c>
    </row>
    <row r="1779" spans="1:27">
      <c r="A1779" s="4">
        <v>7110</v>
      </c>
      <c r="B1779" s="4" t="s">
        <v>40</v>
      </c>
      <c r="C1779" s="4">
        <v>58</v>
      </c>
      <c r="D1779" s="4" t="s">
        <v>45</v>
      </c>
      <c r="E1779" s="179">
        <v>41299</v>
      </c>
      <c r="K1779" s="182">
        <v>1000219167</v>
      </c>
      <c r="L1779" s="177">
        <v>41299</v>
      </c>
      <c r="P1779" s="141" t="s">
        <v>54</v>
      </c>
      <c r="U1779" s="141" t="s">
        <v>54</v>
      </c>
      <c r="V1779" s="9">
        <v>4.027777777777778E-2</v>
      </c>
      <c r="W1779" s="12">
        <v>0.22916666666666666</v>
      </c>
      <c r="Z1779" s="142" t="s">
        <v>120</v>
      </c>
      <c r="AA1779" s="142" t="s">
        <v>54</v>
      </c>
    </row>
    <row r="1780" spans="1:27">
      <c r="A1780" s="4">
        <v>7110</v>
      </c>
      <c r="B1780" s="4" t="s">
        <v>49</v>
      </c>
      <c r="C1780" s="4">
        <v>1430</v>
      </c>
      <c r="D1780" s="4" t="s">
        <v>45</v>
      </c>
      <c r="E1780" s="179">
        <v>41299</v>
      </c>
      <c r="K1780" s="182">
        <v>1000262531</v>
      </c>
      <c r="L1780" s="177">
        <v>41300</v>
      </c>
      <c r="P1780" s="141" t="s">
        <v>54</v>
      </c>
      <c r="U1780" s="141" t="s">
        <v>54</v>
      </c>
      <c r="V1780" s="9">
        <v>0.60416666666666663</v>
      </c>
      <c r="W1780" s="12">
        <v>0.45694444444444443</v>
      </c>
      <c r="Z1780" s="142" t="s">
        <v>120</v>
      </c>
      <c r="AA1780" s="142" t="s">
        <v>54</v>
      </c>
    </row>
    <row r="1781" spans="1:27">
      <c r="A1781" s="4">
        <v>7110</v>
      </c>
      <c r="B1781" s="4" t="s">
        <v>40</v>
      </c>
      <c r="C1781" s="4">
        <v>921</v>
      </c>
      <c r="D1781" s="4" t="s">
        <v>45</v>
      </c>
      <c r="E1781" s="179">
        <v>41299</v>
      </c>
      <c r="K1781" s="182">
        <v>1000265967</v>
      </c>
      <c r="L1781" s="177">
        <v>41299</v>
      </c>
      <c r="P1781" s="141" t="s">
        <v>54</v>
      </c>
      <c r="U1781" s="141" t="s">
        <v>54</v>
      </c>
      <c r="V1781" s="9">
        <v>0.38958333333333334</v>
      </c>
      <c r="W1781" s="12">
        <v>0.56180555555555556</v>
      </c>
      <c r="Z1781" s="142" t="s">
        <v>120</v>
      </c>
      <c r="AA1781" s="142" t="s">
        <v>54</v>
      </c>
    </row>
    <row r="1782" spans="1:27">
      <c r="A1782" s="4">
        <v>7110</v>
      </c>
      <c r="B1782" s="4" t="s">
        <v>40</v>
      </c>
      <c r="C1782" s="4">
        <v>2015</v>
      </c>
      <c r="D1782" s="4" t="s">
        <v>45</v>
      </c>
      <c r="E1782" s="179">
        <v>41299</v>
      </c>
      <c r="K1782" s="182">
        <v>1000287562</v>
      </c>
      <c r="L1782" s="177">
        <v>41300</v>
      </c>
      <c r="P1782" s="141" t="s">
        <v>54</v>
      </c>
      <c r="U1782" s="141" t="s">
        <v>54</v>
      </c>
      <c r="V1782" s="9">
        <v>0.84375</v>
      </c>
      <c r="W1782" s="12">
        <v>0.28819444444444442</v>
      </c>
      <c r="Z1782" s="142" t="s">
        <v>120</v>
      </c>
      <c r="AA1782" s="142" t="s">
        <v>54</v>
      </c>
    </row>
    <row r="1783" spans="1:27">
      <c r="A1783" s="4">
        <v>7108</v>
      </c>
      <c r="B1783" s="4" t="s">
        <v>38</v>
      </c>
      <c r="C1783" s="4">
        <v>1037</v>
      </c>
      <c r="D1783" s="4" t="s">
        <v>45</v>
      </c>
      <c r="E1783" s="179">
        <v>41299</v>
      </c>
      <c r="K1783" s="182">
        <v>1000288808</v>
      </c>
      <c r="L1783" s="177">
        <v>41299</v>
      </c>
      <c r="P1783" s="141" t="s">
        <v>54</v>
      </c>
      <c r="U1783" s="141" t="s">
        <v>54</v>
      </c>
      <c r="V1783" s="9">
        <v>0.44236111111111109</v>
      </c>
      <c r="W1783" s="12">
        <v>0.64097222222222228</v>
      </c>
      <c r="Z1783" s="142" t="s">
        <v>120</v>
      </c>
      <c r="AA1783" s="142" t="s">
        <v>54</v>
      </c>
    </row>
    <row r="1784" spans="1:27">
      <c r="A1784" s="4">
        <v>7110</v>
      </c>
      <c r="B1784" s="4" t="s">
        <v>40</v>
      </c>
      <c r="C1784" s="4">
        <v>1529</v>
      </c>
      <c r="D1784" s="4" t="s">
        <v>45</v>
      </c>
      <c r="E1784" s="179">
        <v>41299</v>
      </c>
      <c r="K1784" s="182">
        <v>1000315398</v>
      </c>
      <c r="L1784" s="177">
        <v>41300</v>
      </c>
      <c r="P1784" s="141" t="s">
        <v>54</v>
      </c>
      <c r="U1784" s="141" t="s">
        <v>54</v>
      </c>
      <c r="V1784" s="9">
        <v>0.64513888888888893</v>
      </c>
      <c r="W1784" s="12">
        <v>2.4305555555555556E-2</v>
      </c>
      <c r="Z1784" s="142" t="s">
        <v>120</v>
      </c>
      <c r="AA1784" s="142" t="s">
        <v>54</v>
      </c>
    </row>
    <row r="1785" spans="1:27">
      <c r="A1785" s="4">
        <v>7108</v>
      </c>
      <c r="B1785" s="4" t="s">
        <v>38</v>
      </c>
      <c r="C1785" s="4">
        <v>2058</v>
      </c>
      <c r="D1785" s="4" t="s">
        <v>45</v>
      </c>
      <c r="E1785" s="179">
        <v>41299</v>
      </c>
      <c r="K1785" s="182">
        <v>1000339812</v>
      </c>
      <c r="L1785" s="177">
        <v>41300</v>
      </c>
      <c r="P1785" s="141" t="s">
        <v>54</v>
      </c>
      <c r="U1785" s="141" t="s">
        <v>54</v>
      </c>
      <c r="V1785" s="9">
        <v>0.87361111111111112</v>
      </c>
      <c r="W1785" s="12">
        <v>6.3888888888888884E-2</v>
      </c>
      <c r="Z1785" s="142" t="s">
        <v>120</v>
      </c>
      <c r="AA1785" s="142" t="s">
        <v>54</v>
      </c>
    </row>
    <row r="1786" spans="1:27">
      <c r="A1786" s="4">
        <v>7108</v>
      </c>
      <c r="B1786" s="4" t="s">
        <v>38</v>
      </c>
      <c r="C1786" s="4">
        <v>1521</v>
      </c>
      <c r="D1786" s="4" t="s">
        <v>45</v>
      </c>
      <c r="E1786" s="179">
        <v>41299</v>
      </c>
      <c r="K1786" s="182">
        <v>1000346988</v>
      </c>
      <c r="L1786" s="177">
        <v>41300</v>
      </c>
      <c r="P1786" s="141" t="s">
        <v>54</v>
      </c>
      <c r="U1786" s="141" t="s">
        <v>54</v>
      </c>
      <c r="V1786" s="9">
        <v>0.63958333333333328</v>
      </c>
      <c r="W1786" s="12">
        <v>6.458333333333334E-2</v>
      </c>
      <c r="Z1786" s="142" t="s">
        <v>120</v>
      </c>
      <c r="AA1786" s="142" t="s">
        <v>54</v>
      </c>
    </row>
    <row r="1787" spans="1:27">
      <c r="A1787" s="4">
        <v>7110</v>
      </c>
      <c r="B1787" s="4" t="s">
        <v>40</v>
      </c>
      <c r="C1787" s="4">
        <v>1442</v>
      </c>
      <c r="D1787" s="4" t="s">
        <v>45</v>
      </c>
      <c r="E1787" s="179">
        <v>41299</v>
      </c>
      <c r="K1787" s="182">
        <v>1000367809</v>
      </c>
      <c r="L1787" s="177">
        <v>41299</v>
      </c>
      <c r="P1787" s="141" t="s">
        <v>54</v>
      </c>
      <c r="U1787" s="141" t="s">
        <v>54</v>
      </c>
      <c r="V1787" s="9">
        <v>0.61250000000000004</v>
      </c>
      <c r="W1787" s="12">
        <v>0.91666666666666663</v>
      </c>
      <c r="Z1787" s="142" t="s">
        <v>120</v>
      </c>
      <c r="AA1787" s="142" t="s">
        <v>54</v>
      </c>
    </row>
    <row r="1788" spans="1:27">
      <c r="A1788" s="4">
        <v>7110</v>
      </c>
      <c r="B1788" s="4" t="s">
        <v>40</v>
      </c>
      <c r="C1788" s="4">
        <v>846</v>
      </c>
      <c r="D1788" s="4" t="s">
        <v>45</v>
      </c>
      <c r="E1788" s="179">
        <v>41299</v>
      </c>
      <c r="K1788" s="182">
        <v>1000386487</v>
      </c>
      <c r="L1788" s="177">
        <v>41299</v>
      </c>
      <c r="P1788" s="141" t="s">
        <v>54</v>
      </c>
      <c r="U1788" s="141" t="s">
        <v>54</v>
      </c>
      <c r="V1788" s="9">
        <v>0.36527777777777776</v>
      </c>
      <c r="W1788" s="12">
        <v>0.43680555555555556</v>
      </c>
      <c r="Z1788" s="142" t="s">
        <v>120</v>
      </c>
      <c r="AA1788" s="142" t="s">
        <v>54</v>
      </c>
    </row>
    <row r="1789" spans="1:27">
      <c r="A1789" s="4">
        <v>7110</v>
      </c>
      <c r="B1789" s="4" t="s">
        <v>40</v>
      </c>
      <c r="C1789" s="4">
        <v>2236</v>
      </c>
      <c r="D1789" s="4" t="s">
        <v>45</v>
      </c>
      <c r="E1789" s="179">
        <v>41299</v>
      </c>
      <c r="K1789" s="182">
        <v>1000431822</v>
      </c>
      <c r="L1789" s="177">
        <v>41300</v>
      </c>
      <c r="P1789" s="141" t="s">
        <v>54</v>
      </c>
      <c r="U1789" s="141" t="s">
        <v>54</v>
      </c>
      <c r="V1789" s="9">
        <v>0.94166666666666665</v>
      </c>
      <c r="W1789" s="12">
        <v>7.9861111111111105E-2</v>
      </c>
      <c r="Z1789" s="142" t="s">
        <v>120</v>
      </c>
      <c r="AA1789" s="142" t="s">
        <v>54</v>
      </c>
    </row>
    <row r="1790" spans="1:27">
      <c r="A1790" s="4">
        <v>7110</v>
      </c>
      <c r="B1790" s="4" t="s">
        <v>40</v>
      </c>
      <c r="C1790" s="4">
        <v>2258</v>
      </c>
      <c r="D1790" s="4" t="s">
        <v>45</v>
      </c>
      <c r="E1790" s="179">
        <v>41299</v>
      </c>
      <c r="K1790" s="182">
        <v>1000446933</v>
      </c>
      <c r="L1790" s="177">
        <v>41300</v>
      </c>
      <c r="P1790" s="141" t="s">
        <v>54</v>
      </c>
      <c r="U1790" s="141" t="s">
        <v>54</v>
      </c>
      <c r="V1790" s="9">
        <v>0.95694444444444449</v>
      </c>
      <c r="W1790" s="12">
        <v>5.2083333333333336E-2</v>
      </c>
      <c r="Z1790" s="142" t="s">
        <v>120</v>
      </c>
      <c r="AA1790" s="142" t="s">
        <v>54</v>
      </c>
    </row>
    <row r="1791" spans="1:27">
      <c r="A1791" s="4">
        <v>7110</v>
      </c>
      <c r="B1791" s="4" t="s">
        <v>40</v>
      </c>
      <c r="C1791" s="4">
        <v>1127</v>
      </c>
      <c r="D1791" s="4" t="s">
        <v>45</v>
      </c>
      <c r="E1791" s="179">
        <v>41299</v>
      </c>
      <c r="K1791" s="182">
        <v>1000467785</v>
      </c>
      <c r="L1791" s="177">
        <v>41299</v>
      </c>
      <c r="P1791" s="141" t="s">
        <v>54</v>
      </c>
      <c r="U1791" s="141" t="s">
        <v>54</v>
      </c>
      <c r="V1791" s="9">
        <v>0.47708333333333336</v>
      </c>
      <c r="W1791" s="12">
        <v>0.53749999999999998</v>
      </c>
      <c r="Z1791" s="142" t="s">
        <v>120</v>
      </c>
      <c r="AA1791" s="142" t="s">
        <v>54</v>
      </c>
    </row>
    <row r="1792" spans="1:27">
      <c r="A1792" s="4">
        <v>7110</v>
      </c>
      <c r="B1792" s="4" t="s">
        <v>40</v>
      </c>
      <c r="C1792" s="4">
        <v>1632</v>
      </c>
      <c r="D1792" s="4" t="s">
        <v>45</v>
      </c>
      <c r="E1792" s="179">
        <v>41299</v>
      </c>
      <c r="K1792" s="182">
        <v>1000498593</v>
      </c>
      <c r="L1792" s="177">
        <v>41299</v>
      </c>
      <c r="P1792" s="141" t="s">
        <v>54</v>
      </c>
      <c r="U1792" s="141" t="s">
        <v>54</v>
      </c>
      <c r="V1792" s="9">
        <v>0.68888888888888888</v>
      </c>
      <c r="W1792" s="12">
        <v>0.74861111111111112</v>
      </c>
      <c r="Z1792" s="142" t="s">
        <v>120</v>
      </c>
      <c r="AA1792" s="142" t="s">
        <v>54</v>
      </c>
    </row>
    <row r="1793" spans="1:27">
      <c r="A1793" s="4">
        <v>7110</v>
      </c>
      <c r="B1793" s="4" t="s">
        <v>40</v>
      </c>
      <c r="C1793" s="4">
        <v>1215</v>
      </c>
      <c r="D1793" s="4" t="s">
        <v>45</v>
      </c>
      <c r="E1793" s="179">
        <v>41299</v>
      </c>
      <c r="K1793" s="182">
        <v>1000516931</v>
      </c>
      <c r="L1793" s="177">
        <v>41299</v>
      </c>
      <c r="P1793" s="141" t="s">
        <v>54</v>
      </c>
      <c r="U1793" s="141" t="s">
        <v>54</v>
      </c>
      <c r="V1793" s="9">
        <v>0.51041666666666663</v>
      </c>
      <c r="W1793" s="12">
        <v>0.74930555555555556</v>
      </c>
      <c r="Z1793" s="142" t="s">
        <v>120</v>
      </c>
      <c r="AA1793" s="142" t="s">
        <v>54</v>
      </c>
    </row>
    <row r="1794" spans="1:27">
      <c r="A1794" s="4">
        <v>7110</v>
      </c>
      <c r="B1794" s="4" t="s">
        <v>40</v>
      </c>
      <c r="C1794" s="4">
        <v>1156</v>
      </c>
      <c r="D1794" s="4" t="s">
        <v>45</v>
      </c>
      <c r="E1794" s="179">
        <v>41299</v>
      </c>
      <c r="K1794" s="182">
        <v>1000531254</v>
      </c>
      <c r="L1794" s="177">
        <v>41299</v>
      </c>
      <c r="P1794" s="141" t="s">
        <v>54</v>
      </c>
      <c r="U1794" s="141" t="s">
        <v>54</v>
      </c>
      <c r="V1794" s="9">
        <v>0.49722222222222223</v>
      </c>
      <c r="W1794" s="12">
        <v>0.83819444444444446</v>
      </c>
      <c r="Z1794" s="142" t="s">
        <v>120</v>
      </c>
      <c r="AA1794" s="142" t="s">
        <v>54</v>
      </c>
    </row>
    <row r="1795" spans="1:27">
      <c r="A1795" s="4">
        <v>7110</v>
      </c>
      <c r="B1795" s="4" t="s">
        <v>40</v>
      </c>
      <c r="C1795" s="4">
        <v>531</v>
      </c>
      <c r="D1795" s="4" t="s">
        <v>45</v>
      </c>
      <c r="E1795" s="179">
        <v>41299</v>
      </c>
      <c r="K1795" s="182">
        <v>1000536370</v>
      </c>
      <c r="L1795" s="177">
        <v>41299</v>
      </c>
      <c r="P1795" s="141" t="s">
        <v>54</v>
      </c>
      <c r="U1795" s="141" t="s">
        <v>54</v>
      </c>
      <c r="V1795" s="9">
        <v>0.2298611111111111</v>
      </c>
      <c r="W1795" s="12">
        <v>0.66527777777777775</v>
      </c>
      <c r="Z1795" s="142" t="s">
        <v>120</v>
      </c>
      <c r="AA1795" s="142" t="s">
        <v>54</v>
      </c>
    </row>
    <row r="1796" spans="1:27">
      <c r="A1796" s="4">
        <v>7108</v>
      </c>
      <c r="B1796" s="4" t="s">
        <v>38</v>
      </c>
      <c r="C1796" s="4">
        <v>1258</v>
      </c>
      <c r="D1796" s="4" t="s">
        <v>46</v>
      </c>
      <c r="E1796" s="179">
        <v>41299</v>
      </c>
      <c r="K1796" s="182">
        <v>1000560733</v>
      </c>
      <c r="L1796" s="177">
        <v>41299</v>
      </c>
      <c r="P1796" s="141" t="s">
        <v>54</v>
      </c>
      <c r="U1796" s="141" t="s">
        <v>54</v>
      </c>
      <c r="V1796" s="9">
        <v>0.54027777777777775</v>
      </c>
      <c r="W1796" s="12">
        <v>0.73472222222222228</v>
      </c>
      <c r="Z1796" s="142" t="s">
        <v>120</v>
      </c>
      <c r="AA1796" s="142" t="s">
        <v>54</v>
      </c>
    </row>
    <row r="1797" spans="1:27">
      <c r="A1797" s="4">
        <v>7107</v>
      </c>
      <c r="B1797" s="4" t="s">
        <v>39</v>
      </c>
      <c r="C1797" s="4">
        <v>1258</v>
      </c>
      <c r="D1797" s="4" t="s">
        <v>38</v>
      </c>
      <c r="E1797" s="179">
        <v>41299</v>
      </c>
      <c r="K1797" s="182">
        <v>1000560733</v>
      </c>
      <c r="L1797" s="177">
        <v>41299</v>
      </c>
      <c r="P1797" s="141">
        <v>0</v>
      </c>
      <c r="U1797" s="141" t="s">
        <v>54</v>
      </c>
      <c r="V1797" s="9">
        <v>0.54027777777777775</v>
      </c>
      <c r="W1797" s="12">
        <v>0.93541666666666667</v>
      </c>
      <c r="Z1797" s="142" t="s">
        <v>120</v>
      </c>
      <c r="AA1797" s="142" t="s">
        <v>54</v>
      </c>
    </row>
    <row r="1798" spans="1:27">
      <c r="A1798" s="4">
        <v>7108</v>
      </c>
      <c r="B1798" s="4" t="s">
        <v>38</v>
      </c>
      <c r="C1798" s="4">
        <v>1328</v>
      </c>
      <c r="D1798" s="4" t="s">
        <v>45</v>
      </c>
      <c r="E1798" s="179">
        <v>41299</v>
      </c>
      <c r="K1798" s="182">
        <v>1000566240</v>
      </c>
      <c r="L1798" s="177">
        <v>41299</v>
      </c>
      <c r="P1798" s="141" t="s">
        <v>54</v>
      </c>
      <c r="U1798" s="141" t="s">
        <v>54</v>
      </c>
      <c r="V1798" s="9">
        <v>0.56111111111111112</v>
      </c>
      <c r="W1798" s="12">
        <v>0.71319444444444446</v>
      </c>
      <c r="Z1798" s="142" t="s">
        <v>120</v>
      </c>
      <c r="AA1798" s="142" t="s">
        <v>54</v>
      </c>
    </row>
    <row r="1799" spans="1:27">
      <c r="A1799" s="4">
        <v>7108</v>
      </c>
      <c r="B1799" s="4" t="s">
        <v>38</v>
      </c>
      <c r="C1799" s="4">
        <v>1444</v>
      </c>
      <c r="D1799" s="4" t="s">
        <v>45</v>
      </c>
      <c r="E1799" s="179">
        <v>41299</v>
      </c>
      <c r="K1799" s="182">
        <v>1000570811</v>
      </c>
      <c r="L1799" s="177">
        <v>41299</v>
      </c>
      <c r="P1799" s="141" t="s">
        <v>54</v>
      </c>
      <c r="U1799" s="141" t="s">
        <v>54</v>
      </c>
      <c r="V1799" s="9">
        <v>0.61388888888888893</v>
      </c>
      <c r="W1799" s="12">
        <v>0.95833333333333337</v>
      </c>
      <c r="Z1799" s="142" t="s">
        <v>120</v>
      </c>
      <c r="AA1799" s="142" t="s">
        <v>54</v>
      </c>
    </row>
    <row r="1800" spans="1:27">
      <c r="A1800" s="4">
        <v>7110</v>
      </c>
      <c r="B1800" s="4" t="s">
        <v>40</v>
      </c>
      <c r="C1800" s="4">
        <v>914</v>
      </c>
      <c r="D1800" s="4" t="s">
        <v>45</v>
      </c>
      <c r="E1800" s="179">
        <v>41299</v>
      </c>
      <c r="K1800" s="182">
        <v>1000575163</v>
      </c>
      <c r="L1800" s="177">
        <v>41299</v>
      </c>
      <c r="P1800" s="141" t="s">
        <v>54</v>
      </c>
      <c r="U1800" s="141" t="s">
        <v>54</v>
      </c>
      <c r="V1800" s="9">
        <v>0.38472222222222224</v>
      </c>
      <c r="W1800" s="12">
        <v>0.64861111111111114</v>
      </c>
      <c r="Z1800" s="142" t="s">
        <v>120</v>
      </c>
      <c r="AA1800" s="142" t="s">
        <v>54</v>
      </c>
    </row>
    <row r="1801" spans="1:27">
      <c r="A1801" s="4">
        <v>7110</v>
      </c>
      <c r="B1801" s="4" t="s">
        <v>40</v>
      </c>
      <c r="C1801" s="4">
        <v>1041</v>
      </c>
      <c r="D1801" s="4" t="s">
        <v>47</v>
      </c>
      <c r="E1801" s="179">
        <v>41299</v>
      </c>
      <c r="K1801" s="182">
        <v>1000575175</v>
      </c>
      <c r="L1801" s="177">
        <v>41299</v>
      </c>
      <c r="P1801" s="141" t="s">
        <v>54</v>
      </c>
      <c r="U1801" s="141" t="s">
        <v>54</v>
      </c>
      <c r="V1801" s="9">
        <v>0.44513888888888886</v>
      </c>
      <c r="W1801" s="12">
        <v>0.68472222222222223</v>
      </c>
      <c r="Z1801" s="142" t="s">
        <v>120</v>
      </c>
      <c r="AA1801" s="142" t="s">
        <v>54</v>
      </c>
    </row>
    <row r="1802" spans="1:27">
      <c r="A1802" s="4">
        <v>7108</v>
      </c>
      <c r="B1802" s="4" t="s">
        <v>38</v>
      </c>
      <c r="C1802" s="4">
        <v>1141</v>
      </c>
      <c r="D1802" s="4" t="s">
        <v>45</v>
      </c>
      <c r="E1802" s="179">
        <v>41299</v>
      </c>
      <c r="K1802" s="182">
        <v>1000575189</v>
      </c>
      <c r="L1802" s="177">
        <v>41299</v>
      </c>
      <c r="P1802" s="141" t="s">
        <v>54</v>
      </c>
      <c r="U1802" s="141" t="s">
        <v>54</v>
      </c>
      <c r="V1802" s="9">
        <v>0.48680555555555555</v>
      </c>
      <c r="W1802" s="12">
        <v>0.77361111111111114</v>
      </c>
      <c r="Z1802" s="142" t="s">
        <v>120</v>
      </c>
      <c r="AA1802" s="142" t="s">
        <v>54</v>
      </c>
    </row>
    <row r="1803" spans="1:27">
      <c r="A1803" s="4">
        <v>7108</v>
      </c>
      <c r="B1803" s="4" t="s">
        <v>38</v>
      </c>
      <c r="C1803" s="4">
        <v>1241</v>
      </c>
      <c r="D1803" s="4" t="s">
        <v>45</v>
      </c>
      <c r="E1803" s="179">
        <v>41299</v>
      </c>
      <c r="K1803" s="182">
        <v>1000575198</v>
      </c>
      <c r="L1803" s="177">
        <v>41299</v>
      </c>
      <c r="P1803" s="141" t="s">
        <v>54</v>
      </c>
      <c r="U1803" s="141" t="s">
        <v>54</v>
      </c>
      <c r="V1803" s="9">
        <v>0.52847222222222223</v>
      </c>
      <c r="W1803" s="12">
        <v>0.68055555555555558</v>
      </c>
      <c r="Z1803" s="142" t="s">
        <v>120</v>
      </c>
      <c r="AA1803" s="142" t="s">
        <v>54</v>
      </c>
    </row>
    <row r="1804" spans="1:27">
      <c r="A1804" s="4">
        <v>7110</v>
      </c>
      <c r="B1804" s="4" t="s">
        <v>40</v>
      </c>
      <c r="C1804" s="4">
        <v>1406</v>
      </c>
      <c r="D1804" s="4" t="s">
        <v>45</v>
      </c>
      <c r="E1804" s="179">
        <v>41299</v>
      </c>
      <c r="K1804" s="182">
        <v>1000575208</v>
      </c>
      <c r="L1804" s="177">
        <v>41299</v>
      </c>
      <c r="P1804" s="141" t="s">
        <v>54</v>
      </c>
      <c r="U1804" s="141" t="s">
        <v>54</v>
      </c>
      <c r="V1804" s="9">
        <v>0.58750000000000002</v>
      </c>
      <c r="W1804" s="12">
        <v>0.65069444444444446</v>
      </c>
      <c r="Z1804" s="142" t="s">
        <v>120</v>
      </c>
      <c r="AA1804" s="142" t="s">
        <v>54</v>
      </c>
    </row>
    <row r="1805" spans="1:27">
      <c r="A1805" s="4">
        <v>7108</v>
      </c>
      <c r="B1805" s="4" t="s">
        <v>38</v>
      </c>
      <c r="C1805" s="4">
        <v>1457</v>
      </c>
      <c r="D1805" s="4" t="s">
        <v>45</v>
      </c>
      <c r="E1805" s="179">
        <v>41299</v>
      </c>
      <c r="K1805" s="182">
        <v>1000575215</v>
      </c>
      <c r="L1805" s="177">
        <v>41299</v>
      </c>
      <c r="P1805" s="141" t="s">
        <v>54</v>
      </c>
      <c r="U1805" s="141" t="s">
        <v>54</v>
      </c>
      <c r="V1805" s="9">
        <v>0.62291666666666667</v>
      </c>
      <c r="W1805" s="12">
        <v>0.8305555555555556</v>
      </c>
      <c r="Z1805" s="142" t="s">
        <v>120</v>
      </c>
      <c r="AA1805" s="142" t="s">
        <v>54</v>
      </c>
    </row>
    <row r="1806" spans="1:27">
      <c r="A1806" s="4">
        <v>7110</v>
      </c>
      <c r="B1806" s="4" t="s">
        <v>40</v>
      </c>
      <c r="C1806" s="4">
        <v>1536</v>
      </c>
      <c r="D1806" s="4" t="s">
        <v>45</v>
      </c>
      <c r="E1806" s="179">
        <v>41299</v>
      </c>
      <c r="K1806" s="182">
        <v>1000575224</v>
      </c>
      <c r="L1806" s="177">
        <v>41299</v>
      </c>
      <c r="P1806" s="141" t="s">
        <v>54</v>
      </c>
      <c r="U1806" s="141" t="s">
        <v>54</v>
      </c>
      <c r="V1806" s="9">
        <v>0.65</v>
      </c>
      <c r="W1806" s="12">
        <v>0.74930555555555556</v>
      </c>
      <c r="Z1806" s="142" t="s">
        <v>120</v>
      </c>
      <c r="AA1806" s="142" t="s">
        <v>54</v>
      </c>
    </row>
    <row r="1807" spans="1:27">
      <c r="A1807" s="4">
        <v>7108</v>
      </c>
      <c r="B1807" s="4" t="s">
        <v>38</v>
      </c>
      <c r="C1807" s="4">
        <v>1554</v>
      </c>
      <c r="D1807" s="4" t="s">
        <v>45</v>
      </c>
      <c r="E1807" s="179">
        <v>41299</v>
      </c>
      <c r="K1807" s="182">
        <v>1000575230</v>
      </c>
      <c r="L1807" s="177">
        <v>41300</v>
      </c>
      <c r="P1807" s="141" t="s">
        <v>54</v>
      </c>
      <c r="U1807" s="141" t="s">
        <v>54</v>
      </c>
      <c r="V1807" s="9">
        <v>0.66249999999999998</v>
      </c>
      <c r="W1807" s="12">
        <v>8.1250000000000003E-2</v>
      </c>
      <c r="Z1807" s="142" t="s">
        <v>120</v>
      </c>
      <c r="AA1807" s="142" t="s">
        <v>54</v>
      </c>
    </row>
    <row r="1808" spans="1:27">
      <c r="A1808" s="4">
        <v>7110</v>
      </c>
      <c r="B1808" s="4" t="s">
        <v>52</v>
      </c>
      <c r="C1808" s="4">
        <v>1801</v>
      </c>
      <c r="D1808" s="4" t="s">
        <v>45</v>
      </c>
      <c r="E1808" s="179">
        <v>41299</v>
      </c>
      <c r="K1808" s="182">
        <v>1000575240</v>
      </c>
      <c r="L1808" s="177">
        <v>41299</v>
      </c>
      <c r="P1808" s="141" t="s">
        <v>54</v>
      </c>
      <c r="U1808" s="141" t="s">
        <v>54</v>
      </c>
      <c r="V1808" s="9">
        <v>0.75069444444444444</v>
      </c>
      <c r="W1808" s="12">
        <v>0.75694444444444442</v>
      </c>
      <c r="Z1808" s="142" t="s">
        <v>120</v>
      </c>
      <c r="AA1808" s="142" t="s">
        <v>54</v>
      </c>
    </row>
    <row r="1809" spans="1:27">
      <c r="A1809" s="4">
        <v>7110</v>
      </c>
      <c r="B1809" s="4" t="s">
        <v>40</v>
      </c>
      <c r="C1809" s="4">
        <v>1829</v>
      </c>
      <c r="D1809" s="4" t="s">
        <v>45</v>
      </c>
      <c r="E1809" s="179">
        <v>41299</v>
      </c>
      <c r="K1809" s="182">
        <v>1000575242</v>
      </c>
      <c r="L1809" s="177">
        <v>41299</v>
      </c>
      <c r="P1809" s="141" t="s">
        <v>54</v>
      </c>
      <c r="U1809" s="141" t="s">
        <v>54</v>
      </c>
      <c r="V1809" s="9">
        <v>0.77013888888888893</v>
      </c>
      <c r="W1809" s="12">
        <v>0.8354166666666667</v>
      </c>
      <c r="Z1809" s="142" t="s">
        <v>120</v>
      </c>
      <c r="AA1809" s="142" t="s">
        <v>54</v>
      </c>
    </row>
    <row r="1810" spans="1:27">
      <c r="A1810" s="4">
        <v>7110</v>
      </c>
      <c r="B1810" s="4" t="s">
        <v>40</v>
      </c>
      <c r="C1810" s="4">
        <v>1902</v>
      </c>
      <c r="D1810" s="4" t="s">
        <v>45</v>
      </c>
      <c r="E1810" s="179">
        <v>41299</v>
      </c>
      <c r="K1810" s="182">
        <v>1000575244</v>
      </c>
      <c r="L1810" s="177">
        <v>41299</v>
      </c>
      <c r="P1810" s="141" t="s">
        <v>54</v>
      </c>
      <c r="U1810" s="141" t="s">
        <v>54</v>
      </c>
      <c r="V1810" s="9">
        <v>0.79305555555555551</v>
      </c>
      <c r="W1810" s="12">
        <v>0.84027777777777779</v>
      </c>
      <c r="Z1810" s="142" t="s">
        <v>120</v>
      </c>
      <c r="AA1810" s="142" t="s">
        <v>54</v>
      </c>
    </row>
    <row r="1811" spans="1:27">
      <c r="A1811" s="4">
        <v>7110</v>
      </c>
      <c r="B1811" s="4" t="s">
        <v>40</v>
      </c>
      <c r="C1811" s="4">
        <v>1955</v>
      </c>
      <c r="D1811" s="4" t="s">
        <v>45</v>
      </c>
      <c r="E1811" s="179">
        <v>41299</v>
      </c>
      <c r="K1811" s="182">
        <v>1000575246</v>
      </c>
      <c r="L1811" s="177">
        <v>41299</v>
      </c>
      <c r="P1811" s="141" t="s">
        <v>54</v>
      </c>
      <c r="U1811" s="141" t="s">
        <v>54</v>
      </c>
      <c r="V1811" s="9">
        <v>0.82986111111111116</v>
      </c>
      <c r="W1811" s="12">
        <v>0.89583333333333337</v>
      </c>
      <c r="Z1811" s="142" t="s">
        <v>120</v>
      </c>
      <c r="AA1811" s="142" t="s">
        <v>54</v>
      </c>
    </row>
    <row r="1812" spans="1:27">
      <c r="A1812" s="4">
        <v>7110</v>
      </c>
      <c r="B1812" s="4" t="s">
        <v>40</v>
      </c>
      <c r="C1812" s="4">
        <v>2210</v>
      </c>
      <c r="D1812" s="4" t="s">
        <v>45</v>
      </c>
      <c r="E1812" s="179">
        <v>41299</v>
      </c>
      <c r="K1812" s="182">
        <v>1000575252</v>
      </c>
      <c r="L1812" s="177">
        <v>41300</v>
      </c>
      <c r="P1812" s="141" t="s">
        <v>54</v>
      </c>
      <c r="U1812" s="141" t="s">
        <v>54</v>
      </c>
      <c r="V1812" s="9">
        <v>0.92361111111111116</v>
      </c>
      <c r="W1812" s="12">
        <v>8.3333333333333329E-2</v>
      </c>
      <c r="Z1812" s="142" t="s">
        <v>120</v>
      </c>
      <c r="AA1812" s="142" t="s">
        <v>54</v>
      </c>
    </row>
    <row r="1813" spans="1:27">
      <c r="A1813" s="4">
        <v>7110</v>
      </c>
      <c r="B1813" s="4" t="s">
        <v>40</v>
      </c>
      <c r="C1813" s="4">
        <v>1631</v>
      </c>
      <c r="D1813" s="4" t="s">
        <v>45</v>
      </c>
      <c r="E1813" s="179">
        <v>41300</v>
      </c>
      <c r="K1813" s="182">
        <v>249300</v>
      </c>
      <c r="L1813" s="177">
        <v>41300</v>
      </c>
      <c r="P1813" s="141" t="s">
        <v>54</v>
      </c>
      <c r="U1813" s="141" t="s">
        <v>54</v>
      </c>
      <c r="V1813" s="9">
        <v>0.68819444444444444</v>
      </c>
      <c r="W1813" s="12">
        <v>0.77777777777777779</v>
      </c>
      <c r="Z1813" s="142" t="s">
        <v>120</v>
      </c>
      <c r="AA1813" s="142" t="s">
        <v>54</v>
      </c>
    </row>
    <row r="1814" spans="1:27">
      <c r="A1814" s="4">
        <v>7110</v>
      </c>
      <c r="B1814" s="4" t="s">
        <v>40</v>
      </c>
      <c r="C1814" s="4">
        <v>2354</v>
      </c>
      <c r="D1814" s="4" t="s">
        <v>45</v>
      </c>
      <c r="E1814" s="179">
        <v>41300</v>
      </c>
      <c r="K1814" s="182">
        <v>84002453</v>
      </c>
      <c r="L1814" s="177">
        <v>41301</v>
      </c>
      <c r="P1814" s="141" t="s">
        <v>54</v>
      </c>
      <c r="U1814" s="141" t="s">
        <v>54</v>
      </c>
      <c r="V1814" s="9">
        <v>0.99583333333333335</v>
      </c>
      <c r="W1814" s="12">
        <v>8.611111111111111E-2</v>
      </c>
      <c r="Z1814" s="142" t="s">
        <v>120</v>
      </c>
      <c r="AA1814" s="142" t="s">
        <v>54</v>
      </c>
    </row>
    <row r="1815" spans="1:27">
      <c r="A1815" s="4">
        <v>7110</v>
      </c>
      <c r="B1815" s="4" t="s">
        <v>40</v>
      </c>
      <c r="C1815" s="4">
        <v>1116</v>
      </c>
      <c r="D1815" s="4" t="s">
        <v>45</v>
      </c>
      <c r="E1815" s="179">
        <v>41300</v>
      </c>
      <c r="K1815" s="182">
        <v>85001180</v>
      </c>
      <c r="L1815" s="177">
        <v>41300</v>
      </c>
      <c r="P1815" s="141" t="s">
        <v>54</v>
      </c>
      <c r="U1815" s="141" t="s">
        <v>54</v>
      </c>
      <c r="V1815" s="9">
        <v>0.46944444444444444</v>
      </c>
      <c r="W1815" s="12">
        <v>0.75</v>
      </c>
      <c r="Z1815" s="142" t="s">
        <v>120</v>
      </c>
      <c r="AA1815" s="142" t="s">
        <v>54</v>
      </c>
    </row>
    <row r="1816" spans="1:27">
      <c r="A1816" s="4">
        <v>7108</v>
      </c>
      <c r="B1816" s="4" t="s">
        <v>38</v>
      </c>
      <c r="C1816" s="4">
        <v>1343</v>
      </c>
      <c r="D1816" s="4" t="s">
        <v>45</v>
      </c>
      <c r="E1816" s="179">
        <v>41300</v>
      </c>
      <c r="K1816" s="182">
        <v>90051232</v>
      </c>
      <c r="L1816" s="177">
        <v>41300</v>
      </c>
      <c r="P1816" s="141" t="s">
        <v>54</v>
      </c>
      <c r="U1816" s="141" t="s">
        <v>54</v>
      </c>
      <c r="V1816" s="9">
        <v>0.57152777777777775</v>
      </c>
      <c r="W1816" s="12">
        <v>0.82152777777777775</v>
      </c>
      <c r="Z1816" s="142" t="s">
        <v>120</v>
      </c>
      <c r="AA1816" s="142" t="s">
        <v>54</v>
      </c>
    </row>
    <row r="1817" spans="1:27">
      <c r="A1817" s="4">
        <v>7107</v>
      </c>
      <c r="B1817" s="4" t="s">
        <v>39</v>
      </c>
      <c r="C1817" s="4">
        <v>1343</v>
      </c>
      <c r="D1817" s="4" t="s">
        <v>38</v>
      </c>
      <c r="E1817" s="179">
        <v>41300</v>
      </c>
      <c r="K1817" s="182">
        <v>90051232</v>
      </c>
      <c r="L1817" s="177">
        <v>41301</v>
      </c>
      <c r="P1817" s="141">
        <v>0</v>
      </c>
      <c r="U1817" s="141" t="s">
        <v>54</v>
      </c>
      <c r="V1817" s="9">
        <v>0.57152777777777775</v>
      </c>
      <c r="W1817" s="12">
        <v>6.458333333333334E-2</v>
      </c>
      <c r="Z1817" s="142" t="s">
        <v>120</v>
      </c>
      <c r="AA1817" s="142" t="s">
        <v>54</v>
      </c>
    </row>
    <row r="1818" spans="1:27">
      <c r="A1818" s="4">
        <v>7108</v>
      </c>
      <c r="B1818" s="4" t="s">
        <v>38</v>
      </c>
      <c r="C1818" s="4">
        <v>1201</v>
      </c>
      <c r="D1818" s="4" t="s">
        <v>45</v>
      </c>
      <c r="E1818" s="179">
        <v>41300</v>
      </c>
      <c r="K1818" s="182">
        <v>90124175</v>
      </c>
      <c r="L1818" s="177">
        <v>41300</v>
      </c>
      <c r="P1818" s="141" t="s">
        <v>54</v>
      </c>
      <c r="U1818" s="141" t="s">
        <v>54</v>
      </c>
      <c r="V1818" s="9">
        <v>0.50069444444444444</v>
      </c>
      <c r="W1818" s="12">
        <v>0.95833333333333337</v>
      </c>
      <c r="Z1818" s="142" t="s">
        <v>120</v>
      </c>
      <c r="AA1818" s="142" t="s">
        <v>54</v>
      </c>
    </row>
    <row r="1819" spans="1:27">
      <c r="A1819" s="4">
        <v>7107</v>
      </c>
      <c r="B1819" s="4" t="s">
        <v>39</v>
      </c>
      <c r="C1819" s="4">
        <v>1201</v>
      </c>
      <c r="D1819" s="4" t="s">
        <v>38</v>
      </c>
      <c r="E1819" s="179">
        <v>41300</v>
      </c>
      <c r="K1819" s="182">
        <v>90124175</v>
      </c>
      <c r="L1819" s="177">
        <v>41300</v>
      </c>
      <c r="P1819" s="141">
        <v>0</v>
      </c>
      <c r="U1819" s="141" t="s">
        <v>54</v>
      </c>
      <c r="V1819" s="9">
        <v>0.50069444444444444</v>
      </c>
      <c r="W1819" s="12">
        <v>0.99444444444444446</v>
      </c>
      <c r="Z1819" s="142" t="s">
        <v>120</v>
      </c>
      <c r="AA1819" s="142" t="s">
        <v>54</v>
      </c>
    </row>
    <row r="1820" spans="1:27">
      <c r="A1820" s="4">
        <v>7110</v>
      </c>
      <c r="B1820" s="4" t="s">
        <v>40</v>
      </c>
      <c r="C1820" s="4">
        <v>306</v>
      </c>
      <c r="D1820" s="4" t="s">
        <v>45</v>
      </c>
      <c r="E1820" s="179">
        <v>41300</v>
      </c>
      <c r="K1820" s="182">
        <v>90131712</v>
      </c>
      <c r="L1820" s="177">
        <v>41300</v>
      </c>
      <c r="P1820" s="141" t="s">
        <v>54</v>
      </c>
      <c r="U1820" s="141" t="s">
        <v>54</v>
      </c>
      <c r="V1820" s="9">
        <v>0.12916666666666668</v>
      </c>
      <c r="W1820" s="12">
        <v>0.21527777777777779</v>
      </c>
      <c r="Z1820" s="142" t="s">
        <v>120</v>
      </c>
      <c r="AA1820" s="142" t="s">
        <v>54</v>
      </c>
    </row>
    <row r="1821" spans="1:27">
      <c r="A1821" s="4">
        <v>7110</v>
      </c>
      <c r="B1821" s="4" t="s">
        <v>40</v>
      </c>
      <c r="C1821" s="4">
        <v>1724</v>
      </c>
      <c r="D1821" s="4" t="s">
        <v>45</v>
      </c>
      <c r="E1821" s="179">
        <v>41300</v>
      </c>
      <c r="K1821" s="182">
        <v>90173489</v>
      </c>
      <c r="L1821" s="177">
        <v>41300</v>
      </c>
      <c r="P1821" s="141" t="s">
        <v>54</v>
      </c>
      <c r="U1821" s="141" t="s">
        <v>54</v>
      </c>
      <c r="V1821" s="9">
        <v>0.72499999999999998</v>
      </c>
      <c r="W1821" s="12">
        <v>0.94305555555555554</v>
      </c>
      <c r="Z1821" s="142" t="s">
        <v>120</v>
      </c>
      <c r="AA1821" s="142" t="s">
        <v>54</v>
      </c>
    </row>
    <row r="1822" spans="1:27">
      <c r="A1822" s="4">
        <v>7108</v>
      </c>
      <c r="B1822" s="4" t="s">
        <v>38</v>
      </c>
      <c r="C1822" s="4">
        <v>1219</v>
      </c>
      <c r="D1822" s="4" t="s">
        <v>45</v>
      </c>
      <c r="E1822" s="179">
        <v>41300</v>
      </c>
      <c r="K1822" s="182">
        <v>99007043</v>
      </c>
      <c r="L1822" s="177">
        <v>41300</v>
      </c>
      <c r="P1822" s="141" t="s">
        <v>54</v>
      </c>
      <c r="U1822" s="141" t="s">
        <v>54</v>
      </c>
      <c r="V1822" s="9">
        <v>0.5131944444444444</v>
      </c>
      <c r="W1822" s="12">
        <v>0.65486111111111112</v>
      </c>
      <c r="Z1822" s="142" t="s">
        <v>120</v>
      </c>
      <c r="AA1822" s="142" t="s">
        <v>54</v>
      </c>
    </row>
    <row r="1823" spans="1:27">
      <c r="A1823" s="4">
        <v>7108</v>
      </c>
      <c r="B1823" s="4" t="s">
        <v>38</v>
      </c>
      <c r="C1823" s="4">
        <v>1556</v>
      </c>
      <c r="D1823" s="4" t="s">
        <v>45</v>
      </c>
      <c r="E1823" s="179">
        <v>41300</v>
      </c>
      <c r="K1823" s="182">
        <v>99015487</v>
      </c>
      <c r="L1823" s="177">
        <v>41300</v>
      </c>
      <c r="P1823" s="141" t="s">
        <v>54</v>
      </c>
      <c r="U1823" s="141" t="s">
        <v>54</v>
      </c>
      <c r="V1823" s="9">
        <v>0.66388888888888886</v>
      </c>
      <c r="W1823" s="12">
        <v>0.91388888888888886</v>
      </c>
      <c r="Z1823" s="142" t="s">
        <v>120</v>
      </c>
      <c r="AA1823" s="142" t="s">
        <v>54</v>
      </c>
    </row>
    <row r="1824" spans="1:27">
      <c r="A1824" s="4">
        <v>7107</v>
      </c>
      <c r="B1824" s="4" t="s">
        <v>39</v>
      </c>
      <c r="C1824" s="4">
        <v>1556</v>
      </c>
      <c r="D1824" s="4" t="s">
        <v>38</v>
      </c>
      <c r="E1824" s="179">
        <v>41300</v>
      </c>
      <c r="K1824" s="182">
        <v>99015487</v>
      </c>
      <c r="L1824" s="177">
        <v>41301</v>
      </c>
      <c r="P1824" s="141">
        <v>0</v>
      </c>
      <c r="U1824" s="141" t="s">
        <v>54</v>
      </c>
      <c r="V1824" s="9">
        <v>0.66388888888888886</v>
      </c>
      <c r="W1824" s="12">
        <v>0.54097222222222219</v>
      </c>
      <c r="Z1824" s="142" t="s">
        <v>120</v>
      </c>
      <c r="AA1824" s="142" t="s">
        <v>54</v>
      </c>
    </row>
    <row r="1825" spans="1:27">
      <c r="A1825" s="4">
        <v>7110</v>
      </c>
      <c r="B1825" s="4" t="s">
        <v>40</v>
      </c>
      <c r="C1825" s="4">
        <v>1653</v>
      </c>
      <c r="D1825" s="4" t="s">
        <v>45</v>
      </c>
      <c r="E1825" s="179">
        <v>41300</v>
      </c>
      <c r="K1825" s="182">
        <v>99018778</v>
      </c>
      <c r="L1825" s="177">
        <v>41300</v>
      </c>
      <c r="P1825" s="141" t="s">
        <v>54</v>
      </c>
      <c r="U1825" s="141" t="s">
        <v>54</v>
      </c>
      <c r="V1825" s="9">
        <v>0.70347222222222228</v>
      </c>
      <c r="W1825" s="12">
        <v>0.88888888888888884</v>
      </c>
      <c r="Z1825" s="142" t="s">
        <v>120</v>
      </c>
      <c r="AA1825" s="142" t="s">
        <v>54</v>
      </c>
    </row>
    <row r="1826" spans="1:27">
      <c r="A1826" s="4">
        <v>7110</v>
      </c>
      <c r="B1826" s="4" t="s">
        <v>40</v>
      </c>
      <c r="C1826" s="4">
        <v>1449</v>
      </c>
      <c r="D1826" s="4" t="s">
        <v>45</v>
      </c>
      <c r="E1826" s="179">
        <v>41300</v>
      </c>
      <c r="K1826" s="182">
        <v>99024383</v>
      </c>
      <c r="L1826" s="177">
        <v>41301</v>
      </c>
      <c r="P1826" s="141" t="s">
        <v>54</v>
      </c>
      <c r="U1826" s="141" t="s">
        <v>54</v>
      </c>
      <c r="V1826" s="9">
        <v>0.61736111111111114</v>
      </c>
      <c r="W1826" s="12">
        <v>8.2638888888888887E-2</v>
      </c>
      <c r="Z1826" s="142" t="s">
        <v>120</v>
      </c>
      <c r="AA1826" s="142" t="s">
        <v>54</v>
      </c>
    </row>
    <row r="1827" spans="1:27">
      <c r="A1827" s="4">
        <v>7110</v>
      </c>
      <c r="B1827" s="4" t="s">
        <v>40</v>
      </c>
      <c r="C1827" s="4">
        <v>2103</v>
      </c>
      <c r="D1827" s="4" t="s">
        <v>45</v>
      </c>
      <c r="E1827" s="179">
        <v>41300</v>
      </c>
      <c r="K1827" s="182">
        <v>99034629</v>
      </c>
      <c r="L1827" s="177">
        <v>41301</v>
      </c>
      <c r="P1827" s="141" t="s">
        <v>54</v>
      </c>
      <c r="U1827" s="141" t="s">
        <v>54</v>
      </c>
      <c r="V1827" s="9">
        <v>0.87708333333333333</v>
      </c>
      <c r="W1827" s="12">
        <v>2.7777777777777776E-2</v>
      </c>
      <c r="Z1827" s="142" t="s">
        <v>120</v>
      </c>
      <c r="AA1827" s="142" t="s">
        <v>54</v>
      </c>
    </row>
    <row r="1828" spans="1:27">
      <c r="A1828" s="4">
        <v>7110</v>
      </c>
      <c r="B1828" s="4" t="s">
        <v>40</v>
      </c>
      <c r="C1828" s="4">
        <v>1934</v>
      </c>
      <c r="D1828" s="4" t="s">
        <v>45</v>
      </c>
      <c r="E1828" s="179">
        <v>41300</v>
      </c>
      <c r="K1828" s="182">
        <v>99039222</v>
      </c>
      <c r="L1828" s="177">
        <v>41300</v>
      </c>
      <c r="P1828" s="141" t="s">
        <v>54</v>
      </c>
      <c r="U1828" s="141" t="s">
        <v>54</v>
      </c>
      <c r="V1828" s="9">
        <v>0.81527777777777777</v>
      </c>
      <c r="W1828" s="12">
        <v>0.92013888888888884</v>
      </c>
      <c r="Z1828" s="142" t="s">
        <v>120</v>
      </c>
      <c r="AA1828" s="142" t="s">
        <v>54</v>
      </c>
    </row>
    <row r="1829" spans="1:27">
      <c r="A1829" s="4">
        <v>7108</v>
      </c>
      <c r="B1829" s="4" t="s">
        <v>38</v>
      </c>
      <c r="C1829" s="4">
        <v>1357</v>
      </c>
      <c r="D1829" s="4" t="s">
        <v>45</v>
      </c>
      <c r="E1829" s="179">
        <v>41300</v>
      </c>
      <c r="K1829" s="182">
        <v>99041650</v>
      </c>
      <c r="L1829" s="177">
        <v>41300</v>
      </c>
      <c r="P1829" s="141" t="s">
        <v>54</v>
      </c>
      <c r="U1829" s="141" t="s">
        <v>54</v>
      </c>
      <c r="V1829" s="9">
        <v>0.58125000000000004</v>
      </c>
      <c r="W1829" s="12">
        <v>0.94374999999999998</v>
      </c>
      <c r="Z1829" s="142" t="s">
        <v>120</v>
      </c>
      <c r="AA1829" s="142" t="s">
        <v>54</v>
      </c>
    </row>
    <row r="1830" spans="1:27">
      <c r="A1830" s="4">
        <v>7110</v>
      </c>
      <c r="B1830" s="4" t="s">
        <v>44</v>
      </c>
      <c r="C1830" s="4">
        <v>805</v>
      </c>
      <c r="D1830" s="4" t="s">
        <v>45</v>
      </c>
      <c r="E1830" s="179">
        <v>41300</v>
      </c>
      <c r="K1830" s="182">
        <v>99043953</v>
      </c>
      <c r="L1830" s="177">
        <v>41300</v>
      </c>
      <c r="P1830" s="141" t="s">
        <v>54</v>
      </c>
      <c r="U1830" s="141" t="s">
        <v>54</v>
      </c>
      <c r="V1830" s="9">
        <v>0.33680555555555558</v>
      </c>
      <c r="W1830" s="12">
        <v>0.36319444444444443</v>
      </c>
      <c r="Z1830" s="142" t="s">
        <v>120</v>
      </c>
      <c r="AA1830" s="142" t="s">
        <v>54</v>
      </c>
    </row>
    <row r="1831" spans="1:27">
      <c r="A1831" s="4">
        <v>7110</v>
      </c>
      <c r="B1831" s="4" t="s">
        <v>40</v>
      </c>
      <c r="C1831" s="4">
        <v>1510</v>
      </c>
      <c r="D1831" s="4" t="s">
        <v>45</v>
      </c>
      <c r="E1831" s="179">
        <v>41300</v>
      </c>
      <c r="K1831" s="182">
        <v>199015454</v>
      </c>
      <c r="L1831" s="177">
        <v>41300</v>
      </c>
      <c r="P1831" s="141" t="s">
        <v>54</v>
      </c>
      <c r="U1831" s="141" t="s">
        <v>54</v>
      </c>
      <c r="V1831" s="9">
        <v>0.63194444444444442</v>
      </c>
      <c r="W1831" s="12">
        <v>0.89583333333333337</v>
      </c>
      <c r="Z1831" s="142" t="s">
        <v>120</v>
      </c>
      <c r="AA1831" s="142" t="s">
        <v>54</v>
      </c>
    </row>
    <row r="1832" spans="1:27">
      <c r="A1832" s="4">
        <v>7108</v>
      </c>
      <c r="B1832" s="4" t="s">
        <v>38</v>
      </c>
      <c r="C1832" s="4">
        <v>1354</v>
      </c>
      <c r="D1832" s="4" t="s">
        <v>45</v>
      </c>
      <c r="E1832" s="179">
        <v>41300</v>
      </c>
      <c r="K1832" s="182">
        <v>1000009624</v>
      </c>
      <c r="L1832" s="177">
        <v>41300</v>
      </c>
      <c r="P1832" s="141" t="s">
        <v>54</v>
      </c>
      <c r="U1832" s="141" t="s">
        <v>54</v>
      </c>
      <c r="V1832" s="9">
        <v>0.57916666666666672</v>
      </c>
      <c r="W1832" s="12">
        <v>0.75902777777777775</v>
      </c>
      <c r="Z1832" s="142" t="s">
        <v>120</v>
      </c>
      <c r="AA1832" s="142" t="s">
        <v>54</v>
      </c>
    </row>
    <row r="1833" spans="1:27">
      <c r="A1833" s="4">
        <v>7110</v>
      </c>
      <c r="B1833" s="4" t="s">
        <v>40</v>
      </c>
      <c r="C1833" s="4">
        <v>2227</v>
      </c>
      <c r="D1833" s="4" t="s">
        <v>45</v>
      </c>
      <c r="E1833" s="179">
        <v>41300</v>
      </c>
      <c r="K1833" s="182">
        <v>1000025686</v>
      </c>
      <c r="L1833" s="177">
        <v>41301</v>
      </c>
      <c r="P1833" s="141" t="s">
        <v>54</v>
      </c>
      <c r="U1833" s="141" t="s">
        <v>54</v>
      </c>
      <c r="V1833" s="9">
        <v>0.93541666666666667</v>
      </c>
      <c r="W1833" s="12">
        <v>8.4722222222222227E-2</v>
      </c>
      <c r="Z1833" s="142" t="s">
        <v>120</v>
      </c>
      <c r="AA1833" s="142" t="s">
        <v>54</v>
      </c>
    </row>
    <row r="1834" spans="1:27">
      <c r="A1834" s="4">
        <v>7110</v>
      </c>
      <c r="B1834" s="4" t="s">
        <v>40</v>
      </c>
      <c r="C1834" s="4">
        <v>1942</v>
      </c>
      <c r="D1834" s="4" t="s">
        <v>45</v>
      </c>
      <c r="E1834" s="179">
        <v>41300</v>
      </c>
      <c r="K1834" s="182">
        <v>1000031927</v>
      </c>
      <c r="L1834" s="177">
        <v>41300</v>
      </c>
      <c r="P1834" s="141" t="s">
        <v>54</v>
      </c>
      <c r="U1834" s="141" t="s">
        <v>54</v>
      </c>
      <c r="V1834" s="9">
        <v>0.8208333333333333</v>
      </c>
      <c r="W1834" s="12">
        <v>0.83680555555555558</v>
      </c>
      <c r="Z1834" s="142" t="s">
        <v>120</v>
      </c>
      <c r="AA1834" s="142" t="s">
        <v>54</v>
      </c>
    </row>
    <row r="1835" spans="1:27">
      <c r="A1835" s="4">
        <v>7110</v>
      </c>
      <c r="B1835" s="4" t="s">
        <v>40</v>
      </c>
      <c r="C1835" s="4">
        <v>1126</v>
      </c>
      <c r="D1835" s="4" t="s">
        <v>45</v>
      </c>
      <c r="E1835" s="179">
        <v>41300</v>
      </c>
      <c r="K1835" s="182">
        <v>1000051039</v>
      </c>
      <c r="L1835" s="177">
        <v>41300</v>
      </c>
      <c r="P1835" s="141" t="s">
        <v>54</v>
      </c>
      <c r="U1835" s="141" t="s">
        <v>54</v>
      </c>
      <c r="V1835" s="9">
        <v>0.47638888888888886</v>
      </c>
      <c r="W1835" s="12">
        <v>0.6875</v>
      </c>
      <c r="Z1835" s="142" t="s">
        <v>120</v>
      </c>
      <c r="AA1835" s="142" t="s">
        <v>54</v>
      </c>
    </row>
    <row r="1836" spans="1:27">
      <c r="A1836" s="4">
        <v>7108</v>
      </c>
      <c r="B1836" s="4" t="s">
        <v>38</v>
      </c>
      <c r="C1836" s="4">
        <v>918</v>
      </c>
      <c r="D1836" s="4" t="s">
        <v>45</v>
      </c>
      <c r="E1836" s="179">
        <v>41300</v>
      </c>
      <c r="K1836" s="182">
        <v>1000132672</v>
      </c>
      <c r="L1836" s="177">
        <v>41300</v>
      </c>
      <c r="P1836" s="141" t="s">
        <v>54</v>
      </c>
      <c r="U1836" s="141" t="s">
        <v>54</v>
      </c>
      <c r="V1836" s="9">
        <v>0.38750000000000001</v>
      </c>
      <c r="W1836" s="12">
        <v>0.6479166666666667</v>
      </c>
      <c r="Z1836" s="142" t="s">
        <v>120</v>
      </c>
      <c r="AA1836" s="142" t="s">
        <v>54</v>
      </c>
    </row>
    <row r="1837" spans="1:27">
      <c r="A1837" s="4">
        <v>7110</v>
      </c>
      <c r="B1837" s="4" t="s">
        <v>49</v>
      </c>
      <c r="C1837" s="4">
        <v>1235</v>
      </c>
      <c r="D1837" s="4" t="s">
        <v>45</v>
      </c>
      <c r="E1837" s="179">
        <v>41300</v>
      </c>
      <c r="K1837" s="182">
        <v>1000160846</v>
      </c>
      <c r="L1837" s="177">
        <v>41300</v>
      </c>
      <c r="P1837" s="141" t="s">
        <v>54</v>
      </c>
      <c r="U1837" s="141" t="s">
        <v>54</v>
      </c>
      <c r="V1837" s="9">
        <v>0.52430555555555558</v>
      </c>
      <c r="W1837" s="12">
        <v>0.84513888888888888</v>
      </c>
      <c r="Z1837" s="142" t="s">
        <v>120</v>
      </c>
      <c r="AA1837" s="142" t="s">
        <v>54</v>
      </c>
    </row>
    <row r="1838" spans="1:27">
      <c r="A1838" s="4">
        <v>7110</v>
      </c>
      <c r="B1838" s="4" t="s">
        <v>49</v>
      </c>
      <c r="C1838" s="4">
        <v>1213</v>
      </c>
      <c r="D1838" s="4" t="s">
        <v>45</v>
      </c>
      <c r="E1838" s="179">
        <v>41300</v>
      </c>
      <c r="K1838" s="182">
        <v>1000162371</v>
      </c>
      <c r="L1838" s="177">
        <v>41300</v>
      </c>
      <c r="P1838" s="141" t="s">
        <v>54</v>
      </c>
      <c r="U1838" s="141" t="s">
        <v>54</v>
      </c>
      <c r="V1838" s="9">
        <v>0.50902777777777775</v>
      </c>
      <c r="W1838" s="12">
        <v>0.81527777777777777</v>
      </c>
      <c r="Z1838" s="142" t="s">
        <v>120</v>
      </c>
      <c r="AA1838" s="142" t="s">
        <v>54</v>
      </c>
    </row>
    <row r="1839" spans="1:27">
      <c r="A1839" s="4">
        <v>7108</v>
      </c>
      <c r="B1839" s="4" t="s">
        <v>38</v>
      </c>
      <c r="C1839" s="4">
        <v>850</v>
      </c>
      <c r="D1839" s="4" t="s">
        <v>45</v>
      </c>
      <c r="E1839" s="179">
        <v>41300</v>
      </c>
      <c r="K1839" s="182">
        <v>1000170000</v>
      </c>
      <c r="L1839" s="177">
        <v>41300</v>
      </c>
      <c r="P1839" s="141" t="s">
        <v>54</v>
      </c>
      <c r="U1839" s="141" t="s">
        <v>54</v>
      </c>
      <c r="V1839" s="9">
        <v>0.36805555555555558</v>
      </c>
      <c r="W1839" s="12">
        <v>0.67777777777777781</v>
      </c>
      <c r="Z1839" s="142" t="s">
        <v>120</v>
      </c>
      <c r="AA1839" s="142" t="s">
        <v>54</v>
      </c>
    </row>
    <row r="1840" spans="1:27">
      <c r="A1840" s="4">
        <v>7107</v>
      </c>
      <c r="B1840" s="4" t="s">
        <v>39</v>
      </c>
      <c r="C1840" s="4">
        <v>850</v>
      </c>
      <c r="D1840" s="4" t="s">
        <v>38</v>
      </c>
      <c r="E1840" s="179">
        <v>41300</v>
      </c>
      <c r="K1840" s="182">
        <v>1000170000</v>
      </c>
      <c r="L1840" s="177">
        <v>41300</v>
      </c>
      <c r="P1840" s="141">
        <v>0</v>
      </c>
      <c r="U1840" s="141" t="s">
        <v>54</v>
      </c>
      <c r="V1840" s="9">
        <v>0.36805555555555558</v>
      </c>
      <c r="W1840" s="12">
        <v>0.6791666666666667</v>
      </c>
      <c r="Z1840" s="142" t="s">
        <v>120</v>
      </c>
      <c r="AA1840" s="142" t="s">
        <v>54</v>
      </c>
    </row>
    <row r="1841" spans="1:27">
      <c r="A1841" s="4">
        <v>7108</v>
      </c>
      <c r="B1841" s="4" t="s">
        <v>38</v>
      </c>
      <c r="C1841" s="4">
        <v>536</v>
      </c>
      <c r="D1841" s="4" t="s">
        <v>45</v>
      </c>
      <c r="E1841" s="179">
        <v>41300</v>
      </c>
      <c r="K1841" s="182">
        <v>1000171559</v>
      </c>
      <c r="L1841" s="177">
        <v>41300</v>
      </c>
      <c r="P1841" s="141" t="s">
        <v>54</v>
      </c>
      <c r="U1841" s="141" t="s">
        <v>54</v>
      </c>
      <c r="V1841" s="9">
        <v>0.23333333333333334</v>
      </c>
      <c r="W1841" s="12">
        <v>0.70277777777777772</v>
      </c>
      <c r="Z1841" s="142" t="s">
        <v>120</v>
      </c>
      <c r="AA1841" s="142" t="s">
        <v>54</v>
      </c>
    </row>
    <row r="1842" spans="1:27">
      <c r="A1842" s="4">
        <v>7107</v>
      </c>
      <c r="B1842" s="4" t="s">
        <v>39</v>
      </c>
      <c r="C1842" s="4">
        <v>536</v>
      </c>
      <c r="D1842" s="4" t="s">
        <v>38</v>
      </c>
      <c r="E1842" s="179">
        <v>41300</v>
      </c>
      <c r="K1842" s="182">
        <v>1000171559</v>
      </c>
      <c r="L1842" s="177">
        <v>41300</v>
      </c>
      <c r="P1842" s="141">
        <v>0</v>
      </c>
      <c r="U1842" s="141" t="s">
        <v>54</v>
      </c>
      <c r="V1842" s="9">
        <v>0.23333333333333334</v>
      </c>
      <c r="W1842" s="12">
        <v>0.70347222222222228</v>
      </c>
      <c r="Z1842" s="142" t="s">
        <v>120</v>
      </c>
      <c r="AA1842" s="142" t="s">
        <v>54</v>
      </c>
    </row>
    <row r="1843" spans="1:27">
      <c r="A1843" s="4">
        <v>7110</v>
      </c>
      <c r="B1843" s="4" t="s">
        <v>49</v>
      </c>
      <c r="C1843" s="4">
        <v>1104</v>
      </c>
      <c r="D1843" s="4" t="s">
        <v>45</v>
      </c>
      <c r="E1843" s="179">
        <v>41300</v>
      </c>
      <c r="K1843" s="182">
        <v>1000176048</v>
      </c>
      <c r="L1843" s="177">
        <v>41300</v>
      </c>
      <c r="P1843" s="141" t="s">
        <v>54</v>
      </c>
      <c r="U1843" s="141" t="s">
        <v>54</v>
      </c>
      <c r="V1843" s="9">
        <v>0.46111111111111114</v>
      </c>
      <c r="W1843" s="12">
        <v>0.63888888888888884</v>
      </c>
      <c r="Z1843" s="142" t="s">
        <v>120</v>
      </c>
      <c r="AA1843" s="142" t="s">
        <v>54</v>
      </c>
    </row>
    <row r="1844" spans="1:27">
      <c r="A1844" s="4">
        <v>7110</v>
      </c>
      <c r="B1844" s="4" t="s">
        <v>49</v>
      </c>
      <c r="C1844" s="4">
        <v>1311</v>
      </c>
      <c r="D1844" s="4" t="s">
        <v>45</v>
      </c>
      <c r="E1844" s="179">
        <v>41300</v>
      </c>
      <c r="K1844" s="182">
        <v>1000180194</v>
      </c>
      <c r="L1844" s="177">
        <v>41300</v>
      </c>
      <c r="P1844" s="141" t="s">
        <v>54</v>
      </c>
      <c r="U1844" s="141" t="s">
        <v>54</v>
      </c>
      <c r="V1844" s="9">
        <v>0.5493055555555556</v>
      </c>
      <c r="W1844" s="12">
        <v>0.56388888888888888</v>
      </c>
      <c r="Z1844" s="142" t="s">
        <v>120</v>
      </c>
      <c r="AA1844" s="142" t="s">
        <v>54</v>
      </c>
    </row>
    <row r="1845" spans="1:27">
      <c r="A1845" s="4">
        <v>7110</v>
      </c>
      <c r="B1845" s="4" t="s">
        <v>40</v>
      </c>
      <c r="C1845" s="4">
        <v>1717</v>
      </c>
      <c r="D1845" s="4" t="s">
        <v>45</v>
      </c>
      <c r="E1845" s="179">
        <v>41300</v>
      </c>
      <c r="K1845" s="182">
        <v>1000192600</v>
      </c>
      <c r="L1845" s="177">
        <v>41301</v>
      </c>
      <c r="P1845" s="141" t="s">
        <v>54</v>
      </c>
      <c r="U1845" s="141" t="s">
        <v>54</v>
      </c>
      <c r="V1845" s="9">
        <v>0.72013888888888888</v>
      </c>
      <c r="W1845" s="12">
        <v>0.11597222222222223</v>
      </c>
      <c r="Z1845" s="142" t="s">
        <v>120</v>
      </c>
      <c r="AA1845" s="142" t="s">
        <v>54</v>
      </c>
    </row>
    <row r="1846" spans="1:27">
      <c r="A1846" s="4">
        <v>7108</v>
      </c>
      <c r="B1846" s="4" t="s">
        <v>38</v>
      </c>
      <c r="C1846" s="4">
        <v>1027</v>
      </c>
      <c r="D1846" s="4" t="s">
        <v>45</v>
      </c>
      <c r="E1846" s="179">
        <v>41300</v>
      </c>
      <c r="K1846" s="182">
        <v>1000193993</v>
      </c>
      <c r="L1846" s="177">
        <v>41300</v>
      </c>
      <c r="P1846" s="141" t="s">
        <v>54</v>
      </c>
      <c r="U1846" s="141" t="s">
        <v>54</v>
      </c>
      <c r="V1846" s="9">
        <v>0.43541666666666667</v>
      </c>
      <c r="W1846" s="12">
        <v>0.73888888888888893</v>
      </c>
      <c r="Z1846" s="142" t="s">
        <v>120</v>
      </c>
      <c r="AA1846" s="142" t="s">
        <v>54</v>
      </c>
    </row>
    <row r="1847" spans="1:27">
      <c r="A1847" s="4">
        <v>7108</v>
      </c>
      <c r="B1847" s="4" t="s">
        <v>38</v>
      </c>
      <c r="C1847" s="4">
        <v>647</v>
      </c>
      <c r="D1847" s="4" t="s">
        <v>45</v>
      </c>
      <c r="E1847" s="179">
        <v>41300</v>
      </c>
      <c r="K1847" s="182">
        <v>1000209582</v>
      </c>
      <c r="L1847" s="177">
        <v>41300</v>
      </c>
      <c r="P1847" s="141" t="s">
        <v>54</v>
      </c>
      <c r="U1847" s="141" t="s">
        <v>54</v>
      </c>
      <c r="V1847" s="9">
        <v>0.28263888888888888</v>
      </c>
      <c r="W1847" s="12">
        <v>0.60763888888888884</v>
      </c>
      <c r="Z1847" s="142" t="s">
        <v>120</v>
      </c>
      <c r="AA1847" s="142" t="s">
        <v>54</v>
      </c>
    </row>
    <row r="1848" spans="1:27">
      <c r="A1848" s="4">
        <v>7110</v>
      </c>
      <c r="B1848" s="4" t="s">
        <v>49</v>
      </c>
      <c r="C1848" s="4">
        <v>1204</v>
      </c>
      <c r="D1848" s="4" t="s">
        <v>45</v>
      </c>
      <c r="E1848" s="179">
        <v>41300</v>
      </c>
      <c r="K1848" s="182">
        <v>1000224357</v>
      </c>
      <c r="L1848" s="177">
        <v>41300</v>
      </c>
      <c r="P1848" s="141" t="s">
        <v>54</v>
      </c>
      <c r="U1848" s="141" t="s">
        <v>54</v>
      </c>
      <c r="V1848" s="9">
        <v>0.50277777777777777</v>
      </c>
      <c r="W1848" s="12">
        <v>0.81597222222222221</v>
      </c>
      <c r="Z1848" s="142" t="s">
        <v>120</v>
      </c>
      <c r="AA1848" s="142" t="s">
        <v>54</v>
      </c>
    </row>
    <row r="1849" spans="1:27">
      <c r="A1849" s="4">
        <v>7108</v>
      </c>
      <c r="B1849" s="4" t="s">
        <v>38</v>
      </c>
      <c r="C1849" s="4">
        <v>1544</v>
      </c>
      <c r="D1849" s="4" t="s">
        <v>45</v>
      </c>
      <c r="E1849" s="179">
        <v>41300</v>
      </c>
      <c r="K1849" s="182">
        <v>1000233121</v>
      </c>
      <c r="L1849" s="177">
        <v>41300</v>
      </c>
      <c r="P1849" s="141" t="s">
        <v>54</v>
      </c>
      <c r="U1849" s="141" t="s">
        <v>54</v>
      </c>
      <c r="V1849" s="9">
        <v>0.65555555555555556</v>
      </c>
      <c r="W1849" s="12">
        <v>0.81458333333333333</v>
      </c>
      <c r="Z1849" s="142" t="s">
        <v>120</v>
      </c>
      <c r="AA1849" s="142" t="s">
        <v>54</v>
      </c>
    </row>
    <row r="1850" spans="1:27">
      <c r="A1850" s="4">
        <v>7110</v>
      </c>
      <c r="B1850" s="4" t="s">
        <v>40</v>
      </c>
      <c r="C1850" s="4">
        <v>828</v>
      </c>
      <c r="D1850" s="4" t="s">
        <v>45</v>
      </c>
      <c r="E1850" s="179">
        <v>41300</v>
      </c>
      <c r="K1850" s="182">
        <v>1000244809</v>
      </c>
      <c r="L1850" s="177">
        <v>41300</v>
      </c>
      <c r="P1850" s="141" t="s">
        <v>54</v>
      </c>
      <c r="U1850" s="141" t="s">
        <v>54</v>
      </c>
      <c r="V1850" s="9">
        <v>0.3527777777777778</v>
      </c>
      <c r="W1850" s="12">
        <v>0.47569444444444442</v>
      </c>
      <c r="Z1850" s="142" t="s">
        <v>120</v>
      </c>
      <c r="AA1850" s="142" t="s">
        <v>54</v>
      </c>
    </row>
    <row r="1851" spans="1:27">
      <c r="A1851" s="4">
        <v>7110</v>
      </c>
      <c r="B1851" s="4" t="s">
        <v>40</v>
      </c>
      <c r="C1851" s="4">
        <v>2050</v>
      </c>
      <c r="D1851" s="4" t="s">
        <v>45</v>
      </c>
      <c r="E1851" s="179">
        <v>41300</v>
      </c>
      <c r="K1851" s="182">
        <v>1000262531</v>
      </c>
      <c r="L1851" s="177">
        <v>41301</v>
      </c>
      <c r="P1851" s="141" t="s">
        <v>54</v>
      </c>
      <c r="U1851" s="141" t="s">
        <v>54</v>
      </c>
      <c r="V1851" s="9">
        <v>0.86805555555555558</v>
      </c>
      <c r="W1851" s="12">
        <v>0.11597222222222223</v>
      </c>
      <c r="Z1851" s="142" t="s">
        <v>120</v>
      </c>
      <c r="AA1851" s="142" t="s">
        <v>54</v>
      </c>
    </row>
    <row r="1852" spans="1:27">
      <c r="A1852" s="4">
        <v>7108</v>
      </c>
      <c r="B1852" s="4" t="s">
        <v>38</v>
      </c>
      <c r="C1852" s="4">
        <v>1820</v>
      </c>
      <c r="D1852" s="4" t="s">
        <v>45</v>
      </c>
      <c r="E1852" s="179">
        <v>41300</v>
      </c>
      <c r="K1852" s="182">
        <v>1000308026</v>
      </c>
      <c r="L1852" s="177">
        <v>41301</v>
      </c>
      <c r="P1852" s="141" t="s">
        <v>54</v>
      </c>
      <c r="U1852" s="141" t="s">
        <v>54</v>
      </c>
      <c r="V1852" s="9">
        <v>0.76388888888888884</v>
      </c>
      <c r="W1852" s="12">
        <v>1.3888888888888888E-2</v>
      </c>
      <c r="Z1852" s="142" t="s">
        <v>120</v>
      </c>
      <c r="AA1852" s="142" t="s">
        <v>54</v>
      </c>
    </row>
    <row r="1853" spans="1:27">
      <c r="A1853" s="4">
        <v>7107</v>
      </c>
      <c r="B1853" s="4" t="s">
        <v>40</v>
      </c>
      <c r="C1853" s="4">
        <v>1820</v>
      </c>
      <c r="D1853" s="4" t="s">
        <v>38</v>
      </c>
      <c r="E1853" s="179">
        <v>41300</v>
      </c>
      <c r="K1853" s="182">
        <v>1000308026</v>
      </c>
      <c r="L1853" s="177">
        <v>41301</v>
      </c>
      <c r="P1853" s="141">
        <v>0</v>
      </c>
      <c r="U1853" s="141" t="s">
        <v>54</v>
      </c>
      <c r="V1853" s="9">
        <v>0.76388888888888884</v>
      </c>
      <c r="W1853" s="12">
        <v>0.65347222222222223</v>
      </c>
      <c r="Z1853" s="142" t="s">
        <v>120</v>
      </c>
      <c r="AA1853" s="142" t="s">
        <v>54</v>
      </c>
    </row>
    <row r="1854" spans="1:27">
      <c r="A1854" s="4">
        <v>7110</v>
      </c>
      <c r="B1854" s="4" t="s">
        <v>40</v>
      </c>
      <c r="C1854" s="4">
        <v>58</v>
      </c>
      <c r="D1854" s="4" t="s">
        <v>47</v>
      </c>
      <c r="E1854" s="179">
        <v>41300</v>
      </c>
      <c r="K1854" s="182">
        <v>1000316852</v>
      </c>
      <c r="L1854" s="177">
        <v>41300</v>
      </c>
      <c r="P1854" s="141" t="s">
        <v>54</v>
      </c>
      <c r="U1854" s="141" t="s">
        <v>54</v>
      </c>
      <c r="V1854" s="9">
        <v>4.027777777777778E-2</v>
      </c>
      <c r="W1854" s="12">
        <v>0.45694444444444443</v>
      </c>
      <c r="Z1854" s="142" t="s">
        <v>120</v>
      </c>
      <c r="AA1854" s="142" t="s">
        <v>54</v>
      </c>
    </row>
    <row r="1855" spans="1:27">
      <c r="A1855" s="4">
        <v>7110</v>
      </c>
      <c r="B1855" s="4" t="s">
        <v>40</v>
      </c>
      <c r="C1855" s="4">
        <v>528</v>
      </c>
      <c r="D1855" s="4" t="s">
        <v>45</v>
      </c>
      <c r="E1855" s="179">
        <v>41300</v>
      </c>
      <c r="K1855" s="182">
        <v>1000350535</v>
      </c>
      <c r="L1855" s="177">
        <v>41300</v>
      </c>
      <c r="P1855" s="141" t="s">
        <v>54</v>
      </c>
      <c r="U1855" s="141" t="s">
        <v>54</v>
      </c>
      <c r="V1855" s="9">
        <v>0.22777777777777777</v>
      </c>
      <c r="W1855" s="12">
        <v>0.40972222222222221</v>
      </c>
      <c r="Z1855" s="142" t="s">
        <v>120</v>
      </c>
      <c r="AA1855" s="142" t="s">
        <v>54</v>
      </c>
    </row>
    <row r="1856" spans="1:27">
      <c r="A1856" s="4">
        <v>7110</v>
      </c>
      <c r="B1856" s="4" t="s">
        <v>40</v>
      </c>
      <c r="C1856" s="4">
        <v>500</v>
      </c>
      <c r="D1856" s="4" t="s">
        <v>45</v>
      </c>
      <c r="E1856" s="179">
        <v>41300</v>
      </c>
      <c r="K1856" s="182">
        <v>1000402137</v>
      </c>
      <c r="L1856" s="177">
        <v>41300</v>
      </c>
      <c r="P1856" s="141" t="s">
        <v>54</v>
      </c>
      <c r="U1856" s="141" t="s">
        <v>54</v>
      </c>
      <c r="V1856" s="9">
        <v>0.20833333333333334</v>
      </c>
      <c r="W1856" s="12">
        <v>0.37291666666666667</v>
      </c>
      <c r="Z1856" s="142" t="s">
        <v>120</v>
      </c>
      <c r="AA1856" s="142" t="s">
        <v>54</v>
      </c>
    </row>
    <row r="1857" spans="1:27">
      <c r="A1857" s="4">
        <v>7110</v>
      </c>
      <c r="B1857" s="4" t="s">
        <v>40</v>
      </c>
      <c r="C1857" s="4">
        <v>238</v>
      </c>
      <c r="D1857" s="4" t="s">
        <v>45</v>
      </c>
      <c r="E1857" s="179">
        <v>41300</v>
      </c>
      <c r="K1857" s="182">
        <v>1000426884</v>
      </c>
      <c r="L1857" s="177">
        <v>41300</v>
      </c>
      <c r="P1857" s="141" t="s">
        <v>54</v>
      </c>
      <c r="U1857" s="141" t="s">
        <v>54</v>
      </c>
      <c r="V1857" s="9">
        <v>0.10972222222222222</v>
      </c>
      <c r="W1857" s="12">
        <v>0.17708333333333334</v>
      </c>
      <c r="Z1857" s="142" t="s">
        <v>120</v>
      </c>
      <c r="AA1857" s="142" t="s">
        <v>54</v>
      </c>
    </row>
    <row r="1858" spans="1:27">
      <c r="A1858" s="4">
        <v>7110</v>
      </c>
      <c r="B1858" s="4" t="s">
        <v>40</v>
      </c>
      <c r="C1858" s="4">
        <v>236</v>
      </c>
      <c r="D1858" s="4" t="s">
        <v>45</v>
      </c>
      <c r="E1858" s="179">
        <v>41300</v>
      </c>
      <c r="K1858" s="182">
        <v>1000434469</v>
      </c>
      <c r="L1858" s="177">
        <v>41300</v>
      </c>
      <c r="P1858" s="141" t="s">
        <v>54</v>
      </c>
      <c r="U1858" s="141" t="s">
        <v>54</v>
      </c>
      <c r="V1858" s="9">
        <v>0.10833333333333334</v>
      </c>
      <c r="W1858" s="12">
        <v>0.17708333333333334</v>
      </c>
      <c r="Z1858" s="142" t="s">
        <v>120</v>
      </c>
      <c r="AA1858" s="142" t="s">
        <v>54</v>
      </c>
    </row>
    <row r="1859" spans="1:27">
      <c r="A1859" s="4">
        <v>7108</v>
      </c>
      <c r="B1859" s="4" t="s">
        <v>38</v>
      </c>
      <c r="C1859" s="4">
        <v>1359</v>
      </c>
      <c r="D1859" s="4" t="s">
        <v>45</v>
      </c>
      <c r="E1859" s="179">
        <v>41300</v>
      </c>
      <c r="K1859" s="182">
        <v>1000435291</v>
      </c>
      <c r="L1859" s="177">
        <v>41300</v>
      </c>
      <c r="P1859" s="141" t="s">
        <v>54</v>
      </c>
      <c r="U1859" s="141" t="s">
        <v>54</v>
      </c>
      <c r="V1859" s="9">
        <v>0.58263888888888893</v>
      </c>
      <c r="W1859" s="12">
        <v>0.78125</v>
      </c>
      <c r="Z1859" s="142" t="s">
        <v>120</v>
      </c>
      <c r="AA1859" s="142" t="s">
        <v>54</v>
      </c>
    </row>
    <row r="1860" spans="1:27">
      <c r="A1860" s="4">
        <v>7108</v>
      </c>
      <c r="B1860" s="4" t="s">
        <v>38</v>
      </c>
      <c r="C1860" s="4">
        <v>1742</v>
      </c>
      <c r="D1860" s="4" t="s">
        <v>45</v>
      </c>
      <c r="E1860" s="179">
        <v>41300</v>
      </c>
      <c r="K1860" s="182">
        <v>1000437227</v>
      </c>
      <c r="L1860" s="177">
        <v>41300</v>
      </c>
      <c r="P1860" s="141" t="s">
        <v>54</v>
      </c>
      <c r="U1860" s="141" t="s">
        <v>54</v>
      </c>
      <c r="V1860" s="9">
        <v>0.73750000000000004</v>
      </c>
      <c r="W1860" s="12">
        <v>0.79652777777777772</v>
      </c>
      <c r="Z1860" s="142" t="s">
        <v>120</v>
      </c>
      <c r="AA1860" s="142" t="s">
        <v>54</v>
      </c>
    </row>
    <row r="1861" spans="1:27">
      <c r="A1861" s="4">
        <v>7108</v>
      </c>
      <c r="B1861" s="4" t="s">
        <v>38</v>
      </c>
      <c r="C1861" s="4">
        <v>1134</v>
      </c>
      <c r="D1861" s="4" t="s">
        <v>45</v>
      </c>
      <c r="E1861" s="179">
        <v>41300</v>
      </c>
      <c r="K1861" s="182">
        <v>1000447275</v>
      </c>
      <c r="L1861" s="177">
        <v>41300</v>
      </c>
      <c r="P1861" s="141" t="s">
        <v>54</v>
      </c>
      <c r="U1861" s="141" t="s">
        <v>54</v>
      </c>
      <c r="V1861" s="9">
        <v>0.48194444444444445</v>
      </c>
      <c r="W1861" s="12">
        <v>0.68055555555555558</v>
      </c>
      <c r="Z1861" s="142" t="s">
        <v>120</v>
      </c>
      <c r="AA1861" s="142" t="s">
        <v>54</v>
      </c>
    </row>
    <row r="1862" spans="1:27">
      <c r="A1862" s="4">
        <v>7110</v>
      </c>
      <c r="B1862" s="4" t="s">
        <v>40</v>
      </c>
      <c r="C1862" s="4">
        <v>1410</v>
      </c>
      <c r="D1862" s="4" t="s">
        <v>45</v>
      </c>
      <c r="E1862" s="179">
        <v>41300</v>
      </c>
      <c r="K1862" s="182">
        <v>1000458728</v>
      </c>
      <c r="L1862" s="177">
        <v>41300</v>
      </c>
      <c r="P1862" s="141" t="s">
        <v>54</v>
      </c>
      <c r="U1862" s="141" t="s">
        <v>54</v>
      </c>
      <c r="V1862" s="9">
        <v>0.59027777777777779</v>
      </c>
      <c r="W1862" s="12">
        <v>0.97499999999999998</v>
      </c>
      <c r="Z1862" s="142" t="s">
        <v>120</v>
      </c>
      <c r="AA1862" s="142" t="s">
        <v>54</v>
      </c>
    </row>
    <row r="1863" spans="1:27">
      <c r="A1863" s="4">
        <v>7110</v>
      </c>
      <c r="B1863" s="4" t="s">
        <v>40</v>
      </c>
      <c r="C1863" s="4">
        <v>747</v>
      </c>
      <c r="D1863" s="4" t="s">
        <v>45</v>
      </c>
      <c r="E1863" s="179">
        <v>41300</v>
      </c>
      <c r="K1863" s="182">
        <v>1000463910</v>
      </c>
      <c r="L1863" s="177">
        <v>41300</v>
      </c>
      <c r="P1863" s="141" t="s">
        <v>54</v>
      </c>
      <c r="U1863" s="141" t="s">
        <v>54</v>
      </c>
      <c r="V1863" s="9">
        <v>0.32430555555555557</v>
      </c>
      <c r="W1863" s="12">
        <v>0.55763888888888891</v>
      </c>
      <c r="Z1863" s="142" t="s">
        <v>120</v>
      </c>
      <c r="AA1863" s="142" t="s">
        <v>54</v>
      </c>
    </row>
    <row r="1864" spans="1:27">
      <c r="A1864" s="4">
        <v>7110</v>
      </c>
      <c r="B1864" s="4" t="s">
        <v>40</v>
      </c>
      <c r="C1864" s="4">
        <v>2043</v>
      </c>
      <c r="D1864" s="4" t="s">
        <v>45</v>
      </c>
      <c r="E1864" s="179">
        <v>41300</v>
      </c>
      <c r="K1864" s="182">
        <v>1000514002</v>
      </c>
      <c r="L1864" s="177">
        <v>41301</v>
      </c>
      <c r="P1864" s="141" t="s">
        <v>54</v>
      </c>
      <c r="U1864" s="141" t="s">
        <v>54</v>
      </c>
      <c r="V1864" s="9">
        <v>0.86319444444444449</v>
      </c>
      <c r="W1864" s="12">
        <v>0.35902777777777778</v>
      </c>
      <c r="Z1864" s="142" t="s">
        <v>120</v>
      </c>
      <c r="AA1864" s="142" t="s">
        <v>54</v>
      </c>
    </row>
    <row r="1865" spans="1:27">
      <c r="A1865" s="4">
        <v>7110</v>
      </c>
      <c r="B1865" s="4" t="s">
        <v>40</v>
      </c>
      <c r="C1865" s="4">
        <v>1123</v>
      </c>
      <c r="D1865" s="4" t="s">
        <v>45</v>
      </c>
      <c r="E1865" s="179">
        <v>41300</v>
      </c>
      <c r="K1865" s="182">
        <v>1000517438</v>
      </c>
      <c r="L1865" s="177">
        <v>41300</v>
      </c>
      <c r="P1865" s="141" t="s">
        <v>54</v>
      </c>
      <c r="U1865" s="141" t="s">
        <v>54</v>
      </c>
      <c r="V1865" s="9">
        <v>0.47430555555555554</v>
      </c>
      <c r="W1865" s="12">
        <v>0.75277777777777777</v>
      </c>
      <c r="Z1865" s="142" t="s">
        <v>120</v>
      </c>
      <c r="AA1865" s="142" t="s">
        <v>54</v>
      </c>
    </row>
    <row r="1866" spans="1:27">
      <c r="A1866" s="4">
        <v>7110</v>
      </c>
      <c r="B1866" s="4" t="s">
        <v>40</v>
      </c>
      <c r="C1866" s="4">
        <v>1144</v>
      </c>
      <c r="D1866" s="4" t="s">
        <v>45</v>
      </c>
      <c r="E1866" s="179">
        <v>41300</v>
      </c>
      <c r="K1866" s="182">
        <v>1000518241</v>
      </c>
      <c r="L1866" s="177">
        <v>41300</v>
      </c>
      <c r="P1866" s="141" t="s">
        <v>54</v>
      </c>
      <c r="U1866" s="141" t="s">
        <v>54</v>
      </c>
      <c r="V1866" s="9">
        <v>0.48888888888888887</v>
      </c>
      <c r="W1866" s="12">
        <v>0.87777777777777777</v>
      </c>
      <c r="Z1866" s="142" t="s">
        <v>120</v>
      </c>
      <c r="AA1866" s="142" t="s">
        <v>54</v>
      </c>
    </row>
    <row r="1867" spans="1:27">
      <c r="A1867" s="4">
        <v>7108</v>
      </c>
      <c r="B1867" s="4" t="s">
        <v>38</v>
      </c>
      <c r="C1867" s="4">
        <v>1051</v>
      </c>
      <c r="D1867" s="4" t="s">
        <v>45</v>
      </c>
      <c r="E1867" s="179">
        <v>41300</v>
      </c>
      <c r="K1867" s="182">
        <v>1000566472</v>
      </c>
      <c r="L1867" s="177">
        <v>41300</v>
      </c>
      <c r="P1867" s="141" t="s">
        <v>54</v>
      </c>
      <c r="U1867" s="141" t="s">
        <v>54</v>
      </c>
      <c r="V1867" s="9">
        <v>0.45208333333333334</v>
      </c>
      <c r="W1867" s="12">
        <v>0.70902777777777781</v>
      </c>
      <c r="Z1867" s="142" t="s">
        <v>120</v>
      </c>
      <c r="AA1867" s="142" t="s">
        <v>54</v>
      </c>
    </row>
    <row r="1868" spans="1:27">
      <c r="A1868" s="4">
        <v>7107</v>
      </c>
      <c r="B1868" s="4" t="s">
        <v>43</v>
      </c>
      <c r="C1868" s="4">
        <v>1051</v>
      </c>
      <c r="D1868" s="4" t="s">
        <v>38</v>
      </c>
      <c r="E1868" s="179">
        <v>41300</v>
      </c>
      <c r="K1868" s="182">
        <v>1000566472</v>
      </c>
      <c r="L1868" s="177">
        <v>41300</v>
      </c>
      <c r="P1868" s="141">
        <v>0</v>
      </c>
      <c r="U1868" s="141" t="s">
        <v>54</v>
      </c>
      <c r="V1868" s="9">
        <v>0.45208333333333334</v>
      </c>
      <c r="W1868" s="12">
        <v>0.7104166666666667</v>
      </c>
      <c r="Z1868" s="142" t="s">
        <v>120</v>
      </c>
      <c r="AA1868" s="142" t="s">
        <v>54</v>
      </c>
    </row>
    <row r="1869" spans="1:27">
      <c r="A1869" s="4">
        <v>7110</v>
      </c>
      <c r="B1869" s="4" t="s">
        <v>40</v>
      </c>
      <c r="C1869" s="4">
        <v>1441</v>
      </c>
      <c r="D1869" s="4" t="s">
        <v>45</v>
      </c>
      <c r="E1869" s="179">
        <v>41300</v>
      </c>
      <c r="K1869" s="182">
        <v>1000571262</v>
      </c>
      <c r="L1869" s="177">
        <v>41300</v>
      </c>
      <c r="P1869" s="141" t="s">
        <v>54</v>
      </c>
      <c r="U1869" s="141" t="s">
        <v>54</v>
      </c>
      <c r="V1869" s="9">
        <v>0.6118055555555556</v>
      </c>
      <c r="W1869" s="12">
        <v>0.82847222222222228</v>
      </c>
      <c r="Z1869" s="142" t="s">
        <v>120</v>
      </c>
      <c r="AA1869" s="142" t="s">
        <v>54</v>
      </c>
    </row>
    <row r="1870" spans="1:27">
      <c r="A1870" s="4">
        <v>7110</v>
      </c>
      <c r="B1870" s="4" t="s">
        <v>49</v>
      </c>
      <c r="C1870" s="4">
        <v>1446</v>
      </c>
      <c r="D1870" s="4" t="s">
        <v>45</v>
      </c>
      <c r="E1870" s="179">
        <v>41300</v>
      </c>
      <c r="K1870" s="182">
        <v>1000573484</v>
      </c>
      <c r="L1870" s="177">
        <v>41300</v>
      </c>
      <c r="P1870" s="141" t="s">
        <v>54</v>
      </c>
      <c r="U1870" s="141" t="s">
        <v>54</v>
      </c>
      <c r="V1870" s="9">
        <v>0.61527777777777781</v>
      </c>
      <c r="W1870" s="12">
        <v>0.93055555555555558</v>
      </c>
      <c r="Z1870" s="142" t="s">
        <v>120</v>
      </c>
      <c r="AA1870" s="142" t="s">
        <v>54</v>
      </c>
    </row>
    <row r="1871" spans="1:27">
      <c r="A1871" s="4">
        <v>7108</v>
      </c>
      <c r="B1871" s="4" t="s">
        <v>38</v>
      </c>
      <c r="C1871" s="4">
        <v>118</v>
      </c>
      <c r="D1871" s="4" t="s">
        <v>45</v>
      </c>
      <c r="E1871" s="179">
        <v>41300</v>
      </c>
      <c r="K1871" s="182">
        <v>1000575256</v>
      </c>
      <c r="L1871" s="177">
        <v>41300</v>
      </c>
      <c r="P1871" s="141" t="s">
        <v>54</v>
      </c>
      <c r="U1871" s="141" t="s">
        <v>54</v>
      </c>
      <c r="V1871" s="9">
        <v>5.4166666666666669E-2</v>
      </c>
      <c r="W1871" s="12">
        <v>0.21249999999999999</v>
      </c>
      <c r="Z1871" s="142" t="s">
        <v>120</v>
      </c>
      <c r="AA1871" s="142" t="s">
        <v>54</v>
      </c>
    </row>
    <row r="1872" spans="1:27">
      <c r="A1872" s="4">
        <v>7110</v>
      </c>
      <c r="B1872" s="4" t="s">
        <v>40</v>
      </c>
      <c r="C1872" s="4">
        <v>300</v>
      </c>
      <c r="D1872" s="4" t="s">
        <v>45</v>
      </c>
      <c r="E1872" s="179">
        <v>41300</v>
      </c>
      <c r="K1872" s="182">
        <v>1000575258</v>
      </c>
      <c r="L1872" s="177">
        <v>41300</v>
      </c>
      <c r="P1872" s="141" t="s">
        <v>54</v>
      </c>
      <c r="U1872" s="141" t="s">
        <v>54</v>
      </c>
      <c r="V1872" s="9">
        <v>0.125</v>
      </c>
      <c r="W1872" s="12">
        <v>0.33333333333333331</v>
      </c>
      <c r="Z1872" s="142" t="s">
        <v>120</v>
      </c>
      <c r="AA1872" s="142" t="s">
        <v>54</v>
      </c>
    </row>
    <row r="1873" spans="1:27">
      <c r="A1873" s="4">
        <v>7110</v>
      </c>
      <c r="B1873" s="4" t="s">
        <v>40</v>
      </c>
      <c r="C1873" s="4">
        <v>345</v>
      </c>
      <c r="D1873" s="4" t="s">
        <v>47</v>
      </c>
      <c r="E1873" s="179">
        <v>41300</v>
      </c>
      <c r="K1873" s="182">
        <v>1000575259</v>
      </c>
      <c r="L1873" s="177">
        <v>41300</v>
      </c>
      <c r="P1873" s="141" t="s">
        <v>54</v>
      </c>
      <c r="U1873" s="141" t="s">
        <v>54</v>
      </c>
      <c r="V1873" s="9">
        <v>0.15625</v>
      </c>
      <c r="W1873" s="12">
        <v>0.1736111111111111</v>
      </c>
      <c r="Z1873" s="142" t="s">
        <v>120</v>
      </c>
      <c r="AA1873" s="142" t="s">
        <v>54</v>
      </c>
    </row>
    <row r="1874" spans="1:27">
      <c r="A1874" s="4">
        <v>7110</v>
      </c>
      <c r="B1874" s="4" t="s">
        <v>40</v>
      </c>
      <c r="C1874" s="4">
        <v>403</v>
      </c>
      <c r="D1874" s="4" t="s">
        <v>45</v>
      </c>
      <c r="E1874" s="179">
        <v>41300</v>
      </c>
      <c r="K1874" s="182">
        <v>1000575260</v>
      </c>
      <c r="L1874" s="177">
        <v>41300</v>
      </c>
      <c r="P1874" s="141" t="s">
        <v>54</v>
      </c>
      <c r="U1874" s="141" t="s">
        <v>54</v>
      </c>
      <c r="V1874" s="9">
        <v>0.16875000000000001</v>
      </c>
      <c r="W1874" s="12">
        <v>0.31597222222222221</v>
      </c>
      <c r="Z1874" s="142" t="s">
        <v>120</v>
      </c>
      <c r="AA1874" s="142" t="s">
        <v>54</v>
      </c>
    </row>
    <row r="1875" spans="1:27">
      <c r="A1875" s="4">
        <v>7108</v>
      </c>
      <c r="B1875" s="4" t="s">
        <v>38</v>
      </c>
      <c r="C1875" s="4">
        <v>741</v>
      </c>
      <c r="D1875" s="4" t="s">
        <v>45</v>
      </c>
      <c r="E1875" s="179">
        <v>41300</v>
      </c>
      <c r="K1875" s="182">
        <v>1000575263</v>
      </c>
      <c r="L1875" s="177">
        <v>41300</v>
      </c>
      <c r="P1875" s="141" t="s">
        <v>54</v>
      </c>
      <c r="U1875" s="141" t="s">
        <v>54</v>
      </c>
      <c r="V1875" s="9">
        <v>0.32013888888888886</v>
      </c>
      <c r="W1875" s="12">
        <v>0.61041666666666672</v>
      </c>
      <c r="Z1875" s="142" t="s">
        <v>120</v>
      </c>
      <c r="AA1875" s="142" t="s">
        <v>54</v>
      </c>
    </row>
    <row r="1876" spans="1:27">
      <c r="A1876" s="4">
        <v>7110</v>
      </c>
      <c r="B1876" s="4" t="s">
        <v>40</v>
      </c>
      <c r="C1876" s="4">
        <v>955</v>
      </c>
      <c r="D1876" s="4" t="s">
        <v>45</v>
      </c>
      <c r="E1876" s="179">
        <v>41300</v>
      </c>
      <c r="K1876" s="182">
        <v>1000575264</v>
      </c>
      <c r="L1876" s="177">
        <v>41300</v>
      </c>
      <c r="P1876" s="141" t="s">
        <v>54</v>
      </c>
      <c r="U1876" s="141" t="s">
        <v>54</v>
      </c>
      <c r="V1876" s="9">
        <v>0.41319444444444442</v>
      </c>
      <c r="W1876" s="12">
        <v>0.625</v>
      </c>
      <c r="Z1876" s="142" t="s">
        <v>120</v>
      </c>
      <c r="AA1876" s="142" t="s">
        <v>54</v>
      </c>
    </row>
    <row r="1877" spans="1:27">
      <c r="A1877" s="4">
        <v>7110</v>
      </c>
      <c r="B1877" s="4" t="s">
        <v>40</v>
      </c>
      <c r="C1877" s="4">
        <v>1042</v>
      </c>
      <c r="D1877" s="4" t="s">
        <v>45</v>
      </c>
      <c r="E1877" s="179">
        <v>41300</v>
      </c>
      <c r="K1877" s="182">
        <v>1000575267</v>
      </c>
      <c r="L1877" s="177">
        <v>41300</v>
      </c>
      <c r="P1877" s="141" t="s">
        <v>54</v>
      </c>
      <c r="U1877" s="141" t="s">
        <v>54</v>
      </c>
      <c r="V1877" s="9">
        <v>0.44583333333333336</v>
      </c>
      <c r="W1877" s="12">
        <v>0.97152777777777777</v>
      </c>
      <c r="Z1877" s="142" t="s">
        <v>120</v>
      </c>
      <c r="AA1877" s="142" t="s">
        <v>54</v>
      </c>
    </row>
    <row r="1878" spans="1:27">
      <c r="A1878" s="4">
        <v>7110</v>
      </c>
      <c r="B1878" s="4" t="s">
        <v>49</v>
      </c>
      <c r="C1878" s="4">
        <v>1130</v>
      </c>
      <c r="D1878" s="4" t="s">
        <v>45</v>
      </c>
      <c r="E1878" s="179">
        <v>41300</v>
      </c>
      <c r="K1878" s="182">
        <v>1000575271</v>
      </c>
      <c r="L1878" s="177">
        <v>41300</v>
      </c>
      <c r="P1878" s="141" t="s">
        <v>54</v>
      </c>
      <c r="U1878" s="141" t="s">
        <v>54</v>
      </c>
      <c r="V1878" s="9">
        <v>0.47916666666666669</v>
      </c>
      <c r="W1878" s="12">
        <v>0.78194444444444444</v>
      </c>
      <c r="Z1878" s="142" t="s">
        <v>120</v>
      </c>
      <c r="AA1878" s="142" t="s">
        <v>54</v>
      </c>
    </row>
    <row r="1879" spans="1:27">
      <c r="A1879" s="4">
        <v>7110</v>
      </c>
      <c r="B1879" s="4" t="s">
        <v>40</v>
      </c>
      <c r="C1879" s="4">
        <v>1417</v>
      </c>
      <c r="D1879" s="4" t="s">
        <v>45</v>
      </c>
      <c r="E1879" s="179">
        <v>41300</v>
      </c>
      <c r="K1879" s="182">
        <v>1000575281</v>
      </c>
      <c r="L1879" s="177">
        <v>41300</v>
      </c>
      <c r="P1879" s="141" t="s">
        <v>54</v>
      </c>
      <c r="U1879" s="141" t="s">
        <v>54</v>
      </c>
      <c r="V1879" s="9">
        <v>0.59513888888888888</v>
      </c>
      <c r="W1879" s="12">
        <v>0.875</v>
      </c>
      <c r="Z1879" s="142" t="s">
        <v>120</v>
      </c>
      <c r="AA1879" s="142" t="s">
        <v>54</v>
      </c>
    </row>
    <row r="1880" spans="1:27">
      <c r="A1880" s="4">
        <v>7110</v>
      </c>
      <c r="B1880" s="4" t="s">
        <v>40</v>
      </c>
      <c r="C1880" s="4">
        <v>1616</v>
      </c>
      <c r="D1880" s="4" t="s">
        <v>45</v>
      </c>
      <c r="E1880" s="179">
        <v>41300</v>
      </c>
      <c r="K1880" s="182">
        <v>1000575290</v>
      </c>
      <c r="L1880" s="177">
        <v>41300</v>
      </c>
      <c r="P1880" s="141" t="s">
        <v>54</v>
      </c>
      <c r="U1880" s="141" t="s">
        <v>54</v>
      </c>
      <c r="V1880" s="9">
        <v>0.67777777777777781</v>
      </c>
      <c r="W1880" s="12">
        <v>0.80208333333333337</v>
      </c>
      <c r="Z1880" s="142" t="s">
        <v>120</v>
      </c>
      <c r="AA1880" s="142" t="s">
        <v>54</v>
      </c>
    </row>
    <row r="1881" spans="1:27">
      <c r="A1881" s="4">
        <v>7108</v>
      </c>
      <c r="B1881" s="4" t="s">
        <v>38</v>
      </c>
      <c r="C1881" s="4">
        <v>1858</v>
      </c>
      <c r="D1881" s="4" t="s">
        <v>45</v>
      </c>
      <c r="E1881" s="179">
        <v>41300</v>
      </c>
      <c r="K1881" s="182">
        <v>1000575298</v>
      </c>
      <c r="L1881" s="177">
        <v>41301</v>
      </c>
      <c r="P1881" s="141" t="s">
        <v>54</v>
      </c>
      <c r="U1881" s="141" t="s">
        <v>54</v>
      </c>
      <c r="V1881" s="9">
        <v>0.79027777777777775</v>
      </c>
      <c r="W1881" s="12">
        <v>2.9861111111111113E-2</v>
      </c>
      <c r="Z1881" s="142" t="s">
        <v>120</v>
      </c>
      <c r="AA1881" s="142" t="s">
        <v>54</v>
      </c>
    </row>
    <row r="1882" spans="1:27">
      <c r="A1882" s="4">
        <v>7110</v>
      </c>
      <c r="B1882" s="4" t="s">
        <v>49</v>
      </c>
      <c r="C1882" s="4">
        <v>2128</v>
      </c>
      <c r="D1882" s="4" t="s">
        <v>45</v>
      </c>
      <c r="E1882" s="179">
        <v>41300</v>
      </c>
      <c r="K1882" s="182">
        <v>1000575302</v>
      </c>
      <c r="L1882" s="177">
        <v>41300</v>
      </c>
      <c r="P1882" s="141" t="s">
        <v>54</v>
      </c>
      <c r="U1882" s="141" t="s">
        <v>54</v>
      </c>
      <c r="V1882" s="9">
        <v>0.89444444444444449</v>
      </c>
      <c r="W1882" s="12">
        <v>0.91666666666666663</v>
      </c>
      <c r="Z1882" s="142" t="s">
        <v>120</v>
      </c>
      <c r="AA1882" s="142" t="s">
        <v>54</v>
      </c>
    </row>
    <row r="1883" spans="1:27">
      <c r="A1883" s="4">
        <v>7110</v>
      </c>
      <c r="B1883" s="4" t="s">
        <v>40</v>
      </c>
      <c r="C1883" s="4">
        <v>2139</v>
      </c>
      <c r="D1883" s="4" t="s">
        <v>45</v>
      </c>
      <c r="E1883" s="179">
        <v>41300</v>
      </c>
      <c r="K1883" s="182">
        <v>1000575304</v>
      </c>
      <c r="L1883" s="177">
        <v>41301</v>
      </c>
      <c r="P1883" s="141" t="s">
        <v>54</v>
      </c>
      <c r="U1883" s="141" t="s">
        <v>54</v>
      </c>
      <c r="V1883" s="9">
        <v>0.90208333333333335</v>
      </c>
      <c r="W1883" s="12">
        <v>8.819444444444445E-2</v>
      </c>
      <c r="Z1883" s="142" t="s">
        <v>120</v>
      </c>
      <c r="AA1883" s="142" t="s">
        <v>54</v>
      </c>
    </row>
    <row r="1884" spans="1:27">
      <c r="A1884" s="4">
        <v>7110</v>
      </c>
      <c r="B1884" s="4" t="s">
        <v>40</v>
      </c>
      <c r="C1884" s="4">
        <v>2347</v>
      </c>
      <c r="D1884" s="4" t="s">
        <v>45</v>
      </c>
      <c r="E1884" s="179">
        <v>41300</v>
      </c>
      <c r="K1884" s="182">
        <v>1000575310</v>
      </c>
      <c r="L1884" s="177">
        <v>41301</v>
      </c>
      <c r="P1884" s="141" t="s">
        <v>54</v>
      </c>
      <c r="U1884" s="141" t="s">
        <v>54</v>
      </c>
      <c r="V1884" s="9">
        <v>0.99097222222222225</v>
      </c>
      <c r="W1884" s="12">
        <v>0.24305555555555555</v>
      </c>
      <c r="Z1884" s="142" t="s">
        <v>120</v>
      </c>
      <c r="AA1884" s="142" t="s">
        <v>54</v>
      </c>
    </row>
    <row r="1885" spans="1:27">
      <c r="A1885" s="4">
        <v>7110</v>
      </c>
      <c r="B1885" s="4" t="s">
        <v>49</v>
      </c>
      <c r="C1885" s="4">
        <v>1508</v>
      </c>
      <c r="D1885" s="4" t="s">
        <v>45</v>
      </c>
      <c r="E1885" s="179">
        <v>41301</v>
      </c>
      <c r="K1885" s="182">
        <v>239400</v>
      </c>
      <c r="L1885" s="177">
        <v>41301</v>
      </c>
      <c r="P1885" s="141" t="s">
        <v>54</v>
      </c>
      <c r="U1885" s="141" t="s">
        <v>54</v>
      </c>
      <c r="V1885" s="9">
        <v>0.63055555555555554</v>
      </c>
      <c r="W1885" s="12">
        <v>0.72152777777777777</v>
      </c>
      <c r="Z1885" s="142" t="s">
        <v>120</v>
      </c>
      <c r="AA1885" s="142" t="s">
        <v>54</v>
      </c>
    </row>
    <row r="1886" spans="1:27">
      <c r="A1886" s="4">
        <v>7110</v>
      </c>
      <c r="B1886" s="4" t="s">
        <v>40</v>
      </c>
      <c r="C1886" s="4">
        <v>1756</v>
      </c>
      <c r="D1886" s="4" t="s">
        <v>45</v>
      </c>
      <c r="E1886" s="179">
        <v>41301</v>
      </c>
      <c r="K1886" s="182">
        <v>245610</v>
      </c>
      <c r="L1886" s="177">
        <v>41301</v>
      </c>
      <c r="P1886" s="141" t="s">
        <v>54</v>
      </c>
      <c r="U1886" s="141" t="s">
        <v>54</v>
      </c>
      <c r="V1886" s="9">
        <v>0.74722222222222223</v>
      </c>
      <c r="W1886" s="12">
        <v>0.83333333333333337</v>
      </c>
      <c r="Z1886" s="142" t="s">
        <v>120</v>
      </c>
      <c r="AA1886" s="142" t="s">
        <v>54</v>
      </c>
    </row>
    <row r="1887" spans="1:27">
      <c r="A1887" s="4">
        <v>7110</v>
      </c>
      <c r="B1887" s="4" t="s">
        <v>41</v>
      </c>
      <c r="C1887" s="4">
        <v>408</v>
      </c>
      <c r="D1887" s="4" t="s">
        <v>45</v>
      </c>
      <c r="E1887" s="179">
        <v>41301</v>
      </c>
      <c r="K1887" s="182">
        <v>253231</v>
      </c>
      <c r="L1887" s="177">
        <v>41301</v>
      </c>
      <c r="P1887" s="141" t="s">
        <v>54</v>
      </c>
      <c r="U1887" s="141" t="s">
        <v>54</v>
      </c>
      <c r="V1887" s="9">
        <v>0.17222222222222222</v>
      </c>
      <c r="W1887" s="12">
        <v>0.31597222222222221</v>
      </c>
      <c r="Z1887" s="142" t="s">
        <v>120</v>
      </c>
      <c r="AA1887" s="142" t="s">
        <v>54</v>
      </c>
    </row>
    <row r="1888" spans="1:27">
      <c r="A1888" s="4">
        <v>7110</v>
      </c>
      <c r="B1888" s="4" t="s">
        <v>40</v>
      </c>
      <c r="C1888" s="4">
        <v>1535</v>
      </c>
      <c r="D1888" s="4" t="s">
        <v>45</v>
      </c>
      <c r="E1888" s="179">
        <v>41301</v>
      </c>
      <c r="K1888" s="182">
        <v>278335</v>
      </c>
      <c r="L1888" s="177">
        <v>41301</v>
      </c>
      <c r="P1888" s="141" t="s">
        <v>54</v>
      </c>
      <c r="U1888" s="141" t="s">
        <v>54</v>
      </c>
      <c r="V1888" s="9">
        <v>0.64930555555555558</v>
      </c>
      <c r="W1888" s="12">
        <v>0.82638888888888884</v>
      </c>
      <c r="Z1888" s="142" t="s">
        <v>120</v>
      </c>
      <c r="AA1888" s="142" t="s">
        <v>54</v>
      </c>
    </row>
    <row r="1889" spans="1:27">
      <c r="A1889" s="4">
        <v>7110</v>
      </c>
      <c r="B1889" s="4" t="s">
        <v>40</v>
      </c>
      <c r="C1889" s="4">
        <v>1141</v>
      </c>
      <c r="D1889" s="4" t="s">
        <v>45</v>
      </c>
      <c r="E1889" s="179">
        <v>41301</v>
      </c>
      <c r="K1889" s="182">
        <v>278737</v>
      </c>
      <c r="L1889" s="177">
        <v>41301</v>
      </c>
      <c r="P1889" s="141" t="s">
        <v>54</v>
      </c>
      <c r="U1889" s="141" t="s">
        <v>54</v>
      </c>
      <c r="V1889" s="9">
        <v>0.48680555555555555</v>
      </c>
      <c r="W1889" s="12">
        <v>0.68611111111111112</v>
      </c>
      <c r="Z1889" s="142" t="s">
        <v>120</v>
      </c>
      <c r="AA1889" s="142" t="s">
        <v>54</v>
      </c>
    </row>
    <row r="1890" spans="1:27">
      <c r="A1890" s="4">
        <v>7110</v>
      </c>
      <c r="B1890" s="4" t="s">
        <v>49</v>
      </c>
      <c r="C1890" s="4">
        <v>1328</v>
      </c>
      <c r="D1890" s="4" t="s">
        <v>45</v>
      </c>
      <c r="E1890" s="179">
        <v>41301</v>
      </c>
      <c r="K1890" s="182">
        <v>283808</v>
      </c>
      <c r="L1890" s="177">
        <v>41301</v>
      </c>
      <c r="P1890" s="141" t="s">
        <v>54</v>
      </c>
      <c r="U1890" s="141" t="s">
        <v>54</v>
      </c>
      <c r="V1890" s="9">
        <v>0.56111111111111112</v>
      </c>
      <c r="W1890" s="12">
        <v>0.77430555555555558</v>
      </c>
      <c r="Z1890" s="142" t="s">
        <v>120</v>
      </c>
      <c r="AA1890" s="142" t="s">
        <v>54</v>
      </c>
    </row>
    <row r="1891" spans="1:27">
      <c r="A1891" s="4">
        <v>7110</v>
      </c>
      <c r="B1891" s="4" t="s">
        <v>40</v>
      </c>
      <c r="C1891" s="4">
        <v>149</v>
      </c>
      <c r="D1891" s="4" t="s">
        <v>45</v>
      </c>
      <c r="E1891" s="179">
        <v>41301</v>
      </c>
      <c r="K1891" s="182">
        <v>291887</v>
      </c>
      <c r="L1891" s="177">
        <v>41301</v>
      </c>
      <c r="P1891" s="141" t="s">
        <v>54</v>
      </c>
      <c r="U1891" s="141" t="s">
        <v>54</v>
      </c>
      <c r="V1891" s="9">
        <v>7.5694444444444439E-2</v>
      </c>
      <c r="W1891" s="12">
        <v>0.2</v>
      </c>
      <c r="Z1891" s="142" t="s">
        <v>120</v>
      </c>
      <c r="AA1891" s="142" t="s">
        <v>54</v>
      </c>
    </row>
    <row r="1892" spans="1:27">
      <c r="A1892" s="4">
        <v>7110</v>
      </c>
      <c r="B1892" s="4" t="s">
        <v>40</v>
      </c>
      <c r="C1892" s="4">
        <v>1359</v>
      </c>
      <c r="D1892" s="4" t="s">
        <v>45</v>
      </c>
      <c r="E1892" s="179">
        <v>41301</v>
      </c>
      <c r="K1892" s="182">
        <v>305205</v>
      </c>
      <c r="L1892" s="177">
        <v>41301</v>
      </c>
      <c r="P1892" s="141" t="s">
        <v>54</v>
      </c>
      <c r="U1892" s="141" t="s">
        <v>54</v>
      </c>
      <c r="V1892" s="9">
        <v>0.58263888888888893</v>
      </c>
      <c r="W1892" s="12">
        <v>0.66736111111111107</v>
      </c>
      <c r="Z1892" s="142" t="s">
        <v>120</v>
      </c>
      <c r="AA1892" s="142" t="s">
        <v>54</v>
      </c>
    </row>
    <row r="1893" spans="1:27">
      <c r="A1893" s="4">
        <v>7108</v>
      </c>
      <c r="B1893" s="4" t="s">
        <v>38</v>
      </c>
      <c r="C1893" s="4">
        <v>2032</v>
      </c>
      <c r="D1893" s="4" t="s">
        <v>45</v>
      </c>
      <c r="E1893" s="179">
        <v>41301</v>
      </c>
      <c r="K1893" s="182">
        <v>90010717</v>
      </c>
      <c r="L1893" s="177">
        <v>41302</v>
      </c>
      <c r="P1893" s="141" t="s">
        <v>54</v>
      </c>
      <c r="U1893" s="141" t="s">
        <v>54</v>
      </c>
      <c r="V1893" s="9">
        <v>0.85555555555555551</v>
      </c>
      <c r="W1893" s="12">
        <v>1.5972222222222221E-2</v>
      </c>
      <c r="Z1893" s="142" t="s">
        <v>120</v>
      </c>
      <c r="AA1893" s="142" t="s">
        <v>54</v>
      </c>
    </row>
    <row r="1894" spans="1:27">
      <c r="A1894" s="4">
        <v>7108</v>
      </c>
      <c r="B1894" s="4" t="s">
        <v>38</v>
      </c>
      <c r="C1894" s="4">
        <v>1101</v>
      </c>
      <c r="D1894" s="4" t="s">
        <v>45</v>
      </c>
      <c r="E1894" s="179">
        <v>41301</v>
      </c>
      <c r="K1894" s="182">
        <v>90077269</v>
      </c>
      <c r="L1894" s="177">
        <v>41301</v>
      </c>
      <c r="P1894" s="141" t="s">
        <v>54</v>
      </c>
      <c r="U1894" s="141" t="s">
        <v>54</v>
      </c>
      <c r="V1894" s="9">
        <v>0.45902777777777776</v>
      </c>
      <c r="W1894" s="12">
        <v>0.70902777777777781</v>
      </c>
      <c r="Z1894" s="142" t="s">
        <v>120</v>
      </c>
      <c r="AA1894" s="142" t="s">
        <v>54</v>
      </c>
    </row>
    <row r="1895" spans="1:27">
      <c r="A1895" s="4">
        <v>7107</v>
      </c>
      <c r="B1895" s="4" t="s">
        <v>39</v>
      </c>
      <c r="C1895" s="4">
        <v>1101</v>
      </c>
      <c r="D1895" s="4" t="s">
        <v>38</v>
      </c>
      <c r="E1895" s="179">
        <v>41301</v>
      </c>
      <c r="K1895" s="182">
        <v>90077269</v>
      </c>
      <c r="L1895" s="177">
        <v>41302</v>
      </c>
      <c r="P1895" s="141">
        <v>0</v>
      </c>
      <c r="U1895" s="141" t="s">
        <v>54</v>
      </c>
      <c r="V1895" s="9">
        <v>0.45902777777777776</v>
      </c>
      <c r="W1895" s="12">
        <v>0.60138888888888886</v>
      </c>
      <c r="Z1895" s="142" t="s">
        <v>120</v>
      </c>
      <c r="AA1895" s="142" t="s">
        <v>54</v>
      </c>
    </row>
    <row r="1896" spans="1:27">
      <c r="A1896" s="4">
        <v>7110</v>
      </c>
      <c r="B1896" s="4" t="s">
        <v>40</v>
      </c>
      <c r="C1896" s="4">
        <v>1951</v>
      </c>
      <c r="D1896" s="4" t="s">
        <v>45</v>
      </c>
      <c r="E1896" s="179">
        <v>41301</v>
      </c>
      <c r="K1896" s="182">
        <v>90088539</v>
      </c>
      <c r="L1896" s="177">
        <v>41301</v>
      </c>
      <c r="P1896" s="141" t="s">
        <v>54</v>
      </c>
      <c r="U1896" s="141" t="s">
        <v>54</v>
      </c>
      <c r="V1896" s="9">
        <v>0.82708333333333328</v>
      </c>
      <c r="W1896" s="12">
        <v>0.97222222222222221</v>
      </c>
      <c r="Z1896" s="142" t="s">
        <v>120</v>
      </c>
      <c r="AA1896" s="142" t="s">
        <v>54</v>
      </c>
    </row>
    <row r="1897" spans="1:27">
      <c r="A1897" s="4">
        <v>7108</v>
      </c>
      <c r="B1897" s="4" t="s">
        <v>38</v>
      </c>
      <c r="C1897" s="4">
        <v>1917</v>
      </c>
      <c r="D1897" s="4" t="s">
        <v>45</v>
      </c>
      <c r="E1897" s="179">
        <v>41301</v>
      </c>
      <c r="K1897" s="182">
        <v>90093550</v>
      </c>
      <c r="L1897" s="177">
        <v>41302</v>
      </c>
      <c r="P1897" s="141" t="s">
        <v>54</v>
      </c>
      <c r="U1897" s="141" t="s">
        <v>54</v>
      </c>
      <c r="V1897" s="9">
        <v>0.80347222222222225</v>
      </c>
      <c r="W1897" s="12">
        <v>0.62847222222222221</v>
      </c>
      <c r="Z1897" s="142" t="s">
        <v>120</v>
      </c>
      <c r="AA1897" s="142" t="s">
        <v>54</v>
      </c>
    </row>
    <row r="1898" spans="1:27">
      <c r="A1898" s="4">
        <v>7107</v>
      </c>
      <c r="B1898" s="4" t="s">
        <v>39</v>
      </c>
      <c r="C1898" s="4">
        <v>1917</v>
      </c>
      <c r="D1898" s="4" t="s">
        <v>38</v>
      </c>
      <c r="E1898" s="179">
        <v>41301</v>
      </c>
      <c r="K1898" s="182">
        <v>90093550</v>
      </c>
      <c r="L1898" s="177">
        <v>41302</v>
      </c>
      <c r="P1898" s="141">
        <v>0</v>
      </c>
      <c r="U1898" s="141" t="s">
        <v>54</v>
      </c>
      <c r="V1898" s="9">
        <v>0.80347222222222225</v>
      </c>
      <c r="W1898" s="12">
        <v>0.62916666666666665</v>
      </c>
      <c r="Z1898" s="142" t="s">
        <v>120</v>
      </c>
      <c r="AA1898" s="142" t="s">
        <v>54</v>
      </c>
    </row>
    <row r="1899" spans="1:27">
      <c r="A1899" s="4">
        <v>7110</v>
      </c>
      <c r="B1899" s="4" t="s">
        <v>40</v>
      </c>
      <c r="C1899" s="4">
        <v>1616</v>
      </c>
      <c r="D1899" s="4" t="s">
        <v>45</v>
      </c>
      <c r="E1899" s="179">
        <v>41301</v>
      </c>
      <c r="K1899" s="182">
        <v>90113071</v>
      </c>
      <c r="L1899" s="177">
        <v>41301</v>
      </c>
      <c r="P1899" s="141" t="s">
        <v>54</v>
      </c>
      <c r="U1899" s="141" t="s">
        <v>54</v>
      </c>
      <c r="V1899" s="9">
        <v>0.67777777777777781</v>
      </c>
      <c r="W1899" s="12">
        <v>0.84652777777777777</v>
      </c>
      <c r="Z1899" s="142" t="s">
        <v>120</v>
      </c>
      <c r="AA1899" s="142" t="s">
        <v>54</v>
      </c>
    </row>
    <row r="1900" spans="1:27">
      <c r="A1900" s="4">
        <v>7110</v>
      </c>
      <c r="B1900" s="4" t="s">
        <v>40</v>
      </c>
      <c r="C1900" s="4">
        <v>2324</v>
      </c>
      <c r="D1900" s="4" t="s">
        <v>45</v>
      </c>
      <c r="E1900" s="179">
        <v>41301</v>
      </c>
      <c r="K1900" s="182">
        <v>1000007443</v>
      </c>
      <c r="L1900" s="177">
        <v>41302</v>
      </c>
      <c r="P1900" s="141" t="s">
        <v>54</v>
      </c>
      <c r="U1900" s="141" t="s">
        <v>54</v>
      </c>
      <c r="V1900" s="9">
        <v>0.97499999999999998</v>
      </c>
      <c r="W1900" s="12">
        <v>4.1666666666666664E-2</v>
      </c>
      <c r="Z1900" s="142" t="s">
        <v>120</v>
      </c>
      <c r="AA1900" s="142" t="s">
        <v>54</v>
      </c>
    </row>
    <row r="1901" spans="1:27">
      <c r="A1901" s="4">
        <v>7110</v>
      </c>
      <c r="B1901" s="4" t="s">
        <v>40</v>
      </c>
      <c r="C1901" s="4">
        <v>1526</v>
      </c>
      <c r="D1901" s="4" t="s">
        <v>45</v>
      </c>
      <c r="E1901" s="179">
        <v>41301</v>
      </c>
      <c r="K1901" s="182">
        <v>1000008880</v>
      </c>
      <c r="L1901" s="177">
        <v>41301</v>
      </c>
      <c r="P1901" s="141" t="s">
        <v>54</v>
      </c>
      <c r="U1901" s="141" t="s">
        <v>54</v>
      </c>
      <c r="V1901" s="9">
        <v>0.6430555555555556</v>
      </c>
      <c r="W1901" s="12">
        <v>0.78472222222222221</v>
      </c>
      <c r="Z1901" s="142" t="s">
        <v>120</v>
      </c>
      <c r="AA1901" s="142" t="s">
        <v>54</v>
      </c>
    </row>
    <row r="1902" spans="1:27">
      <c r="A1902" s="4">
        <v>7110</v>
      </c>
      <c r="B1902" s="4" t="s">
        <v>40</v>
      </c>
      <c r="C1902" s="4">
        <v>1216</v>
      </c>
      <c r="D1902" s="4" t="s">
        <v>45</v>
      </c>
      <c r="E1902" s="179">
        <v>41301</v>
      </c>
      <c r="K1902" s="182">
        <v>1000011989</v>
      </c>
      <c r="L1902" s="177">
        <v>41301</v>
      </c>
      <c r="P1902" s="141" t="s">
        <v>54</v>
      </c>
      <c r="U1902" s="141" t="s">
        <v>54</v>
      </c>
      <c r="V1902" s="9">
        <v>0.51111111111111107</v>
      </c>
      <c r="W1902" s="12">
        <v>0.67152777777777772</v>
      </c>
      <c r="Z1902" s="142" t="s">
        <v>120</v>
      </c>
      <c r="AA1902" s="142" t="s">
        <v>54</v>
      </c>
    </row>
    <row r="1903" spans="1:27">
      <c r="A1903" s="4">
        <v>7110</v>
      </c>
      <c r="B1903" s="4" t="s">
        <v>40</v>
      </c>
      <c r="C1903" s="4">
        <v>836</v>
      </c>
      <c r="D1903" s="4" t="s">
        <v>45</v>
      </c>
      <c r="E1903" s="179">
        <v>41301</v>
      </c>
      <c r="K1903" s="182">
        <v>1000023095</v>
      </c>
      <c r="L1903" s="177">
        <v>41301</v>
      </c>
      <c r="P1903" s="141" t="s">
        <v>54</v>
      </c>
      <c r="U1903" s="141" t="s">
        <v>54</v>
      </c>
      <c r="V1903" s="9">
        <v>0.35833333333333334</v>
      </c>
      <c r="W1903" s="12">
        <v>0.4513888888888889</v>
      </c>
      <c r="Z1903" s="142" t="s">
        <v>120</v>
      </c>
      <c r="AA1903" s="142" t="s">
        <v>54</v>
      </c>
    </row>
    <row r="1904" spans="1:27">
      <c r="A1904" s="4">
        <v>7110</v>
      </c>
      <c r="B1904" s="4" t="s">
        <v>40</v>
      </c>
      <c r="C1904" s="4">
        <v>826</v>
      </c>
      <c r="D1904" s="4" t="s">
        <v>45</v>
      </c>
      <c r="E1904" s="179">
        <v>41301</v>
      </c>
      <c r="K1904" s="182">
        <v>1000078808</v>
      </c>
      <c r="L1904" s="177">
        <v>41301</v>
      </c>
      <c r="P1904" s="141" t="s">
        <v>54</v>
      </c>
      <c r="U1904" s="141" t="s">
        <v>54</v>
      </c>
      <c r="V1904" s="9">
        <v>0.35138888888888886</v>
      </c>
      <c r="W1904" s="12">
        <v>0.44930555555555557</v>
      </c>
      <c r="Z1904" s="142" t="s">
        <v>120</v>
      </c>
      <c r="AA1904" s="142" t="s">
        <v>54</v>
      </c>
    </row>
    <row r="1905" spans="1:27">
      <c r="A1905" s="4">
        <v>7110</v>
      </c>
      <c r="B1905" s="4" t="s">
        <v>40</v>
      </c>
      <c r="C1905" s="4">
        <v>910</v>
      </c>
      <c r="D1905" s="4" t="s">
        <v>45</v>
      </c>
      <c r="E1905" s="179">
        <v>41301</v>
      </c>
      <c r="K1905" s="182">
        <v>1000091808</v>
      </c>
      <c r="L1905" s="177">
        <v>41301</v>
      </c>
      <c r="P1905" s="141" t="s">
        <v>54</v>
      </c>
      <c r="U1905" s="141" t="s">
        <v>54</v>
      </c>
      <c r="V1905" s="9">
        <v>0.38194444444444442</v>
      </c>
      <c r="W1905" s="12">
        <v>0.45555555555555555</v>
      </c>
      <c r="Z1905" s="142" t="s">
        <v>120</v>
      </c>
      <c r="AA1905" s="142" t="s">
        <v>54</v>
      </c>
    </row>
    <row r="1906" spans="1:27">
      <c r="A1906" s="4">
        <v>7110</v>
      </c>
      <c r="B1906" s="4" t="s">
        <v>49</v>
      </c>
      <c r="C1906" s="4">
        <v>203</v>
      </c>
      <c r="D1906" s="4" t="s">
        <v>45</v>
      </c>
      <c r="E1906" s="179">
        <v>41301</v>
      </c>
      <c r="K1906" s="182">
        <v>1000095912</v>
      </c>
      <c r="L1906" s="177">
        <v>41301</v>
      </c>
      <c r="P1906" s="141" t="s">
        <v>54</v>
      </c>
      <c r="U1906" s="141" t="s">
        <v>54</v>
      </c>
      <c r="V1906" s="9">
        <v>8.5416666666666669E-2</v>
      </c>
      <c r="W1906" s="12">
        <v>0.14583333333333334</v>
      </c>
      <c r="Z1906" s="142" t="s">
        <v>120</v>
      </c>
      <c r="AA1906" s="142" t="s">
        <v>54</v>
      </c>
    </row>
    <row r="1907" spans="1:27">
      <c r="A1907" s="4">
        <v>7108</v>
      </c>
      <c r="B1907" s="4" t="s">
        <v>38</v>
      </c>
      <c r="C1907" s="4">
        <v>1256</v>
      </c>
      <c r="D1907" s="4" t="s">
        <v>45</v>
      </c>
      <c r="E1907" s="179">
        <v>41301</v>
      </c>
      <c r="K1907" s="182">
        <v>1000101909</v>
      </c>
      <c r="L1907" s="177">
        <v>41301</v>
      </c>
      <c r="P1907" s="141" t="s">
        <v>54</v>
      </c>
      <c r="U1907" s="141" t="s">
        <v>54</v>
      </c>
      <c r="V1907" s="9">
        <v>0.53888888888888886</v>
      </c>
      <c r="W1907" s="12">
        <v>0.64583333333333337</v>
      </c>
      <c r="Z1907" s="142" t="s">
        <v>120</v>
      </c>
      <c r="AA1907" s="142" t="s">
        <v>54</v>
      </c>
    </row>
    <row r="1908" spans="1:27">
      <c r="A1908" s="4">
        <v>7107</v>
      </c>
      <c r="B1908" s="4" t="s">
        <v>43</v>
      </c>
      <c r="C1908" s="4">
        <v>1256</v>
      </c>
      <c r="D1908" s="4" t="s">
        <v>38</v>
      </c>
      <c r="E1908" s="179">
        <v>41301</v>
      </c>
      <c r="K1908" s="182">
        <v>1000101909</v>
      </c>
      <c r="L1908" s="177">
        <v>41301</v>
      </c>
      <c r="P1908" s="141">
        <v>0</v>
      </c>
      <c r="U1908" s="141" t="s">
        <v>54</v>
      </c>
      <c r="V1908" s="9">
        <v>0.53888888888888886</v>
      </c>
      <c r="W1908" s="12">
        <v>0.72222222222222221</v>
      </c>
      <c r="Z1908" s="142" t="s">
        <v>120</v>
      </c>
      <c r="AA1908" s="142" t="s">
        <v>54</v>
      </c>
    </row>
    <row r="1909" spans="1:27">
      <c r="A1909" s="4">
        <v>7110</v>
      </c>
      <c r="B1909" s="4" t="s">
        <v>40</v>
      </c>
      <c r="C1909" s="4">
        <v>2029</v>
      </c>
      <c r="D1909" s="4" t="s">
        <v>45</v>
      </c>
      <c r="E1909" s="179">
        <v>41301</v>
      </c>
      <c r="K1909" s="182">
        <v>1000116619</v>
      </c>
      <c r="L1909" s="177">
        <v>41301</v>
      </c>
      <c r="P1909" s="141" t="s">
        <v>54</v>
      </c>
      <c r="U1909" s="141" t="s">
        <v>54</v>
      </c>
      <c r="V1909" s="9">
        <v>0.85347222222222219</v>
      </c>
      <c r="W1909" s="12">
        <v>0.94791666666666663</v>
      </c>
      <c r="Z1909" s="142" t="s">
        <v>120</v>
      </c>
      <c r="AA1909" s="142" t="s">
        <v>54</v>
      </c>
    </row>
    <row r="1910" spans="1:27">
      <c r="A1910" s="4">
        <v>7108</v>
      </c>
      <c r="B1910" s="4" t="s">
        <v>38</v>
      </c>
      <c r="C1910" s="4">
        <v>49</v>
      </c>
      <c r="D1910" s="4" t="s">
        <v>45</v>
      </c>
      <c r="E1910" s="179">
        <v>41301</v>
      </c>
      <c r="K1910" s="182">
        <v>1000126382</v>
      </c>
      <c r="L1910" s="177">
        <v>41301</v>
      </c>
      <c r="P1910" s="141" t="s">
        <v>54</v>
      </c>
      <c r="U1910" s="141" t="s">
        <v>54</v>
      </c>
      <c r="V1910" s="9">
        <v>3.4027777777777775E-2</v>
      </c>
      <c r="W1910" s="12">
        <v>0.24791666666666667</v>
      </c>
      <c r="Z1910" s="142" t="s">
        <v>120</v>
      </c>
      <c r="AA1910" s="142" t="s">
        <v>54</v>
      </c>
    </row>
    <row r="1911" spans="1:27">
      <c r="A1911" s="4">
        <v>7110</v>
      </c>
      <c r="B1911" s="4" t="s">
        <v>49</v>
      </c>
      <c r="C1911" s="4">
        <v>1808</v>
      </c>
      <c r="D1911" s="4" t="s">
        <v>45</v>
      </c>
      <c r="E1911" s="179">
        <v>41301</v>
      </c>
      <c r="K1911" s="182">
        <v>1000133069</v>
      </c>
      <c r="L1911" s="177">
        <v>41301</v>
      </c>
      <c r="P1911" s="141" t="s">
        <v>54</v>
      </c>
      <c r="U1911" s="141" t="s">
        <v>54</v>
      </c>
      <c r="V1911" s="9">
        <v>0.75555555555555554</v>
      </c>
      <c r="W1911" s="12">
        <v>0.76458333333333328</v>
      </c>
      <c r="Z1911" s="142" t="s">
        <v>120</v>
      </c>
      <c r="AA1911" s="142" t="s">
        <v>54</v>
      </c>
    </row>
    <row r="1912" spans="1:27">
      <c r="A1912" s="4">
        <v>7110</v>
      </c>
      <c r="B1912" s="4" t="s">
        <v>40</v>
      </c>
      <c r="C1912" s="4">
        <v>412</v>
      </c>
      <c r="D1912" s="4" t="s">
        <v>45</v>
      </c>
      <c r="E1912" s="179">
        <v>41301</v>
      </c>
      <c r="K1912" s="182">
        <v>1000136109</v>
      </c>
      <c r="L1912" s="177">
        <v>41301</v>
      </c>
      <c r="P1912" s="141" t="s">
        <v>54</v>
      </c>
      <c r="U1912" s="141" t="s">
        <v>54</v>
      </c>
      <c r="V1912" s="9">
        <v>0.17499999999999999</v>
      </c>
      <c r="W1912" s="12">
        <v>0.26041666666666669</v>
      </c>
      <c r="Z1912" s="142" t="s">
        <v>120</v>
      </c>
      <c r="AA1912" s="142" t="s">
        <v>54</v>
      </c>
    </row>
    <row r="1913" spans="1:27">
      <c r="A1913" s="4">
        <v>7110</v>
      </c>
      <c r="B1913" s="4" t="s">
        <v>40</v>
      </c>
      <c r="C1913" s="4">
        <v>1550</v>
      </c>
      <c r="D1913" s="4" t="s">
        <v>45</v>
      </c>
      <c r="E1913" s="179">
        <v>41301</v>
      </c>
      <c r="K1913" s="182">
        <v>1000136357</v>
      </c>
      <c r="L1913" s="177">
        <v>41301</v>
      </c>
      <c r="P1913" s="141" t="s">
        <v>54</v>
      </c>
      <c r="U1913" s="141" t="s">
        <v>54</v>
      </c>
      <c r="V1913" s="9">
        <v>0.65972222222222221</v>
      </c>
      <c r="W1913" s="12">
        <v>0.87152777777777779</v>
      </c>
      <c r="Z1913" s="142" t="s">
        <v>120</v>
      </c>
      <c r="AA1913" s="142" t="s">
        <v>54</v>
      </c>
    </row>
    <row r="1914" spans="1:27">
      <c r="A1914" s="4">
        <v>7110</v>
      </c>
      <c r="B1914" s="4" t="s">
        <v>40</v>
      </c>
      <c r="C1914" s="4">
        <v>1730</v>
      </c>
      <c r="D1914" s="4" t="s">
        <v>46</v>
      </c>
      <c r="E1914" s="179">
        <v>41301</v>
      </c>
      <c r="K1914" s="182">
        <v>1000190615</v>
      </c>
      <c r="L1914" s="177">
        <v>41301</v>
      </c>
      <c r="P1914" s="141" t="s">
        <v>54</v>
      </c>
      <c r="U1914" s="141" t="s">
        <v>54</v>
      </c>
      <c r="V1914" s="9">
        <v>0.72916666666666663</v>
      </c>
      <c r="W1914" s="12">
        <v>0.78125</v>
      </c>
      <c r="Z1914" s="142" t="s">
        <v>120</v>
      </c>
      <c r="AA1914" s="142" t="s">
        <v>54</v>
      </c>
    </row>
    <row r="1915" spans="1:27">
      <c r="A1915" s="4">
        <v>7108</v>
      </c>
      <c r="B1915" s="4" t="s">
        <v>38</v>
      </c>
      <c r="C1915" s="4">
        <v>1654</v>
      </c>
      <c r="D1915" s="4" t="s">
        <v>45</v>
      </c>
      <c r="E1915" s="179">
        <v>41301</v>
      </c>
      <c r="K1915" s="182">
        <v>1000217540</v>
      </c>
      <c r="L1915" s="177">
        <v>41301</v>
      </c>
      <c r="P1915" s="141" t="s">
        <v>54</v>
      </c>
      <c r="U1915" s="141" t="s">
        <v>54</v>
      </c>
      <c r="V1915" s="9">
        <v>0.70416666666666672</v>
      </c>
      <c r="W1915" s="12">
        <v>0.74861111111111112</v>
      </c>
      <c r="Z1915" s="142" t="s">
        <v>120</v>
      </c>
      <c r="AA1915" s="142" t="s">
        <v>54</v>
      </c>
    </row>
    <row r="1916" spans="1:27">
      <c r="A1916" s="4">
        <v>7107</v>
      </c>
      <c r="B1916" s="4" t="s">
        <v>39</v>
      </c>
      <c r="C1916" s="4">
        <v>1654</v>
      </c>
      <c r="D1916" s="4" t="s">
        <v>38</v>
      </c>
      <c r="E1916" s="179">
        <v>41301</v>
      </c>
      <c r="K1916" s="182">
        <v>1000217540</v>
      </c>
      <c r="L1916" s="177">
        <v>41301</v>
      </c>
      <c r="P1916" s="141">
        <v>0</v>
      </c>
      <c r="U1916" s="141" t="s">
        <v>54</v>
      </c>
      <c r="V1916" s="9">
        <v>0.70416666666666672</v>
      </c>
      <c r="W1916" s="12">
        <v>0.74930555555555556</v>
      </c>
      <c r="Z1916" s="142" t="s">
        <v>120</v>
      </c>
      <c r="AA1916" s="142" t="s">
        <v>54</v>
      </c>
    </row>
    <row r="1917" spans="1:27">
      <c r="A1917" s="4">
        <v>7108</v>
      </c>
      <c r="B1917" s="4" t="s">
        <v>38</v>
      </c>
      <c r="C1917" s="4">
        <v>1238</v>
      </c>
      <c r="D1917" s="4" t="s">
        <v>45</v>
      </c>
      <c r="E1917" s="179">
        <v>41301</v>
      </c>
      <c r="K1917" s="182">
        <v>1000219596</v>
      </c>
      <c r="L1917" s="177">
        <v>41301</v>
      </c>
      <c r="P1917" s="141" t="s">
        <v>54</v>
      </c>
      <c r="U1917" s="141" t="s">
        <v>54</v>
      </c>
      <c r="V1917" s="9">
        <v>0.52638888888888891</v>
      </c>
      <c r="W1917" s="12">
        <v>0.83819444444444446</v>
      </c>
      <c r="Z1917" s="142" t="s">
        <v>120</v>
      </c>
      <c r="AA1917" s="142" t="s">
        <v>54</v>
      </c>
    </row>
    <row r="1918" spans="1:27">
      <c r="A1918" s="4">
        <v>7110</v>
      </c>
      <c r="B1918" s="4" t="s">
        <v>40</v>
      </c>
      <c r="C1918" s="4">
        <v>926</v>
      </c>
      <c r="D1918" s="4" t="s">
        <v>45</v>
      </c>
      <c r="E1918" s="179">
        <v>41301</v>
      </c>
      <c r="K1918" s="182">
        <v>1000226504</v>
      </c>
      <c r="L1918" s="177">
        <v>41301</v>
      </c>
      <c r="P1918" s="141" t="s">
        <v>54</v>
      </c>
      <c r="U1918" s="141" t="s">
        <v>54</v>
      </c>
      <c r="V1918" s="9">
        <v>0.39305555555555555</v>
      </c>
      <c r="W1918" s="12">
        <v>0.54374999999999996</v>
      </c>
      <c r="Z1918" s="142" t="s">
        <v>120</v>
      </c>
      <c r="AA1918" s="142" t="s">
        <v>54</v>
      </c>
    </row>
    <row r="1919" spans="1:27">
      <c r="A1919" s="4">
        <v>7110</v>
      </c>
      <c r="B1919" s="4" t="s">
        <v>40</v>
      </c>
      <c r="C1919" s="4">
        <v>429</v>
      </c>
      <c r="D1919" s="4" t="s">
        <v>47</v>
      </c>
      <c r="E1919" s="179">
        <v>41301</v>
      </c>
      <c r="K1919" s="182">
        <v>1000235950</v>
      </c>
      <c r="L1919" s="177">
        <v>41301</v>
      </c>
      <c r="P1919" s="141" t="s">
        <v>54</v>
      </c>
      <c r="U1919" s="141" t="s">
        <v>54</v>
      </c>
      <c r="V1919" s="9">
        <v>0.18680555555555556</v>
      </c>
      <c r="W1919" s="12">
        <v>0.22013888888888888</v>
      </c>
      <c r="Z1919" s="142" t="s">
        <v>120</v>
      </c>
      <c r="AA1919" s="142" t="s">
        <v>54</v>
      </c>
    </row>
    <row r="1920" spans="1:27">
      <c r="A1920" s="4">
        <v>7108</v>
      </c>
      <c r="B1920" s="4" t="s">
        <v>38</v>
      </c>
      <c r="C1920" s="4">
        <v>2040</v>
      </c>
      <c r="D1920" s="4" t="s">
        <v>45</v>
      </c>
      <c r="E1920" s="179">
        <v>41301</v>
      </c>
      <c r="K1920" s="182">
        <v>1000239244</v>
      </c>
      <c r="L1920" s="177">
        <v>41302</v>
      </c>
      <c r="P1920" s="141" t="s">
        <v>54</v>
      </c>
      <c r="U1920" s="141" t="s">
        <v>54</v>
      </c>
      <c r="V1920" s="9">
        <v>0.86111111111111116</v>
      </c>
      <c r="W1920" s="12">
        <v>1.0416666666666666E-2</v>
      </c>
      <c r="Z1920" s="142" t="s">
        <v>120</v>
      </c>
      <c r="AA1920" s="142" t="s">
        <v>54</v>
      </c>
    </row>
    <row r="1921" spans="1:27">
      <c r="A1921" s="4">
        <v>7110</v>
      </c>
      <c r="B1921" s="4" t="s">
        <v>40</v>
      </c>
      <c r="C1921" s="4">
        <v>1109</v>
      </c>
      <c r="D1921" s="4" t="s">
        <v>45</v>
      </c>
      <c r="E1921" s="179">
        <v>41301</v>
      </c>
      <c r="K1921" s="182">
        <v>1000255425</v>
      </c>
      <c r="L1921" s="177">
        <v>41301</v>
      </c>
      <c r="P1921" s="141" t="s">
        <v>54</v>
      </c>
      <c r="U1921" s="141" t="s">
        <v>54</v>
      </c>
      <c r="V1921" s="9">
        <v>0.46458333333333335</v>
      </c>
      <c r="W1921" s="12">
        <v>0.5444444444444444</v>
      </c>
      <c r="Z1921" s="142" t="s">
        <v>120</v>
      </c>
      <c r="AA1921" s="142" t="s">
        <v>54</v>
      </c>
    </row>
    <row r="1922" spans="1:27">
      <c r="A1922" s="4">
        <v>7110</v>
      </c>
      <c r="B1922" s="4" t="s">
        <v>40</v>
      </c>
      <c r="C1922" s="4">
        <v>1346</v>
      </c>
      <c r="D1922" s="4" t="s">
        <v>45</v>
      </c>
      <c r="E1922" s="179">
        <v>41301</v>
      </c>
      <c r="K1922" s="182">
        <v>1000281868</v>
      </c>
      <c r="L1922" s="177">
        <v>41301</v>
      </c>
      <c r="P1922" s="141" t="s">
        <v>54</v>
      </c>
      <c r="U1922" s="141" t="s">
        <v>54</v>
      </c>
      <c r="V1922" s="9">
        <v>0.57361111111111107</v>
      </c>
      <c r="W1922" s="12">
        <v>0.89583333333333337</v>
      </c>
      <c r="Z1922" s="142" t="s">
        <v>120</v>
      </c>
      <c r="AA1922" s="142" t="s">
        <v>54</v>
      </c>
    </row>
    <row r="1923" spans="1:27">
      <c r="A1923" s="4">
        <v>7110</v>
      </c>
      <c r="B1923" s="4" t="s">
        <v>52</v>
      </c>
      <c r="C1923" s="4">
        <v>218</v>
      </c>
      <c r="D1923" s="4" t="s">
        <v>47</v>
      </c>
      <c r="E1923" s="179">
        <v>41301</v>
      </c>
      <c r="K1923" s="182">
        <v>1000316852</v>
      </c>
      <c r="L1923" s="177">
        <v>41301</v>
      </c>
      <c r="P1923" s="141" t="s">
        <v>54</v>
      </c>
      <c r="U1923" s="141" t="s">
        <v>54</v>
      </c>
      <c r="V1923" s="9">
        <v>9.583333333333334E-2</v>
      </c>
      <c r="W1923" s="12">
        <v>0.21805555555555556</v>
      </c>
      <c r="Z1923" s="142" t="s">
        <v>120</v>
      </c>
      <c r="AA1923" s="142" t="s">
        <v>54</v>
      </c>
    </row>
    <row r="1924" spans="1:27">
      <c r="A1924" s="4">
        <v>7110</v>
      </c>
      <c r="B1924" s="4" t="s">
        <v>40</v>
      </c>
      <c r="C1924" s="4">
        <v>1412</v>
      </c>
      <c r="D1924" s="4" t="s">
        <v>45</v>
      </c>
      <c r="E1924" s="179">
        <v>41301</v>
      </c>
      <c r="K1924" s="182">
        <v>1000367123</v>
      </c>
      <c r="L1924" s="177">
        <v>41301</v>
      </c>
      <c r="P1924" s="141" t="s">
        <v>54</v>
      </c>
      <c r="U1924" s="141" t="s">
        <v>54</v>
      </c>
      <c r="V1924" s="9">
        <v>0.59166666666666667</v>
      </c>
      <c r="W1924" s="12">
        <v>0.79861111111111116</v>
      </c>
      <c r="Z1924" s="142" t="s">
        <v>120</v>
      </c>
      <c r="AA1924" s="142" t="s">
        <v>54</v>
      </c>
    </row>
    <row r="1925" spans="1:27">
      <c r="A1925" s="4">
        <v>7110</v>
      </c>
      <c r="B1925" s="4" t="s">
        <v>40</v>
      </c>
      <c r="C1925" s="4">
        <v>1737</v>
      </c>
      <c r="D1925" s="4" t="s">
        <v>45</v>
      </c>
      <c r="E1925" s="179">
        <v>41301</v>
      </c>
      <c r="K1925" s="182">
        <v>1000368121</v>
      </c>
      <c r="L1925" s="177">
        <v>41301</v>
      </c>
      <c r="P1925" s="141" t="s">
        <v>54</v>
      </c>
      <c r="U1925" s="141" t="s">
        <v>54</v>
      </c>
      <c r="V1925" s="9">
        <v>0.73402777777777772</v>
      </c>
      <c r="W1925" s="12">
        <v>0.875</v>
      </c>
      <c r="Z1925" s="142" t="s">
        <v>120</v>
      </c>
      <c r="AA1925" s="142" t="s">
        <v>54</v>
      </c>
    </row>
    <row r="1926" spans="1:27">
      <c r="A1926" s="4">
        <v>7110</v>
      </c>
      <c r="B1926" s="4" t="s">
        <v>40</v>
      </c>
      <c r="C1926" s="4">
        <v>1437</v>
      </c>
      <c r="D1926" s="4" t="s">
        <v>45</v>
      </c>
      <c r="E1926" s="179">
        <v>41301</v>
      </c>
      <c r="K1926" s="182">
        <v>1000391071</v>
      </c>
      <c r="L1926" s="177">
        <v>41301</v>
      </c>
      <c r="P1926" s="141" t="s">
        <v>54</v>
      </c>
      <c r="U1926" s="141" t="s">
        <v>54</v>
      </c>
      <c r="V1926" s="9">
        <v>0.60902777777777772</v>
      </c>
      <c r="W1926" s="12">
        <v>0.85</v>
      </c>
      <c r="Z1926" s="142" t="s">
        <v>120</v>
      </c>
      <c r="AA1926" s="142" t="s">
        <v>54</v>
      </c>
    </row>
    <row r="1927" spans="1:27">
      <c r="A1927" s="4">
        <v>7110</v>
      </c>
      <c r="B1927" s="4" t="s">
        <v>40</v>
      </c>
      <c r="C1927" s="4">
        <v>1259</v>
      </c>
      <c r="D1927" s="4" t="s">
        <v>45</v>
      </c>
      <c r="E1927" s="179">
        <v>41301</v>
      </c>
      <c r="K1927" s="182">
        <v>1000399256</v>
      </c>
      <c r="L1927" s="177">
        <v>41301</v>
      </c>
      <c r="P1927" s="141" t="s">
        <v>54</v>
      </c>
      <c r="U1927" s="141" t="s">
        <v>54</v>
      </c>
      <c r="V1927" s="9">
        <v>0.54097222222222219</v>
      </c>
      <c r="W1927" s="12">
        <v>0.77638888888888891</v>
      </c>
      <c r="Z1927" s="142" t="s">
        <v>120</v>
      </c>
      <c r="AA1927" s="142" t="s">
        <v>54</v>
      </c>
    </row>
    <row r="1928" spans="1:27">
      <c r="A1928" s="4">
        <v>7110</v>
      </c>
      <c r="B1928" s="4" t="s">
        <v>41</v>
      </c>
      <c r="C1928" s="4">
        <v>1039</v>
      </c>
      <c r="D1928" s="4" t="s">
        <v>45</v>
      </c>
      <c r="E1928" s="179">
        <v>41301</v>
      </c>
      <c r="K1928" s="182">
        <v>1000439976</v>
      </c>
      <c r="L1928" s="177">
        <v>41301</v>
      </c>
      <c r="P1928" s="141" t="s">
        <v>54</v>
      </c>
      <c r="U1928" s="141" t="s">
        <v>54</v>
      </c>
      <c r="V1928" s="9">
        <v>0.44374999999999998</v>
      </c>
      <c r="W1928" s="12">
        <v>0.73819444444444449</v>
      </c>
      <c r="Z1928" s="142" t="s">
        <v>120</v>
      </c>
      <c r="AA1928" s="142" t="s">
        <v>54</v>
      </c>
    </row>
    <row r="1929" spans="1:27">
      <c r="A1929" s="4">
        <v>7110</v>
      </c>
      <c r="B1929" s="4" t="s">
        <v>40</v>
      </c>
      <c r="C1929" s="4">
        <v>1303</v>
      </c>
      <c r="D1929" s="4" t="s">
        <v>45</v>
      </c>
      <c r="E1929" s="179">
        <v>41301</v>
      </c>
      <c r="K1929" s="182">
        <v>1000458716</v>
      </c>
      <c r="L1929" s="177">
        <v>41301</v>
      </c>
      <c r="P1929" s="141" t="s">
        <v>54</v>
      </c>
      <c r="U1929" s="141" t="s">
        <v>54</v>
      </c>
      <c r="V1929" s="9">
        <v>0.54374999999999996</v>
      </c>
      <c r="W1929" s="12">
        <v>0.74305555555555558</v>
      </c>
      <c r="Z1929" s="142" t="s">
        <v>120</v>
      </c>
      <c r="AA1929" s="142" t="s">
        <v>54</v>
      </c>
    </row>
    <row r="1930" spans="1:27">
      <c r="A1930" s="4">
        <v>7110</v>
      </c>
      <c r="B1930" s="4" t="s">
        <v>40</v>
      </c>
      <c r="C1930" s="4">
        <v>1830</v>
      </c>
      <c r="D1930" s="4" t="s">
        <v>45</v>
      </c>
      <c r="E1930" s="179">
        <v>41301</v>
      </c>
      <c r="K1930" s="182">
        <v>1000489654</v>
      </c>
      <c r="L1930" s="177">
        <v>41302</v>
      </c>
      <c r="P1930" s="141" t="s">
        <v>54</v>
      </c>
      <c r="U1930" s="141" t="s">
        <v>54</v>
      </c>
      <c r="V1930" s="9">
        <v>0.77083333333333337</v>
      </c>
      <c r="W1930" s="12">
        <v>1.1111111111111112E-2</v>
      </c>
      <c r="Z1930" s="142" t="s">
        <v>120</v>
      </c>
      <c r="AA1930" s="142" t="s">
        <v>54</v>
      </c>
    </row>
    <row r="1931" spans="1:27">
      <c r="A1931" s="4">
        <v>7110</v>
      </c>
      <c r="B1931" s="4" t="s">
        <v>49</v>
      </c>
      <c r="C1931" s="4">
        <v>1826</v>
      </c>
      <c r="D1931" s="4" t="s">
        <v>45</v>
      </c>
      <c r="E1931" s="179">
        <v>41301</v>
      </c>
      <c r="K1931" s="182">
        <v>1000496211</v>
      </c>
      <c r="L1931" s="177">
        <v>41301</v>
      </c>
      <c r="P1931" s="141" t="s">
        <v>54</v>
      </c>
      <c r="U1931" s="141" t="s">
        <v>54</v>
      </c>
      <c r="V1931" s="9">
        <v>0.7680555555555556</v>
      </c>
      <c r="W1931" s="12">
        <v>0.84375</v>
      </c>
      <c r="Z1931" s="142" t="s">
        <v>120</v>
      </c>
      <c r="AA1931" s="142" t="s">
        <v>54</v>
      </c>
    </row>
    <row r="1932" spans="1:27">
      <c r="A1932" s="4">
        <v>7110</v>
      </c>
      <c r="B1932" s="4" t="s">
        <v>40</v>
      </c>
      <c r="C1932" s="4">
        <v>1837</v>
      </c>
      <c r="D1932" s="4" t="s">
        <v>45</v>
      </c>
      <c r="E1932" s="179">
        <v>41301</v>
      </c>
      <c r="K1932" s="182">
        <v>1000500077</v>
      </c>
      <c r="L1932" s="177">
        <v>41301</v>
      </c>
      <c r="P1932" s="141" t="s">
        <v>54</v>
      </c>
      <c r="U1932" s="141" t="s">
        <v>54</v>
      </c>
      <c r="V1932" s="9">
        <v>0.77569444444444446</v>
      </c>
      <c r="W1932" s="12">
        <v>0.89583333333333337</v>
      </c>
      <c r="Z1932" s="142" t="s">
        <v>120</v>
      </c>
      <c r="AA1932" s="142" t="s">
        <v>54</v>
      </c>
    </row>
    <row r="1933" spans="1:27">
      <c r="A1933" s="4">
        <v>7110</v>
      </c>
      <c r="B1933" s="4" t="s">
        <v>40</v>
      </c>
      <c r="C1933" s="4">
        <v>1505</v>
      </c>
      <c r="D1933" s="4" t="s">
        <v>45</v>
      </c>
      <c r="E1933" s="179">
        <v>41301</v>
      </c>
      <c r="K1933" s="182">
        <v>1000502618</v>
      </c>
      <c r="L1933" s="177">
        <v>41301</v>
      </c>
      <c r="P1933" s="141" t="s">
        <v>54</v>
      </c>
      <c r="U1933" s="141" t="s">
        <v>54</v>
      </c>
      <c r="V1933" s="9">
        <v>0.62847222222222221</v>
      </c>
      <c r="W1933" s="12">
        <v>0.80069444444444449</v>
      </c>
      <c r="Z1933" s="142" t="s">
        <v>120</v>
      </c>
      <c r="AA1933" s="142" t="s">
        <v>54</v>
      </c>
    </row>
    <row r="1934" spans="1:27">
      <c r="A1934" s="4">
        <v>7110</v>
      </c>
      <c r="B1934" s="4" t="s">
        <v>40</v>
      </c>
      <c r="C1934" s="4">
        <v>327</v>
      </c>
      <c r="D1934" s="4" t="s">
        <v>45</v>
      </c>
      <c r="E1934" s="179">
        <v>41301</v>
      </c>
      <c r="K1934" s="182">
        <v>1000507037</v>
      </c>
      <c r="L1934" s="177">
        <v>41301</v>
      </c>
      <c r="P1934" s="141" t="s">
        <v>54</v>
      </c>
      <c r="U1934" s="141" t="s">
        <v>54</v>
      </c>
      <c r="V1934" s="9">
        <v>0.14374999999999999</v>
      </c>
      <c r="W1934" s="12">
        <v>0.61736111111111114</v>
      </c>
      <c r="Z1934" s="142" t="s">
        <v>120</v>
      </c>
      <c r="AA1934" s="142" t="s">
        <v>54</v>
      </c>
    </row>
    <row r="1935" spans="1:27">
      <c r="A1935" s="4">
        <v>7108</v>
      </c>
      <c r="B1935" s="4" t="s">
        <v>38</v>
      </c>
      <c r="C1935" s="4">
        <v>2249</v>
      </c>
      <c r="D1935" s="4" t="s">
        <v>45</v>
      </c>
      <c r="E1935" s="179">
        <v>41301</v>
      </c>
      <c r="K1935" s="182">
        <v>1000511006</v>
      </c>
      <c r="L1935" s="177">
        <v>41302</v>
      </c>
      <c r="P1935" s="141" t="s">
        <v>54</v>
      </c>
      <c r="U1935" s="141" t="s">
        <v>54</v>
      </c>
      <c r="V1935" s="9">
        <v>0.9506944444444444</v>
      </c>
      <c r="W1935" s="12">
        <v>0.20069444444444445</v>
      </c>
      <c r="Z1935" s="142" t="s">
        <v>120</v>
      </c>
      <c r="AA1935" s="142" t="s">
        <v>54</v>
      </c>
    </row>
    <row r="1936" spans="1:27">
      <c r="A1936" s="4">
        <v>7107</v>
      </c>
      <c r="B1936" s="4" t="s">
        <v>40</v>
      </c>
      <c r="C1936" s="4">
        <v>2249</v>
      </c>
      <c r="D1936" s="4" t="s">
        <v>38</v>
      </c>
      <c r="E1936" s="179">
        <v>41301</v>
      </c>
      <c r="K1936" s="182">
        <v>1000511006</v>
      </c>
      <c r="L1936" s="177">
        <v>41302</v>
      </c>
      <c r="P1936" s="141">
        <v>0</v>
      </c>
      <c r="U1936" s="141" t="s">
        <v>54</v>
      </c>
      <c r="V1936" s="9">
        <v>0.9506944444444444</v>
      </c>
      <c r="W1936" s="12">
        <v>0.4826388888888889</v>
      </c>
      <c r="Z1936" s="142" t="s">
        <v>120</v>
      </c>
      <c r="AA1936" s="142" t="s">
        <v>54</v>
      </c>
    </row>
    <row r="1937" spans="1:27">
      <c r="A1937" s="4">
        <v>7110</v>
      </c>
      <c r="B1937" s="4" t="s">
        <v>40</v>
      </c>
      <c r="C1937" s="4">
        <v>728</v>
      </c>
      <c r="D1937" s="4" t="s">
        <v>45</v>
      </c>
      <c r="E1937" s="179">
        <v>41301</v>
      </c>
      <c r="K1937" s="182">
        <v>1000553766</v>
      </c>
      <c r="L1937" s="177">
        <v>41301</v>
      </c>
      <c r="P1937" s="141" t="s">
        <v>54</v>
      </c>
      <c r="U1937" s="141" t="s">
        <v>54</v>
      </c>
      <c r="V1937" s="9">
        <v>0.31111111111111112</v>
      </c>
      <c r="W1937" s="12">
        <v>0.47499999999999998</v>
      </c>
      <c r="Z1937" s="142" t="s">
        <v>120</v>
      </c>
      <c r="AA1937" s="142" t="s">
        <v>54</v>
      </c>
    </row>
    <row r="1938" spans="1:27">
      <c r="A1938" s="4">
        <v>7110</v>
      </c>
      <c r="B1938" s="4" t="s">
        <v>40</v>
      </c>
      <c r="C1938" s="4">
        <v>1136</v>
      </c>
      <c r="D1938" s="4" t="s">
        <v>45</v>
      </c>
      <c r="E1938" s="179">
        <v>41301</v>
      </c>
      <c r="K1938" s="182">
        <v>1000566408</v>
      </c>
      <c r="L1938" s="177">
        <v>41301</v>
      </c>
      <c r="P1938" s="141" t="s">
        <v>54</v>
      </c>
      <c r="U1938" s="141" t="s">
        <v>54</v>
      </c>
      <c r="V1938" s="9">
        <v>0.48333333333333334</v>
      </c>
      <c r="W1938" s="12">
        <v>0.66736111111111107</v>
      </c>
      <c r="Z1938" s="142" t="s">
        <v>120</v>
      </c>
      <c r="AA1938" s="142" t="s">
        <v>54</v>
      </c>
    </row>
    <row r="1939" spans="1:27">
      <c r="A1939" s="4">
        <v>7110</v>
      </c>
      <c r="B1939" s="4" t="s">
        <v>49</v>
      </c>
      <c r="C1939" s="4">
        <v>45</v>
      </c>
      <c r="D1939" s="4" t="s">
        <v>45</v>
      </c>
      <c r="E1939" s="179">
        <v>41301</v>
      </c>
      <c r="K1939" s="182">
        <v>1000575302</v>
      </c>
      <c r="L1939" s="177">
        <v>41301</v>
      </c>
      <c r="P1939" s="141" t="s">
        <v>54</v>
      </c>
      <c r="U1939" s="141" t="s">
        <v>54</v>
      </c>
      <c r="V1939" s="9">
        <v>3.125E-2</v>
      </c>
      <c r="W1939" s="12">
        <v>5.2083333333333336E-2</v>
      </c>
      <c r="Z1939" s="142" t="s">
        <v>120</v>
      </c>
      <c r="AA1939" s="142" t="s">
        <v>54</v>
      </c>
    </row>
    <row r="1940" spans="1:27">
      <c r="A1940" s="4">
        <v>7110</v>
      </c>
      <c r="B1940" s="4" t="s">
        <v>40</v>
      </c>
      <c r="C1940" s="4">
        <v>105</v>
      </c>
      <c r="D1940" s="4" t="s">
        <v>45</v>
      </c>
      <c r="E1940" s="179">
        <v>41301</v>
      </c>
      <c r="K1940" s="182">
        <v>1000575313</v>
      </c>
      <c r="L1940" s="177">
        <v>41301</v>
      </c>
      <c r="P1940" s="141" t="s">
        <v>54</v>
      </c>
      <c r="U1940" s="141" t="s">
        <v>54</v>
      </c>
      <c r="V1940" s="9">
        <v>4.5138888888888888E-2</v>
      </c>
      <c r="W1940" s="12">
        <v>0.35833333333333334</v>
      </c>
      <c r="Z1940" s="142" t="s">
        <v>120</v>
      </c>
      <c r="AA1940" s="142" t="s">
        <v>54</v>
      </c>
    </row>
    <row r="1941" spans="1:27">
      <c r="A1941" s="4">
        <v>7110</v>
      </c>
      <c r="B1941" s="4" t="s">
        <v>40</v>
      </c>
      <c r="C1941" s="4">
        <v>353</v>
      </c>
      <c r="D1941" s="4" t="s">
        <v>45</v>
      </c>
      <c r="E1941" s="179">
        <v>41301</v>
      </c>
      <c r="K1941" s="182">
        <v>1000575315</v>
      </c>
      <c r="L1941" s="177">
        <v>41301</v>
      </c>
      <c r="P1941" s="141" t="s">
        <v>54</v>
      </c>
      <c r="U1941" s="141" t="s">
        <v>54</v>
      </c>
      <c r="V1941" s="9">
        <v>0.16180555555555556</v>
      </c>
      <c r="W1941" s="12">
        <v>0.35347222222222224</v>
      </c>
      <c r="Z1941" s="142" t="s">
        <v>120</v>
      </c>
      <c r="AA1941" s="142" t="s">
        <v>54</v>
      </c>
    </row>
    <row r="1942" spans="1:27">
      <c r="A1942" s="4">
        <v>7110</v>
      </c>
      <c r="B1942" s="4" t="s">
        <v>40</v>
      </c>
      <c r="C1942" s="4">
        <v>414</v>
      </c>
      <c r="D1942" s="4" t="s">
        <v>47</v>
      </c>
      <c r="E1942" s="179">
        <v>41301</v>
      </c>
      <c r="K1942" s="182">
        <v>1000575316</v>
      </c>
      <c r="L1942" s="177">
        <v>41301</v>
      </c>
      <c r="P1942" s="141" t="s">
        <v>54</v>
      </c>
      <c r="U1942" s="141" t="s">
        <v>54</v>
      </c>
      <c r="V1942" s="9">
        <v>0.1763888888888889</v>
      </c>
      <c r="W1942" s="12">
        <v>0.22152777777777777</v>
      </c>
      <c r="Z1942" s="142" t="s">
        <v>120</v>
      </c>
      <c r="AA1942" s="142" t="s">
        <v>54</v>
      </c>
    </row>
    <row r="1943" spans="1:27">
      <c r="A1943" s="4">
        <v>7110</v>
      </c>
      <c r="B1943" s="4" t="s">
        <v>40</v>
      </c>
      <c r="C1943" s="4">
        <v>831</v>
      </c>
      <c r="D1943" s="4" t="s">
        <v>45</v>
      </c>
      <c r="E1943" s="179">
        <v>41301</v>
      </c>
      <c r="K1943" s="182">
        <v>1000575319</v>
      </c>
      <c r="L1943" s="177">
        <v>41301</v>
      </c>
      <c r="P1943" s="141" t="s">
        <v>54</v>
      </c>
      <c r="U1943" s="141" t="s">
        <v>54</v>
      </c>
      <c r="V1943" s="9">
        <v>0.35486111111111113</v>
      </c>
      <c r="W1943" s="12">
        <v>0.40416666666666667</v>
      </c>
      <c r="Z1943" s="142" t="s">
        <v>120</v>
      </c>
      <c r="AA1943" s="142" t="s">
        <v>54</v>
      </c>
    </row>
    <row r="1944" spans="1:27">
      <c r="A1944" s="4">
        <v>7108</v>
      </c>
      <c r="B1944" s="4" t="s">
        <v>38</v>
      </c>
      <c r="C1944" s="4">
        <v>957</v>
      </c>
      <c r="D1944" s="4" t="s">
        <v>45</v>
      </c>
      <c r="E1944" s="179">
        <v>41301</v>
      </c>
      <c r="K1944" s="182">
        <v>1000575324</v>
      </c>
      <c r="L1944" s="177">
        <v>41301</v>
      </c>
      <c r="P1944" s="141" t="s">
        <v>54</v>
      </c>
      <c r="U1944" s="141" t="s">
        <v>54</v>
      </c>
      <c r="V1944" s="9">
        <v>0.41458333333333336</v>
      </c>
      <c r="W1944" s="12">
        <v>0.64652777777777781</v>
      </c>
      <c r="Z1944" s="142" t="s">
        <v>120</v>
      </c>
      <c r="AA1944" s="142" t="s">
        <v>54</v>
      </c>
    </row>
    <row r="1945" spans="1:27">
      <c r="A1945" s="4">
        <v>7107</v>
      </c>
      <c r="B1945" s="4" t="s">
        <v>43</v>
      </c>
      <c r="C1945" s="4">
        <v>957</v>
      </c>
      <c r="D1945" s="4" t="s">
        <v>38</v>
      </c>
      <c r="E1945" s="179">
        <v>41301</v>
      </c>
      <c r="K1945" s="182">
        <v>1000575324</v>
      </c>
      <c r="L1945" s="177">
        <v>41301</v>
      </c>
      <c r="P1945" s="141">
        <v>0</v>
      </c>
      <c r="U1945" s="141" t="s">
        <v>54</v>
      </c>
      <c r="V1945" s="9">
        <v>0.41458333333333336</v>
      </c>
      <c r="W1945" s="12">
        <v>0.6479166666666667</v>
      </c>
      <c r="Z1945" s="142" t="s">
        <v>120</v>
      </c>
      <c r="AA1945" s="142" t="s">
        <v>54</v>
      </c>
    </row>
    <row r="1946" spans="1:27">
      <c r="A1946" s="4">
        <v>7110</v>
      </c>
      <c r="B1946" s="4" t="s">
        <v>40</v>
      </c>
      <c r="C1946" s="4">
        <v>1045</v>
      </c>
      <c r="D1946" s="4" t="s">
        <v>45</v>
      </c>
      <c r="E1946" s="179">
        <v>41301</v>
      </c>
      <c r="K1946" s="182">
        <v>1000575325</v>
      </c>
      <c r="L1946" s="177">
        <v>41301</v>
      </c>
      <c r="P1946" s="141" t="s">
        <v>54</v>
      </c>
      <c r="U1946" s="141" t="s">
        <v>54</v>
      </c>
      <c r="V1946" s="9">
        <v>0.44791666666666669</v>
      </c>
      <c r="W1946" s="12">
        <v>0.62847222222222221</v>
      </c>
      <c r="Z1946" s="142" t="s">
        <v>120</v>
      </c>
      <c r="AA1946" s="142" t="s">
        <v>54</v>
      </c>
    </row>
    <row r="1947" spans="1:27">
      <c r="A1947" s="4">
        <v>7110</v>
      </c>
      <c r="B1947" s="4" t="s">
        <v>40</v>
      </c>
      <c r="C1947" s="4">
        <v>1222</v>
      </c>
      <c r="D1947" s="4" t="s">
        <v>45</v>
      </c>
      <c r="E1947" s="179">
        <v>41301</v>
      </c>
      <c r="K1947" s="182">
        <v>1000575334</v>
      </c>
      <c r="L1947" s="177">
        <v>41301</v>
      </c>
      <c r="P1947" s="141" t="s">
        <v>54</v>
      </c>
      <c r="U1947" s="141" t="s">
        <v>54</v>
      </c>
      <c r="V1947" s="9">
        <v>0.51527777777777772</v>
      </c>
      <c r="W1947" s="12">
        <v>0.65763888888888888</v>
      </c>
      <c r="Z1947" s="142" t="s">
        <v>120</v>
      </c>
      <c r="AA1947" s="142" t="s">
        <v>54</v>
      </c>
    </row>
    <row r="1948" spans="1:27">
      <c r="A1948" s="4">
        <v>7110</v>
      </c>
      <c r="B1948" s="4" t="s">
        <v>40</v>
      </c>
      <c r="C1948" s="4">
        <v>1246</v>
      </c>
      <c r="D1948" s="4" t="s">
        <v>45</v>
      </c>
      <c r="E1948" s="179">
        <v>41301</v>
      </c>
      <c r="K1948" s="182">
        <v>1000575336</v>
      </c>
      <c r="L1948" s="177">
        <v>41301</v>
      </c>
      <c r="P1948" s="141" t="s">
        <v>54</v>
      </c>
      <c r="U1948" s="141" t="s">
        <v>54</v>
      </c>
      <c r="V1948" s="9">
        <v>0.53194444444444444</v>
      </c>
      <c r="W1948" s="12">
        <v>0.67222222222222228</v>
      </c>
      <c r="Z1948" s="142" t="s">
        <v>120</v>
      </c>
      <c r="AA1948" s="142" t="s">
        <v>54</v>
      </c>
    </row>
    <row r="1949" spans="1:27">
      <c r="A1949" s="4">
        <v>7110</v>
      </c>
      <c r="B1949" s="4" t="s">
        <v>40</v>
      </c>
      <c r="C1949" s="4">
        <v>1251</v>
      </c>
      <c r="D1949" s="4" t="s">
        <v>45</v>
      </c>
      <c r="E1949" s="179">
        <v>41301</v>
      </c>
      <c r="K1949" s="182">
        <v>1000575337</v>
      </c>
      <c r="L1949" s="177">
        <v>41301</v>
      </c>
      <c r="P1949" s="141" t="s">
        <v>54</v>
      </c>
      <c r="U1949" s="141" t="s">
        <v>54</v>
      </c>
      <c r="V1949" s="9">
        <v>0.53541666666666665</v>
      </c>
      <c r="W1949" s="12">
        <v>0.68472222222222223</v>
      </c>
      <c r="Z1949" s="142" t="s">
        <v>120</v>
      </c>
      <c r="AA1949" s="142" t="s">
        <v>54</v>
      </c>
    </row>
    <row r="1950" spans="1:27">
      <c r="A1950" s="4">
        <v>7110</v>
      </c>
      <c r="B1950" s="4" t="s">
        <v>40</v>
      </c>
      <c r="C1950" s="4">
        <v>1308</v>
      </c>
      <c r="D1950" s="4" t="s">
        <v>45</v>
      </c>
      <c r="E1950" s="179">
        <v>41301</v>
      </c>
      <c r="K1950" s="182">
        <v>1000575338</v>
      </c>
      <c r="L1950" s="177">
        <v>41301</v>
      </c>
      <c r="P1950" s="141" t="s">
        <v>54</v>
      </c>
      <c r="U1950" s="141" t="s">
        <v>54</v>
      </c>
      <c r="V1950" s="9">
        <v>0.54722222222222228</v>
      </c>
      <c r="W1950" s="12">
        <v>0.72291666666666665</v>
      </c>
      <c r="Z1950" s="142" t="s">
        <v>120</v>
      </c>
      <c r="AA1950" s="142" t="s">
        <v>54</v>
      </c>
    </row>
    <row r="1951" spans="1:27">
      <c r="A1951" s="4">
        <v>7110</v>
      </c>
      <c r="B1951" s="4" t="s">
        <v>40</v>
      </c>
      <c r="C1951" s="4">
        <v>1608</v>
      </c>
      <c r="D1951" s="4" t="s">
        <v>45</v>
      </c>
      <c r="E1951" s="179">
        <v>41301</v>
      </c>
      <c r="K1951" s="182">
        <v>1000575349</v>
      </c>
      <c r="L1951" s="177">
        <v>41301</v>
      </c>
      <c r="P1951" s="141" t="s">
        <v>54</v>
      </c>
      <c r="U1951" s="141" t="s">
        <v>54</v>
      </c>
      <c r="V1951" s="9">
        <v>0.67222222222222228</v>
      </c>
      <c r="W1951" s="12">
        <v>0.84583333333333333</v>
      </c>
      <c r="Z1951" s="142" t="s">
        <v>120</v>
      </c>
      <c r="AA1951" s="142" t="s">
        <v>54</v>
      </c>
    </row>
    <row r="1952" spans="1:27">
      <c r="A1952" s="4">
        <v>7110</v>
      </c>
      <c r="B1952" s="4" t="s">
        <v>40</v>
      </c>
      <c r="C1952" s="4">
        <v>1811</v>
      </c>
      <c r="D1952" s="4" t="s">
        <v>45</v>
      </c>
      <c r="E1952" s="179">
        <v>41301</v>
      </c>
      <c r="K1952" s="182">
        <v>1000575354</v>
      </c>
      <c r="L1952" s="177">
        <v>41301</v>
      </c>
      <c r="P1952" s="141" t="s">
        <v>54</v>
      </c>
      <c r="U1952" s="141" t="s">
        <v>54</v>
      </c>
      <c r="V1952" s="9">
        <v>0.75763888888888886</v>
      </c>
      <c r="W1952" s="12">
        <v>0.8569444444444444</v>
      </c>
      <c r="Z1952" s="142" t="s">
        <v>120</v>
      </c>
      <c r="AA1952" s="142" t="s">
        <v>54</v>
      </c>
    </row>
    <row r="1953" spans="1:27">
      <c r="A1953" s="4">
        <v>7110</v>
      </c>
      <c r="B1953" s="4" t="s">
        <v>40</v>
      </c>
      <c r="C1953" s="4">
        <v>2042</v>
      </c>
      <c r="D1953" s="4" t="s">
        <v>45</v>
      </c>
      <c r="E1953" s="179">
        <v>41301</v>
      </c>
      <c r="K1953" s="182">
        <v>1000575361</v>
      </c>
      <c r="L1953" s="177">
        <v>41301</v>
      </c>
      <c r="P1953" s="141" t="s">
        <v>54</v>
      </c>
      <c r="U1953" s="141" t="s">
        <v>54</v>
      </c>
      <c r="V1953" s="9">
        <v>0.86250000000000004</v>
      </c>
      <c r="W1953" s="12">
        <v>0.98055555555555551</v>
      </c>
      <c r="Z1953" s="142" t="s">
        <v>120</v>
      </c>
      <c r="AA1953" s="142" t="s">
        <v>54</v>
      </c>
    </row>
    <row r="1954" spans="1:27">
      <c r="A1954" s="4">
        <v>7110</v>
      </c>
      <c r="B1954" s="4" t="s">
        <v>40</v>
      </c>
      <c r="C1954" s="4">
        <v>2059</v>
      </c>
      <c r="D1954" s="4" t="s">
        <v>45</v>
      </c>
      <c r="E1954" s="179">
        <v>41301</v>
      </c>
      <c r="K1954" s="182">
        <v>1000575362</v>
      </c>
      <c r="L1954" s="177">
        <v>41302</v>
      </c>
      <c r="P1954" s="141" t="s">
        <v>54</v>
      </c>
      <c r="U1954" s="141" t="s">
        <v>54</v>
      </c>
      <c r="V1954" s="9">
        <v>0.87430555555555556</v>
      </c>
      <c r="W1954" s="12">
        <v>7.6388888888888895E-2</v>
      </c>
      <c r="Z1954" s="142" t="s">
        <v>120</v>
      </c>
      <c r="AA1954" s="142" t="s">
        <v>54</v>
      </c>
    </row>
    <row r="1955" spans="1:27">
      <c r="A1955" s="4">
        <v>7108</v>
      </c>
      <c r="B1955" s="4" t="s">
        <v>38</v>
      </c>
      <c r="C1955" s="4">
        <v>2044</v>
      </c>
      <c r="D1955" s="4" t="s">
        <v>45</v>
      </c>
      <c r="E1955" s="179">
        <v>41302</v>
      </c>
      <c r="K1955" s="182">
        <v>75</v>
      </c>
      <c r="L1955" s="177">
        <v>41303</v>
      </c>
      <c r="P1955" s="141" t="s">
        <v>54</v>
      </c>
      <c r="U1955" s="5" t="s">
        <v>54</v>
      </c>
      <c r="V1955" s="9">
        <v>0.86388888888888893</v>
      </c>
      <c r="W1955" s="12">
        <v>0.12986111111111112</v>
      </c>
      <c r="Z1955" s="10" t="s">
        <v>120</v>
      </c>
      <c r="AA1955" s="10" t="s">
        <v>54</v>
      </c>
    </row>
    <row r="1956" spans="1:27">
      <c r="A1956" s="4">
        <v>7108</v>
      </c>
      <c r="B1956" s="4" t="s">
        <v>38</v>
      </c>
      <c r="C1956" s="4">
        <v>1908</v>
      </c>
      <c r="D1956" s="4" t="s">
        <v>45</v>
      </c>
      <c r="E1956" s="179">
        <v>41302</v>
      </c>
      <c r="K1956" s="182">
        <v>31568</v>
      </c>
      <c r="L1956" s="177">
        <v>41303</v>
      </c>
      <c r="P1956" s="141" t="s">
        <v>54</v>
      </c>
      <c r="U1956" s="141" t="s">
        <v>54</v>
      </c>
      <c r="V1956" s="9">
        <v>0.79722222222222228</v>
      </c>
      <c r="W1956" s="12">
        <v>3.0555555555555555E-2</v>
      </c>
      <c r="Z1956" s="142" t="s">
        <v>120</v>
      </c>
      <c r="AA1956" s="142" t="s">
        <v>54</v>
      </c>
    </row>
    <row r="1957" spans="1:27">
      <c r="A1957" s="4">
        <v>7108</v>
      </c>
      <c r="B1957" s="4" t="s">
        <v>38</v>
      </c>
      <c r="C1957" s="4">
        <v>2026</v>
      </c>
      <c r="D1957" s="4" t="s">
        <v>45</v>
      </c>
      <c r="E1957" s="179">
        <v>41302</v>
      </c>
      <c r="K1957" s="182">
        <v>200394</v>
      </c>
      <c r="L1957" s="177">
        <v>41303</v>
      </c>
      <c r="P1957" s="141" t="s">
        <v>54</v>
      </c>
      <c r="U1957" s="141" t="s">
        <v>54</v>
      </c>
      <c r="V1957" s="9">
        <v>0.85138888888888886</v>
      </c>
      <c r="W1957" s="12">
        <v>0.51458333333333328</v>
      </c>
      <c r="Z1957" s="142" t="s">
        <v>120</v>
      </c>
      <c r="AA1957" s="142" t="s">
        <v>54</v>
      </c>
    </row>
    <row r="1958" spans="1:27">
      <c r="A1958" s="4">
        <v>7107</v>
      </c>
      <c r="B1958" s="4" t="s">
        <v>40</v>
      </c>
      <c r="C1958" s="4">
        <v>2026</v>
      </c>
      <c r="D1958" s="4" t="s">
        <v>38</v>
      </c>
      <c r="E1958" s="179">
        <v>41302</v>
      </c>
      <c r="K1958" s="182">
        <v>200394</v>
      </c>
      <c r="L1958" s="177">
        <v>41303</v>
      </c>
      <c r="P1958" s="141">
        <v>0</v>
      </c>
      <c r="U1958" s="141" t="s">
        <v>54</v>
      </c>
      <c r="V1958" s="9">
        <v>0.85138888888888886</v>
      </c>
      <c r="W1958" s="12">
        <v>0.51597222222222228</v>
      </c>
      <c r="Z1958" s="142" t="s">
        <v>120</v>
      </c>
      <c r="AA1958" s="142" t="s">
        <v>54</v>
      </c>
    </row>
    <row r="1959" spans="1:27">
      <c r="A1959" s="4">
        <v>7110</v>
      </c>
      <c r="B1959" s="4" t="s">
        <v>40</v>
      </c>
      <c r="C1959" s="4">
        <v>936</v>
      </c>
      <c r="D1959" s="4" t="s">
        <v>45</v>
      </c>
      <c r="E1959" s="179">
        <v>41302</v>
      </c>
      <c r="K1959" s="182">
        <v>220502</v>
      </c>
      <c r="L1959" s="177">
        <v>41302</v>
      </c>
      <c r="P1959" s="141" t="s">
        <v>54</v>
      </c>
      <c r="U1959" s="141" t="s">
        <v>54</v>
      </c>
      <c r="V1959" s="9">
        <v>0.4</v>
      </c>
      <c r="W1959" s="12">
        <v>0.86388888888888893</v>
      </c>
      <c r="Z1959" s="142" t="s">
        <v>120</v>
      </c>
      <c r="AA1959" s="142" t="s">
        <v>54</v>
      </c>
    </row>
    <row r="1960" spans="1:27">
      <c r="A1960" s="4">
        <v>7110</v>
      </c>
      <c r="B1960" s="4" t="s">
        <v>49</v>
      </c>
      <c r="C1960" s="4">
        <v>1933</v>
      </c>
      <c r="D1960" s="4" t="s">
        <v>45</v>
      </c>
      <c r="E1960" s="179">
        <v>41302</v>
      </c>
      <c r="K1960" s="182">
        <v>225437</v>
      </c>
      <c r="L1960" s="177">
        <v>41302</v>
      </c>
      <c r="P1960" s="141" t="s">
        <v>54</v>
      </c>
      <c r="U1960" s="141" t="s">
        <v>54</v>
      </c>
      <c r="V1960" s="9">
        <v>0.81458333333333333</v>
      </c>
      <c r="W1960" s="12">
        <v>0.87847222222222221</v>
      </c>
      <c r="Z1960" s="142" t="s">
        <v>120</v>
      </c>
      <c r="AA1960" s="142" t="s">
        <v>54</v>
      </c>
    </row>
    <row r="1961" spans="1:27">
      <c r="A1961" s="4">
        <v>7108</v>
      </c>
      <c r="B1961" s="4" t="s">
        <v>38</v>
      </c>
      <c r="C1961" s="4">
        <v>1304</v>
      </c>
      <c r="D1961" s="4" t="s">
        <v>45</v>
      </c>
      <c r="E1961" s="179">
        <v>41302</v>
      </c>
      <c r="K1961" s="182">
        <v>234538</v>
      </c>
      <c r="L1961" s="177">
        <v>41302</v>
      </c>
      <c r="P1961" s="141" t="s">
        <v>54</v>
      </c>
      <c r="U1961" s="141" t="s">
        <v>54</v>
      </c>
      <c r="V1961" s="9">
        <v>0.5444444444444444</v>
      </c>
      <c r="W1961" s="12">
        <v>0.95763888888888893</v>
      </c>
      <c r="Z1961" s="142" t="s">
        <v>120</v>
      </c>
      <c r="AA1961" s="142" t="s">
        <v>54</v>
      </c>
    </row>
    <row r="1962" spans="1:27">
      <c r="A1962" s="4">
        <v>7110</v>
      </c>
      <c r="B1962" s="4" t="s">
        <v>40</v>
      </c>
      <c r="C1962" s="4">
        <v>841</v>
      </c>
      <c r="D1962" s="4" t="s">
        <v>45</v>
      </c>
      <c r="E1962" s="179">
        <v>41302</v>
      </c>
      <c r="K1962" s="182">
        <v>251699</v>
      </c>
      <c r="L1962" s="177">
        <v>41302</v>
      </c>
      <c r="P1962" s="141" t="s">
        <v>54</v>
      </c>
      <c r="U1962" s="141" t="s">
        <v>54</v>
      </c>
      <c r="V1962" s="9">
        <v>0.36180555555555555</v>
      </c>
      <c r="W1962" s="12">
        <v>0.61319444444444449</v>
      </c>
      <c r="Z1962" s="142" t="s">
        <v>120</v>
      </c>
      <c r="AA1962" s="142" t="s">
        <v>54</v>
      </c>
    </row>
    <row r="1963" spans="1:27">
      <c r="A1963" s="4">
        <v>7110</v>
      </c>
      <c r="B1963" s="4" t="s">
        <v>40</v>
      </c>
      <c r="C1963" s="4">
        <v>1246</v>
      </c>
      <c r="D1963" s="4" t="s">
        <v>45</v>
      </c>
      <c r="E1963" s="179">
        <v>41302</v>
      </c>
      <c r="K1963" s="182">
        <v>259681</v>
      </c>
      <c r="L1963" s="177">
        <v>41302</v>
      </c>
      <c r="P1963" s="141" t="s">
        <v>54</v>
      </c>
      <c r="U1963" s="141" t="s">
        <v>54</v>
      </c>
      <c r="V1963" s="9">
        <v>0.53194444444444444</v>
      </c>
      <c r="W1963" s="12">
        <v>0.63541666666666663</v>
      </c>
      <c r="Z1963" s="142" t="s">
        <v>120</v>
      </c>
      <c r="AA1963" s="142" t="s">
        <v>54</v>
      </c>
    </row>
    <row r="1964" spans="1:27">
      <c r="A1964" s="4">
        <v>7110</v>
      </c>
      <c r="B1964" s="4" t="s">
        <v>40</v>
      </c>
      <c r="C1964" s="4">
        <v>931</v>
      </c>
      <c r="D1964" s="4" t="s">
        <v>45</v>
      </c>
      <c r="E1964" s="179">
        <v>41302</v>
      </c>
      <c r="K1964" s="182">
        <v>289063</v>
      </c>
      <c r="L1964" s="177">
        <v>41302</v>
      </c>
      <c r="P1964" s="141" t="s">
        <v>54</v>
      </c>
      <c r="U1964" s="141" t="s">
        <v>54</v>
      </c>
      <c r="V1964" s="9">
        <v>0.39652777777777776</v>
      </c>
      <c r="W1964" s="12">
        <v>0.4465277777777778</v>
      </c>
      <c r="Z1964" s="142" t="s">
        <v>120</v>
      </c>
      <c r="AA1964" s="142" t="s">
        <v>54</v>
      </c>
    </row>
    <row r="1965" spans="1:27">
      <c r="A1965" s="4">
        <v>7108</v>
      </c>
      <c r="B1965" s="4" t="s">
        <v>38</v>
      </c>
      <c r="C1965" s="4">
        <v>1351</v>
      </c>
      <c r="D1965" s="4" t="s">
        <v>45</v>
      </c>
      <c r="E1965" s="179">
        <v>41302</v>
      </c>
      <c r="K1965" s="182">
        <v>309006</v>
      </c>
      <c r="L1965" s="177">
        <v>41303</v>
      </c>
      <c r="P1965" s="141" t="s">
        <v>54</v>
      </c>
      <c r="U1965" s="141" t="s">
        <v>54</v>
      </c>
      <c r="V1965" s="9">
        <v>0.57708333333333328</v>
      </c>
      <c r="W1965" s="12">
        <v>0.10972222222222222</v>
      </c>
      <c r="Z1965" s="142" t="s">
        <v>120</v>
      </c>
      <c r="AA1965" s="142" t="s">
        <v>54</v>
      </c>
    </row>
    <row r="1966" spans="1:27">
      <c r="A1966" s="4">
        <v>7108</v>
      </c>
      <c r="B1966" s="4" t="s">
        <v>38</v>
      </c>
      <c r="C1966" s="4">
        <v>1648</v>
      </c>
      <c r="D1966" s="4" t="s">
        <v>47</v>
      </c>
      <c r="E1966" s="179">
        <v>41302</v>
      </c>
      <c r="K1966" s="182">
        <v>312249</v>
      </c>
      <c r="L1966" s="177">
        <v>41302</v>
      </c>
      <c r="P1966" s="141" t="s">
        <v>54</v>
      </c>
      <c r="U1966" s="141" t="s">
        <v>54</v>
      </c>
      <c r="V1966" s="9">
        <v>0.7</v>
      </c>
      <c r="W1966" s="12">
        <v>0.97083333333333333</v>
      </c>
      <c r="Z1966" s="142" t="s">
        <v>120</v>
      </c>
      <c r="AA1966" s="142" t="s">
        <v>54</v>
      </c>
    </row>
    <row r="1967" spans="1:27">
      <c r="A1967" s="4">
        <v>7108</v>
      </c>
      <c r="B1967" s="4" t="s">
        <v>38</v>
      </c>
      <c r="C1967" s="4">
        <v>1205</v>
      </c>
      <c r="D1967" s="4" t="s">
        <v>45</v>
      </c>
      <c r="E1967" s="179">
        <v>41302</v>
      </c>
      <c r="K1967" s="182">
        <v>84031730</v>
      </c>
      <c r="L1967" s="177">
        <v>41303</v>
      </c>
      <c r="P1967" s="141" t="s">
        <v>54</v>
      </c>
      <c r="U1967" s="141" t="s">
        <v>54</v>
      </c>
      <c r="V1967" s="9">
        <v>0.50347222222222221</v>
      </c>
      <c r="W1967" s="12">
        <v>0.19027777777777777</v>
      </c>
      <c r="Z1967" s="142" t="s">
        <v>120</v>
      </c>
      <c r="AA1967" s="142" t="s">
        <v>54</v>
      </c>
    </row>
    <row r="1968" spans="1:27">
      <c r="A1968" s="4">
        <v>7110</v>
      </c>
      <c r="B1968" s="4" t="s">
        <v>49</v>
      </c>
      <c r="C1968" s="4">
        <v>1555</v>
      </c>
      <c r="D1968" s="4" t="s">
        <v>47</v>
      </c>
      <c r="E1968" s="179">
        <v>41302</v>
      </c>
      <c r="K1968" s="182">
        <v>84032114</v>
      </c>
      <c r="L1968" s="177">
        <v>41303</v>
      </c>
      <c r="P1968" s="141" t="s">
        <v>54</v>
      </c>
      <c r="U1968" s="141" t="s">
        <v>54</v>
      </c>
      <c r="V1968" s="9">
        <v>0.66319444444444442</v>
      </c>
      <c r="W1968" s="12">
        <v>4.1666666666666664E-2</v>
      </c>
      <c r="Z1968" s="142" t="s">
        <v>120</v>
      </c>
      <c r="AA1968" s="142" t="s">
        <v>54</v>
      </c>
    </row>
    <row r="1969" spans="1:27">
      <c r="A1969" s="4">
        <v>7110</v>
      </c>
      <c r="B1969" s="4" t="s">
        <v>40</v>
      </c>
      <c r="C1969" s="4">
        <v>107</v>
      </c>
      <c r="D1969" s="4" t="s">
        <v>45</v>
      </c>
      <c r="E1969" s="179">
        <v>41302</v>
      </c>
      <c r="K1969" s="182">
        <v>85003755</v>
      </c>
      <c r="L1969" s="177">
        <v>41302</v>
      </c>
      <c r="P1969" s="141" t="s">
        <v>54</v>
      </c>
      <c r="U1969" s="141" t="s">
        <v>54</v>
      </c>
      <c r="V1969" s="9">
        <v>4.6527777777777779E-2</v>
      </c>
      <c r="W1969" s="12">
        <v>0.16527777777777777</v>
      </c>
      <c r="Z1969" s="142" t="s">
        <v>120</v>
      </c>
      <c r="AA1969" s="142" t="s">
        <v>54</v>
      </c>
    </row>
    <row r="1970" spans="1:27">
      <c r="A1970" s="4">
        <v>7108</v>
      </c>
      <c r="B1970" s="4" t="s">
        <v>38</v>
      </c>
      <c r="C1970" s="4">
        <v>1416</v>
      </c>
      <c r="D1970" s="4" t="s">
        <v>45</v>
      </c>
      <c r="E1970" s="179">
        <v>41302</v>
      </c>
      <c r="K1970" s="182">
        <v>90005743</v>
      </c>
      <c r="L1970" s="177">
        <v>41302</v>
      </c>
      <c r="P1970" s="141" t="s">
        <v>54</v>
      </c>
      <c r="U1970" s="141" t="s">
        <v>54</v>
      </c>
      <c r="V1970" s="9">
        <v>0.59444444444444444</v>
      </c>
      <c r="W1970" s="12">
        <v>0.89652777777777781</v>
      </c>
      <c r="Z1970" s="142" t="s">
        <v>120</v>
      </c>
      <c r="AA1970" s="142" t="s">
        <v>54</v>
      </c>
    </row>
    <row r="1971" spans="1:27">
      <c r="A1971" s="4">
        <v>7110</v>
      </c>
      <c r="B1971" s="4" t="s">
        <v>40</v>
      </c>
      <c r="C1971" s="4">
        <v>2256</v>
      </c>
      <c r="D1971" s="4" t="s">
        <v>45</v>
      </c>
      <c r="E1971" s="179">
        <v>41302</v>
      </c>
      <c r="K1971" s="182">
        <v>90060315</v>
      </c>
      <c r="L1971" s="177">
        <v>41303</v>
      </c>
      <c r="P1971" s="141" t="s">
        <v>54</v>
      </c>
      <c r="U1971" s="141" t="s">
        <v>54</v>
      </c>
      <c r="V1971" s="9">
        <v>0.9555555555555556</v>
      </c>
      <c r="W1971" s="12">
        <v>0.20833333333333334</v>
      </c>
      <c r="Z1971" s="142" t="s">
        <v>120</v>
      </c>
      <c r="AA1971" s="142" t="s">
        <v>54</v>
      </c>
    </row>
    <row r="1972" spans="1:27">
      <c r="A1972" s="4">
        <v>7110</v>
      </c>
      <c r="B1972" s="4" t="s">
        <v>40</v>
      </c>
      <c r="C1972" s="4">
        <v>1218</v>
      </c>
      <c r="D1972" s="4" t="s">
        <v>45</v>
      </c>
      <c r="E1972" s="179">
        <v>41302</v>
      </c>
      <c r="K1972" s="182">
        <v>90082896</v>
      </c>
      <c r="L1972" s="177">
        <v>41302</v>
      </c>
      <c r="P1972" s="141" t="s">
        <v>54</v>
      </c>
      <c r="U1972" s="141" t="s">
        <v>54</v>
      </c>
      <c r="V1972" s="9">
        <v>0.51249999999999996</v>
      </c>
      <c r="W1972" s="12">
        <v>0.68055555555555558</v>
      </c>
      <c r="Z1972" s="142" t="s">
        <v>120</v>
      </c>
      <c r="AA1972" s="142" t="s">
        <v>54</v>
      </c>
    </row>
    <row r="1973" spans="1:27">
      <c r="A1973" s="4">
        <v>7108</v>
      </c>
      <c r="B1973" s="4" t="s">
        <v>38</v>
      </c>
      <c r="C1973" s="4">
        <v>1531</v>
      </c>
      <c r="D1973" s="4" t="s">
        <v>45</v>
      </c>
      <c r="E1973" s="179">
        <v>41302</v>
      </c>
      <c r="K1973" s="182">
        <v>99005242</v>
      </c>
      <c r="L1973" s="177">
        <v>41302</v>
      </c>
      <c r="P1973" s="141" t="s">
        <v>54</v>
      </c>
      <c r="U1973" s="141" t="s">
        <v>54</v>
      </c>
      <c r="V1973" s="9">
        <v>0.64652777777777781</v>
      </c>
      <c r="W1973" s="12">
        <v>0.85138888888888886</v>
      </c>
      <c r="Z1973" s="142" t="s">
        <v>120</v>
      </c>
      <c r="AA1973" s="142" t="s">
        <v>54</v>
      </c>
    </row>
    <row r="1974" spans="1:27">
      <c r="A1974" s="4">
        <v>7107</v>
      </c>
      <c r="B1974" s="4" t="s">
        <v>43</v>
      </c>
      <c r="C1974" s="4">
        <v>1531</v>
      </c>
      <c r="D1974" s="4" t="s">
        <v>38</v>
      </c>
      <c r="E1974" s="179">
        <v>41302</v>
      </c>
      <c r="K1974" s="182">
        <v>99005242</v>
      </c>
      <c r="L1974" s="177">
        <v>41302</v>
      </c>
      <c r="P1974" s="141">
        <v>0</v>
      </c>
      <c r="U1974" s="141" t="s">
        <v>54</v>
      </c>
      <c r="V1974" s="9">
        <v>0.64652777777777781</v>
      </c>
      <c r="W1974" s="12">
        <v>0.8520833333333333</v>
      </c>
      <c r="Z1974" s="142" t="s">
        <v>120</v>
      </c>
      <c r="AA1974" s="142" t="s">
        <v>54</v>
      </c>
    </row>
    <row r="1975" spans="1:27">
      <c r="A1975" s="4">
        <v>7108</v>
      </c>
      <c r="B1975" s="4" t="s">
        <v>38</v>
      </c>
      <c r="C1975" s="4">
        <v>1140</v>
      </c>
      <c r="D1975" s="4" t="s">
        <v>45</v>
      </c>
      <c r="E1975" s="179">
        <v>41302</v>
      </c>
      <c r="K1975" s="182">
        <v>99014875</v>
      </c>
      <c r="L1975" s="177">
        <v>41302</v>
      </c>
      <c r="P1975" s="141" t="s">
        <v>54</v>
      </c>
      <c r="U1975" s="141" t="s">
        <v>54</v>
      </c>
      <c r="V1975" s="9">
        <v>0.4861111111111111</v>
      </c>
      <c r="W1975" s="12">
        <v>0.73819444444444449</v>
      </c>
      <c r="Z1975" s="142" t="s">
        <v>120</v>
      </c>
      <c r="AA1975" s="142" t="s">
        <v>54</v>
      </c>
    </row>
    <row r="1976" spans="1:27">
      <c r="A1976" s="4">
        <v>7107</v>
      </c>
      <c r="B1976" s="4" t="s">
        <v>39</v>
      </c>
      <c r="C1976" s="4">
        <v>1140</v>
      </c>
      <c r="D1976" s="4" t="s">
        <v>38</v>
      </c>
      <c r="E1976" s="179">
        <v>41302</v>
      </c>
      <c r="K1976" s="182">
        <v>99014875</v>
      </c>
      <c r="L1976" s="177">
        <v>41302</v>
      </c>
      <c r="P1976" s="141">
        <v>0</v>
      </c>
      <c r="U1976" s="141" t="s">
        <v>54</v>
      </c>
      <c r="V1976" s="9">
        <v>0.4861111111111111</v>
      </c>
      <c r="W1976" s="12">
        <v>0.73888888888888893</v>
      </c>
      <c r="Z1976" s="142" t="s">
        <v>120</v>
      </c>
      <c r="AA1976" s="142" t="s">
        <v>54</v>
      </c>
    </row>
    <row r="1977" spans="1:27">
      <c r="A1977" s="4">
        <v>7110</v>
      </c>
      <c r="B1977" s="4" t="s">
        <v>40</v>
      </c>
      <c r="C1977" s="4">
        <v>1133</v>
      </c>
      <c r="D1977" s="4" t="s">
        <v>45</v>
      </c>
      <c r="E1977" s="179">
        <v>41302</v>
      </c>
      <c r="K1977" s="182">
        <v>99037825</v>
      </c>
      <c r="L1977" s="177">
        <v>41302</v>
      </c>
      <c r="P1977" s="141" t="s">
        <v>54</v>
      </c>
      <c r="U1977" s="141" t="s">
        <v>54</v>
      </c>
      <c r="V1977" s="9">
        <v>0.48125000000000001</v>
      </c>
      <c r="W1977" s="12">
        <v>0.6694444444444444</v>
      </c>
      <c r="Z1977" s="142" t="s">
        <v>120</v>
      </c>
      <c r="AA1977" s="142" t="s">
        <v>54</v>
      </c>
    </row>
    <row r="1978" spans="1:27">
      <c r="A1978" s="4">
        <v>7110</v>
      </c>
      <c r="B1978" s="4" t="s">
        <v>40</v>
      </c>
      <c r="C1978" s="4">
        <v>1145</v>
      </c>
      <c r="D1978" s="4" t="s">
        <v>45</v>
      </c>
      <c r="E1978" s="179">
        <v>41302</v>
      </c>
      <c r="K1978" s="182">
        <v>99045394</v>
      </c>
      <c r="L1978" s="177">
        <v>41302</v>
      </c>
      <c r="P1978" s="141" t="s">
        <v>54</v>
      </c>
      <c r="U1978" s="141" t="s">
        <v>54</v>
      </c>
      <c r="V1978" s="9">
        <v>0.48958333333333331</v>
      </c>
      <c r="W1978" s="12">
        <v>0.51944444444444449</v>
      </c>
      <c r="Z1978" s="142" t="s">
        <v>120</v>
      </c>
      <c r="AA1978" s="142" t="s">
        <v>54</v>
      </c>
    </row>
    <row r="1979" spans="1:27">
      <c r="A1979" s="4">
        <v>7110</v>
      </c>
      <c r="B1979" s="4" t="s">
        <v>40</v>
      </c>
      <c r="C1979" s="4">
        <v>606</v>
      </c>
      <c r="D1979" s="4" t="s">
        <v>45</v>
      </c>
      <c r="E1979" s="179">
        <v>41302</v>
      </c>
      <c r="K1979" s="182">
        <v>99049702</v>
      </c>
      <c r="L1979" s="177">
        <v>41302</v>
      </c>
      <c r="P1979" s="141" t="s">
        <v>54</v>
      </c>
      <c r="U1979" s="141" t="s">
        <v>54</v>
      </c>
      <c r="V1979" s="9">
        <v>0.25416666666666665</v>
      </c>
      <c r="W1979" s="12">
        <v>0.34791666666666665</v>
      </c>
      <c r="Z1979" s="142" t="s">
        <v>120</v>
      </c>
      <c r="AA1979" s="142" t="s">
        <v>54</v>
      </c>
    </row>
    <row r="1980" spans="1:27">
      <c r="A1980" s="4">
        <v>7110</v>
      </c>
      <c r="B1980" s="4" t="s">
        <v>40</v>
      </c>
      <c r="C1980" s="4">
        <v>720</v>
      </c>
      <c r="D1980" s="4" t="s">
        <v>45</v>
      </c>
      <c r="E1980" s="179">
        <v>41302</v>
      </c>
      <c r="K1980" s="182">
        <v>1000006893</v>
      </c>
      <c r="L1980" s="177">
        <v>41302</v>
      </c>
      <c r="P1980" s="141" t="s">
        <v>54</v>
      </c>
      <c r="U1980" s="141" t="s">
        <v>54</v>
      </c>
      <c r="V1980" s="9">
        <v>0.30555555555555558</v>
      </c>
      <c r="W1980" s="12">
        <v>0.85902777777777772</v>
      </c>
      <c r="Z1980" s="142" t="s">
        <v>120</v>
      </c>
      <c r="AA1980" s="142" t="s">
        <v>54</v>
      </c>
    </row>
    <row r="1981" spans="1:27">
      <c r="A1981" s="4">
        <v>7110</v>
      </c>
      <c r="B1981" s="4" t="s">
        <v>40</v>
      </c>
      <c r="C1981" s="4">
        <v>1448</v>
      </c>
      <c r="D1981" s="4" t="s">
        <v>47</v>
      </c>
      <c r="E1981" s="179">
        <v>41302</v>
      </c>
      <c r="K1981" s="182">
        <v>1000016803</v>
      </c>
      <c r="L1981" s="177">
        <v>41302</v>
      </c>
      <c r="P1981" s="141" t="s">
        <v>54</v>
      </c>
      <c r="U1981" s="141" t="s">
        <v>54</v>
      </c>
      <c r="V1981" s="9">
        <v>0.6166666666666667</v>
      </c>
      <c r="W1981" s="12">
        <v>0.84652777777777777</v>
      </c>
      <c r="Z1981" s="142" t="s">
        <v>120</v>
      </c>
      <c r="AA1981" s="142" t="s">
        <v>54</v>
      </c>
    </row>
    <row r="1982" spans="1:27">
      <c r="A1982" s="4">
        <v>7110</v>
      </c>
      <c r="B1982" s="4" t="s">
        <v>40</v>
      </c>
      <c r="C1982" s="4">
        <v>1553</v>
      </c>
      <c r="D1982" s="4" t="s">
        <v>47</v>
      </c>
      <c r="E1982" s="179">
        <v>41302</v>
      </c>
      <c r="K1982" s="182">
        <v>1000019646</v>
      </c>
      <c r="L1982" s="177">
        <v>41302</v>
      </c>
      <c r="P1982" s="141" t="s">
        <v>54</v>
      </c>
      <c r="U1982" s="141" t="s">
        <v>54</v>
      </c>
      <c r="V1982" s="9">
        <v>0.66180555555555554</v>
      </c>
      <c r="W1982" s="12">
        <v>0.77083333333333337</v>
      </c>
      <c r="Z1982" s="142" t="s">
        <v>120</v>
      </c>
      <c r="AA1982" s="142" t="s">
        <v>54</v>
      </c>
    </row>
    <row r="1983" spans="1:27">
      <c r="A1983" s="4">
        <v>7110</v>
      </c>
      <c r="B1983" s="4" t="s">
        <v>40</v>
      </c>
      <c r="C1983" s="4">
        <v>1228</v>
      </c>
      <c r="D1983" s="4" t="s">
        <v>45</v>
      </c>
      <c r="E1983" s="179">
        <v>41302</v>
      </c>
      <c r="K1983" s="182">
        <v>1000021509</v>
      </c>
      <c r="L1983" s="177">
        <v>41302</v>
      </c>
      <c r="P1983" s="141" t="s">
        <v>54</v>
      </c>
      <c r="U1983" s="141" t="s">
        <v>54</v>
      </c>
      <c r="V1983" s="9">
        <v>0.51944444444444449</v>
      </c>
      <c r="W1983" s="12">
        <v>0.53819444444444442</v>
      </c>
      <c r="Z1983" s="142" t="s">
        <v>120</v>
      </c>
      <c r="AA1983" s="142" t="s">
        <v>54</v>
      </c>
    </row>
    <row r="1984" spans="1:27">
      <c r="A1984" s="4">
        <v>7110</v>
      </c>
      <c r="B1984" s="4" t="s">
        <v>40</v>
      </c>
      <c r="C1984" s="4">
        <v>1300</v>
      </c>
      <c r="D1984" s="4" t="s">
        <v>45</v>
      </c>
      <c r="E1984" s="179">
        <v>41302</v>
      </c>
      <c r="K1984" s="182">
        <v>1000026176</v>
      </c>
      <c r="L1984" s="177">
        <v>41302</v>
      </c>
      <c r="P1984" s="141" t="s">
        <v>54</v>
      </c>
      <c r="U1984" s="141" t="s">
        <v>54</v>
      </c>
      <c r="V1984" s="9">
        <v>0.54166666666666663</v>
      </c>
      <c r="W1984" s="12">
        <v>0.5625</v>
      </c>
      <c r="Z1984" s="142" t="s">
        <v>120</v>
      </c>
      <c r="AA1984" s="142" t="s">
        <v>54</v>
      </c>
    </row>
    <row r="1985" spans="1:27">
      <c r="A1985" s="4">
        <v>7110</v>
      </c>
      <c r="B1985" s="4" t="s">
        <v>49</v>
      </c>
      <c r="C1985" s="4">
        <v>1228</v>
      </c>
      <c r="D1985" s="4" t="s">
        <v>45</v>
      </c>
      <c r="E1985" s="179">
        <v>41302</v>
      </c>
      <c r="K1985" s="182">
        <v>1000032874</v>
      </c>
      <c r="L1985" s="177">
        <v>41302</v>
      </c>
      <c r="P1985" s="141" t="s">
        <v>54</v>
      </c>
      <c r="U1985" s="141" t="s">
        <v>54</v>
      </c>
      <c r="V1985" s="9">
        <v>0.51944444444444449</v>
      </c>
      <c r="W1985" s="12">
        <v>0.90625</v>
      </c>
      <c r="Z1985" s="142" t="s">
        <v>120</v>
      </c>
      <c r="AA1985" s="142" t="s">
        <v>54</v>
      </c>
    </row>
    <row r="1986" spans="1:27">
      <c r="A1986" s="4">
        <v>7108</v>
      </c>
      <c r="B1986" s="4" t="s">
        <v>38</v>
      </c>
      <c r="C1986" s="4">
        <v>817</v>
      </c>
      <c r="D1986" s="4" t="s">
        <v>45</v>
      </c>
      <c r="E1986" s="179">
        <v>41302</v>
      </c>
      <c r="K1986" s="182">
        <v>1000042105</v>
      </c>
      <c r="L1986" s="177">
        <v>41302</v>
      </c>
      <c r="P1986" s="141" t="s">
        <v>54</v>
      </c>
      <c r="U1986" s="141" t="s">
        <v>54</v>
      </c>
      <c r="V1986" s="9">
        <v>0.34513888888888888</v>
      </c>
      <c r="W1986" s="12">
        <v>0.62638888888888888</v>
      </c>
      <c r="Z1986" s="142" t="s">
        <v>120</v>
      </c>
      <c r="AA1986" s="142" t="s">
        <v>54</v>
      </c>
    </row>
    <row r="1987" spans="1:27">
      <c r="A1987" s="4">
        <v>7110</v>
      </c>
      <c r="B1987" s="4" t="s">
        <v>40</v>
      </c>
      <c r="C1987" s="4">
        <v>1152</v>
      </c>
      <c r="D1987" s="4" t="s">
        <v>45</v>
      </c>
      <c r="E1987" s="179">
        <v>41302</v>
      </c>
      <c r="K1987" s="182">
        <v>1000044432</v>
      </c>
      <c r="L1987" s="177">
        <v>41302</v>
      </c>
      <c r="P1987" s="141" t="s">
        <v>54</v>
      </c>
      <c r="U1987" s="141" t="s">
        <v>54</v>
      </c>
      <c r="V1987" s="9">
        <v>0.49444444444444446</v>
      </c>
      <c r="W1987" s="12">
        <v>0.60972222222222228</v>
      </c>
      <c r="Z1987" s="142" t="s">
        <v>120</v>
      </c>
      <c r="AA1987" s="142" t="s">
        <v>54</v>
      </c>
    </row>
    <row r="1988" spans="1:27">
      <c r="A1988" s="4">
        <v>7110</v>
      </c>
      <c r="B1988" s="4" t="s">
        <v>40</v>
      </c>
      <c r="C1988" s="4">
        <v>1530</v>
      </c>
      <c r="D1988" s="4" t="s">
        <v>45</v>
      </c>
      <c r="E1988" s="179">
        <v>41302</v>
      </c>
      <c r="K1988" s="182">
        <v>1000052545</v>
      </c>
      <c r="L1988" s="177">
        <v>41302</v>
      </c>
      <c r="P1988" s="141" t="s">
        <v>54</v>
      </c>
      <c r="U1988" s="141" t="s">
        <v>54</v>
      </c>
      <c r="V1988" s="9">
        <v>0.64583333333333337</v>
      </c>
      <c r="W1988" s="12">
        <v>0.67013888888888884</v>
      </c>
      <c r="Z1988" s="142" t="s">
        <v>120</v>
      </c>
      <c r="AA1988" s="142" t="s">
        <v>54</v>
      </c>
    </row>
    <row r="1989" spans="1:27">
      <c r="A1989" s="4">
        <v>7110</v>
      </c>
      <c r="B1989" s="4" t="s">
        <v>40</v>
      </c>
      <c r="C1989" s="4">
        <v>1100</v>
      </c>
      <c r="D1989" s="4" t="s">
        <v>45</v>
      </c>
      <c r="E1989" s="179">
        <v>41302</v>
      </c>
      <c r="K1989" s="182">
        <v>1000061567</v>
      </c>
      <c r="L1989" s="177">
        <v>41302</v>
      </c>
      <c r="P1989" s="141" t="s">
        <v>54</v>
      </c>
      <c r="U1989" s="141" t="s">
        <v>54</v>
      </c>
      <c r="V1989" s="9">
        <v>0.45833333333333331</v>
      </c>
      <c r="W1989" s="12">
        <v>0.48819444444444443</v>
      </c>
      <c r="Z1989" s="142" t="s">
        <v>120</v>
      </c>
      <c r="AA1989" s="142" t="s">
        <v>54</v>
      </c>
    </row>
    <row r="1990" spans="1:27">
      <c r="A1990" s="4">
        <v>7110</v>
      </c>
      <c r="B1990" s="4" t="s">
        <v>49</v>
      </c>
      <c r="C1990" s="4">
        <v>2033</v>
      </c>
      <c r="D1990" s="4" t="s">
        <v>45</v>
      </c>
      <c r="E1990" s="179">
        <v>41302</v>
      </c>
      <c r="K1990" s="182">
        <v>1000082928</v>
      </c>
      <c r="L1990" s="177">
        <v>41303</v>
      </c>
      <c r="P1990" s="141" t="s">
        <v>54</v>
      </c>
      <c r="U1990" s="141" t="s">
        <v>54</v>
      </c>
      <c r="V1990" s="9">
        <v>0.85624999999999996</v>
      </c>
      <c r="W1990" s="12">
        <v>4.1666666666666664E-2</v>
      </c>
      <c r="Z1990" s="142" t="s">
        <v>120</v>
      </c>
      <c r="AA1990" s="142" t="s">
        <v>54</v>
      </c>
    </row>
    <row r="1991" spans="1:27">
      <c r="A1991" s="4">
        <v>7108</v>
      </c>
      <c r="B1991" s="4" t="s">
        <v>38</v>
      </c>
      <c r="C1991" s="4">
        <v>1439</v>
      </c>
      <c r="D1991" s="4" t="s">
        <v>45</v>
      </c>
      <c r="E1991" s="179">
        <v>41302</v>
      </c>
      <c r="K1991" s="182">
        <v>1000103064</v>
      </c>
      <c r="L1991" s="177">
        <v>41302</v>
      </c>
      <c r="P1991" s="141" t="s">
        <v>54</v>
      </c>
      <c r="U1991" s="141" t="s">
        <v>54</v>
      </c>
      <c r="V1991" s="9">
        <v>0.61041666666666672</v>
      </c>
      <c r="W1991" s="12">
        <v>0.90416666666666667</v>
      </c>
      <c r="Z1991" s="142" t="s">
        <v>120</v>
      </c>
      <c r="AA1991" s="142" t="s">
        <v>54</v>
      </c>
    </row>
    <row r="1992" spans="1:27">
      <c r="A1992" s="4">
        <v>7110</v>
      </c>
      <c r="B1992" s="4" t="s">
        <v>40</v>
      </c>
      <c r="C1992" s="4">
        <v>725</v>
      </c>
      <c r="D1992" s="4" t="s">
        <v>45</v>
      </c>
      <c r="E1992" s="179">
        <v>41302</v>
      </c>
      <c r="K1992" s="182">
        <v>1000122069</v>
      </c>
      <c r="L1992" s="177">
        <v>41302</v>
      </c>
      <c r="P1992" s="141" t="s">
        <v>54</v>
      </c>
      <c r="U1992" s="141" t="s">
        <v>54</v>
      </c>
      <c r="V1992" s="9">
        <v>0.30902777777777779</v>
      </c>
      <c r="W1992" s="12">
        <v>0.4284722222222222</v>
      </c>
      <c r="Z1992" s="142" t="s">
        <v>120</v>
      </c>
      <c r="AA1992" s="142" t="s">
        <v>54</v>
      </c>
    </row>
    <row r="1993" spans="1:27">
      <c r="A1993" s="4">
        <v>7110</v>
      </c>
      <c r="B1993" s="4" t="s">
        <v>49</v>
      </c>
      <c r="C1993" s="4">
        <v>1814</v>
      </c>
      <c r="D1993" s="4" t="s">
        <v>45</v>
      </c>
      <c r="E1993" s="179">
        <v>41302</v>
      </c>
      <c r="K1993" s="182">
        <v>1000133069</v>
      </c>
      <c r="L1993" s="177">
        <v>41302</v>
      </c>
      <c r="P1993" s="141" t="s">
        <v>54</v>
      </c>
      <c r="U1993" s="141" t="s">
        <v>54</v>
      </c>
      <c r="V1993" s="9">
        <v>0.75972222222222219</v>
      </c>
      <c r="W1993" s="12">
        <v>0.90555555555555556</v>
      </c>
      <c r="Z1993" s="142" t="s">
        <v>120</v>
      </c>
      <c r="AA1993" s="142" t="s">
        <v>54</v>
      </c>
    </row>
    <row r="1994" spans="1:27">
      <c r="A1994" s="4">
        <v>7108</v>
      </c>
      <c r="B1994" s="4" t="s">
        <v>38</v>
      </c>
      <c r="C1994" s="4">
        <v>1355</v>
      </c>
      <c r="D1994" s="4" t="s">
        <v>47</v>
      </c>
      <c r="E1994" s="179">
        <v>41302</v>
      </c>
      <c r="K1994" s="182">
        <v>1000140390</v>
      </c>
      <c r="L1994" s="177">
        <v>41302</v>
      </c>
      <c r="P1994" s="141" t="s">
        <v>54</v>
      </c>
      <c r="U1994" s="141" t="s">
        <v>54</v>
      </c>
      <c r="V1994" s="9">
        <v>0.57986111111111116</v>
      </c>
      <c r="W1994" s="12">
        <v>0.80208333333333337</v>
      </c>
      <c r="Z1994" s="142" t="s">
        <v>120</v>
      </c>
      <c r="AA1994" s="142" t="s">
        <v>54</v>
      </c>
    </row>
    <row r="1995" spans="1:27">
      <c r="A1995" s="4">
        <v>7108</v>
      </c>
      <c r="B1995" s="4" t="s">
        <v>38</v>
      </c>
      <c r="C1995" s="4">
        <v>1132</v>
      </c>
      <c r="D1995" s="4" t="s">
        <v>47</v>
      </c>
      <c r="E1995" s="179">
        <v>41302</v>
      </c>
      <c r="K1995" s="182">
        <v>1000141039</v>
      </c>
      <c r="L1995" s="177">
        <v>41302</v>
      </c>
      <c r="P1995" s="141" t="s">
        <v>54</v>
      </c>
      <c r="U1995" s="141" t="s">
        <v>54</v>
      </c>
      <c r="V1995" s="9">
        <v>0.48055555555555557</v>
      </c>
      <c r="W1995" s="12">
        <v>0.87986111111111109</v>
      </c>
      <c r="Z1995" s="142" t="s">
        <v>120</v>
      </c>
      <c r="AA1995" s="142" t="s">
        <v>54</v>
      </c>
    </row>
    <row r="1996" spans="1:27">
      <c r="A1996" s="4">
        <v>7108</v>
      </c>
      <c r="B1996" s="4" t="s">
        <v>38</v>
      </c>
      <c r="C1996" s="4">
        <v>2041</v>
      </c>
      <c r="D1996" s="4" t="s">
        <v>45</v>
      </c>
      <c r="E1996" s="179">
        <v>41302</v>
      </c>
      <c r="K1996" s="182">
        <v>1000145361</v>
      </c>
      <c r="L1996" s="177">
        <v>41302</v>
      </c>
      <c r="P1996" s="141" t="s">
        <v>54</v>
      </c>
      <c r="U1996" s="141" t="s">
        <v>54</v>
      </c>
      <c r="V1996" s="9">
        <v>0.8618055555555556</v>
      </c>
      <c r="W1996" s="12">
        <v>0.96527777777777779</v>
      </c>
      <c r="Z1996" s="142" t="s">
        <v>120</v>
      </c>
      <c r="AA1996" s="142" t="s">
        <v>54</v>
      </c>
    </row>
    <row r="1997" spans="1:27">
      <c r="A1997" s="4">
        <v>7110</v>
      </c>
      <c r="B1997" s="4" t="s">
        <v>49</v>
      </c>
      <c r="C1997" s="4">
        <v>1922</v>
      </c>
      <c r="D1997" s="4" t="s">
        <v>45</v>
      </c>
      <c r="E1997" s="179">
        <v>41302</v>
      </c>
      <c r="K1997" s="182">
        <v>1000147187</v>
      </c>
      <c r="L1997" s="177">
        <v>41302</v>
      </c>
      <c r="P1997" s="141" t="s">
        <v>54</v>
      </c>
      <c r="U1997" s="141" t="s">
        <v>54</v>
      </c>
      <c r="V1997" s="9">
        <v>0.80694444444444446</v>
      </c>
      <c r="W1997" s="12">
        <v>0.93055555555555558</v>
      </c>
      <c r="Z1997" s="142" t="s">
        <v>120</v>
      </c>
      <c r="AA1997" s="142" t="s">
        <v>54</v>
      </c>
    </row>
    <row r="1998" spans="1:27">
      <c r="A1998" s="4">
        <v>7110</v>
      </c>
      <c r="B1998" s="4" t="s">
        <v>40</v>
      </c>
      <c r="C1998" s="4">
        <v>903</v>
      </c>
      <c r="D1998" s="4" t="s">
        <v>45</v>
      </c>
      <c r="E1998" s="179">
        <v>41302</v>
      </c>
      <c r="K1998" s="182">
        <v>1000220159</v>
      </c>
      <c r="L1998" s="177">
        <v>41302</v>
      </c>
      <c r="P1998" s="141" t="s">
        <v>54</v>
      </c>
      <c r="U1998" s="141" t="s">
        <v>54</v>
      </c>
      <c r="V1998" s="9">
        <v>0.37708333333333333</v>
      </c>
      <c r="W1998" s="12">
        <v>0.62152777777777779</v>
      </c>
      <c r="Z1998" s="142" t="s">
        <v>120</v>
      </c>
      <c r="AA1998" s="142" t="s">
        <v>54</v>
      </c>
    </row>
    <row r="1999" spans="1:27">
      <c r="A1999" s="4">
        <v>7108</v>
      </c>
      <c r="B1999" s="4" t="s">
        <v>38</v>
      </c>
      <c r="C1999" s="4">
        <v>2037</v>
      </c>
      <c r="D1999" s="4" t="s">
        <v>45</v>
      </c>
      <c r="E1999" s="179">
        <v>41302</v>
      </c>
      <c r="K1999" s="182">
        <v>1000226384</v>
      </c>
      <c r="L1999" s="177">
        <v>41303</v>
      </c>
      <c r="P1999" s="141" t="s">
        <v>54</v>
      </c>
      <c r="U1999" s="141" t="s">
        <v>54</v>
      </c>
      <c r="V1999" s="9">
        <v>0.85902777777777772</v>
      </c>
      <c r="W1999" s="12">
        <v>0.46944444444444444</v>
      </c>
      <c r="Z1999" s="142" t="s">
        <v>120</v>
      </c>
      <c r="AA1999" s="142" t="s">
        <v>54</v>
      </c>
    </row>
    <row r="2000" spans="1:27">
      <c r="A2000" s="4">
        <v>7107</v>
      </c>
      <c r="B2000" s="4" t="s">
        <v>43</v>
      </c>
      <c r="C2000" s="4">
        <v>2037</v>
      </c>
      <c r="D2000" s="4" t="s">
        <v>38</v>
      </c>
      <c r="E2000" s="179">
        <v>41302</v>
      </c>
      <c r="K2000" s="182">
        <v>1000226384</v>
      </c>
      <c r="L2000" s="177">
        <v>41303</v>
      </c>
      <c r="P2000" s="141">
        <v>0</v>
      </c>
      <c r="U2000" s="141" t="s">
        <v>54</v>
      </c>
      <c r="V2000" s="9">
        <v>0.85902777777777772</v>
      </c>
      <c r="W2000" s="12">
        <v>0.47013888888888888</v>
      </c>
      <c r="Z2000" s="142" t="s">
        <v>120</v>
      </c>
      <c r="AA2000" s="142" t="s">
        <v>54</v>
      </c>
    </row>
    <row r="2001" spans="1:27">
      <c r="A2001" s="4">
        <v>7110</v>
      </c>
      <c r="B2001" s="4" t="s">
        <v>49</v>
      </c>
      <c r="C2001" s="4">
        <v>1437</v>
      </c>
      <c r="D2001" s="4" t="s">
        <v>45</v>
      </c>
      <c r="E2001" s="179">
        <v>41302</v>
      </c>
      <c r="K2001" s="182">
        <v>1000232897</v>
      </c>
      <c r="L2001" s="177">
        <v>41302</v>
      </c>
      <c r="P2001" s="141" t="s">
        <v>54</v>
      </c>
      <c r="U2001" s="141" t="s">
        <v>54</v>
      </c>
      <c r="V2001" s="9">
        <v>0.60902777777777772</v>
      </c>
      <c r="W2001" s="12">
        <v>0.91666666666666663</v>
      </c>
      <c r="Z2001" s="142" t="s">
        <v>120</v>
      </c>
      <c r="AA2001" s="142" t="s">
        <v>54</v>
      </c>
    </row>
    <row r="2002" spans="1:27">
      <c r="A2002" s="4">
        <v>7110</v>
      </c>
      <c r="B2002" s="4" t="s">
        <v>40</v>
      </c>
      <c r="C2002" s="4">
        <v>1049</v>
      </c>
      <c r="D2002" s="4" t="s">
        <v>45</v>
      </c>
      <c r="E2002" s="179">
        <v>41302</v>
      </c>
      <c r="K2002" s="182">
        <v>1000245939</v>
      </c>
      <c r="L2002" s="177">
        <v>41302</v>
      </c>
      <c r="P2002" s="141" t="s">
        <v>54</v>
      </c>
      <c r="U2002" s="141" t="s">
        <v>54</v>
      </c>
      <c r="V2002" s="9">
        <v>0.45069444444444445</v>
      </c>
      <c r="W2002" s="12">
        <v>0.85</v>
      </c>
      <c r="Z2002" s="142" t="s">
        <v>120</v>
      </c>
      <c r="AA2002" s="142" t="s">
        <v>54</v>
      </c>
    </row>
    <row r="2003" spans="1:27">
      <c r="A2003" s="4">
        <v>7110</v>
      </c>
      <c r="B2003" s="4" t="s">
        <v>40</v>
      </c>
      <c r="C2003" s="4">
        <v>1430</v>
      </c>
      <c r="D2003" s="4" t="s">
        <v>45</v>
      </c>
      <c r="E2003" s="179">
        <v>41302</v>
      </c>
      <c r="K2003" s="182">
        <v>1000258263</v>
      </c>
      <c r="L2003" s="177">
        <v>41302</v>
      </c>
      <c r="P2003" s="141" t="s">
        <v>54</v>
      </c>
      <c r="U2003" s="141" t="s">
        <v>54</v>
      </c>
      <c r="V2003" s="9">
        <v>0.60416666666666663</v>
      </c>
      <c r="W2003" s="12">
        <v>0.63541666666666663</v>
      </c>
      <c r="Z2003" s="142" t="s">
        <v>120</v>
      </c>
      <c r="AA2003" s="142" t="s">
        <v>54</v>
      </c>
    </row>
    <row r="2004" spans="1:27">
      <c r="A2004" s="4">
        <v>7110</v>
      </c>
      <c r="B2004" s="4" t="s">
        <v>52</v>
      </c>
      <c r="C2004" s="4">
        <v>1806</v>
      </c>
      <c r="D2004" s="4" t="s">
        <v>45</v>
      </c>
      <c r="E2004" s="179">
        <v>41302</v>
      </c>
      <c r="K2004" s="182">
        <v>1000312177</v>
      </c>
      <c r="L2004" s="177">
        <v>41302</v>
      </c>
      <c r="P2004" s="141" t="s">
        <v>54</v>
      </c>
      <c r="U2004" s="141" t="s">
        <v>54</v>
      </c>
      <c r="V2004" s="9">
        <v>0.75416666666666665</v>
      </c>
      <c r="W2004" s="12">
        <v>0.7583333333333333</v>
      </c>
      <c r="Z2004" s="142" t="s">
        <v>120</v>
      </c>
      <c r="AA2004" s="142" t="s">
        <v>54</v>
      </c>
    </row>
    <row r="2005" spans="1:27">
      <c r="A2005" s="4">
        <v>7110</v>
      </c>
      <c r="B2005" s="4" t="s">
        <v>52</v>
      </c>
      <c r="C2005" s="4">
        <v>210</v>
      </c>
      <c r="D2005" s="4" t="s">
        <v>45</v>
      </c>
      <c r="E2005" s="179">
        <v>41302</v>
      </c>
      <c r="K2005" s="182">
        <v>1000316852</v>
      </c>
      <c r="L2005" s="177">
        <v>41302</v>
      </c>
      <c r="P2005" s="141" t="s">
        <v>54</v>
      </c>
      <c r="U2005" s="141" t="s">
        <v>54</v>
      </c>
      <c r="V2005" s="9">
        <v>9.0277777777777776E-2</v>
      </c>
      <c r="W2005" s="12">
        <v>0.41666666666666669</v>
      </c>
      <c r="Z2005" s="142" t="s">
        <v>120</v>
      </c>
      <c r="AA2005" s="142" t="s">
        <v>54</v>
      </c>
    </row>
    <row r="2006" spans="1:27">
      <c r="A2006" s="4">
        <v>7108</v>
      </c>
      <c r="B2006" s="4" t="s">
        <v>38</v>
      </c>
      <c r="C2006" s="4">
        <v>1131</v>
      </c>
      <c r="D2006" s="4" t="s">
        <v>45</v>
      </c>
      <c r="E2006" s="179">
        <v>41302</v>
      </c>
      <c r="K2006" s="182">
        <v>1000349543</v>
      </c>
      <c r="L2006" s="177">
        <v>41302</v>
      </c>
      <c r="P2006" s="141" t="s">
        <v>54</v>
      </c>
      <c r="U2006" s="141" t="s">
        <v>54</v>
      </c>
      <c r="V2006" s="9">
        <v>0.47986111111111113</v>
      </c>
      <c r="W2006" s="12">
        <v>0.61388888888888893</v>
      </c>
      <c r="Z2006" s="142" t="s">
        <v>120</v>
      </c>
      <c r="AA2006" s="142" t="s">
        <v>54</v>
      </c>
    </row>
    <row r="2007" spans="1:27">
      <c r="A2007" s="4">
        <v>7110</v>
      </c>
      <c r="B2007" s="4" t="s">
        <v>40</v>
      </c>
      <c r="C2007" s="4">
        <v>1800</v>
      </c>
      <c r="D2007" s="4" t="s">
        <v>45</v>
      </c>
      <c r="E2007" s="179">
        <v>41302</v>
      </c>
      <c r="K2007" s="182">
        <v>1000360420</v>
      </c>
      <c r="L2007" s="177">
        <v>41303</v>
      </c>
      <c r="P2007" s="141" t="s">
        <v>54</v>
      </c>
      <c r="U2007" s="141" t="s">
        <v>54</v>
      </c>
      <c r="V2007" s="9">
        <v>0.75</v>
      </c>
      <c r="W2007" s="12">
        <v>0.23958333333333334</v>
      </c>
      <c r="Z2007" s="142" t="s">
        <v>120</v>
      </c>
      <c r="AA2007" s="142" t="s">
        <v>54</v>
      </c>
    </row>
    <row r="2008" spans="1:27">
      <c r="A2008" s="4">
        <v>7110</v>
      </c>
      <c r="B2008" s="4" t="s">
        <v>40</v>
      </c>
      <c r="C2008" s="4">
        <v>1156</v>
      </c>
      <c r="D2008" s="4" t="s">
        <v>45</v>
      </c>
      <c r="E2008" s="179">
        <v>41302</v>
      </c>
      <c r="K2008" s="182">
        <v>1000368766</v>
      </c>
      <c r="L2008" s="177">
        <v>41302</v>
      </c>
      <c r="P2008" s="141" t="s">
        <v>54</v>
      </c>
      <c r="U2008" s="141" t="s">
        <v>54</v>
      </c>
      <c r="V2008" s="9">
        <v>0.49722222222222223</v>
      </c>
      <c r="W2008" s="12">
        <v>0.7680555555555556</v>
      </c>
      <c r="Z2008" s="142" t="s">
        <v>120</v>
      </c>
      <c r="AA2008" s="142" t="s">
        <v>54</v>
      </c>
    </row>
    <row r="2009" spans="1:27">
      <c r="A2009" s="4">
        <v>7108</v>
      </c>
      <c r="B2009" s="4" t="s">
        <v>38</v>
      </c>
      <c r="C2009" s="4">
        <v>1203</v>
      </c>
      <c r="D2009" s="4" t="s">
        <v>45</v>
      </c>
      <c r="E2009" s="179">
        <v>41302</v>
      </c>
      <c r="K2009" s="182">
        <v>1000371162</v>
      </c>
      <c r="L2009" s="177">
        <v>41303</v>
      </c>
      <c r="P2009" s="141" t="s">
        <v>54</v>
      </c>
      <c r="U2009" s="141" t="s">
        <v>54</v>
      </c>
      <c r="V2009" s="9">
        <v>0.50208333333333333</v>
      </c>
      <c r="W2009" s="12">
        <v>0.13750000000000001</v>
      </c>
      <c r="Z2009" s="142" t="s">
        <v>120</v>
      </c>
      <c r="AA2009" s="142" t="s">
        <v>54</v>
      </c>
    </row>
    <row r="2010" spans="1:27">
      <c r="A2010" s="4">
        <v>7110</v>
      </c>
      <c r="B2010" s="4" t="s">
        <v>40</v>
      </c>
      <c r="C2010" s="4">
        <v>2213</v>
      </c>
      <c r="D2010" s="4" t="s">
        <v>45</v>
      </c>
      <c r="E2010" s="179">
        <v>41302</v>
      </c>
      <c r="K2010" s="182">
        <v>1000372312</v>
      </c>
      <c r="L2010" s="177">
        <v>41303</v>
      </c>
      <c r="P2010" s="141" t="s">
        <v>54</v>
      </c>
      <c r="U2010" s="141" t="s">
        <v>54</v>
      </c>
      <c r="V2010" s="9">
        <v>0.92569444444444449</v>
      </c>
      <c r="W2010" s="12">
        <v>0.19513888888888889</v>
      </c>
      <c r="Z2010" s="142" t="s">
        <v>120</v>
      </c>
      <c r="AA2010" s="142" t="s">
        <v>54</v>
      </c>
    </row>
    <row r="2011" spans="1:27">
      <c r="A2011" s="4">
        <v>7110</v>
      </c>
      <c r="B2011" s="4" t="s">
        <v>49</v>
      </c>
      <c r="C2011" s="4">
        <v>1756</v>
      </c>
      <c r="D2011" s="4" t="s">
        <v>45</v>
      </c>
      <c r="E2011" s="179">
        <v>41302</v>
      </c>
      <c r="K2011" s="182">
        <v>1000378225</v>
      </c>
      <c r="L2011" s="177">
        <v>41303</v>
      </c>
      <c r="P2011" s="141" t="s">
        <v>54</v>
      </c>
      <c r="U2011" s="141" t="s">
        <v>54</v>
      </c>
      <c r="V2011" s="9">
        <v>0.74722222222222223</v>
      </c>
      <c r="W2011" s="12">
        <v>4.1666666666666664E-2</v>
      </c>
      <c r="Z2011" s="142" t="s">
        <v>120</v>
      </c>
      <c r="AA2011" s="142" t="s">
        <v>54</v>
      </c>
    </row>
    <row r="2012" spans="1:27">
      <c r="A2012" s="4">
        <v>7110</v>
      </c>
      <c r="B2012" s="4" t="s">
        <v>40</v>
      </c>
      <c r="C2012" s="4">
        <v>1113</v>
      </c>
      <c r="D2012" s="4" t="s">
        <v>45</v>
      </c>
      <c r="E2012" s="179">
        <v>41302</v>
      </c>
      <c r="K2012" s="182">
        <v>1000380383</v>
      </c>
      <c r="L2012" s="177">
        <v>41302</v>
      </c>
      <c r="P2012" s="141" t="s">
        <v>54</v>
      </c>
      <c r="U2012" s="141" t="s">
        <v>54</v>
      </c>
      <c r="V2012" s="9">
        <v>0.46736111111111112</v>
      </c>
      <c r="W2012" s="12">
        <v>0.8618055555555556</v>
      </c>
      <c r="Z2012" s="142" t="s">
        <v>120</v>
      </c>
      <c r="AA2012" s="142" t="s">
        <v>54</v>
      </c>
    </row>
    <row r="2013" spans="1:27">
      <c r="A2013" s="4">
        <v>7108</v>
      </c>
      <c r="B2013" s="4" t="s">
        <v>38</v>
      </c>
      <c r="C2013" s="4">
        <v>1845</v>
      </c>
      <c r="D2013" s="4" t="s">
        <v>45</v>
      </c>
      <c r="E2013" s="179">
        <v>41302</v>
      </c>
      <c r="K2013" s="182">
        <v>1000399256</v>
      </c>
      <c r="L2013" s="177">
        <v>41303</v>
      </c>
      <c r="P2013" s="141" t="s">
        <v>54</v>
      </c>
      <c r="U2013" s="141" t="s">
        <v>54</v>
      </c>
      <c r="V2013" s="9">
        <v>0.78125</v>
      </c>
      <c r="W2013" s="12">
        <v>0.67152777777777772</v>
      </c>
      <c r="Z2013" s="142" t="s">
        <v>120</v>
      </c>
      <c r="AA2013" s="142" t="s">
        <v>54</v>
      </c>
    </row>
    <row r="2014" spans="1:27">
      <c r="A2014" s="4">
        <v>7107</v>
      </c>
      <c r="B2014" s="4" t="s">
        <v>39</v>
      </c>
      <c r="C2014" s="4">
        <v>1845</v>
      </c>
      <c r="D2014" s="4" t="s">
        <v>38</v>
      </c>
      <c r="E2014" s="179">
        <v>41302</v>
      </c>
      <c r="K2014" s="182">
        <v>1000399256</v>
      </c>
      <c r="L2014" s="177">
        <v>41303</v>
      </c>
      <c r="P2014" s="141">
        <v>0</v>
      </c>
      <c r="U2014" s="141" t="s">
        <v>54</v>
      </c>
      <c r="V2014" s="9">
        <v>0.78125</v>
      </c>
      <c r="W2014" s="12">
        <v>0.67222222222222228</v>
      </c>
      <c r="Z2014" s="142" t="s">
        <v>120</v>
      </c>
      <c r="AA2014" s="142" t="s">
        <v>54</v>
      </c>
    </row>
    <row r="2015" spans="1:27">
      <c r="A2015" s="4">
        <v>7110</v>
      </c>
      <c r="B2015" s="4" t="s">
        <v>40</v>
      </c>
      <c r="C2015" s="4">
        <v>1122</v>
      </c>
      <c r="D2015" s="4" t="s">
        <v>45</v>
      </c>
      <c r="E2015" s="179">
        <v>41302</v>
      </c>
      <c r="K2015" s="182">
        <v>1000412843</v>
      </c>
      <c r="L2015" s="177">
        <v>41302</v>
      </c>
      <c r="P2015" s="141" t="s">
        <v>54</v>
      </c>
      <c r="U2015" s="141" t="s">
        <v>54</v>
      </c>
      <c r="V2015" s="9">
        <v>0.47361111111111109</v>
      </c>
      <c r="W2015" s="12">
        <v>0.91666666666666663</v>
      </c>
      <c r="Z2015" s="142" t="s">
        <v>120</v>
      </c>
      <c r="AA2015" s="142" t="s">
        <v>54</v>
      </c>
    </row>
    <row r="2016" spans="1:27">
      <c r="A2016" s="4">
        <v>7110</v>
      </c>
      <c r="B2016" s="4" t="s">
        <v>40</v>
      </c>
      <c r="C2016" s="4">
        <v>1421</v>
      </c>
      <c r="D2016" s="4" t="s">
        <v>47</v>
      </c>
      <c r="E2016" s="179">
        <v>41302</v>
      </c>
      <c r="K2016" s="182">
        <v>1000427805</v>
      </c>
      <c r="L2016" s="177">
        <v>41302</v>
      </c>
      <c r="P2016" s="141" t="s">
        <v>54</v>
      </c>
      <c r="U2016" s="141" t="s">
        <v>54</v>
      </c>
      <c r="V2016" s="9">
        <v>0.59791666666666665</v>
      </c>
      <c r="W2016" s="12">
        <v>0.6875</v>
      </c>
      <c r="Z2016" s="142" t="s">
        <v>120</v>
      </c>
      <c r="AA2016" s="142" t="s">
        <v>54</v>
      </c>
    </row>
    <row r="2017" spans="1:27">
      <c r="A2017" s="4">
        <v>7110</v>
      </c>
      <c r="B2017" s="4" t="s">
        <v>49</v>
      </c>
      <c r="C2017" s="4">
        <v>1224</v>
      </c>
      <c r="D2017" s="4" t="s">
        <v>45</v>
      </c>
      <c r="E2017" s="179">
        <v>41302</v>
      </c>
      <c r="K2017" s="182">
        <v>1000441487</v>
      </c>
      <c r="L2017" s="177">
        <v>41303</v>
      </c>
      <c r="P2017" s="141" t="s">
        <v>54</v>
      </c>
      <c r="U2017" s="141" t="s">
        <v>54</v>
      </c>
      <c r="V2017" s="9">
        <v>0.51666666666666672</v>
      </c>
      <c r="W2017" s="12">
        <v>3.4722222222222224E-2</v>
      </c>
      <c r="Z2017" s="142" t="s">
        <v>120</v>
      </c>
      <c r="AA2017" s="142" t="s">
        <v>54</v>
      </c>
    </row>
    <row r="2018" spans="1:27">
      <c r="A2018" s="4">
        <v>7108</v>
      </c>
      <c r="B2018" s="4" t="s">
        <v>38</v>
      </c>
      <c r="C2018" s="4">
        <v>2133</v>
      </c>
      <c r="D2018" s="4" t="s">
        <v>45</v>
      </c>
      <c r="E2018" s="179">
        <v>41302</v>
      </c>
      <c r="K2018" s="182">
        <v>1000459794</v>
      </c>
      <c r="L2018" s="177">
        <v>41303</v>
      </c>
      <c r="P2018" s="141" t="s">
        <v>54</v>
      </c>
      <c r="U2018" s="141" t="s">
        <v>54</v>
      </c>
      <c r="V2018" s="9">
        <v>0.8979166666666667</v>
      </c>
      <c r="W2018" s="12">
        <v>0.46180555555555558</v>
      </c>
      <c r="Z2018" s="142" t="s">
        <v>120</v>
      </c>
      <c r="AA2018" s="142" t="s">
        <v>54</v>
      </c>
    </row>
    <row r="2019" spans="1:27">
      <c r="A2019" s="4">
        <v>7107</v>
      </c>
      <c r="B2019" s="4" t="s">
        <v>40</v>
      </c>
      <c r="C2019" s="4">
        <v>2133</v>
      </c>
      <c r="D2019" s="4" t="s">
        <v>38</v>
      </c>
      <c r="E2019" s="179">
        <v>41302</v>
      </c>
      <c r="K2019" s="182">
        <v>1000459794</v>
      </c>
      <c r="L2019" s="177">
        <v>41303</v>
      </c>
      <c r="P2019" s="141">
        <v>0</v>
      </c>
      <c r="U2019" s="141" t="s">
        <v>54</v>
      </c>
      <c r="V2019" s="9">
        <v>0.8979166666666667</v>
      </c>
      <c r="W2019" s="12">
        <v>0.46250000000000002</v>
      </c>
      <c r="Z2019" s="142" t="s">
        <v>120</v>
      </c>
      <c r="AA2019" s="142" t="s">
        <v>54</v>
      </c>
    </row>
    <row r="2020" spans="1:27">
      <c r="A2020" s="4">
        <v>7108</v>
      </c>
      <c r="B2020" s="4" t="s">
        <v>38</v>
      </c>
      <c r="C2020" s="4">
        <v>654</v>
      </c>
      <c r="D2020" s="4" t="s">
        <v>50</v>
      </c>
      <c r="E2020" s="179">
        <v>41302</v>
      </c>
      <c r="K2020" s="182">
        <v>1000503734</v>
      </c>
      <c r="L2020" s="177">
        <v>41302</v>
      </c>
      <c r="P2020" s="141" t="s">
        <v>54</v>
      </c>
      <c r="U2020" s="141" t="s">
        <v>54</v>
      </c>
      <c r="V2020" s="9">
        <v>0.28749999999999998</v>
      </c>
      <c r="W2020" s="12">
        <v>0.53749999999999998</v>
      </c>
      <c r="Z2020" s="142" t="s">
        <v>120</v>
      </c>
      <c r="AA2020" s="142" t="s">
        <v>54</v>
      </c>
    </row>
    <row r="2021" spans="1:27">
      <c r="A2021" s="4">
        <v>7107</v>
      </c>
      <c r="B2021" s="4" t="s">
        <v>39</v>
      </c>
      <c r="C2021" s="4">
        <v>654</v>
      </c>
      <c r="D2021" s="4" t="s">
        <v>38</v>
      </c>
      <c r="E2021" s="179">
        <v>41302</v>
      </c>
      <c r="K2021" s="182">
        <v>1000503734</v>
      </c>
      <c r="L2021" s="177">
        <v>41302</v>
      </c>
      <c r="P2021" s="141">
        <v>0</v>
      </c>
      <c r="U2021" s="141" t="s">
        <v>54</v>
      </c>
      <c r="V2021" s="9">
        <v>0.28749999999999998</v>
      </c>
      <c r="W2021" s="12">
        <v>0.59722222222222221</v>
      </c>
      <c r="Z2021" s="142" t="s">
        <v>120</v>
      </c>
      <c r="AA2021" s="142" t="s">
        <v>54</v>
      </c>
    </row>
    <row r="2022" spans="1:27">
      <c r="A2022" s="4">
        <v>7110</v>
      </c>
      <c r="B2022" s="4" t="s">
        <v>49</v>
      </c>
      <c r="C2022" s="4">
        <v>2348</v>
      </c>
      <c r="D2022" s="4" t="s">
        <v>45</v>
      </c>
      <c r="E2022" s="179">
        <v>41302</v>
      </c>
      <c r="K2022" s="182">
        <v>1000508073</v>
      </c>
      <c r="L2022" s="177">
        <v>41303</v>
      </c>
      <c r="P2022" s="141" t="s">
        <v>54</v>
      </c>
      <c r="U2022" s="141" t="s">
        <v>54</v>
      </c>
      <c r="V2022" s="9">
        <v>0.9916666666666667</v>
      </c>
      <c r="W2022" s="12">
        <v>0.12013888888888889</v>
      </c>
      <c r="Z2022" s="142" t="s">
        <v>120</v>
      </c>
      <c r="AA2022" s="142" t="s">
        <v>54</v>
      </c>
    </row>
    <row r="2023" spans="1:27">
      <c r="A2023" s="4">
        <v>7110</v>
      </c>
      <c r="B2023" s="4" t="s">
        <v>40</v>
      </c>
      <c r="C2023" s="4">
        <v>1622</v>
      </c>
      <c r="D2023" s="4" t="s">
        <v>47</v>
      </c>
      <c r="E2023" s="179">
        <v>41302</v>
      </c>
      <c r="K2023" s="182">
        <v>1000530102</v>
      </c>
      <c r="L2023" s="177">
        <v>41302</v>
      </c>
      <c r="P2023" s="141" t="s">
        <v>54</v>
      </c>
      <c r="U2023" s="141" t="s">
        <v>54</v>
      </c>
      <c r="V2023" s="9">
        <v>0.68194444444444446</v>
      </c>
      <c r="W2023" s="12">
        <v>0.84791666666666665</v>
      </c>
      <c r="Z2023" s="142" t="s">
        <v>120</v>
      </c>
      <c r="AA2023" s="142" t="s">
        <v>54</v>
      </c>
    </row>
    <row r="2024" spans="1:27">
      <c r="A2024" s="4">
        <v>7110</v>
      </c>
      <c r="B2024" s="4" t="s">
        <v>40</v>
      </c>
      <c r="C2024" s="4">
        <v>1249</v>
      </c>
      <c r="D2024" s="4" t="s">
        <v>45</v>
      </c>
      <c r="E2024" s="179">
        <v>41302</v>
      </c>
      <c r="K2024" s="182">
        <v>1000555724</v>
      </c>
      <c r="L2024" s="177">
        <v>41302</v>
      </c>
      <c r="P2024" s="141" t="s">
        <v>54</v>
      </c>
      <c r="U2024" s="141" t="s">
        <v>54</v>
      </c>
      <c r="V2024" s="9">
        <v>0.53402777777777777</v>
      </c>
      <c r="W2024" s="12">
        <v>0.85486111111111107</v>
      </c>
      <c r="Z2024" s="142" t="s">
        <v>120</v>
      </c>
      <c r="AA2024" s="142" t="s">
        <v>54</v>
      </c>
    </row>
    <row r="2025" spans="1:27">
      <c r="A2025" s="4">
        <v>7108</v>
      </c>
      <c r="B2025" s="4" t="s">
        <v>38</v>
      </c>
      <c r="C2025" s="4">
        <v>1040</v>
      </c>
      <c r="D2025" s="4" t="s">
        <v>45</v>
      </c>
      <c r="E2025" s="179">
        <v>41302</v>
      </c>
      <c r="K2025" s="182">
        <v>1000563478</v>
      </c>
      <c r="L2025" s="177">
        <v>41302</v>
      </c>
      <c r="P2025" s="141" t="s">
        <v>54</v>
      </c>
      <c r="U2025" s="141" t="s">
        <v>54</v>
      </c>
      <c r="V2025" s="9">
        <v>0.44444444444444442</v>
      </c>
      <c r="W2025" s="12">
        <v>0.72430555555555554</v>
      </c>
      <c r="Z2025" s="142" t="s">
        <v>120</v>
      </c>
      <c r="AA2025" s="142" t="s">
        <v>54</v>
      </c>
    </row>
    <row r="2026" spans="1:27">
      <c r="A2026" s="4">
        <v>7107</v>
      </c>
      <c r="B2026" s="4" t="s">
        <v>39</v>
      </c>
      <c r="C2026" s="4">
        <v>1040</v>
      </c>
      <c r="D2026" s="4" t="s">
        <v>38</v>
      </c>
      <c r="E2026" s="179">
        <v>41302</v>
      </c>
      <c r="K2026" s="182">
        <v>1000563478</v>
      </c>
      <c r="L2026" s="177">
        <v>41302</v>
      </c>
      <c r="P2026" s="141">
        <v>0</v>
      </c>
      <c r="U2026" s="141" t="s">
        <v>54</v>
      </c>
      <c r="V2026" s="9">
        <v>0.44444444444444442</v>
      </c>
      <c r="W2026" s="12">
        <v>0.72499999999999998</v>
      </c>
      <c r="Z2026" s="142" t="s">
        <v>120</v>
      </c>
      <c r="AA2026" s="142" t="s">
        <v>54</v>
      </c>
    </row>
    <row r="2027" spans="1:27">
      <c r="A2027" s="4">
        <v>7110</v>
      </c>
      <c r="B2027" s="4" t="s">
        <v>41</v>
      </c>
      <c r="C2027" s="4">
        <v>1</v>
      </c>
      <c r="D2027" s="4" t="s">
        <v>45</v>
      </c>
      <c r="E2027" s="179">
        <v>41302</v>
      </c>
      <c r="K2027" s="182">
        <v>1000563549</v>
      </c>
      <c r="L2027" s="177">
        <v>41302</v>
      </c>
      <c r="P2027" s="141" t="s">
        <v>54</v>
      </c>
      <c r="U2027" s="141" t="s">
        <v>54</v>
      </c>
      <c r="V2027" s="9">
        <v>6.9444444444444447E-4</v>
      </c>
      <c r="W2027" s="12">
        <v>0.14583333333333334</v>
      </c>
      <c r="Z2027" s="142" t="s">
        <v>120</v>
      </c>
      <c r="AA2027" s="142" t="s">
        <v>54</v>
      </c>
    </row>
    <row r="2028" spans="1:27">
      <c r="A2028" s="4">
        <v>7110</v>
      </c>
      <c r="B2028" s="4" t="s">
        <v>40</v>
      </c>
      <c r="C2028" s="4">
        <v>2246</v>
      </c>
      <c r="D2028" s="4" t="s">
        <v>45</v>
      </c>
      <c r="E2028" s="179">
        <v>41302</v>
      </c>
      <c r="K2028" s="182">
        <v>1000565310</v>
      </c>
      <c r="L2028" s="177">
        <v>41303</v>
      </c>
      <c r="P2028" s="141" t="s">
        <v>54</v>
      </c>
      <c r="U2028" s="141" t="s">
        <v>54</v>
      </c>
      <c r="V2028" s="9">
        <v>0.94861111111111107</v>
      </c>
      <c r="W2028" s="12">
        <v>0.28125</v>
      </c>
      <c r="Z2028" s="142" t="s">
        <v>120</v>
      </c>
      <c r="AA2028" s="142" t="s">
        <v>54</v>
      </c>
    </row>
    <row r="2029" spans="1:27">
      <c r="A2029" s="4">
        <v>7110</v>
      </c>
      <c r="B2029" s="4" t="s">
        <v>40</v>
      </c>
      <c r="C2029" s="4">
        <v>1110</v>
      </c>
      <c r="D2029" s="4" t="s">
        <v>45</v>
      </c>
      <c r="E2029" s="179">
        <v>41302</v>
      </c>
      <c r="K2029" s="182">
        <v>1000570943</v>
      </c>
      <c r="L2029" s="177">
        <v>41302</v>
      </c>
      <c r="P2029" s="141" t="s">
        <v>54</v>
      </c>
      <c r="U2029" s="141" t="s">
        <v>54</v>
      </c>
      <c r="V2029" s="9">
        <v>0.46527777777777779</v>
      </c>
      <c r="W2029" s="12">
        <v>0.85347222222222219</v>
      </c>
      <c r="Z2029" s="142" t="s">
        <v>120</v>
      </c>
      <c r="AA2029" s="142" t="s">
        <v>54</v>
      </c>
    </row>
    <row r="2030" spans="1:27">
      <c r="A2030" s="4">
        <v>7108</v>
      </c>
      <c r="B2030" s="4" t="s">
        <v>38</v>
      </c>
      <c r="C2030" s="4">
        <v>121</v>
      </c>
      <c r="D2030" s="4" t="s">
        <v>45</v>
      </c>
      <c r="E2030" s="179">
        <v>41302</v>
      </c>
      <c r="K2030" s="182">
        <v>1000571992</v>
      </c>
      <c r="L2030" s="177">
        <v>41302</v>
      </c>
      <c r="P2030" s="141" t="s">
        <v>54</v>
      </c>
      <c r="U2030" s="141" t="s">
        <v>54</v>
      </c>
      <c r="V2030" s="9">
        <v>5.6250000000000001E-2</v>
      </c>
      <c r="W2030" s="12">
        <v>0.66527777777777775</v>
      </c>
      <c r="Z2030" s="142" t="s">
        <v>120</v>
      </c>
      <c r="AA2030" s="142" t="s">
        <v>54</v>
      </c>
    </row>
    <row r="2031" spans="1:27">
      <c r="A2031" s="4">
        <v>7107</v>
      </c>
      <c r="B2031" s="4" t="s">
        <v>39</v>
      </c>
      <c r="C2031" s="4">
        <v>121</v>
      </c>
      <c r="D2031" s="4" t="s">
        <v>38</v>
      </c>
      <c r="E2031" s="179">
        <v>41302</v>
      </c>
      <c r="K2031" s="182">
        <v>1000571992</v>
      </c>
      <c r="L2031" s="177">
        <v>41302</v>
      </c>
      <c r="P2031" s="141">
        <v>0</v>
      </c>
      <c r="U2031" s="141" t="s">
        <v>54</v>
      </c>
      <c r="V2031" s="9">
        <v>5.6250000000000001E-2</v>
      </c>
      <c r="W2031" s="12">
        <v>0.69791666666666663</v>
      </c>
      <c r="Z2031" s="142" t="s">
        <v>120</v>
      </c>
      <c r="AA2031" s="142" t="s">
        <v>54</v>
      </c>
    </row>
    <row r="2032" spans="1:27">
      <c r="A2032" s="4">
        <v>7110</v>
      </c>
      <c r="B2032" s="4" t="s">
        <v>49</v>
      </c>
      <c r="C2032" s="4">
        <v>1240</v>
      </c>
      <c r="D2032" s="4" t="s">
        <v>45</v>
      </c>
      <c r="E2032" s="179">
        <v>41302</v>
      </c>
      <c r="K2032" s="182">
        <v>1000574914</v>
      </c>
      <c r="L2032" s="177">
        <v>41302</v>
      </c>
      <c r="P2032" s="141" t="s">
        <v>54</v>
      </c>
      <c r="U2032" s="141" t="s">
        <v>54</v>
      </c>
      <c r="V2032" s="9">
        <v>0.52777777777777779</v>
      </c>
      <c r="W2032" s="12">
        <v>0.93263888888888891</v>
      </c>
      <c r="Z2032" s="142" t="s">
        <v>120</v>
      </c>
      <c r="AA2032" s="142" t="s">
        <v>54</v>
      </c>
    </row>
    <row r="2033" spans="1:27">
      <c r="A2033" s="4">
        <v>7110</v>
      </c>
      <c r="B2033" s="4" t="s">
        <v>40</v>
      </c>
      <c r="C2033" s="4">
        <v>111</v>
      </c>
      <c r="D2033" s="4" t="s">
        <v>45</v>
      </c>
      <c r="E2033" s="179">
        <v>41302</v>
      </c>
      <c r="K2033" s="182">
        <v>1000575367</v>
      </c>
      <c r="L2033" s="177">
        <v>41302</v>
      </c>
      <c r="P2033" s="141" t="s">
        <v>54</v>
      </c>
      <c r="U2033" s="141" t="s">
        <v>54</v>
      </c>
      <c r="V2033" s="9">
        <v>4.9305555555555554E-2</v>
      </c>
      <c r="W2033" s="12">
        <v>0.43194444444444446</v>
      </c>
      <c r="Z2033" s="142" t="s">
        <v>120</v>
      </c>
      <c r="AA2033" s="142" t="s">
        <v>54</v>
      </c>
    </row>
    <row r="2034" spans="1:27">
      <c r="A2034" s="4">
        <v>7110</v>
      </c>
      <c r="B2034" s="4" t="s">
        <v>40</v>
      </c>
      <c r="C2034" s="4">
        <v>811</v>
      </c>
      <c r="D2034" s="4" t="s">
        <v>47</v>
      </c>
      <c r="E2034" s="179">
        <v>41302</v>
      </c>
      <c r="K2034" s="182">
        <v>1000575377</v>
      </c>
      <c r="L2034" s="177">
        <v>41302</v>
      </c>
      <c r="P2034" s="141" t="s">
        <v>54</v>
      </c>
      <c r="U2034" s="141" t="s">
        <v>54</v>
      </c>
      <c r="V2034" s="9">
        <v>0.34097222222222223</v>
      </c>
      <c r="W2034" s="12">
        <v>0.4826388888888889</v>
      </c>
      <c r="Z2034" s="142" t="s">
        <v>120</v>
      </c>
      <c r="AA2034" s="142" t="s">
        <v>54</v>
      </c>
    </row>
    <row r="2035" spans="1:27">
      <c r="A2035" s="4">
        <v>7110</v>
      </c>
      <c r="B2035" s="4" t="s">
        <v>40</v>
      </c>
      <c r="C2035" s="4">
        <v>1020</v>
      </c>
      <c r="D2035" s="4" t="s">
        <v>45</v>
      </c>
      <c r="E2035" s="179">
        <v>41302</v>
      </c>
      <c r="K2035" s="182">
        <v>1000575411</v>
      </c>
      <c r="L2035" s="177">
        <v>41302</v>
      </c>
      <c r="P2035" s="141" t="s">
        <v>54</v>
      </c>
      <c r="U2035" s="141" t="s">
        <v>54</v>
      </c>
      <c r="V2035" s="9">
        <v>0.43055555555555558</v>
      </c>
      <c r="W2035" s="12">
        <v>0.62083333333333335</v>
      </c>
      <c r="Z2035" s="142" t="s">
        <v>120</v>
      </c>
      <c r="AA2035" s="142" t="s">
        <v>54</v>
      </c>
    </row>
    <row r="2036" spans="1:27">
      <c r="A2036" s="4">
        <v>7108</v>
      </c>
      <c r="B2036" s="4" t="s">
        <v>38</v>
      </c>
      <c r="C2036" s="4">
        <v>1119</v>
      </c>
      <c r="D2036" s="4" t="s">
        <v>45</v>
      </c>
      <c r="E2036" s="179">
        <v>41302</v>
      </c>
      <c r="K2036" s="182">
        <v>1000575434</v>
      </c>
      <c r="L2036" s="177">
        <v>41302</v>
      </c>
      <c r="P2036" s="141" t="s">
        <v>54</v>
      </c>
      <c r="U2036" s="141" t="s">
        <v>54</v>
      </c>
      <c r="V2036" s="9">
        <v>0.47152777777777777</v>
      </c>
      <c r="W2036" s="12">
        <v>0.74583333333333335</v>
      </c>
      <c r="Z2036" s="142" t="s">
        <v>120</v>
      </c>
      <c r="AA2036" s="142" t="s">
        <v>54</v>
      </c>
    </row>
    <row r="2037" spans="1:27">
      <c r="A2037" s="4">
        <v>7107</v>
      </c>
      <c r="B2037" s="4" t="s">
        <v>39</v>
      </c>
      <c r="C2037" s="4">
        <v>1119</v>
      </c>
      <c r="D2037" s="4" t="s">
        <v>38</v>
      </c>
      <c r="E2037" s="179">
        <v>41302</v>
      </c>
      <c r="K2037" s="182">
        <v>1000575434</v>
      </c>
      <c r="L2037" s="177">
        <v>41302</v>
      </c>
      <c r="P2037" s="141">
        <v>0</v>
      </c>
      <c r="U2037" s="141" t="s">
        <v>54</v>
      </c>
      <c r="V2037" s="9">
        <v>0.47152777777777777</v>
      </c>
      <c r="W2037" s="12">
        <v>0.74652777777777779</v>
      </c>
      <c r="Z2037" s="142" t="s">
        <v>120</v>
      </c>
      <c r="AA2037" s="142" t="s">
        <v>54</v>
      </c>
    </row>
    <row r="2038" spans="1:27">
      <c r="A2038" s="4">
        <v>7110</v>
      </c>
      <c r="B2038" s="4" t="s">
        <v>40</v>
      </c>
      <c r="C2038" s="4">
        <v>1159</v>
      </c>
      <c r="D2038" s="4" t="s">
        <v>45</v>
      </c>
      <c r="E2038" s="179">
        <v>41302</v>
      </c>
      <c r="K2038" s="182">
        <v>1000575449</v>
      </c>
      <c r="L2038" s="177">
        <v>41302</v>
      </c>
      <c r="P2038" s="141" t="s">
        <v>54</v>
      </c>
      <c r="U2038" s="141" t="s">
        <v>54</v>
      </c>
      <c r="V2038" s="9">
        <v>0.49930555555555556</v>
      </c>
      <c r="W2038" s="12">
        <v>0.62083333333333335</v>
      </c>
      <c r="Z2038" s="142" t="s">
        <v>120</v>
      </c>
      <c r="AA2038" s="142" t="s">
        <v>54</v>
      </c>
    </row>
    <row r="2039" spans="1:27">
      <c r="A2039" s="4">
        <v>7110</v>
      </c>
      <c r="B2039" s="4" t="s">
        <v>40</v>
      </c>
      <c r="C2039" s="4">
        <v>1236</v>
      </c>
      <c r="D2039" s="4" t="s">
        <v>45</v>
      </c>
      <c r="E2039" s="179">
        <v>41302</v>
      </c>
      <c r="K2039" s="182">
        <v>1000575453</v>
      </c>
      <c r="L2039" s="177">
        <v>41302</v>
      </c>
      <c r="P2039" s="141" t="s">
        <v>54</v>
      </c>
      <c r="U2039" s="141" t="s">
        <v>54</v>
      </c>
      <c r="V2039" s="9">
        <v>0.52500000000000002</v>
      </c>
      <c r="W2039" s="12">
        <v>0.85972222222222228</v>
      </c>
      <c r="Z2039" s="142" t="s">
        <v>120</v>
      </c>
      <c r="AA2039" s="142" t="s">
        <v>54</v>
      </c>
    </row>
    <row r="2040" spans="1:27">
      <c r="A2040" s="4">
        <v>7110</v>
      </c>
      <c r="B2040" s="4" t="s">
        <v>40</v>
      </c>
      <c r="C2040" s="4">
        <v>1305</v>
      </c>
      <c r="D2040" s="4" t="s">
        <v>45</v>
      </c>
      <c r="E2040" s="179">
        <v>41302</v>
      </c>
      <c r="K2040" s="182">
        <v>1000575457</v>
      </c>
      <c r="L2040" s="177">
        <v>41303</v>
      </c>
      <c r="P2040" s="141" t="s">
        <v>54</v>
      </c>
      <c r="U2040" s="141" t="s">
        <v>54</v>
      </c>
      <c r="V2040" s="9">
        <v>0.54513888888888884</v>
      </c>
      <c r="W2040" s="12">
        <v>2.0833333333333332E-2</v>
      </c>
      <c r="Z2040" s="142" t="s">
        <v>120</v>
      </c>
      <c r="AA2040" s="142" t="s">
        <v>54</v>
      </c>
    </row>
    <row r="2041" spans="1:27">
      <c r="A2041" s="4">
        <v>7110</v>
      </c>
      <c r="B2041" s="4" t="s">
        <v>49</v>
      </c>
      <c r="C2041" s="4">
        <v>1511</v>
      </c>
      <c r="D2041" s="4" t="s">
        <v>47</v>
      </c>
      <c r="E2041" s="179">
        <v>41302</v>
      </c>
      <c r="K2041" s="182">
        <v>1000575476</v>
      </c>
      <c r="L2041" s="177">
        <v>41303</v>
      </c>
      <c r="P2041" s="141" t="s">
        <v>54</v>
      </c>
      <c r="U2041" s="141" t="s">
        <v>54</v>
      </c>
      <c r="V2041" s="9">
        <v>0.63263888888888886</v>
      </c>
      <c r="W2041" s="12">
        <v>3.4722222222222224E-2</v>
      </c>
      <c r="Z2041" s="142" t="s">
        <v>120</v>
      </c>
      <c r="AA2041" s="142" t="s">
        <v>54</v>
      </c>
    </row>
    <row r="2042" spans="1:27">
      <c r="A2042" s="4">
        <v>7110</v>
      </c>
      <c r="B2042" s="4" t="s">
        <v>40</v>
      </c>
      <c r="C2042" s="4">
        <v>1514</v>
      </c>
      <c r="D2042" s="4" t="s">
        <v>47</v>
      </c>
      <c r="E2042" s="179">
        <v>41302</v>
      </c>
      <c r="K2042" s="182">
        <v>1000575479</v>
      </c>
      <c r="L2042" s="177">
        <v>41303</v>
      </c>
      <c r="P2042" s="141" t="s">
        <v>54</v>
      </c>
      <c r="U2042" s="141" t="s">
        <v>54</v>
      </c>
      <c r="V2042" s="9">
        <v>0.63472222222222219</v>
      </c>
      <c r="W2042" s="12">
        <v>0</v>
      </c>
      <c r="Z2042" s="142" t="s">
        <v>120</v>
      </c>
      <c r="AA2042" s="142" t="s">
        <v>54</v>
      </c>
    </row>
    <row r="2043" spans="1:27">
      <c r="A2043" s="4">
        <v>7108</v>
      </c>
      <c r="B2043" s="4" t="s">
        <v>38</v>
      </c>
      <c r="C2043" s="4">
        <v>1929</v>
      </c>
      <c r="D2043" s="4" t="s">
        <v>45</v>
      </c>
      <c r="E2043" s="179">
        <v>41302</v>
      </c>
      <c r="K2043" s="182">
        <v>1000575515</v>
      </c>
      <c r="L2043" s="177">
        <v>41303</v>
      </c>
      <c r="P2043" s="141" t="s">
        <v>54</v>
      </c>
      <c r="U2043" s="141" t="s">
        <v>54</v>
      </c>
      <c r="V2043" s="9">
        <v>0.81180555555555556</v>
      </c>
      <c r="W2043" s="12">
        <v>0.125</v>
      </c>
      <c r="Z2043" s="142" t="s">
        <v>120</v>
      </c>
      <c r="AA2043" s="142" t="s">
        <v>54</v>
      </c>
    </row>
    <row r="2044" spans="1:27">
      <c r="A2044" s="4">
        <v>7110</v>
      </c>
      <c r="B2044" s="4" t="s">
        <v>40</v>
      </c>
      <c r="C2044" s="4">
        <v>1946</v>
      </c>
      <c r="D2044" s="4" t="s">
        <v>45</v>
      </c>
      <c r="E2044" s="179">
        <v>41302</v>
      </c>
      <c r="K2044" s="182">
        <v>1000575516</v>
      </c>
      <c r="L2044" s="177">
        <v>41303</v>
      </c>
      <c r="P2044" s="141" t="s">
        <v>54</v>
      </c>
      <c r="U2044" s="141" t="s">
        <v>54</v>
      </c>
      <c r="V2044" s="9">
        <v>0.82361111111111107</v>
      </c>
      <c r="W2044" s="12">
        <v>0</v>
      </c>
      <c r="Z2044" s="142" t="s">
        <v>120</v>
      </c>
      <c r="AA2044" s="142" t="s">
        <v>54</v>
      </c>
    </row>
    <row r="2045" spans="1:27">
      <c r="A2045" s="4">
        <v>7110</v>
      </c>
      <c r="B2045" s="4" t="s">
        <v>44</v>
      </c>
      <c r="C2045" s="4">
        <v>2022</v>
      </c>
      <c r="D2045" s="4" t="s">
        <v>45</v>
      </c>
      <c r="E2045" s="179">
        <v>41302</v>
      </c>
      <c r="K2045" s="182">
        <v>1000575518</v>
      </c>
      <c r="L2045" s="177">
        <v>41302</v>
      </c>
      <c r="P2045" s="141" t="s">
        <v>54</v>
      </c>
      <c r="U2045" s="141" t="s">
        <v>54</v>
      </c>
      <c r="V2045" s="9">
        <v>0.84861111111111109</v>
      </c>
      <c r="W2045" s="12">
        <v>0.95833333333333337</v>
      </c>
      <c r="Z2045" s="142" t="s">
        <v>120</v>
      </c>
      <c r="AA2045" s="142" t="s">
        <v>54</v>
      </c>
    </row>
    <row r="2046" spans="1:27">
      <c r="A2046" s="4">
        <v>7110</v>
      </c>
      <c r="B2046" s="4" t="s">
        <v>49</v>
      </c>
      <c r="C2046" s="4">
        <v>2117</v>
      </c>
      <c r="D2046" s="4" t="s">
        <v>45</v>
      </c>
      <c r="E2046" s="179">
        <v>41302</v>
      </c>
      <c r="K2046" s="182">
        <v>1000575523</v>
      </c>
      <c r="L2046" s="177">
        <v>41303</v>
      </c>
      <c r="P2046" s="141" t="s">
        <v>54</v>
      </c>
      <c r="U2046" s="141" t="s">
        <v>54</v>
      </c>
      <c r="V2046" s="9">
        <v>0.88680555555555551</v>
      </c>
      <c r="W2046" s="12">
        <v>8.3333333333333329E-2</v>
      </c>
      <c r="Z2046" s="142" t="s">
        <v>120</v>
      </c>
      <c r="AA2046" s="142" t="s">
        <v>54</v>
      </c>
    </row>
    <row r="2047" spans="1:27">
      <c r="A2047" s="4">
        <v>7108</v>
      </c>
      <c r="B2047" s="4" t="s">
        <v>38</v>
      </c>
      <c r="C2047" s="4">
        <v>442</v>
      </c>
      <c r="D2047" s="4" t="s">
        <v>45</v>
      </c>
      <c r="E2047" s="179">
        <v>41303</v>
      </c>
      <c r="K2047" s="182">
        <v>195871</v>
      </c>
      <c r="L2047" s="177">
        <v>41303</v>
      </c>
      <c r="P2047" s="141" t="s">
        <v>54</v>
      </c>
      <c r="U2047" s="141" t="s">
        <v>54</v>
      </c>
      <c r="V2047" s="9">
        <v>0.19583333333333333</v>
      </c>
      <c r="W2047" s="12">
        <v>0.25763888888888886</v>
      </c>
      <c r="Z2047" s="142" t="s">
        <v>120</v>
      </c>
      <c r="AA2047" s="142" t="s">
        <v>54</v>
      </c>
    </row>
    <row r="2048" spans="1:27">
      <c r="A2048" s="4">
        <v>7110</v>
      </c>
      <c r="B2048" s="4" t="s">
        <v>40</v>
      </c>
      <c r="C2048" s="4">
        <v>1656</v>
      </c>
      <c r="D2048" s="4" t="s">
        <v>45</v>
      </c>
      <c r="E2048" s="179">
        <v>41303</v>
      </c>
      <c r="K2048" s="182">
        <v>210989</v>
      </c>
      <c r="L2048" s="177">
        <v>41303</v>
      </c>
      <c r="P2048" s="141" t="s">
        <v>54</v>
      </c>
      <c r="U2048" s="141" t="s">
        <v>54</v>
      </c>
      <c r="V2048" s="9">
        <v>0.7055555555555556</v>
      </c>
      <c r="W2048" s="12">
        <v>0.80694444444444446</v>
      </c>
      <c r="Z2048" s="142" t="s">
        <v>120</v>
      </c>
      <c r="AA2048" s="142" t="s">
        <v>54</v>
      </c>
    </row>
    <row r="2049" spans="1:27">
      <c r="A2049" s="4">
        <v>7108</v>
      </c>
      <c r="B2049" s="4" t="s">
        <v>38</v>
      </c>
      <c r="C2049" s="4">
        <v>1130</v>
      </c>
      <c r="D2049" s="4" t="s">
        <v>45</v>
      </c>
      <c r="E2049" s="179">
        <v>41303</v>
      </c>
      <c r="K2049" s="182">
        <v>235100</v>
      </c>
      <c r="L2049" s="177">
        <v>41303</v>
      </c>
      <c r="P2049" s="141" t="s">
        <v>54</v>
      </c>
      <c r="U2049" s="141" t="s">
        <v>54</v>
      </c>
      <c r="V2049" s="9">
        <v>0.47916666666666669</v>
      </c>
      <c r="W2049" s="12">
        <v>0.81527777777777777</v>
      </c>
      <c r="Z2049" s="142" t="s">
        <v>120</v>
      </c>
      <c r="AA2049" s="142" t="s">
        <v>54</v>
      </c>
    </row>
    <row r="2050" spans="1:27">
      <c r="A2050" s="4">
        <v>7110</v>
      </c>
      <c r="B2050" s="4" t="s">
        <v>40</v>
      </c>
      <c r="C2050" s="4">
        <v>1156</v>
      </c>
      <c r="D2050" s="4" t="s">
        <v>45</v>
      </c>
      <c r="E2050" s="179">
        <v>41303</v>
      </c>
      <c r="K2050" s="182">
        <v>305205</v>
      </c>
      <c r="L2050" s="177">
        <v>41303</v>
      </c>
      <c r="P2050" s="141" t="s">
        <v>54</v>
      </c>
      <c r="U2050" s="141" t="s">
        <v>54</v>
      </c>
      <c r="V2050" s="9">
        <v>0.49722222222222223</v>
      </c>
      <c r="W2050" s="12">
        <v>0.77152777777777781</v>
      </c>
      <c r="Z2050" s="142" t="s">
        <v>120</v>
      </c>
      <c r="AA2050" s="142" t="s">
        <v>54</v>
      </c>
    </row>
    <row r="2051" spans="1:27">
      <c r="A2051" s="4">
        <v>7108</v>
      </c>
      <c r="B2051" s="4" t="s">
        <v>38</v>
      </c>
      <c r="C2051" s="4">
        <v>1104</v>
      </c>
      <c r="D2051" s="4" t="s">
        <v>45</v>
      </c>
      <c r="E2051" s="179">
        <v>41303</v>
      </c>
      <c r="K2051" s="182">
        <v>85002460</v>
      </c>
      <c r="L2051" s="177">
        <v>41303</v>
      </c>
      <c r="P2051" s="141" t="s">
        <v>54</v>
      </c>
      <c r="U2051" s="141" t="s">
        <v>54</v>
      </c>
      <c r="V2051" s="9">
        <v>0.46111111111111114</v>
      </c>
      <c r="W2051" s="12">
        <v>0.75</v>
      </c>
      <c r="Z2051" s="142" t="s">
        <v>120</v>
      </c>
      <c r="AA2051" s="142" t="s">
        <v>54</v>
      </c>
    </row>
    <row r="2052" spans="1:27">
      <c r="A2052" s="4">
        <v>7108</v>
      </c>
      <c r="B2052" s="4" t="s">
        <v>38</v>
      </c>
      <c r="C2052" s="4">
        <v>619</v>
      </c>
      <c r="D2052" s="4" t="s">
        <v>45</v>
      </c>
      <c r="E2052" s="179">
        <v>41303</v>
      </c>
      <c r="K2052" s="182">
        <v>90046199</v>
      </c>
      <c r="L2052" s="177">
        <v>41303</v>
      </c>
      <c r="P2052" s="141" t="s">
        <v>54</v>
      </c>
      <c r="U2052" s="141" t="s">
        <v>54</v>
      </c>
      <c r="V2052" s="9">
        <v>0.26319444444444445</v>
      </c>
      <c r="W2052" s="12">
        <v>0.5131944444444444</v>
      </c>
      <c r="Z2052" s="142" t="s">
        <v>120</v>
      </c>
      <c r="AA2052" s="142" t="s">
        <v>54</v>
      </c>
    </row>
    <row r="2053" spans="1:27">
      <c r="A2053" s="4">
        <v>7107</v>
      </c>
      <c r="B2053" s="4" t="s">
        <v>40</v>
      </c>
      <c r="C2053" s="4">
        <v>619</v>
      </c>
      <c r="D2053" s="4" t="s">
        <v>38</v>
      </c>
      <c r="E2053" s="179">
        <v>41303</v>
      </c>
      <c r="K2053" s="182">
        <v>90046199</v>
      </c>
      <c r="L2053" s="177">
        <v>41303</v>
      </c>
      <c r="P2053" s="141">
        <v>0</v>
      </c>
      <c r="U2053" s="141" t="s">
        <v>54</v>
      </c>
      <c r="V2053" s="9">
        <v>0.26319444444444445</v>
      </c>
      <c r="W2053" s="12">
        <v>0.62361111111111112</v>
      </c>
      <c r="Z2053" s="142" t="s">
        <v>120</v>
      </c>
      <c r="AA2053" s="142" t="s">
        <v>54</v>
      </c>
    </row>
    <row r="2054" spans="1:27">
      <c r="A2054" s="4">
        <v>7108</v>
      </c>
      <c r="B2054" s="4" t="s">
        <v>38</v>
      </c>
      <c r="C2054" s="4">
        <v>707</v>
      </c>
      <c r="D2054" s="4" t="s">
        <v>45</v>
      </c>
      <c r="E2054" s="179">
        <v>41303</v>
      </c>
      <c r="K2054" s="182">
        <v>90059141</v>
      </c>
      <c r="L2054" s="177">
        <v>41303</v>
      </c>
      <c r="P2054" s="141" t="s">
        <v>54</v>
      </c>
      <c r="U2054" s="141" t="s">
        <v>54</v>
      </c>
      <c r="V2054" s="9">
        <v>0.29652777777777778</v>
      </c>
      <c r="W2054" s="12">
        <v>0.54652777777777772</v>
      </c>
      <c r="Z2054" s="142" t="s">
        <v>120</v>
      </c>
      <c r="AA2054" s="142" t="s">
        <v>54</v>
      </c>
    </row>
    <row r="2055" spans="1:27">
      <c r="A2055" s="4">
        <v>7107</v>
      </c>
      <c r="B2055" s="4" t="s">
        <v>39</v>
      </c>
      <c r="C2055" s="4">
        <v>707</v>
      </c>
      <c r="D2055" s="4" t="s">
        <v>38</v>
      </c>
      <c r="E2055" s="179">
        <v>41303</v>
      </c>
      <c r="K2055" s="182">
        <v>90059141</v>
      </c>
      <c r="L2055" s="177">
        <v>41303</v>
      </c>
      <c r="P2055" s="141">
        <v>0</v>
      </c>
      <c r="U2055" s="141" t="s">
        <v>54</v>
      </c>
      <c r="V2055" s="9">
        <v>0.29652777777777778</v>
      </c>
      <c r="W2055" s="12">
        <v>0.65347222222222223</v>
      </c>
      <c r="Z2055" s="142" t="s">
        <v>120</v>
      </c>
      <c r="AA2055" s="142" t="s">
        <v>54</v>
      </c>
    </row>
    <row r="2056" spans="1:27">
      <c r="A2056" s="4">
        <v>7108</v>
      </c>
      <c r="B2056" s="4" t="s">
        <v>38</v>
      </c>
      <c r="C2056" s="4">
        <v>1919</v>
      </c>
      <c r="D2056" s="4" t="s">
        <v>45</v>
      </c>
      <c r="E2056" s="179">
        <v>41303</v>
      </c>
      <c r="K2056" s="182">
        <v>90109111</v>
      </c>
      <c r="L2056" s="177">
        <v>41304</v>
      </c>
      <c r="P2056" s="141" t="s">
        <v>54</v>
      </c>
      <c r="U2056" s="141" t="s">
        <v>54</v>
      </c>
      <c r="V2056" s="9">
        <v>0.80486111111111114</v>
      </c>
      <c r="W2056" s="12">
        <v>5.486111111111111E-2</v>
      </c>
      <c r="Z2056" s="142" t="s">
        <v>120</v>
      </c>
      <c r="AA2056" s="142" t="s">
        <v>54</v>
      </c>
    </row>
    <row r="2057" spans="1:27">
      <c r="A2057" s="4">
        <v>7107</v>
      </c>
      <c r="B2057" s="4" t="s">
        <v>40</v>
      </c>
      <c r="C2057" s="4">
        <v>1919</v>
      </c>
      <c r="D2057" s="4" t="s">
        <v>38</v>
      </c>
      <c r="E2057" s="179">
        <v>41303</v>
      </c>
      <c r="K2057" s="182">
        <v>90109111</v>
      </c>
      <c r="L2057" s="177">
        <v>41304</v>
      </c>
      <c r="P2057" s="141">
        <v>0</v>
      </c>
      <c r="U2057" s="141" t="s">
        <v>54</v>
      </c>
      <c r="V2057" s="9">
        <v>0.80486111111111114</v>
      </c>
      <c r="W2057" s="12">
        <v>0.15625</v>
      </c>
      <c r="Z2057" s="142" t="s">
        <v>120</v>
      </c>
      <c r="AA2057" s="142" t="s">
        <v>54</v>
      </c>
    </row>
    <row r="2058" spans="1:27">
      <c r="A2058" s="4">
        <v>7110</v>
      </c>
      <c r="B2058" s="4" t="s">
        <v>40</v>
      </c>
      <c r="C2058" s="4">
        <v>946</v>
      </c>
      <c r="D2058" s="4" t="s">
        <v>45</v>
      </c>
      <c r="E2058" s="179">
        <v>41303</v>
      </c>
      <c r="K2058" s="182">
        <v>90112671</v>
      </c>
      <c r="L2058" s="177">
        <v>41303</v>
      </c>
      <c r="P2058" s="141" t="s">
        <v>54</v>
      </c>
      <c r="U2058" s="141" t="s">
        <v>54</v>
      </c>
      <c r="V2058" s="9">
        <v>0.40694444444444444</v>
      </c>
      <c r="W2058" s="12">
        <v>0.60416666666666663</v>
      </c>
      <c r="Z2058" s="142" t="s">
        <v>120</v>
      </c>
      <c r="AA2058" s="142" t="s">
        <v>54</v>
      </c>
    </row>
    <row r="2059" spans="1:27">
      <c r="A2059" s="4">
        <v>7110</v>
      </c>
      <c r="B2059" s="4" t="s">
        <v>40</v>
      </c>
      <c r="C2059" s="4">
        <v>2151</v>
      </c>
      <c r="D2059" s="4" t="s">
        <v>47</v>
      </c>
      <c r="E2059" s="179">
        <v>41303</v>
      </c>
      <c r="K2059" s="182">
        <v>98002438</v>
      </c>
      <c r="L2059" s="177">
        <v>41303</v>
      </c>
      <c r="P2059" s="141" t="s">
        <v>54</v>
      </c>
      <c r="U2059" s="141" t="s">
        <v>54</v>
      </c>
      <c r="V2059" s="9">
        <v>0.91041666666666665</v>
      </c>
      <c r="W2059" s="12">
        <v>0.92361111111111116</v>
      </c>
      <c r="Z2059" s="142" t="s">
        <v>120</v>
      </c>
      <c r="AA2059" s="142" t="s">
        <v>54</v>
      </c>
    </row>
    <row r="2060" spans="1:27">
      <c r="A2060" s="4">
        <v>7108</v>
      </c>
      <c r="B2060" s="4" t="s">
        <v>38</v>
      </c>
      <c r="C2060" s="4">
        <v>528</v>
      </c>
      <c r="D2060" s="4" t="s">
        <v>45</v>
      </c>
      <c r="E2060" s="179">
        <v>41303</v>
      </c>
      <c r="K2060" s="182">
        <v>99008477</v>
      </c>
      <c r="L2060" s="177">
        <v>41303</v>
      </c>
      <c r="P2060" s="141" t="s">
        <v>54</v>
      </c>
      <c r="U2060" s="141" t="s">
        <v>54</v>
      </c>
      <c r="V2060" s="9">
        <v>0.22777777777777777</v>
      </c>
      <c r="W2060" s="12">
        <v>0.4777777777777778</v>
      </c>
      <c r="Z2060" s="142" t="s">
        <v>120</v>
      </c>
      <c r="AA2060" s="142" t="s">
        <v>54</v>
      </c>
    </row>
    <row r="2061" spans="1:27">
      <c r="A2061" s="4">
        <v>7107</v>
      </c>
      <c r="B2061" s="4" t="s">
        <v>39</v>
      </c>
      <c r="C2061" s="4">
        <v>528</v>
      </c>
      <c r="D2061" s="4" t="s">
        <v>38</v>
      </c>
      <c r="E2061" s="179">
        <v>41303</v>
      </c>
      <c r="K2061" s="182">
        <v>99008477</v>
      </c>
      <c r="L2061" s="177">
        <v>41303</v>
      </c>
      <c r="P2061" s="141">
        <v>0</v>
      </c>
      <c r="U2061" s="141" t="s">
        <v>54</v>
      </c>
      <c r="V2061" s="9">
        <v>0.22777777777777777</v>
      </c>
      <c r="W2061" s="12">
        <v>0.68680555555555556</v>
      </c>
      <c r="Z2061" s="142" t="s">
        <v>120</v>
      </c>
      <c r="AA2061" s="142" t="s">
        <v>54</v>
      </c>
    </row>
    <row r="2062" spans="1:27">
      <c r="A2062" s="4">
        <v>7108</v>
      </c>
      <c r="B2062" s="4" t="s">
        <v>38</v>
      </c>
      <c r="C2062" s="4">
        <v>2000</v>
      </c>
      <c r="D2062" s="4" t="s">
        <v>45</v>
      </c>
      <c r="E2062" s="179">
        <v>41303</v>
      </c>
      <c r="K2062" s="182">
        <v>99009213</v>
      </c>
      <c r="L2062" s="177">
        <v>41304</v>
      </c>
      <c r="P2062" s="141" t="s">
        <v>54</v>
      </c>
      <c r="U2062" s="141" t="s">
        <v>54</v>
      </c>
      <c r="V2062" s="9">
        <v>0.83333333333333337</v>
      </c>
      <c r="W2062" s="12">
        <v>7.6388888888888886E-3</v>
      </c>
      <c r="Z2062" s="142" t="s">
        <v>120</v>
      </c>
      <c r="AA2062" s="142" t="s">
        <v>54</v>
      </c>
    </row>
    <row r="2063" spans="1:27">
      <c r="A2063" s="4">
        <v>7110</v>
      </c>
      <c r="B2063" s="4" t="s">
        <v>40</v>
      </c>
      <c r="C2063" s="4">
        <v>27</v>
      </c>
      <c r="D2063" s="4" t="s">
        <v>45</v>
      </c>
      <c r="E2063" s="179">
        <v>41303</v>
      </c>
      <c r="K2063" s="182">
        <v>99035817</v>
      </c>
      <c r="L2063" s="177">
        <v>41303</v>
      </c>
      <c r="P2063" s="141" t="s">
        <v>54</v>
      </c>
      <c r="U2063" s="141" t="s">
        <v>54</v>
      </c>
      <c r="V2063" s="9">
        <v>1.8749999999999999E-2</v>
      </c>
      <c r="W2063" s="12">
        <v>0.43472222222222223</v>
      </c>
      <c r="Z2063" s="142" t="s">
        <v>120</v>
      </c>
      <c r="AA2063" s="142" t="s">
        <v>54</v>
      </c>
    </row>
    <row r="2064" spans="1:27">
      <c r="A2064" s="4">
        <v>7110</v>
      </c>
      <c r="B2064" s="4" t="s">
        <v>40</v>
      </c>
      <c r="C2064" s="4">
        <v>2125</v>
      </c>
      <c r="D2064" s="4" t="s">
        <v>45</v>
      </c>
      <c r="E2064" s="179">
        <v>41303</v>
      </c>
      <c r="K2064" s="182">
        <v>1000015054</v>
      </c>
      <c r="L2064" s="177">
        <v>41304</v>
      </c>
      <c r="P2064" s="141" t="s">
        <v>54</v>
      </c>
      <c r="U2064" s="141" t="s">
        <v>54</v>
      </c>
      <c r="V2064" s="9">
        <v>0.89236111111111116</v>
      </c>
      <c r="W2064" s="12">
        <v>0.14583333333333334</v>
      </c>
      <c r="Z2064" s="142" t="s">
        <v>120</v>
      </c>
      <c r="AA2064" s="142" t="s">
        <v>54</v>
      </c>
    </row>
    <row r="2065" spans="1:27">
      <c r="A2065" s="4">
        <v>7110</v>
      </c>
      <c r="B2065" s="4" t="s">
        <v>40</v>
      </c>
      <c r="C2065" s="4">
        <v>1941</v>
      </c>
      <c r="D2065" s="4" t="s">
        <v>45</v>
      </c>
      <c r="E2065" s="179">
        <v>41303</v>
      </c>
      <c r="K2065" s="182">
        <v>1000023449</v>
      </c>
      <c r="L2065" s="177">
        <v>41303</v>
      </c>
      <c r="P2065" s="141" t="s">
        <v>54</v>
      </c>
      <c r="U2065" s="141" t="s">
        <v>54</v>
      </c>
      <c r="V2065" s="9">
        <v>0.82013888888888886</v>
      </c>
      <c r="W2065" s="12">
        <v>0.85416666666666663</v>
      </c>
      <c r="Z2065" s="142" t="s">
        <v>120</v>
      </c>
      <c r="AA2065" s="142" t="s">
        <v>54</v>
      </c>
    </row>
    <row r="2066" spans="1:27">
      <c r="A2066" s="4">
        <v>7110</v>
      </c>
      <c r="B2066" s="4" t="s">
        <v>40</v>
      </c>
      <c r="C2066" s="4">
        <v>1328</v>
      </c>
      <c r="D2066" s="4" t="s">
        <v>45</v>
      </c>
      <c r="E2066" s="179">
        <v>41303</v>
      </c>
      <c r="K2066" s="182">
        <v>1000031759</v>
      </c>
      <c r="L2066" s="177">
        <v>41303</v>
      </c>
      <c r="P2066" s="141" t="s">
        <v>54</v>
      </c>
      <c r="U2066" s="141" t="s">
        <v>54</v>
      </c>
      <c r="V2066" s="9">
        <v>0.56111111111111112</v>
      </c>
      <c r="W2066" s="12">
        <v>0.95833333333333337</v>
      </c>
      <c r="Z2066" s="142" t="s">
        <v>120</v>
      </c>
      <c r="AA2066" s="142" t="s">
        <v>54</v>
      </c>
    </row>
    <row r="2067" spans="1:27">
      <c r="A2067" s="4">
        <v>7110</v>
      </c>
      <c r="B2067" s="4" t="s">
        <v>40</v>
      </c>
      <c r="C2067" s="4">
        <v>1206</v>
      </c>
      <c r="D2067" s="4" t="s">
        <v>45</v>
      </c>
      <c r="E2067" s="179">
        <v>41303</v>
      </c>
      <c r="K2067" s="182">
        <v>1000032960</v>
      </c>
      <c r="L2067" s="177">
        <v>41303</v>
      </c>
      <c r="P2067" s="141" t="s">
        <v>54</v>
      </c>
      <c r="U2067" s="141" t="s">
        <v>54</v>
      </c>
      <c r="V2067" s="9">
        <v>0.50416666666666665</v>
      </c>
      <c r="W2067" s="12">
        <v>0.62638888888888888</v>
      </c>
      <c r="Z2067" s="142" t="s">
        <v>120</v>
      </c>
      <c r="AA2067" s="142" t="s">
        <v>54</v>
      </c>
    </row>
    <row r="2068" spans="1:27">
      <c r="A2068" s="4">
        <v>7110</v>
      </c>
      <c r="B2068" s="4" t="s">
        <v>40</v>
      </c>
      <c r="C2068" s="4">
        <v>1042</v>
      </c>
      <c r="D2068" s="4" t="s">
        <v>45</v>
      </c>
      <c r="E2068" s="179">
        <v>41303</v>
      </c>
      <c r="K2068" s="182">
        <v>1000064161</v>
      </c>
      <c r="L2068" s="177">
        <v>41303</v>
      </c>
      <c r="P2068" s="141" t="s">
        <v>54</v>
      </c>
      <c r="U2068" s="141" t="s">
        <v>54</v>
      </c>
      <c r="V2068" s="9">
        <v>0.44583333333333336</v>
      </c>
      <c r="W2068" s="12">
        <v>0.71458333333333335</v>
      </c>
      <c r="Z2068" s="142" t="s">
        <v>120</v>
      </c>
      <c r="AA2068" s="142" t="s">
        <v>54</v>
      </c>
    </row>
    <row r="2069" spans="1:27">
      <c r="A2069" s="4">
        <v>7110</v>
      </c>
      <c r="B2069" s="4" t="s">
        <v>40</v>
      </c>
      <c r="C2069" s="4">
        <v>346</v>
      </c>
      <c r="D2069" s="4" t="s">
        <v>45</v>
      </c>
      <c r="E2069" s="179">
        <v>41303</v>
      </c>
      <c r="K2069" s="182">
        <v>1000078242</v>
      </c>
      <c r="L2069" s="177">
        <v>41303</v>
      </c>
      <c r="P2069" s="141" t="s">
        <v>54</v>
      </c>
      <c r="U2069" s="141" t="s">
        <v>54</v>
      </c>
      <c r="V2069" s="9">
        <v>0.15694444444444444</v>
      </c>
      <c r="W2069" s="12">
        <v>0.625</v>
      </c>
      <c r="Z2069" s="142" t="s">
        <v>120</v>
      </c>
      <c r="AA2069" s="142" t="s">
        <v>54</v>
      </c>
    </row>
    <row r="2070" spans="1:27">
      <c r="A2070" s="4">
        <v>7108</v>
      </c>
      <c r="B2070" s="4" t="s">
        <v>38</v>
      </c>
      <c r="C2070" s="4">
        <v>1003</v>
      </c>
      <c r="D2070" s="4" t="s">
        <v>45</v>
      </c>
      <c r="E2070" s="179">
        <v>41303</v>
      </c>
      <c r="K2070" s="182">
        <v>1000091153</v>
      </c>
      <c r="L2070" s="177">
        <v>41303</v>
      </c>
      <c r="P2070" s="141" t="s">
        <v>54</v>
      </c>
      <c r="U2070" s="141" t="s">
        <v>54</v>
      </c>
      <c r="V2070" s="9">
        <v>0.41875000000000001</v>
      </c>
      <c r="W2070" s="12">
        <v>0.70138888888888884</v>
      </c>
      <c r="Z2070" s="142" t="s">
        <v>120</v>
      </c>
      <c r="AA2070" s="142" t="s">
        <v>54</v>
      </c>
    </row>
    <row r="2071" spans="1:27">
      <c r="A2071" s="4">
        <v>7110</v>
      </c>
      <c r="B2071" s="4" t="s">
        <v>40</v>
      </c>
      <c r="C2071" s="4">
        <v>2035</v>
      </c>
      <c r="D2071" s="4" t="s">
        <v>45</v>
      </c>
      <c r="E2071" s="179">
        <v>41303</v>
      </c>
      <c r="K2071" s="182">
        <v>1000097374</v>
      </c>
      <c r="L2071" s="177">
        <v>41303</v>
      </c>
      <c r="P2071" s="141" t="s">
        <v>54</v>
      </c>
      <c r="U2071" s="141" t="s">
        <v>54</v>
      </c>
      <c r="V2071" s="9">
        <v>0.85763888888888884</v>
      </c>
      <c r="W2071" s="12">
        <v>0.9375</v>
      </c>
      <c r="Z2071" s="142" t="s">
        <v>120</v>
      </c>
      <c r="AA2071" s="142" t="s">
        <v>54</v>
      </c>
    </row>
    <row r="2072" spans="1:27">
      <c r="A2072" s="4">
        <v>7110</v>
      </c>
      <c r="B2072" s="4" t="s">
        <v>40</v>
      </c>
      <c r="C2072" s="4">
        <v>209</v>
      </c>
      <c r="D2072" s="4" t="s">
        <v>45</v>
      </c>
      <c r="E2072" s="179">
        <v>41303</v>
      </c>
      <c r="K2072" s="182">
        <v>1000102813</v>
      </c>
      <c r="L2072" s="177">
        <v>41303</v>
      </c>
      <c r="P2072" s="141" t="s">
        <v>54</v>
      </c>
      <c r="U2072" s="141" t="s">
        <v>54</v>
      </c>
      <c r="V2072" s="9">
        <v>8.9583333333333334E-2</v>
      </c>
      <c r="W2072" s="12">
        <v>0.45833333333333331</v>
      </c>
      <c r="Z2072" s="142" t="s">
        <v>120</v>
      </c>
      <c r="AA2072" s="142" t="s">
        <v>54</v>
      </c>
    </row>
    <row r="2073" spans="1:27">
      <c r="A2073" s="4">
        <v>7110</v>
      </c>
      <c r="B2073" s="4" t="s">
        <v>49</v>
      </c>
      <c r="C2073" s="4">
        <v>1139</v>
      </c>
      <c r="D2073" s="4" t="s">
        <v>45</v>
      </c>
      <c r="E2073" s="179">
        <v>41303</v>
      </c>
      <c r="K2073" s="182">
        <v>1000106323</v>
      </c>
      <c r="L2073" s="177">
        <v>41303</v>
      </c>
      <c r="P2073" s="141" t="s">
        <v>54</v>
      </c>
      <c r="U2073" s="141" t="s">
        <v>54</v>
      </c>
      <c r="V2073" s="9">
        <v>0.48541666666666666</v>
      </c>
      <c r="W2073" s="12">
        <v>0.78472222222222221</v>
      </c>
      <c r="Z2073" s="142" t="s">
        <v>120</v>
      </c>
      <c r="AA2073" s="142" t="s">
        <v>54</v>
      </c>
    </row>
    <row r="2074" spans="1:27">
      <c r="A2074" s="4">
        <v>7120</v>
      </c>
      <c r="B2074" s="4" t="s">
        <v>40</v>
      </c>
      <c r="C2074" s="4">
        <v>2144</v>
      </c>
      <c r="D2074" s="4" t="s">
        <v>45</v>
      </c>
      <c r="E2074" s="179">
        <v>41303</v>
      </c>
      <c r="K2074" s="182">
        <v>1000106323</v>
      </c>
      <c r="L2074" s="177">
        <v>41304</v>
      </c>
      <c r="P2074" s="141" t="s">
        <v>53</v>
      </c>
      <c r="U2074" s="141" t="s">
        <v>54</v>
      </c>
      <c r="V2074" s="9">
        <v>0.90555555555555556</v>
      </c>
      <c r="W2074" s="12">
        <v>0.65416666666666667</v>
      </c>
      <c r="Z2074" s="142" t="s">
        <v>120</v>
      </c>
      <c r="AA2074" s="142" t="s">
        <v>54</v>
      </c>
    </row>
    <row r="2075" spans="1:27">
      <c r="A2075" s="4">
        <v>7108</v>
      </c>
      <c r="B2075" s="4" t="s">
        <v>38</v>
      </c>
      <c r="C2075" s="4">
        <v>843</v>
      </c>
      <c r="D2075" s="4" t="s">
        <v>45</v>
      </c>
      <c r="E2075" s="179">
        <v>41303</v>
      </c>
      <c r="K2075" s="182">
        <v>1000125037</v>
      </c>
      <c r="L2075" s="177">
        <v>41303</v>
      </c>
      <c r="P2075" s="141" t="s">
        <v>54</v>
      </c>
      <c r="U2075" s="141" t="s">
        <v>54</v>
      </c>
      <c r="V2075" s="9">
        <v>0.36319444444444443</v>
      </c>
      <c r="W2075" s="12">
        <v>0.61319444444444449</v>
      </c>
      <c r="Z2075" s="142" t="s">
        <v>120</v>
      </c>
      <c r="AA2075" s="142" t="s">
        <v>54</v>
      </c>
    </row>
    <row r="2076" spans="1:27">
      <c r="A2076" s="4">
        <v>7107</v>
      </c>
      <c r="B2076" s="4" t="s">
        <v>39</v>
      </c>
      <c r="C2076" s="4">
        <v>843</v>
      </c>
      <c r="D2076" s="4" t="s">
        <v>38</v>
      </c>
      <c r="E2076" s="179">
        <v>41303</v>
      </c>
      <c r="K2076" s="182">
        <v>1000125037</v>
      </c>
      <c r="L2076" s="177">
        <v>41303</v>
      </c>
      <c r="P2076" s="141">
        <v>0</v>
      </c>
      <c r="U2076" s="141" t="s">
        <v>54</v>
      </c>
      <c r="V2076" s="9">
        <v>0.36319444444444443</v>
      </c>
      <c r="W2076" s="12">
        <v>0.63055555555555554</v>
      </c>
      <c r="Z2076" s="142" t="s">
        <v>120</v>
      </c>
      <c r="AA2076" s="142" t="s">
        <v>54</v>
      </c>
    </row>
    <row r="2077" spans="1:27">
      <c r="A2077" s="4">
        <v>7110</v>
      </c>
      <c r="B2077" s="4" t="s">
        <v>40</v>
      </c>
      <c r="C2077" s="4">
        <v>2101</v>
      </c>
      <c r="D2077" s="4" t="s">
        <v>45</v>
      </c>
      <c r="E2077" s="179">
        <v>41303</v>
      </c>
      <c r="K2077" s="182">
        <v>1000132735</v>
      </c>
      <c r="L2077" s="177">
        <v>41304</v>
      </c>
      <c r="P2077" s="141" t="s">
        <v>54</v>
      </c>
      <c r="U2077" s="141" t="s">
        <v>54</v>
      </c>
      <c r="V2077" s="9">
        <v>0.87569444444444444</v>
      </c>
      <c r="W2077" s="12">
        <v>6.25E-2</v>
      </c>
      <c r="Z2077" s="142" t="s">
        <v>120</v>
      </c>
      <c r="AA2077" s="142" t="s">
        <v>54</v>
      </c>
    </row>
    <row r="2078" spans="1:27">
      <c r="A2078" s="4">
        <v>7110</v>
      </c>
      <c r="B2078" s="4" t="s">
        <v>40</v>
      </c>
      <c r="C2078" s="4">
        <v>548</v>
      </c>
      <c r="D2078" s="4" t="s">
        <v>45</v>
      </c>
      <c r="E2078" s="179">
        <v>41303</v>
      </c>
      <c r="K2078" s="182">
        <v>1000150932</v>
      </c>
      <c r="L2078" s="177">
        <v>41303</v>
      </c>
      <c r="P2078" s="141" t="s">
        <v>54</v>
      </c>
      <c r="U2078" s="141" t="s">
        <v>54</v>
      </c>
      <c r="V2078" s="9">
        <v>0.24166666666666667</v>
      </c>
      <c r="W2078" s="12">
        <v>0.43263888888888891</v>
      </c>
      <c r="Z2078" s="142" t="s">
        <v>120</v>
      </c>
      <c r="AA2078" s="142" t="s">
        <v>54</v>
      </c>
    </row>
    <row r="2079" spans="1:27">
      <c r="A2079" s="4">
        <v>7110</v>
      </c>
      <c r="B2079" s="4" t="s">
        <v>40</v>
      </c>
      <c r="C2079" s="4">
        <v>2232</v>
      </c>
      <c r="D2079" s="4" t="s">
        <v>45</v>
      </c>
      <c r="E2079" s="179">
        <v>41303</v>
      </c>
      <c r="K2079" s="182">
        <v>1000152774</v>
      </c>
      <c r="L2079" s="177">
        <v>41304</v>
      </c>
      <c r="P2079" s="141" t="s">
        <v>54</v>
      </c>
      <c r="U2079" s="141" t="s">
        <v>54</v>
      </c>
      <c r="V2079" s="9">
        <v>0.93888888888888888</v>
      </c>
      <c r="W2079" s="12">
        <v>0.20833333333333334</v>
      </c>
      <c r="Z2079" s="142" t="s">
        <v>120</v>
      </c>
      <c r="AA2079" s="142" t="s">
        <v>54</v>
      </c>
    </row>
    <row r="2080" spans="1:27">
      <c r="A2080" s="4">
        <v>7108</v>
      </c>
      <c r="B2080" s="4" t="s">
        <v>38</v>
      </c>
      <c r="C2080" s="4">
        <v>2244</v>
      </c>
      <c r="D2080" s="4" t="s">
        <v>45</v>
      </c>
      <c r="E2080" s="179">
        <v>41303</v>
      </c>
      <c r="K2080" s="182">
        <v>1000164183</v>
      </c>
      <c r="L2080" s="177">
        <v>41304</v>
      </c>
      <c r="P2080" s="141" t="s">
        <v>54</v>
      </c>
      <c r="U2080" s="141" t="s">
        <v>54</v>
      </c>
      <c r="V2080" s="9">
        <v>0.94722222222222219</v>
      </c>
      <c r="W2080" s="12">
        <v>0.47916666666666669</v>
      </c>
      <c r="Z2080" s="142" t="s">
        <v>120</v>
      </c>
      <c r="AA2080" s="142" t="s">
        <v>54</v>
      </c>
    </row>
    <row r="2081" spans="1:27">
      <c r="A2081" s="4">
        <v>7107</v>
      </c>
      <c r="B2081" s="4" t="s">
        <v>40</v>
      </c>
      <c r="C2081" s="4">
        <v>2244</v>
      </c>
      <c r="D2081" s="4" t="s">
        <v>38</v>
      </c>
      <c r="E2081" s="179">
        <v>41303</v>
      </c>
      <c r="K2081" s="182">
        <v>1000164183</v>
      </c>
      <c r="L2081" s="177">
        <v>41304</v>
      </c>
      <c r="P2081" s="141">
        <v>0</v>
      </c>
      <c r="U2081" s="141" t="s">
        <v>54</v>
      </c>
      <c r="V2081" s="9">
        <v>0.94722222222222219</v>
      </c>
      <c r="W2081" s="12">
        <v>0.47986111111111113</v>
      </c>
      <c r="Z2081" s="142" t="s">
        <v>120</v>
      </c>
      <c r="AA2081" s="142" t="s">
        <v>54</v>
      </c>
    </row>
    <row r="2082" spans="1:27">
      <c r="A2082" s="4">
        <v>7110</v>
      </c>
      <c r="B2082" s="4" t="s">
        <v>40</v>
      </c>
      <c r="C2082" s="4">
        <v>1236</v>
      </c>
      <c r="D2082" s="4" t="s">
        <v>45</v>
      </c>
      <c r="E2082" s="179">
        <v>41303</v>
      </c>
      <c r="K2082" s="182">
        <v>1000173537</v>
      </c>
      <c r="L2082" s="177">
        <v>41303</v>
      </c>
      <c r="P2082" s="141" t="s">
        <v>54</v>
      </c>
      <c r="U2082" s="141" t="s">
        <v>54</v>
      </c>
      <c r="V2082" s="9">
        <v>0.52500000000000002</v>
      </c>
      <c r="W2082" s="12">
        <v>0.67847222222222225</v>
      </c>
      <c r="Z2082" s="142" t="s">
        <v>120</v>
      </c>
      <c r="AA2082" s="142" t="s">
        <v>54</v>
      </c>
    </row>
    <row r="2083" spans="1:27">
      <c r="A2083" s="4">
        <v>7108</v>
      </c>
      <c r="B2083" s="4" t="s">
        <v>38</v>
      </c>
      <c r="C2083" s="4">
        <v>114</v>
      </c>
      <c r="D2083" s="4" t="s">
        <v>45</v>
      </c>
      <c r="E2083" s="179">
        <v>41303</v>
      </c>
      <c r="K2083" s="182">
        <v>1000203538</v>
      </c>
      <c r="L2083" s="177">
        <v>41303</v>
      </c>
      <c r="P2083" s="141" t="s">
        <v>54</v>
      </c>
      <c r="U2083" s="141" t="s">
        <v>54</v>
      </c>
      <c r="V2083" s="9">
        <v>5.1388888888888887E-2</v>
      </c>
      <c r="W2083" s="12">
        <v>0.62152777777777779</v>
      </c>
      <c r="Z2083" s="142" t="s">
        <v>120</v>
      </c>
      <c r="AA2083" s="142" t="s">
        <v>54</v>
      </c>
    </row>
    <row r="2084" spans="1:27">
      <c r="A2084" s="4">
        <v>7107</v>
      </c>
      <c r="B2084" s="4" t="s">
        <v>40</v>
      </c>
      <c r="C2084" s="4">
        <v>114</v>
      </c>
      <c r="D2084" s="4" t="s">
        <v>38</v>
      </c>
      <c r="E2084" s="179">
        <v>41303</v>
      </c>
      <c r="K2084" s="182">
        <v>1000203538</v>
      </c>
      <c r="L2084" s="177">
        <v>41303</v>
      </c>
      <c r="P2084" s="141">
        <v>0</v>
      </c>
      <c r="U2084" s="141" t="s">
        <v>54</v>
      </c>
      <c r="V2084" s="9">
        <v>5.1388888888888887E-2</v>
      </c>
      <c r="W2084" s="12">
        <v>0.62291666666666667</v>
      </c>
      <c r="Z2084" s="142" t="s">
        <v>120</v>
      </c>
      <c r="AA2084" s="142" t="s">
        <v>54</v>
      </c>
    </row>
    <row r="2085" spans="1:27">
      <c r="A2085" s="4">
        <v>7108</v>
      </c>
      <c r="B2085" s="4" t="s">
        <v>38</v>
      </c>
      <c r="C2085" s="4">
        <v>716</v>
      </c>
      <c r="D2085" s="4" t="s">
        <v>45</v>
      </c>
      <c r="E2085" s="179">
        <v>41303</v>
      </c>
      <c r="K2085" s="182">
        <v>1000214458</v>
      </c>
      <c r="L2085" s="177">
        <v>41303</v>
      </c>
      <c r="P2085" s="141" t="s">
        <v>54</v>
      </c>
      <c r="U2085" s="141" t="s">
        <v>54</v>
      </c>
      <c r="V2085" s="9">
        <v>0.30277777777777776</v>
      </c>
      <c r="W2085" s="12">
        <v>0.67361111111111116</v>
      </c>
      <c r="Z2085" s="142" t="s">
        <v>120</v>
      </c>
      <c r="AA2085" s="142" t="s">
        <v>54</v>
      </c>
    </row>
    <row r="2086" spans="1:27">
      <c r="A2086" s="4">
        <v>7107</v>
      </c>
      <c r="B2086" s="4" t="s">
        <v>40</v>
      </c>
      <c r="C2086" s="4">
        <v>716</v>
      </c>
      <c r="D2086" s="4" t="s">
        <v>38</v>
      </c>
      <c r="E2086" s="179">
        <v>41303</v>
      </c>
      <c r="K2086" s="182">
        <v>1000214458</v>
      </c>
      <c r="L2086" s="177">
        <v>41303</v>
      </c>
      <c r="P2086" s="141">
        <v>0</v>
      </c>
      <c r="U2086" s="141" t="s">
        <v>54</v>
      </c>
      <c r="V2086" s="9">
        <v>0.30277777777777776</v>
      </c>
      <c r="W2086" s="12">
        <v>0.6743055555555556</v>
      </c>
      <c r="Z2086" s="142" t="s">
        <v>120</v>
      </c>
      <c r="AA2086" s="142" t="s">
        <v>54</v>
      </c>
    </row>
    <row r="2087" spans="1:27">
      <c r="A2087" s="4">
        <v>7108</v>
      </c>
      <c r="B2087" s="4" t="s">
        <v>38</v>
      </c>
      <c r="C2087" s="4">
        <v>1911</v>
      </c>
      <c r="D2087" s="4" t="s">
        <v>45</v>
      </c>
      <c r="E2087" s="179">
        <v>41303</v>
      </c>
      <c r="K2087" s="182">
        <v>1000216111</v>
      </c>
      <c r="L2087" s="177">
        <v>41304</v>
      </c>
      <c r="P2087" s="141" t="s">
        <v>54</v>
      </c>
      <c r="U2087" s="141" t="s">
        <v>54</v>
      </c>
      <c r="V2087" s="9">
        <v>0.7993055555555556</v>
      </c>
      <c r="W2087" s="12">
        <v>0.11527777777777778</v>
      </c>
      <c r="Z2087" s="142" t="s">
        <v>120</v>
      </c>
      <c r="AA2087" s="142" t="s">
        <v>54</v>
      </c>
    </row>
    <row r="2088" spans="1:27">
      <c r="A2088" s="4">
        <v>7108</v>
      </c>
      <c r="B2088" s="4" t="s">
        <v>38</v>
      </c>
      <c r="C2088" s="4">
        <v>913</v>
      </c>
      <c r="D2088" s="4" t="s">
        <v>45</v>
      </c>
      <c r="E2088" s="179">
        <v>41303</v>
      </c>
      <c r="K2088" s="182">
        <v>1000223030</v>
      </c>
      <c r="L2088" s="177">
        <v>41303</v>
      </c>
      <c r="P2088" s="141" t="s">
        <v>54</v>
      </c>
      <c r="U2088" s="141" t="s">
        <v>54</v>
      </c>
      <c r="V2088" s="9">
        <v>0.3840277777777778</v>
      </c>
      <c r="W2088" s="12">
        <v>0.83750000000000002</v>
      </c>
      <c r="Z2088" s="142" t="s">
        <v>120</v>
      </c>
      <c r="AA2088" s="142" t="s">
        <v>54</v>
      </c>
    </row>
    <row r="2089" spans="1:27">
      <c r="A2089" s="4">
        <v>7110</v>
      </c>
      <c r="B2089" s="4" t="s">
        <v>40</v>
      </c>
      <c r="C2089" s="4">
        <v>1823</v>
      </c>
      <c r="D2089" s="4" t="s">
        <v>45</v>
      </c>
      <c r="E2089" s="179">
        <v>41303</v>
      </c>
      <c r="K2089" s="182">
        <v>1000244189</v>
      </c>
      <c r="L2089" s="177">
        <v>41303</v>
      </c>
      <c r="P2089" s="141" t="s">
        <v>54</v>
      </c>
      <c r="U2089" s="141" t="s">
        <v>54</v>
      </c>
      <c r="V2089" s="9">
        <v>0.76597222222222228</v>
      </c>
      <c r="W2089" s="12">
        <v>0.85416666666666663</v>
      </c>
      <c r="Z2089" s="142" t="s">
        <v>120</v>
      </c>
      <c r="AA2089" s="142" t="s">
        <v>54</v>
      </c>
    </row>
    <row r="2090" spans="1:27">
      <c r="A2090" s="4">
        <v>7108</v>
      </c>
      <c r="B2090" s="4" t="s">
        <v>38</v>
      </c>
      <c r="C2090" s="4">
        <v>931</v>
      </c>
      <c r="D2090" s="4" t="s">
        <v>45</v>
      </c>
      <c r="E2090" s="179">
        <v>41303</v>
      </c>
      <c r="K2090" s="182">
        <v>1000252014</v>
      </c>
      <c r="L2090" s="177">
        <v>41303</v>
      </c>
      <c r="P2090" s="141" t="s">
        <v>54</v>
      </c>
      <c r="U2090" s="141" t="s">
        <v>54</v>
      </c>
      <c r="V2090" s="9">
        <v>0.39652777777777776</v>
      </c>
      <c r="W2090" s="12">
        <v>0.5854166666666667</v>
      </c>
      <c r="Z2090" s="142" t="s">
        <v>120</v>
      </c>
      <c r="AA2090" s="142" t="s">
        <v>54</v>
      </c>
    </row>
    <row r="2091" spans="1:27">
      <c r="A2091" s="4">
        <v>7110</v>
      </c>
      <c r="B2091" s="4" t="s">
        <v>49</v>
      </c>
      <c r="C2091" s="4">
        <v>823</v>
      </c>
      <c r="D2091" s="4" t="s">
        <v>45</v>
      </c>
      <c r="E2091" s="179">
        <v>41303</v>
      </c>
      <c r="K2091" s="182">
        <v>1000266977</v>
      </c>
      <c r="L2091" s="177">
        <v>41303</v>
      </c>
      <c r="P2091" s="141" t="s">
        <v>54</v>
      </c>
      <c r="U2091" s="141" t="s">
        <v>54</v>
      </c>
      <c r="V2091" s="9">
        <v>0.34930555555555554</v>
      </c>
      <c r="W2091" s="12">
        <v>0.45902777777777776</v>
      </c>
      <c r="Z2091" s="142" t="s">
        <v>120</v>
      </c>
      <c r="AA2091" s="142" t="s">
        <v>54</v>
      </c>
    </row>
    <row r="2092" spans="1:27">
      <c r="A2092" s="4">
        <v>7110</v>
      </c>
      <c r="B2092" s="4" t="s">
        <v>40</v>
      </c>
      <c r="C2092" s="4">
        <v>1024</v>
      </c>
      <c r="D2092" s="4" t="s">
        <v>45</v>
      </c>
      <c r="E2092" s="179">
        <v>41303</v>
      </c>
      <c r="K2092" s="182">
        <v>1000279494</v>
      </c>
      <c r="L2092" s="177">
        <v>41303</v>
      </c>
      <c r="P2092" s="141" t="s">
        <v>54</v>
      </c>
      <c r="U2092" s="141" t="s">
        <v>54</v>
      </c>
      <c r="V2092" s="9">
        <v>0.43333333333333335</v>
      </c>
      <c r="W2092" s="12">
        <v>0.81180555555555556</v>
      </c>
      <c r="Z2092" s="142" t="s">
        <v>120</v>
      </c>
      <c r="AA2092" s="142" t="s">
        <v>54</v>
      </c>
    </row>
    <row r="2093" spans="1:27">
      <c r="A2093" s="4">
        <v>7108</v>
      </c>
      <c r="B2093" s="4" t="s">
        <v>38</v>
      </c>
      <c r="C2093" s="4">
        <v>2120</v>
      </c>
      <c r="D2093" s="4" t="s">
        <v>45</v>
      </c>
      <c r="E2093" s="179">
        <v>41303</v>
      </c>
      <c r="K2093" s="182">
        <v>1000318320</v>
      </c>
      <c r="L2093" s="177">
        <v>41304</v>
      </c>
      <c r="P2093" s="141" t="s">
        <v>54</v>
      </c>
      <c r="U2093" s="141" t="s">
        <v>54</v>
      </c>
      <c r="V2093" s="9">
        <v>0.88888888888888884</v>
      </c>
      <c r="W2093" s="12">
        <v>2.5000000000000001E-2</v>
      </c>
      <c r="Z2093" s="142" t="s">
        <v>120</v>
      </c>
      <c r="AA2093" s="142" t="s">
        <v>54</v>
      </c>
    </row>
    <row r="2094" spans="1:27">
      <c r="A2094" s="4">
        <v>7107</v>
      </c>
      <c r="B2094" s="4" t="s">
        <v>43</v>
      </c>
      <c r="C2094" s="4">
        <v>2120</v>
      </c>
      <c r="D2094" s="4" t="s">
        <v>38</v>
      </c>
      <c r="E2094" s="179">
        <v>41303</v>
      </c>
      <c r="K2094" s="182">
        <v>1000318320</v>
      </c>
      <c r="L2094" s="177">
        <v>41304</v>
      </c>
      <c r="P2094" s="141">
        <v>0</v>
      </c>
      <c r="U2094" s="141" t="s">
        <v>54</v>
      </c>
      <c r="V2094" s="9">
        <v>0.88888888888888884</v>
      </c>
      <c r="W2094" s="12">
        <v>2.5694444444444443E-2</v>
      </c>
      <c r="Z2094" s="142" t="s">
        <v>120</v>
      </c>
      <c r="AA2094" s="142" t="s">
        <v>54</v>
      </c>
    </row>
    <row r="2095" spans="1:27">
      <c r="A2095" s="4">
        <v>7108</v>
      </c>
      <c r="B2095" s="4" t="s">
        <v>38</v>
      </c>
      <c r="C2095" s="4">
        <v>1913</v>
      </c>
      <c r="D2095" s="4" t="s">
        <v>45</v>
      </c>
      <c r="E2095" s="179">
        <v>41303</v>
      </c>
      <c r="K2095" s="182">
        <v>1000335350</v>
      </c>
      <c r="L2095" s="177">
        <v>41304</v>
      </c>
      <c r="P2095" s="141" t="s">
        <v>54</v>
      </c>
      <c r="U2095" s="141" t="s">
        <v>54</v>
      </c>
      <c r="V2095" s="9">
        <v>0.80069444444444449</v>
      </c>
      <c r="W2095" s="12">
        <v>0.11527777777777778</v>
      </c>
      <c r="Z2095" s="142" t="s">
        <v>120</v>
      </c>
      <c r="AA2095" s="142" t="s">
        <v>54</v>
      </c>
    </row>
    <row r="2096" spans="1:27">
      <c r="A2096" s="4">
        <v>7110</v>
      </c>
      <c r="B2096" s="4" t="s">
        <v>40</v>
      </c>
      <c r="C2096" s="4">
        <v>2008</v>
      </c>
      <c r="D2096" s="4" t="s">
        <v>45</v>
      </c>
      <c r="E2096" s="179">
        <v>41303</v>
      </c>
      <c r="K2096" s="182">
        <v>1000384382</v>
      </c>
      <c r="L2096" s="177">
        <v>41303</v>
      </c>
      <c r="P2096" s="141" t="s">
        <v>54</v>
      </c>
      <c r="U2096" s="141" t="s">
        <v>54</v>
      </c>
      <c r="V2096" s="9">
        <v>0.83888888888888891</v>
      </c>
      <c r="W2096" s="12">
        <v>0.98958333333333337</v>
      </c>
      <c r="Z2096" s="142" t="s">
        <v>120</v>
      </c>
      <c r="AA2096" s="142" t="s">
        <v>54</v>
      </c>
    </row>
    <row r="2097" spans="1:27">
      <c r="A2097" s="4">
        <v>7110</v>
      </c>
      <c r="B2097" s="4" t="s">
        <v>40</v>
      </c>
      <c r="C2097" s="4">
        <v>1133</v>
      </c>
      <c r="D2097" s="4" t="s">
        <v>51</v>
      </c>
      <c r="E2097" s="179">
        <v>41303</v>
      </c>
      <c r="K2097" s="182">
        <v>1000421322</v>
      </c>
      <c r="L2097" s="177">
        <v>41303</v>
      </c>
      <c r="P2097" s="141" t="s">
        <v>54</v>
      </c>
      <c r="U2097" s="141" t="s">
        <v>54</v>
      </c>
      <c r="V2097" s="9">
        <v>0.48125000000000001</v>
      </c>
      <c r="W2097" s="12">
        <v>0.51666666666666672</v>
      </c>
      <c r="Z2097" s="142" t="s">
        <v>120</v>
      </c>
      <c r="AA2097" s="142" t="s">
        <v>54</v>
      </c>
    </row>
    <row r="2098" spans="1:27">
      <c r="A2098" s="4">
        <v>7110</v>
      </c>
      <c r="B2098" s="4" t="s">
        <v>40</v>
      </c>
      <c r="C2098" s="4">
        <v>1045</v>
      </c>
      <c r="D2098" s="4" t="s">
        <v>45</v>
      </c>
      <c r="E2098" s="179">
        <v>41303</v>
      </c>
      <c r="K2098" s="182">
        <v>1000421540</v>
      </c>
      <c r="L2098" s="177">
        <v>41303</v>
      </c>
      <c r="P2098" s="141" t="s">
        <v>54</v>
      </c>
      <c r="U2098" s="141" t="s">
        <v>54</v>
      </c>
      <c r="V2098" s="9">
        <v>0.44791666666666669</v>
      </c>
      <c r="W2098" s="12">
        <v>0.48055555555555557</v>
      </c>
      <c r="Z2098" s="142" t="s">
        <v>120</v>
      </c>
      <c r="AA2098" s="142" t="s">
        <v>54</v>
      </c>
    </row>
    <row r="2099" spans="1:27">
      <c r="A2099" s="4">
        <v>7108</v>
      </c>
      <c r="B2099" s="4" t="s">
        <v>38</v>
      </c>
      <c r="C2099" s="4">
        <v>1822</v>
      </c>
      <c r="D2099" s="4" t="s">
        <v>45</v>
      </c>
      <c r="E2099" s="179">
        <v>41303</v>
      </c>
      <c r="K2099" s="182">
        <v>1000427288</v>
      </c>
      <c r="L2099" s="177">
        <v>41304</v>
      </c>
      <c r="P2099" s="141" t="s">
        <v>54</v>
      </c>
      <c r="U2099" s="141" t="s">
        <v>54</v>
      </c>
      <c r="V2099" s="9">
        <v>0.76527777777777772</v>
      </c>
      <c r="W2099" s="12">
        <v>0.12430555555555556</v>
      </c>
      <c r="Z2099" s="142" t="s">
        <v>120</v>
      </c>
      <c r="AA2099" s="142" t="s">
        <v>54</v>
      </c>
    </row>
    <row r="2100" spans="1:27">
      <c r="A2100" s="4">
        <v>7110</v>
      </c>
      <c r="B2100" s="4" t="s">
        <v>40</v>
      </c>
      <c r="C2100" s="4">
        <v>1552</v>
      </c>
      <c r="D2100" s="4" t="s">
        <v>47</v>
      </c>
      <c r="E2100" s="179">
        <v>41303</v>
      </c>
      <c r="K2100" s="182">
        <v>1000428005</v>
      </c>
      <c r="L2100" s="177">
        <v>41303</v>
      </c>
      <c r="P2100" s="141" t="s">
        <v>54</v>
      </c>
      <c r="U2100" s="141" t="s">
        <v>54</v>
      </c>
      <c r="V2100" s="9">
        <v>0.66111111111111109</v>
      </c>
      <c r="W2100" s="12">
        <v>0.875</v>
      </c>
      <c r="Z2100" s="142" t="s">
        <v>120</v>
      </c>
      <c r="AA2100" s="142" t="s">
        <v>54</v>
      </c>
    </row>
    <row r="2101" spans="1:27">
      <c r="A2101" s="4">
        <v>7108</v>
      </c>
      <c r="B2101" s="4" t="s">
        <v>38</v>
      </c>
      <c r="C2101" s="4">
        <v>1523</v>
      </c>
      <c r="D2101" s="4" t="s">
        <v>45</v>
      </c>
      <c r="E2101" s="179">
        <v>41303</v>
      </c>
      <c r="K2101" s="182">
        <v>1000466145</v>
      </c>
      <c r="L2101" s="177">
        <v>41303</v>
      </c>
      <c r="P2101" s="141" t="s">
        <v>54</v>
      </c>
      <c r="U2101" s="141" t="s">
        <v>54</v>
      </c>
      <c r="V2101" s="9">
        <v>0.64097222222222228</v>
      </c>
      <c r="W2101" s="12">
        <v>0.75763888888888886</v>
      </c>
      <c r="Z2101" s="142" t="s">
        <v>120</v>
      </c>
      <c r="AA2101" s="142" t="s">
        <v>54</v>
      </c>
    </row>
    <row r="2102" spans="1:27">
      <c r="A2102" s="4">
        <v>7110</v>
      </c>
      <c r="B2102" s="4" t="s">
        <v>40</v>
      </c>
      <c r="C2102" s="4">
        <v>629</v>
      </c>
      <c r="D2102" s="4" t="s">
        <v>47</v>
      </c>
      <c r="E2102" s="179">
        <v>41303</v>
      </c>
      <c r="K2102" s="182">
        <v>1000490952</v>
      </c>
      <c r="L2102" s="177">
        <v>41303</v>
      </c>
      <c r="P2102" s="141" t="s">
        <v>54</v>
      </c>
      <c r="U2102" s="141" t="s">
        <v>54</v>
      </c>
      <c r="V2102" s="9">
        <v>0.27013888888888887</v>
      </c>
      <c r="W2102" s="12">
        <v>0.42986111111111114</v>
      </c>
      <c r="Z2102" s="142" t="s">
        <v>120</v>
      </c>
      <c r="AA2102" s="142" t="s">
        <v>54</v>
      </c>
    </row>
    <row r="2103" spans="1:27">
      <c r="A2103" s="4">
        <v>7110</v>
      </c>
      <c r="B2103" s="4" t="s">
        <v>40</v>
      </c>
      <c r="C2103" s="4">
        <v>934</v>
      </c>
      <c r="D2103" s="4" t="s">
        <v>45</v>
      </c>
      <c r="E2103" s="179">
        <v>41303</v>
      </c>
      <c r="K2103" s="182">
        <v>1000491799</v>
      </c>
      <c r="L2103" s="177">
        <v>41303</v>
      </c>
      <c r="P2103" s="141" t="s">
        <v>54</v>
      </c>
      <c r="U2103" s="141" t="s">
        <v>54</v>
      </c>
      <c r="V2103" s="9">
        <v>0.39861111111111114</v>
      </c>
      <c r="W2103" s="12">
        <v>0.5</v>
      </c>
      <c r="Z2103" s="142" t="s">
        <v>120</v>
      </c>
      <c r="AA2103" s="142" t="s">
        <v>54</v>
      </c>
    </row>
    <row r="2104" spans="1:27">
      <c r="A2104" s="4">
        <v>7110</v>
      </c>
      <c r="B2104" s="4" t="s">
        <v>40</v>
      </c>
      <c r="C2104" s="4">
        <v>2240</v>
      </c>
      <c r="D2104" s="4" t="s">
        <v>45</v>
      </c>
      <c r="E2104" s="179">
        <v>41303</v>
      </c>
      <c r="K2104" s="182">
        <v>1000532472</v>
      </c>
      <c r="L2104" s="177">
        <v>41304</v>
      </c>
      <c r="P2104" s="141" t="s">
        <v>54</v>
      </c>
      <c r="U2104" s="141" t="s">
        <v>54</v>
      </c>
      <c r="V2104" s="9">
        <v>0.94444444444444442</v>
      </c>
      <c r="W2104" s="12">
        <v>0.14583333333333334</v>
      </c>
      <c r="Z2104" s="142" t="s">
        <v>120</v>
      </c>
      <c r="AA2104" s="142" t="s">
        <v>54</v>
      </c>
    </row>
    <row r="2105" spans="1:27">
      <c r="A2105" s="4">
        <v>7110</v>
      </c>
      <c r="B2105" s="4" t="s">
        <v>40</v>
      </c>
      <c r="C2105" s="4">
        <v>1222</v>
      </c>
      <c r="D2105" s="4" t="s">
        <v>45</v>
      </c>
      <c r="E2105" s="179">
        <v>41303</v>
      </c>
      <c r="K2105" s="182">
        <v>1000541722</v>
      </c>
      <c r="L2105" s="177">
        <v>41303</v>
      </c>
      <c r="P2105" s="141" t="s">
        <v>54</v>
      </c>
      <c r="U2105" s="141" t="s">
        <v>54</v>
      </c>
      <c r="V2105" s="9">
        <v>0.51527777777777772</v>
      </c>
      <c r="W2105" s="12">
        <v>0.80902777777777779</v>
      </c>
      <c r="Z2105" s="142" t="s">
        <v>120</v>
      </c>
      <c r="AA2105" s="142" t="s">
        <v>54</v>
      </c>
    </row>
    <row r="2106" spans="1:27">
      <c r="A2106" s="4">
        <v>7108</v>
      </c>
      <c r="B2106" s="4" t="s">
        <v>38</v>
      </c>
      <c r="C2106" s="4">
        <v>1623</v>
      </c>
      <c r="D2106" s="4" t="s">
        <v>45</v>
      </c>
      <c r="E2106" s="179">
        <v>41303</v>
      </c>
      <c r="K2106" s="182">
        <v>1000560121</v>
      </c>
      <c r="L2106" s="177">
        <v>41303</v>
      </c>
      <c r="P2106" s="141" t="s">
        <v>54</v>
      </c>
      <c r="U2106" s="141" t="s">
        <v>54</v>
      </c>
      <c r="V2106" s="9">
        <v>0.68263888888888891</v>
      </c>
      <c r="W2106" s="12">
        <v>0.90486111111111112</v>
      </c>
      <c r="Z2106" s="142" t="s">
        <v>120</v>
      </c>
      <c r="AA2106" s="142" t="s">
        <v>54</v>
      </c>
    </row>
    <row r="2107" spans="1:27">
      <c r="A2107" s="4">
        <v>7110</v>
      </c>
      <c r="B2107" s="4" t="s">
        <v>49</v>
      </c>
      <c r="C2107" s="4">
        <v>537</v>
      </c>
      <c r="D2107" s="4" t="s">
        <v>45</v>
      </c>
      <c r="E2107" s="179">
        <v>41303</v>
      </c>
      <c r="K2107" s="182">
        <v>1000575537</v>
      </c>
      <c r="L2107" s="177">
        <v>41303</v>
      </c>
      <c r="P2107" s="141" t="s">
        <v>54</v>
      </c>
      <c r="U2107" s="141" t="s">
        <v>54</v>
      </c>
      <c r="V2107" s="9">
        <v>0.23402777777777778</v>
      </c>
      <c r="W2107" s="12">
        <v>0.42569444444444443</v>
      </c>
      <c r="Z2107" s="142" t="s">
        <v>120</v>
      </c>
      <c r="AA2107" s="142" t="s">
        <v>54</v>
      </c>
    </row>
    <row r="2108" spans="1:27">
      <c r="A2108" s="4">
        <v>7110</v>
      </c>
      <c r="B2108" s="4" t="s">
        <v>40</v>
      </c>
      <c r="C2108" s="4">
        <v>602</v>
      </c>
      <c r="D2108" s="4" t="s">
        <v>45</v>
      </c>
      <c r="E2108" s="179">
        <v>41303</v>
      </c>
      <c r="K2108" s="182">
        <v>1000575538</v>
      </c>
      <c r="L2108" s="177">
        <v>41303</v>
      </c>
      <c r="P2108" s="141" t="s">
        <v>54</v>
      </c>
      <c r="U2108" s="141" t="s">
        <v>54</v>
      </c>
      <c r="V2108" s="9">
        <v>0.25138888888888888</v>
      </c>
      <c r="W2108" s="12">
        <v>0.5180555555555556</v>
      </c>
      <c r="Z2108" s="142" t="s">
        <v>120</v>
      </c>
      <c r="AA2108" s="142" t="s">
        <v>54</v>
      </c>
    </row>
    <row r="2109" spans="1:27">
      <c r="A2109" s="4">
        <v>7108</v>
      </c>
      <c r="B2109" s="4" t="s">
        <v>38</v>
      </c>
      <c r="C2109" s="4">
        <v>1226</v>
      </c>
      <c r="D2109" s="4" t="s">
        <v>45</v>
      </c>
      <c r="E2109" s="179">
        <v>41303</v>
      </c>
      <c r="K2109" s="182">
        <v>1000575588</v>
      </c>
      <c r="L2109" s="177">
        <v>41303</v>
      </c>
      <c r="P2109" s="141" t="s">
        <v>54</v>
      </c>
      <c r="U2109" s="141" t="s">
        <v>54</v>
      </c>
      <c r="V2109" s="9">
        <v>0.5180555555555556</v>
      </c>
      <c r="W2109" s="12">
        <v>0.62847222222222221</v>
      </c>
      <c r="Z2109" s="142" t="s">
        <v>120</v>
      </c>
      <c r="AA2109" s="142" t="s">
        <v>54</v>
      </c>
    </row>
    <row r="2110" spans="1:27">
      <c r="A2110" s="4">
        <v>7108</v>
      </c>
      <c r="B2110" s="4" t="s">
        <v>38</v>
      </c>
      <c r="C2110" s="4">
        <v>1643</v>
      </c>
      <c r="D2110" s="4" t="s">
        <v>45</v>
      </c>
      <c r="E2110" s="179">
        <v>41303</v>
      </c>
      <c r="K2110" s="182">
        <v>1000575598</v>
      </c>
      <c r="L2110" s="177">
        <v>41303</v>
      </c>
      <c r="P2110" s="141" t="s">
        <v>54</v>
      </c>
      <c r="U2110" s="141" t="s">
        <v>54</v>
      </c>
      <c r="V2110" s="9">
        <v>0.69652777777777775</v>
      </c>
      <c r="W2110" s="12">
        <v>0.87638888888888888</v>
      </c>
      <c r="Z2110" s="142" t="s">
        <v>120</v>
      </c>
      <c r="AA2110" s="142" t="s">
        <v>54</v>
      </c>
    </row>
    <row r="2111" spans="1:27">
      <c r="A2111" s="4">
        <v>7108</v>
      </c>
      <c r="B2111" s="4" t="s">
        <v>38</v>
      </c>
      <c r="C2111" s="4">
        <v>1446</v>
      </c>
      <c r="D2111" s="4" t="s">
        <v>46</v>
      </c>
      <c r="E2111" s="179">
        <v>41303</v>
      </c>
      <c r="K2111" s="182">
        <v>1000575606</v>
      </c>
      <c r="L2111" s="177">
        <v>41303</v>
      </c>
      <c r="P2111" s="141" t="s">
        <v>54</v>
      </c>
      <c r="U2111" s="141" t="s">
        <v>54</v>
      </c>
      <c r="V2111" s="9">
        <v>0.61527777777777781</v>
      </c>
      <c r="W2111" s="12">
        <v>0.7583333333333333</v>
      </c>
      <c r="Z2111" s="142" t="s">
        <v>120</v>
      </c>
      <c r="AA2111" s="142" t="s">
        <v>54</v>
      </c>
    </row>
    <row r="2112" spans="1:27">
      <c r="A2112" s="4">
        <v>7108</v>
      </c>
      <c r="B2112" s="4" t="s">
        <v>38</v>
      </c>
      <c r="C2112" s="4">
        <v>1607</v>
      </c>
      <c r="D2112" s="4" t="s">
        <v>45</v>
      </c>
      <c r="E2112" s="179">
        <v>41303</v>
      </c>
      <c r="K2112" s="182">
        <v>1000575621</v>
      </c>
      <c r="L2112" s="177">
        <v>41303</v>
      </c>
      <c r="P2112" s="141" t="s">
        <v>54</v>
      </c>
      <c r="U2112" s="141" t="s">
        <v>54</v>
      </c>
      <c r="V2112" s="9">
        <v>0.67152777777777772</v>
      </c>
      <c r="W2112" s="12">
        <v>0.69861111111111107</v>
      </c>
      <c r="Z2112" s="142" t="s">
        <v>120</v>
      </c>
      <c r="AA2112" s="142" t="s">
        <v>54</v>
      </c>
    </row>
    <row r="2113" spans="1:27">
      <c r="A2113" s="4">
        <v>7108</v>
      </c>
      <c r="B2113" s="4" t="s">
        <v>38</v>
      </c>
      <c r="C2113" s="4">
        <v>1631</v>
      </c>
      <c r="D2113" s="4" t="s">
        <v>45</v>
      </c>
      <c r="E2113" s="179">
        <v>41303</v>
      </c>
      <c r="K2113" s="182">
        <v>1000575625</v>
      </c>
      <c r="L2113" s="177">
        <v>41303</v>
      </c>
      <c r="P2113" s="141" t="s">
        <v>54</v>
      </c>
      <c r="U2113" s="141" t="s">
        <v>54</v>
      </c>
      <c r="V2113" s="9">
        <v>0.68819444444444444</v>
      </c>
      <c r="W2113" s="12">
        <v>0.93333333333333335</v>
      </c>
      <c r="Z2113" s="142" t="s">
        <v>120</v>
      </c>
      <c r="AA2113" s="142" t="s">
        <v>54</v>
      </c>
    </row>
    <row r="2114" spans="1:27">
      <c r="A2114" s="4">
        <v>7110</v>
      </c>
      <c r="B2114" s="4" t="s">
        <v>40</v>
      </c>
      <c r="C2114" s="4">
        <v>1816</v>
      </c>
      <c r="D2114" s="4" t="s">
        <v>45</v>
      </c>
      <c r="E2114" s="179">
        <v>41303</v>
      </c>
      <c r="K2114" s="182">
        <v>1000575630</v>
      </c>
      <c r="L2114" s="177">
        <v>41303</v>
      </c>
      <c r="P2114" s="141" t="s">
        <v>54</v>
      </c>
      <c r="U2114" s="141" t="s">
        <v>54</v>
      </c>
      <c r="V2114" s="9">
        <v>0.76111111111111107</v>
      </c>
      <c r="W2114" s="12">
        <v>0.9375</v>
      </c>
      <c r="Z2114" s="142" t="s">
        <v>120</v>
      </c>
      <c r="AA2114" s="142" t="s">
        <v>54</v>
      </c>
    </row>
    <row r="2115" spans="1:27">
      <c r="A2115" s="4">
        <v>7110</v>
      </c>
      <c r="B2115" s="4" t="s">
        <v>40</v>
      </c>
      <c r="C2115" s="4">
        <v>1845</v>
      </c>
      <c r="D2115" s="4" t="s">
        <v>45</v>
      </c>
      <c r="E2115" s="179">
        <v>41303</v>
      </c>
      <c r="K2115" s="182">
        <v>1000575632</v>
      </c>
      <c r="L2115" s="177">
        <v>41304</v>
      </c>
      <c r="P2115" s="141" t="s">
        <v>54</v>
      </c>
      <c r="U2115" s="141" t="s">
        <v>54</v>
      </c>
      <c r="V2115" s="9">
        <v>0.78125</v>
      </c>
      <c r="W2115" s="12">
        <v>0.43680555555555556</v>
      </c>
      <c r="Z2115" s="142" t="s">
        <v>120</v>
      </c>
      <c r="AA2115" s="142" t="s">
        <v>54</v>
      </c>
    </row>
    <row r="2116" spans="1:27">
      <c r="A2116" s="4">
        <v>7110</v>
      </c>
      <c r="B2116" s="4" t="s">
        <v>40</v>
      </c>
      <c r="C2116" s="4">
        <v>1936</v>
      </c>
      <c r="D2116" s="4" t="s">
        <v>45</v>
      </c>
      <c r="E2116" s="179">
        <v>41303</v>
      </c>
      <c r="K2116" s="182">
        <v>1000575636</v>
      </c>
      <c r="L2116" s="177">
        <v>41303</v>
      </c>
      <c r="P2116" s="141" t="s">
        <v>54</v>
      </c>
      <c r="U2116" s="141" t="s">
        <v>54</v>
      </c>
      <c r="V2116" s="9">
        <v>0.81666666666666665</v>
      </c>
      <c r="W2116" s="12">
        <v>0.91666666666666663</v>
      </c>
      <c r="Z2116" s="142" t="s">
        <v>120</v>
      </c>
      <c r="AA2116" s="142" t="s">
        <v>54</v>
      </c>
    </row>
    <row r="2117" spans="1:27">
      <c r="A2117" s="4">
        <v>7110</v>
      </c>
      <c r="B2117" s="4" t="s">
        <v>40</v>
      </c>
      <c r="C2117" s="4">
        <v>2158</v>
      </c>
      <c r="D2117" s="4" t="s">
        <v>45</v>
      </c>
      <c r="E2117" s="179">
        <v>41303</v>
      </c>
      <c r="K2117" s="182">
        <v>1000575645</v>
      </c>
      <c r="L2117" s="177">
        <v>41304</v>
      </c>
      <c r="P2117" s="141" t="s">
        <v>54</v>
      </c>
      <c r="U2117" s="141" t="s">
        <v>54</v>
      </c>
      <c r="V2117" s="9">
        <v>0.91527777777777775</v>
      </c>
      <c r="W2117" s="12">
        <v>0.14583333333333334</v>
      </c>
      <c r="Z2117" s="142" t="s">
        <v>120</v>
      </c>
      <c r="AA2117" s="142" t="s">
        <v>54</v>
      </c>
    </row>
    <row r="2118" spans="1:27">
      <c r="A2118" s="4">
        <v>7110</v>
      </c>
      <c r="B2118" s="4" t="s">
        <v>40</v>
      </c>
      <c r="C2118" s="4">
        <v>1926</v>
      </c>
      <c r="D2118" s="4" t="s">
        <v>47</v>
      </c>
      <c r="E2118" s="179">
        <v>41304</v>
      </c>
      <c r="K2118" s="182">
        <v>222647</v>
      </c>
      <c r="L2118" s="177">
        <v>41304</v>
      </c>
      <c r="P2118" s="141" t="s">
        <v>54</v>
      </c>
      <c r="U2118" s="141" t="s">
        <v>54</v>
      </c>
      <c r="V2118" s="9">
        <v>0.80972222222222223</v>
      </c>
      <c r="W2118" s="12">
        <v>0.82013888888888886</v>
      </c>
      <c r="Z2118" s="142" t="s">
        <v>120</v>
      </c>
      <c r="AA2118" s="142" t="s">
        <v>54</v>
      </c>
    </row>
    <row r="2119" spans="1:27">
      <c r="A2119" s="4">
        <v>7110</v>
      </c>
      <c r="B2119" s="4" t="s">
        <v>49</v>
      </c>
      <c r="C2119" s="4">
        <v>1607</v>
      </c>
      <c r="D2119" s="4" t="s">
        <v>45</v>
      </c>
      <c r="E2119" s="179">
        <v>41304</v>
      </c>
      <c r="K2119" s="182">
        <v>268949</v>
      </c>
      <c r="L2119" s="177">
        <v>41304</v>
      </c>
      <c r="P2119" s="141" t="s">
        <v>54</v>
      </c>
      <c r="U2119" s="141" t="s">
        <v>54</v>
      </c>
      <c r="V2119" s="9">
        <v>0.67152777777777772</v>
      </c>
      <c r="W2119" s="12">
        <v>0.80486111111111114</v>
      </c>
      <c r="Z2119" s="142" t="s">
        <v>120</v>
      </c>
      <c r="AA2119" s="142" t="s">
        <v>54</v>
      </c>
    </row>
    <row r="2120" spans="1:27">
      <c r="A2120" s="4">
        <v>7110</v>
      </c>
      <c r="B2120" s="4" t="s">
        <v>40</v>
      </c>
      <c r="C2120" s="4">
        <v>2036</v>
      </c>
      <c r="D2120" s="4" t="s">
        <v>45</v>
      </c>
      <c r="E2120" s="179">
        <v>41304</v>
      </c>
      <c r="K2120" s="182">
        <v>289748</v>
      </c>
      <c r="L2120" s="177">
        <v>41305</v>
      </c>
      <c r="P2120" s="141" t="s">
        <v>54</v>
      </c>
      <c r="U2120" s="141" t="s">
        <v>54</v>
      </c>
      <c r="V2120" s="9">
        <v>0.85833333333333328</v>
      </c>
      <c r="W2120" s="12">
        <v>0.23819444444444443</v>
      </c>
      <c r="Z2120" s="142" t="s">
        <v>120</v>
      </c>
      <c r="AA2120" s="142" t="s">
        <v>54</v>
      </c>
    </row>
    <row r="2121" spans="1:27">
      <c r="A2121" s="4">
        <v>7108</v>
      </c>
      <c r="B2121" s="4" t="s">
        <v>38</v>
      </c>
      <c r="C2121" s="4">
        <v>1851</v>
      </c>
      <c r="D2121" s="4" t="s">
        <v>46</v>
      </c>
      <c r="E2121" s="179">
        <v>41304</v>
      </c>
      <c r="K2121" s="182">
        <v>306250</v>
      </c>
      <c r="L2121" s="177">
        <v>41304</v>
      </c>
      <c r="P2121" s="141" t="s">
        <v>54</v>
      </c>
      <c r="U2121" s="141" t="s">
        <v>54</v>
      </c>
      <c r="V2121" s="9">
        <v>0.78541666666666665</v>
      </c>
      <c r="W2121" s="12">
        <v>0.92708333333333337</v>
      </c>
      <c r="Z2121" s="142" t="s">
        <v>120</v>
      </c>
      <c r="AA2121" s="142" t="s">
        <v>54</v>
      </c>
    </row>
    <row r="2122" spans="1:27">
      <c r="A2122" s="4">
        <v>7107</v>
      </c>
      <c r="B2122" s="4" t="s">
        <v>39</v>
      </c>
      <c r="C2122" s="4">
        <v>1851</v>
      </c>
      <c r="D2122" s="4" t="s">
        <v>38</v>
      </c>
      <c r="E2122" s="179">
        <v>41304</v>
      </c>
      <c r="K2122" s="182">
        <v>306250</v>
      </c>
      <c r="L2122" s="177">
        <v>41304</v>
      </c>
      <c r="P2122" s="141">
        <v>0</v>
      </c>
      <c r="U2122" s="141" t="s">
        <v>54</v>
      </c>
      <c r="V2122" s="9">
        <v>0.78541666666666665</v>
      </c>
      <c r="W2122" s="12">
        <v>0.93055555555555558</v>
      </c>
      <c r="Z2122" s="142" t="s">
        <v>120</v>
      </c>
      <c r="AA2122" s="142" t="s">
        <v>54</v>
      </c>
    </row>
    <row r="2123" spans="1:27">
      <c r="A2123" s="4">
        <v>7110</v>
      </c>
      <c r="B2123" s="4" t="s">
        <v>40</v>
      </c>
      <c r="C2123" s="4">
        <v>1915</v>
      </c>
      <c r="D2123" s="4" t="s">
        <v>45</v>
      </c>
      <c r="E2123" s="179">
        <v>41304</v>
      </c>
      <c r="K2123" s="182">
        <v>311190</v>
      </c>
      <c r="L2123" s="177">
        <v>41305</v>
      </c>
      <c r="P2123" s="141" t="s">
        <v>54</v>
      </c>
      <c r="U2123" s="141" t="s">
        <v>54</v>
      </c>
      <c r="V2123" s="9">
        <v>0.80208333333333337</v>
      </c>
      <c r="W2123" s="12">
        <v>6.25E-2</v>
      </c>
      <c r="Z2123" s="142" t="s">
        <v>120</v>
      </c>
      <c r="AA2123" s="142" t="s">
        <v>54</v>
      </c>
    </row>
    <row r="2124" spans="1:27">
      <c r="A2124" s="4">
        <v>7110</v>
      </c>
      <c r="B2124" s="4" t="s">
        <v>40</v>
      </c>
      <c r="C2124" s="4">
        <v>605</v>
      </c>
      <c r="D2124" s="4" t="s">
        <v>47</v>
      </c>
      <c r="E2124" s="179">
        <v>41304</v>
      </c>
      <c r="K2124" s="182">
        <v>57002151</v>
      </c>
      <c r="L2124" s="177">
        <v>41304</v>
      </c>
      <c r="P2124" s="141" t="s">
        <v>54</v>
      </c>
      <c r="U2124" s="141" t="s">
        <v>54</v>
      </c>
      <c r="V2124" s="9">
        <v>0.25347222222222221</v>
      </c>
      <c r="W2124" s="12">
        <v>0.28472222222222221</v>
      </c>
      <c r="Z2124" s="142" t="s">
        <v>120</v>
      </c>
      <c r="AA2124" s="142" t="s">
        <v>54</v>
      </c>
    </row>
    <row r="2125" spans="1:27">
      <c r="A2125" s="4">
        <v>7110</v>
      </c>
      <c r="B2125" s="4" t="s">
        <v>49</v>
      </c>
      <c r="C2125" s="4">
        <v>1846</v>
      </c>
      <c r="D2125" s="4" t="s">
        <v>45</v>
      </c>
      <c r="E2125" s="179">
        <v>41304</v>
      </c>
      <c r="K2125" s="182">
        <v>84038767</v>
      </c>
      <c r="L2125" s="177">
        <v>41305</v>
      </c>
      <c r="P2125" s="141" t="s">
        <v>54</v>
      </c>
      <c r="U2125" s="141" t="s">
        <v>54</v>
      </c>
      <c r="V2125" s="9">
        <v>0.78194444444444444</v>
      </c>
      <c r="W2125" s="12">
        <v>2.0833333333333332E-2</v>
      </c>
      <c r="Z2125" s="142" t="s">
        <v>120</v>
      </c>
      <c r="AA2125" s="142" t="s">
        <v>54</v>
      </c>
    </row>
    <row r="2126" spans="1:27">
      <c r="A2126" s="4">
        <v>7110</v>
      </c>
      <c r="B2126" s="4" t="s">
        <v>40</v>
      </c>
      <c r="C2126" s="4">
        <v>1109</v>
      </c>
      <c r="D2126" s="4" t="s">
        <v>45</v>
      </c>
      <c r="E2126" s="179">
        <v>41304</v>
      </c>
      <c r="K2126" s="182">
        <v>85005291</v>
      </c>
      <c r="L2126" s="177">
        <v>41304</v>
      </c>
      <c r="P2126" s="141" t="s">
        <v>54</v>
      </c>
      <c r="U2126" s="141" t="s">
        <v>54</v>
      </c>
      <c r="V2126" s="9">
        <v>0.46458333333333335</v>
      </c>
      <c r="W2126" s="12">
        <v>0.66666666666666663</v>
      </c>
      <c r="Z2126" s="142" t="s">
        <v>120</v>
      </c>
      <c r="AA2126" s="142" t="s">
        <v>54</v>
      </c>
    </row>
    <row r="2127" spans="1:27">
      <c r="A2127" s="4">
        <v>7110</v>
      </c>
      <c r="B2127" s="4" t="s">
        <v>40</v>
      </c>
      <c r="C2127" s="4">
        <v>2238</v>
      </c>
      <c r="D2127" s="4" t="s">
        <v>45</v>
      </c>
      <c r="E2127" s="179">
        <v>41304</v>
      </c>
      <c r="K2127" s="182">
        <v>90050828</v>
      </c>
      <c r="L2127" s="177">
        <v>41305</v>
      </c>
      <c r="P2127" s="141" t="s">
        <v>54</v>
      </c>
      <c r="U2127" s="141" t="s">
        <v>54</v>
      </c>
      <c r="V2127" s="9">
        <v>0.94305555555555554</v>
      </c>
      <c r="W2127" s="12">
        <v>0.52083333333333337</v>
      </c>
      <c r="Z2127" s="142" t="s">
        <v>120</v>
      </c>
      <c r="AA2127" s="142" t="s">
        <v>54</v>
      </c>
    </row>
    <row r="2128" spans="1:27">
      <c r="A2128" s="4">
        <v>7110</v>
      </c>
      <c r="B2128" s="4" t="s">
        <v>40</v>
      </c>
      <c r="C2128" s="4">
        <v>1059</v>
      </c>
      <c r="D2128" s="4" t="s">
        <v>45</v>
      </c>
      <c r="E2128" s="179">
        <v>41304</v>
      </c>
      <c r="K2128" s="182">
        <v>90150983</v>
      </c>
      <c r="L2128" s="177">
        <v>41304</v>
      </c>
      <c r="P2128" s="141" t="s">
        <v>54</v>
      </c>
      <c r="U2128" s="141" t="s">
        <v>54</v>
      </c>
      <c r="V2128" s="9">
        <v>0.45763888888888887</v>
      </c>
      <c r="W2128" s="12">
        <v>0.77083333333333337</v>
      </c>
      <c r="Z2128" s="142" t="s">
        <v>120</v>
      </c>
      <c r="AA2128" s="142" t="s">
        <v>54</v>
      </c>
    </row>
    <row r="2129" spans="1:27">
      <c r="A2129" s="4">
        <v>7108</v>
      </c>
      <c r="B2129" s="4" t="s">
        <v>38</v>
      </c>
      <c r="C2129" s="4">
        <v>1940</v>
      </c>
      <c r="D2129" s="4" t="s">
        <v>45</v>
      </c>
      <c r="E2129" s="179">
        <v>41304</v>
      </c>
      <c r="K2129" s="182">
        <v>99011057</v>
      </c>
      <c r="L2129" s="177">
        <v>41305</v>
      </c>
      <c r="P2129" s="141" t="s">
        <v>54</v>
      </c>
      <c r="U2129" s="141" t="s">
        <v>54</v>
      </c>
      <c r="V2129" s="9">
        <v>0.81944444444444442</v>
      </c>
      <c r="W2129" s="12">
        <v>0.2326388888888889</v>
      </c>
      <c r="Z2129" s="142" t="s">
        <v>120</v>
      </c>
      <c r="AA2129" s="142" t="s">
        <v>54</v>
      </c>
    </row>
    <row r="2130" spans="1:27">
      <c r="A2130" s="4">
        <v>7108</v>
      </c>
      <c r="B2130" s="4" t="s">
        <v>38</v>
      </c>
      <c r="C2130" s="4">
        <v>2102</v>
      </c>
      <c r="D2130" s="4" t="s">
        <v>47</v>
      </c>
      <c r="E2130" s="179">
        <v>41304</v>
      </c>
      <c r="K2130" s="182">
        <v>1000004689</v>
      </c>
      <c r="L2130" s="177">
        <v>41305</v>
      </c>
      <c r="P2130" s="141" t="s">
        <v>54</v>
      </c>
      <c r="U2130" s="141" t="s">
        <v>54</v>
      </c>
      <c r="V2130" s="9">
        <v>0.87638888888888888</v>
      </c>
      <c r="W2130" s="12">
        <v>0.12638888888888888</v>
      </c>
      <c r="Z2130" s="142" t="s">
        <v>120</v>
      </c>
      <c r="AA2130" s="142" t="s">
        <v>54</v>
      </c>
    </row>
    <row r="2131" spans="1:27">
      <c r="A2131" s="4">
        <v>7107</v>
      </c>
      <c r="B2131" s="4" t="s">
        <v>44</v>
      </c>
      <c r="C2131" s="4">
        <v>2102</v>
      </c>
      <c r="D2131" s="4" t="s">
        <v>38</v>
      </c>
      <c r="E2131" s="179">
        <v>41304</v>
      </c>
      <c r="K2131" s="182">
        <v>1000004689</v>
      </c>
      <c r="L2131" s="177">
        <v>41305</v>
      </c>
      <c r="P2131" s="141">
        <v>0</v>
      </c>
      <c r="U2131" s="141" t="s">
        <v>54</v>
      </c>
      <c r="V2131" s="9">
        <v>0.87638888888888888</v>
      </c>
      <c r="W2131" s="12">
        <v>0.39583333333333331</v>
      </c>
      <c r="Z2131" s="142" t="s">
        <v>120</v>
      </c>
      <c r="AA2131" s="142" t="s">
        <v>54</v>
      </c>
    </row>
    <row r="2132" spans="1:27">
      <c r="A2132" s="4">
        <v>7110</v>
      </c>
      <c r="B2132" s="4" t="s">
        <v>40</v>
      </c>
      <c r="C2132" s="4">
        <v>1446</v>
      </c>
      <c r="D2132" s="4" t="s">
        <v>45</v>
      </c>
      <c r="E2132" s="179">
        <v>41304</v>
      </c>
      <c r="K2132" s="182">
        <v>1000008459</v>
      </c>
      <c r="L2132" s="177">
        <v>41305</v>
      </c>
      <c r="P2132" s="141" t="s">
        <v>54</v>
      </c>
      <c r="U2132" s="141" t="s">
        <v>54</v>
      </c>
      <c r="V2132" s="9">
        <v>0.61527777777777781</v>
      </c>
      <c r="W2132" s="12">
        <v>0.10277777777777777</v>
      </c>
      <c r="Z2132" s="142" t="s">
        <v>120</v>
      </c>
      <c r="AA2132" s="142" t="s">
        <v>54</v>
      </c>
    </row>
    <row r="2133" spans="1:27">
      <c r="A2133" s="4">
        <v>7108</v>
      </c>
      <c r="B2133" s="4" t="s">
        <v>38</v>
      </c>
      <c r="C2133" s="4">
        <v>1130</v>
      </c>
      <c r="D2133" s="4" t="s">
        <v>45</v>
      </c>
      <c r="E2133" s="179">
        <v>41304</v>
      </c>
      <c r="K2133" s="182">
        <v>1000010985</v>
      </c>
      <c r="L2133" s="177">
        <v>41304</v>
      </c>
      <c r="P2133" s="141" t="s">
        <v>54</v>
      </c>
      <c r="U2133" s="141" t="s">
        <v>54</v>
      </c>
      <c r="V2133" s="9">
        <v>0.47916666666666669</v>
      </c>
      <c r="W2133" s="12">
        <v>0.70972222222222225</v>
      </c>
      <c r="Z2133" s="142" t="s">
        <v>120</v>
      </c>
      <c r="AA2133" s="142" t="s">
        <v>54</v>
      </c>
    </row>
    <row r="2134" spans="1:27">
      <c r="A2134" s="4">
        <v>7110</v>
      </c>
      <c r="B2134" s="4" t="s">
        <v>40</v>
      </c>
      <c r="C2134" s="4">
        <v>1452</v>
      </c>
      <c r="D2134" s="4" t="s">
        <v>47</v>
      </c>
      <c r="E2134" s="179">
        <v>41304</v>
      </c>
      <c r="K2134" s="182">
        <v>1000021571</v>
      </c>
      <c r="L2134" s="177">
        <v>41304</v>
      </c>
      <c r="P2134" s="141" t="s">
        <v>54</v>
      </c>
      <c r="U2134" s="141" t="s">
        <v>54</v>
      </c>
      <c r="V2134" s="9">
        <v>0.61944444444444446</v>
      </c>
      <c r="W2134" s="12">
        <v>0.73541666666666672</v>
      </c>
      <c r="Z2134" s="142" t="s">
        <v>120</v>
      </c>
      <c r="AA2134" s="142" t="s">
        <v>54</v>
      </c>
    </row>
    <row r="2135" spans="1:27">
      <c r="A2135" s="4">
        <v>7108</v>
      </c>
      <c r="B2135" s="4" t="s">
        <v>38</v>
      </c>
      <c r="C2135" s="4">
        <v>716</v>
      </c>
      <c r="D2135" s="4" t="s">
        <v>45</v>
      </c>
      <c r="E2135" s="179">
        <v>41304</v>
      </c>
      <c r="K2135" s="182">
        <v>1000032506</v>
      </c>
      <c r="L2135" s="177">
        <v>41304</v>
      </c>
      <c r="P2135" s="141" t="s">
        <v>54</v>
      </c>
      <c r="U2135" s="141" t="s">
        <v>54</v>
      </c>
      <c r="V2135" s="9">
        <v>0.30277777777777776</v>
      </c>
      <c r="W2135" s="12">
        <v>0.55277777777777781</v>
      </c>
      <c r="Z2135" s="142" t="s">
        <v>120</v>
      </c>
      <c r="AA2135" s="142" t="s">
        <v>54</v>
      </c>
    </row>
    <row r="2136" spans="1:27">
      <c r="A2136" s="4">
        <v>7107</v>
      </c>
      <c r="B2136" s="4" t="s">
        <v>39</v>
      </c>
      <c r="C2136" s="4">
        <v>716</v>
      </c>
      <c r="D2136" s="4" t="s">
        <v>38</v>
      </c>
      <c r="E2136" s="179">
        <v>41304</v>
      </c>
      <c r="K2136" s="182">
        <v>1000032506</v>
      </c>
      <c r="L2136" s="177">
        <v>41304</v>
      </c>
      <c r="P2136" s="141">
        <v>0</v>
      </c>
      <c r="U2136" s="141" t="s">
        <v>54</v>
      </c>
      <c r="V2136" s="9">
        <v>0.30277777777777776</v>
      </c>
      <c r="W2136" s="12">
        <v>0.69861111111111107</v>
      </c>
      <c r="Z2136" s="142" t="s">
        <v>120</v>
      </c>
      <c r="AA2136" s="142" t="s">
        <v>54</v>
      </c>
    </row>
    <row r="2137" spans="1:27">
      <c r="A2137" s="4">
        <v>7108</v>
      </c>
      <c r="B2137" s="4" t="s">
        <v>38</v>
      </c>
      <c r="C2137" s="4">
        <v>2116</v>
      </c>
      <c r="D2137" s="4" t="s">
        <v>45</v>
      </c>
      <c r="E2137" s="179">
        <v>41304</v>
      </c>
      <c r="K2137" s="182">
        <v>1000033604</v>
      </c>
      <c r="L2137" s="177">
        <v>41305</v>
      </c>
      <c r="P2137" s="141" t="s">
        <v>54</v>
      </c>
      <c r="U2137" s="141" t="s">
        <v>54</v>
      </c>
      <c r="V2137" s="9">
        <v>0.88611111111111107</v>
      </c>
      <c r="W2137" s="12">
        <v>0.69236111111111109</v>
      </c>
      <c r="Z2137" s="142" t="s">
        <v>120</v>
      </c>
      <c r="AA2137" s="142" t="s">
        <v>54</v>
      </c>
    </row>
    <row r="2138" spans="1:27">
      <c r="A2138" s="4">
        <v>7108</v>
      </c>
      <c r="B2138" s="4" t="s">
        <v>38</v>
      </c>
      <c r="C2138" s="4">
        <v>1512</v>
      </c>
      <c r="D2138" s="4" t="s">
        <v>45</v>
      </c>
      <c r="E2138" s="179">
        <v>41304</v>
      </c>
      <c r="K2138" s="182">
        <v>1000034759</v>
      </c>
      <c r="L2138" s="177">
        <v>41304</v>
      </c>
      <c r="P2138" s="141" t="s">
        <v>54</v>
      </c>
      <c r="U2138" s="141" t="s">
        <v>54</v>
      </c>
      <c r="V2138" s="9">
        <v>0.6333333333333333</v>
      </c>
      <c r="W2138" s="12">
        <v>0.75902777777777775</v>
      </c>
      <c r="Z2138" s="142" t="s">
        <v>120</v>
      </c>
      <c r="AA2138" s="142" t="s">
        <v>54</v>
      </c>
    </row>
    <row r="2139" spans="1:27">
      <c r="A2139" s="4">
        <v>7108</v>
      </c>
      <c r="B2139" s="4" t="s">
        <v>38</v>
      </c>
      <c r="C2139" s="4">
        <v>1809</v>
      </c>
      <c r="D2139" s="4" t="s">
        <v>45</v>
      </c>
      <c r="E2139" s="179">
        <v>41304</v>
      </c>
      <c r="K2139" s="182">
        <v>1000035401</v>
      </c>
      <c r="L2139" s="177">
        <v>41305</v>
      </c>
      <c r="P2139" s="141" t="s">
        <v>54</v>
      </c>
      <c r="U2139" s="141" t="s">
        <v>54</v>
      </c>
      <c r="V2139" s="9">
        <v>0.75624999999999998</v>
      </c>
      <c r="W2139" s="12">
        <v>9.583333333333334E-2</v>
      </c>
      <c r="Z2139" s="142" t="s">
        <v>120</v>
      </c>
      <c r="AA2139" s="142" t="s">
        <v>54</v>
      </c>
    </row>
    <row r="2140" spans="1:27">
      <c r="A2140" s="4">
        <v>7108</v>
      </c>
      <c r="B2140" s="4" t="s">
        <v>38</v>
      </c>
      <c r="C2140" s="4">
        <v>415</v>
      </c>
      <c r="D2140" s="4" t="s">
        <v>45</v>
      </c>
      <c r="E2140" s="179">
        <v>41304</v>
      </c>
      <c r="K2140" s="182">
        <v>1000040117</v>
      </c>
      <c r="L2140" s="177">
        <v>41304</v>
      </c>
      <c r="P2140" s="141" t="s">
        <v>54</v>
      </c>
      <c r="U2140" s="141" t="s">
        <v>54</v>
      </c>
      <c r="V2140" s="9">
        <v>0.17708333333333334</v>
      </c>
      <c r="W2140" s="12">
        <v>0.65763888888888888</v>
      </c>
      <c r="Z2140" s="142" t="s">
        <v>120</v>
      </c>
      <c r="AA2140" s="142" t="s">
        <v>54</v>
      </c>
    </row>
    <row r="2141" spans="1:27">
      <c r="A2141" s="4">
        <v>7107</v>
      </c>
      <c r="B2141" s="4" t="s">
        <v>39</v>
      </c>
      <c r="C2141" s="4">
        <v>415</v>
      </c>
      <c r="D2141" s="4" t="s">
        <v>38</v>
      </c>
      <c r="E2141" s="179">
        <v>41304</v>
      </c>
      <c r="K2141" s="182">
        <v>1000040117</v>
      </c>
      <c r="L2141" s="177">
        <v>41304</v>
      </c>
      <c r="P2141" s="141">
        <v>0</v>
      </c>
      <c r="U2141" s="141" t="s">
        <v>54</v>
      </c>
      <c r="V2141" s="9">
        <v>0.17708333333333334</v>
      </c>
      <c r="W2141" s="12">
        <v>0.65833333333333333</v>
      </c>
      <c r="Z2141" s="142" t="s">
        <v>120</v>
      </c>
      <c r="AA2141" s="142" t="s">
        <v>54</v>
      </c>
    </row>
    <row r="2142" spans="1:27">
      <c r="A2142" s="4">
        <v>7108</v>
      </c>
      <c r="B2142" s="4" t="s">
        <v>38</v>
      </c>
      <c r="C2142" s="4">
        <v>1954</v>
      </c>
      <c r="D2142" s="4" t="s">
        <v>45</v>
      </c>
      <c r="E2142" s="179">
        <v>41304</v>
      </c>
      <c r="K2142" s="182">
        <v>1000065776</v>
      </c>
      <c r="L2142" s="177">
        <v>41305</v>
      </c>
      <c r="P2142" s="141" t="s">
        <v>54</v>
      </c>
      <c r="U2142" s="141" t="s">
        <v>54</v>
      </c>
      <c r="V2142" s="9">
        <v>0.82916666666666672</v>
      </c>
      <c r="W2142" s="12">
        <v>5.2083333333333336E-2</v>
      </c>
      <c r="Z2142" s="142" t="s">
        <v>120</v>
      </c>
      <c r="AA2142" s="142" t="s">
        <v>54</v>
      </c>
    </row>
    <row r="2143" spans="1:27">
      <c r="A2143" s="4">
        <v>7107</v>
      </c>
      <c r="B2143" s="4" t="s">
        <v>40</v>
      </c>
      <c r="C2143" s="4">
        <v>1954</v>
      </c>
      <c r="D2143" s="4" t="s">
        <v>38</v>
      </c>
      <c r="E2143" s="179">
        <v>41304</v>
      </c>
      <c r="K2143" s="182">
        <v>1000065776</v>
      </c>
      <c r="L2143" s="177">
        <v>41305</v>
      </c>
      <c r="P2143" s="141">
        <v>0</v>
      </c>
      <c r="U2143" s="141" t="s">
        <v>54</v>
      </c>
      <c r="V2143" s="9">
        <v>0.82916666666666672</v>
      </c>
      <c r="W2143" s="12">
        <v>6.25E-2</v>
      </c>
      <c r="Z2143" s="142" t="s">
        <v>120</v>
      </c>
      <c r="AA2143" s="142" t="s">
        <v>54</v>
      </c>
    </row>
    <row r="2144" spans="1:27">
      <c r="A2144" s="4">
        <v>7110</v>
      </c>
      <c r="B2144" s="4" t="s">
        <v>40</v>
      </c>
      <c r="C2144" s="4">
        <v>2138</v>
      </c>
      <c r="D2144" s="4" t="s">
        <v>45</v>
      </c>
      <c r="E2144" s="179">
        <v>41304</v>
      </c>
      <c r="K2144" s="182">
        <v>1000069102</v>
      </c>
      <c r="L2144" s="177">
        <v>41305</v>
      </c>
      <c r="P2144" s="141" t="s">
        <v>54</v>
      </c>
      <c r="U2144" s="141" t="s">
        <v>54</v>
      </c>
      <c r="V2144" s="9">
        <v>0.90138888888888891</v>
      </c>
      <c r="W2144" s="12">
        <v>0.25208333333333333</v>
      </c>
      <c r="Z2144" s="142" t="s">
        <v>120</v>
      </c>
      <c r="AA2144" s="142" t="s">
        <v>54</v>
      </c>
    </row>
    <row r="2145" spans="1:27">
      <c r="A2145" s="4">
        <v>7110</v>
      </c>
      <c r="B2145" s="4" t="s">
        <v>40</v>
      </c>
      <c r="C2145" s="4">
        <v>1556</v>
      </c>
      <c r="D2145" s="4" t="s">
        <v>45</v>
      </c>
      <c r="E2145" s="179">
        <v>41304</v>
      </c>
      <c r="K2145" s="182">
        <v>1000076216</v>
      </c>
      <c r="L2145" s="177">
        <v>41305</v>
      </c>
      <c r="P2145" s="141" t="s">
        <v>54</v>
      </c>
      <c r="U2145" s="141" t="s">
        <v>54</v>
      </c>
      <c r="V2145" s="9">
        <v>0.66388888888888886</v>
      </c>
      <c r="W2145" s="12">
        <v>8.611111111111111E-2</v>
      </c>
      <c r="Z2145" s="142" t="s">
        <v>120</v>
      </c>
      <c r="AA2145" s="142" t="s">
        <v>54</v>
      </c>
    </row>
    <row r="2146" spans="1:27">
      <c r="A2146" s="4">
        <v>7110</v>
      </c>
      <c r="B2146" s="4" t="s">
        <v>40</v>
      </c>
      <c r="C2146" s="4">
        <v>1004</v>
      </c>
      <c r="D2146" s="4" t="s">
        <v>45</v>
      </c>
      <c r="E2146" s="179">
        <v>41304</v>
      </c>
      <c r="K2146" s="182">
        <v>1000085675</v>
      </c>
      <c r="L2146" s="177">
        <v>41304</v>
      </c>
      <c r="P2146" s="141" t="s">
        <v>54</v>
      </c>
      <c r="U2146" s="141" t="s">
        <v>54</v>
      </c>
      <c r="V2146" s="9">
        <v>0.41944444444444445</v>
      </c>
      <c r="W2146" s="12">
        <v>0.54861111111111116</v>
      </c>
      <c r="Z2146" s="142" t="s">
        <v>120</v>
      </c>
      <c r="AA2146" s="142" t="s">
        <v>54</v>
      </c>
    </row>
    <row r="2147" spans="1:27">
      <c r="A2147" s="4">
        <v>7108</v>
      </c>
      <c r="B2147" s="4" t="s">
        <v>38</v>
      </c>
      <c r="C2147" s="4">
        <v>1935</v>
      </c>
      <c r="D2147" s="4" t="s">
        <v>45</v>
      </c>
      <c r="E2147" s="179">
        <v>41304</v>
      </c>
      <c r="K2147" s="182">
        <v>1000085874</v>
      </c>
      <c r="L2147" s="177">
        <v>41304</v>
      </c>
      <c r="P2147" s="141" t="s">
        <v>54</v>
      </c>
      <c r="U2147" s="141" t="s">
        <v>54</v>
      </c>
      <c r="V2147" s="9">
        <v>0.81597222222222221</v>
      </c>
      <c r="W2147" s="12">
        <v>0.8569444444444444</v>
      </c>
      <c r="Z2147" s="142" t="s">
        <v>120</v>
      </c>
      <c r="AA2147" s="142" t="s">
        <v>54</v>
      </c>
    </row>
    <row r="2148" spans="1:27">
      <c r="A2148" s="4">
        <v>7110</v>
      </c>
      <c r="B2148" s="4" t="s">
        <v>40</v>
      </c>
      <c r="C2148" s="4">
        <v>1942</v>
      </c>
      <c r="D2148" s="4" t="s">
        <v>45</v>
      </c>
      <c r="E2148" s="179">
        <v>41304</v>
      </c>
      <c r="K2148" s="182">
        <v>1000096430</v>
      </c>
      <c r="L2148" s="177">
        <v>41305</v>
      </c>
      <c r="P2148" s="141" t="s">
        <v>54</v>
      </c>
      <c r="U2148" s="141" t="s">
        <v>54</v>
      </c>
      <c r="V2148" s="9">
        <v>0.8208333333333333</v>
      </c>
      <c r="W2148" s="12">
        <v>0.25486111111111109</v>
      </c>
      <c r="Z2148" s="142" t="s">
        <v>120</v>
      </c>
      <c r="AA2148" s="142" t="s">
        <v>54</v>
      </c>
    </row>
    <row r="2149" spans="1:27">
      <c r="A2149" s="4">
        <v>7110</v>
      </c>
      <c r="B2149" s="4" t="s">
        <v>40</v>
      </c>
      <c r="C2149" s="4">
        <v>1202</v>
      </c>
      <c r="D2149" s="4" t="s">
        <v>45</v>
      </c>
      <c r="E2149" s="179">
        <v>41304</v>
      </c>
      <c r="K2149" s="182">
        <v>1000096655</v>
      </c>
      <c r="L2149" s="177">
        <v>41304</v>
      </c>
      <c r="P2149" s="141" t="s">
        <v>54</v>
      </c>
      <c r="U2149" s="141" t="s">
        <v>54</v>
      </c>
      <c r="V2149" s="9">
        <v>0.50138888888888888</v>
      </c>
      <c r="W2149" s="12">
        <v>0.64097222222222228</v>
      </c>
      <c r="Z2149" s="142" t="s">
        <v>120</v>
      </c>
      <c r="AA2149" s="142" t="s">
        <v>54</v>
      </c>
    </row>
    <row r="2150" spans="1:27">
      <c r="A2150" s="4">
        <v>7108</v>
      </c>
      <c r="B2150" s="4" t="s">
        <v>38</v>
      </c>
      <c r="C2150" s="4">
        <v>1353</v>
      </c>
      <c r="D2150" s="4" t="s">
        <v>45</v>
      </c>
      <c r="E2150" s="179">
        <v>41304</v>
      </c>
      <c r="K2150" s="182">
        <v>1000098162</v>
      </c>
      <c r="L2150" s="177">
        <v>41304</v>
      </c>
      <c r="P2150" s="141" t="s">
        <v>54</v>
      </c>
      <c r="U2150" s="141" t="s">
        <v>54</v>
      </c>
      <c r="V2150" s="9">
        <v>0.57847222222222228</v>
      </c>
      <c r="W2150" s="12">
        <v>0.8125</v>
      </c>
      <c r="Z2150" s="142" t="s">
        <v>120</v>
      </c>
      <c r="AA2150" s="142" t="s">
        <v>54</v>
      </c>
    </row>
    <row r="2151" spans="1:27">
      <c r="A2151" s="4">
        <v>7107</v>
      </c>
      <c r="B2151" s="4" t="s">
        <v>39</v>
      </c>
      <c r="C2151" s="4">
        <v>1353</v>
      </c>
      <c r="D2151" s="4" t="s">
        <v>38</v>
      </c>
      <c r="E2151" s="179">
        <v>41304</v>
      </c>
      <c r="K2151" s="182">
        <v>1000098162</v>
      </c>
      <c r="L2151" s="177">
        <v>41304</v>
      </c>
      <c r="P2151" s="141">
        <v>0</v>
      </c>
      <c r="U2151" s="141" t="s">
        <v>54</v>
      </c>
      <c r="V2151" s="9">
        <v>0.57847222222222228</v>
      </c>
      <c r="W2151" s="12">
        <v>0.81874999999999998</v>
      </c>
      <c r="Z2151" s="142" t="s">
        <v>120</v>
      </c>
      <c r="AA2151" s="142" t="s">
        <v>54</v>
      </c>
    </row>
    <row r="2152" spans="1:27">
      <c r="A2152" s="4">
        <v>7108</v>
      </c>
      <c r="B2152" s="4" t="s">
        <v>38</v>
      </c>
      <c r="C2152" s="4">
        <v>2014</v>
      </c>
      <c r="D2152" s="4" t="s">
        <v>45</v>
      </c>
      <c r="E2152" s="179">
        <v>41304</v>
      </c>
      <c r="K2152" s="182">
        <v>1000102681</v>
      </c>
      <c r="L2152" s="177">
        <v>41304</v>
      </c>
      <c r="P2152" s="141" t="s">
        <v>54</v>
      </c>
      <c r="U2152" s="141" t="s">
        <v>54</v>
      </c>
      <c r="V2152" s="9">
        <v>0.84305555555555556</v>
      </c>
      <c r="W2152" s="12">
        <v>0.93263888888888891</v>
      </c>
      <c r="Z2152" s="142" t="s">
        <v>120</v>
      </c>
      <c r="AA2152" s="142" t="s">
        <v>54</v>
      </c>
    </row>
    <row r="2153" spans="1:27">
      <c r="A2153" s="4">
        <v>7110</v>
      </c>
      <c r="B2153" s="4" t="s">
        <v>40</v>
      </c>
      <c r="C2153" s="4">
        <v>38</v>
      </c>
      <c r="D2153" s="4" t="s">
        <v>45</v>
      </c>
      <c r="E2153" s="179">
        <v>41304</v>
      </c>
      <c r="K2153" s="182">
        <v>1000105934</v>
      </c>
      <c r="L2153" s="177">
        <v>41304</v>
      </c>
      <c r="P2153" s="141" t="s">
        <v>54</v>
      </c>
      <c r="U2153" s="141" t="s">
        <v>54</v>
      </c>
      <c r="V2153" s="9">
        <v>2.6388888888888889E-2</v>
      </c>
      <c r="W2153" s="12">
        <v>0.21875</v>
      </c>
      <c r="Z2153" s="142" t="s">
        <v>120</v>
      </c>
      <c r="AA2153" s="142" t="s">
        <v>54</v>
      </c>
    </row>
    <row r="2154" spans="1:27">
      <c r="A2154" s="4">
        <v>7110</v>
      </c>
      <c r="B2154" s="4" t="s">
        <v>52</v>
      </c>
      <c r="C2154" s="4">
        <v>1855</v>
      </c>
      <c r="D2154" s="4" t="s">
        <v>47</v>
      </c>
      <c r="E2154" s="179">
        <v>41304</v>
      </c>
      <c r="K2154" s="182">
        <v>1000106323</v>
      </c>
      <c r="L2154" s="177">
        <v>41304</v>
      </c>
      <c r="P2154" s="141" t="s">
        <v>54</v>
      </c>
      <c r="U2154" s="141" t="s">
        <v>54</v>
      </c>
      <c r="V2154" s="9">
        <v>0.78819444444444442</v>
      </c>
      <c r="W2154" s="12">
        <v>0.7944444444444444</v>
      </c>
      <c r="Z2154" s="142" t="s">
        <v>120</v>
      </c>
      <c r="AA2154" s="142" t="s">
        <v>54</v>
      </c>
    </row>
    <row r="2155" spans="1:27">
      <c r="A2155" s="4">
        <v>7110</v>
      </c>
      <c r="B2155" s="4" t="s">
        <v>40</v>
      </c>
      <c r="C2155" s="4">
        <v>1921</v>
      </c>
      <c r="D2155" s="4" t="s">
        <v>45</v>
      </c>
      <c r="E2155" s="179">
        <v>41304</v>
      </c>
      <c r="K2155" s="182">
        <v>1000108633</v>
      </c>
      <c r="L2155" s="177">
        <v>41305</v>
      </c>
      <c r="P2155" s="141" t="s">
        <v>54</v>
      </c>
      <c r="U2155" s="141" t="s">
        <v>54</v>
      </c>
      <c r="V2155" s="9">
        <v>0.80625000000000002</v>
      </c>
      <c r="W2155" s="12">
        <v>0.24166666666666667</v>
      </c>
      <c r="Z2155" s="142" t="s">
        <v>120</v>
      </c>
      <c r="AA2155" s="142" t="s">
        <v>54</v>
      </c>
    </row>
    <row r="2156" spans="1:27">
      <c r="A2156" s="4">
        <v>7110</v>
      </c>
      <c r="B2156" s="4" t="s">
        <v>49</v>
      </c>
      <c r="C2156" s="4">
        <v>1957</v>
      </c>
      <c r="D2156" s="4" t="s">
        <v>45</v>
      </c>
      <c r="E2156" s="179">
        <v>41304</v>
      </c>
      <c r="K2156" s="182">
        <v>1000120022</v>
      </c>
      <c r="L2156" s="177">
        <v>41305</v>
      </c>
      <c r="P2156" s="141" t="s">
        <v>54</v>
      </c>
      <c r="U2156" s="141" t="s">
        <v>54</v>
      </c>
      <c r="V2156" s="9">
        <v>0.83125000000000004</v>
      </c>
      <c r="W2156" s="12">
        <v>0</v>
      </c>
      <c r="Z2156" s="142" t="s">
        <v>120</v>
      </c>
      <c r="AA2156" s="142" t="s">
        <v>54</v>
      </c>
    </row>
    <row r="2157" spans="1:27">
      <c r="A2157" s="4">
        <v>7110</v>
      </c>
      <c r="B2157" s="4" t="s">
        <v>40</v>
      </c>
      <c r="C2157" s="4">
        <v>1012</v>
      </c>
      <c r="D2157" s="4" t="s">
        <v>51</v>
      </c>
      <c r="E2157" s="179">
        <v>41304</v>
      </c>
      <c r="K2157" s="182">
        <v>1000123987</v>
      </c>
      <c r="L2157" s="177">
        <v>41304</v>
      </c>
      <c r="P2157" s="141" t="s">
        <v>54</v>
      </c>
      <c r="U2157" s="141" t="s">
        <v>54</v>
      </c>
      <c r="V2157" s="9">
        <v>0.42499999999999999</v>
      </c>
      <c r="W2157" s="12">
        <v>0.56736111111111109</v>
      </c>
      <c r="Z2157" s="142" t="s">
        <v>120</v>
      </c>
      <c r="AA2157" s="142" t="s">
        <v>54</v>
      </c>
    </row>
    <row r="2158" spans="1:27">
      <c r="A2158" s="4">
        <v>7110</v>
      </c>
      <c r="B2158" s="4" t="s">
        <v>40</v>
      </c>
      <c r="C2158" s="4">
        <v>1542</v>
      </c>
      <c r="D2158" s="4" t="s">
        <v>45</v>
      </c>
      <c r="E2158" s="179">
        <v>41304</v>
      </c>
      <c r="K2158" s="182">
        <v>1000139053</v>
      </c>
      <c r="L2158" s="177">
        <v>41304</v>
      </c>
      <c r="P2158" s="141" t="s">
        <v>54</v>
      </c>
      <c r="U2158" s="141" t="s">
        <v>54</v>
      </c>
      <c r="V2158" s="9">
        <v>0.65416666666666667</v>
      </c>
      <c r="W2158" s="12">
        <v>0.80486111111111114</v>
      </c>
      <c r="Z2158" s="142" t="s">
        <v>120</v>
      </c>
      <c r="AA2158" s="142" t="s">
        <v>54</v>
      </c>
    </row>
    <row r="2159" spans="1:27">
      <c r="A2159" s="4">
        <v>7110</v>
      </c>
      <c r="B2159" s="4" t="s">
        <v>49</v>
      </c>
      <c r="C2159" s="4">
        <v>2145</v>
      </c>
      <c r="D2159" s="4" t="s">
        <v>45</v>
      </c>
      <c r="E2159" s="179">
        <v>41304</v>
      </c>
      <c r="K2159" s="182">
        <v>1000150549</v>
      </c>
      <c r="L2159" s="177">
        <v>41305</v>
      </c>
      <c r="P2159" s="141" t="s">
        <v>54</v>
      </c>
      <c r="U2159" s="141" t="s">
        <v>54</v>
      </c>
      <c r="V2159" s="9">
        <v>0.90625</v>
      </c>
      <c r="W2159" s="12">
        <v>0.22222222222222221</v>
      </c>
      <c r="Z2159" s="142" t="s">
        <v>120</v>
      </c>
      <c r="AA2159" s="142" t="s">
        <v>54</v>
      </c>
    </row>
    <row r="2160" spans="1:27">
      <c r="A2160" s="4">
        <v>7108</v>
      </c>
      <c r="B2160" s="4" t="s">
        <v>38</v>
      </c>
      <c r="C2160" s="4">
        <v>852</v>
      </c>
      <c r="D2160" s="4" t="s">
        <v>45</v>
      </c>
      <c r="E2160" s="179">
        <v>41304</v>
      </c>
      <c r="K2160" s="182">
        <v>1000155946</v>
      </c>
      <c r="L2160" s="177">
        <v>41304</v>
      </c>
      <c r="P2160" s="141" t="s">
        <v>54</v>
      </c>
      <c r="U2160" s="141" t="s">
        <v>54</v>
      </c>
      <c r="V2160" s="9">
        <v>0.36944444444444446</v>
      </c>
      <c r="W2160" s="12">
        <v>0.65833333333333333</v>
      </c>
      <c r="Z2160" s="142" t="s">
        <v>120</v>
      </c>
      <c r="AA2160" s="142" t="s">
        <v>54</v>
      </c>
    </row>
    <row r="2161" spans="1:27">
      <c r="A2161" s="4">
        <v>7110</v>
      </c>
      <c r="B2161" s="4" t="s">
        <v>49</v>
      </c>
      <c r="C2161" s="4">
        <v>1159</v>
      </c>
      <c r="D2161" s="4" t="s">
        <v>45</v>
      </c>
      <c r="E2161" s="179">
        <v>41304</v>
      </c>
      <c r="K2161" s="182">
        <v>1000164754</v>
      </c>
      <c r="L2161" s="177">
        <v>41304</v>
      </c>
      <c r="P2161" s="141" t="s">
        <v>54</v>
      </c>
      <c r="U2161" s="141" t="s">
        <v>54</v>
      </c>
      <c r="V2161" s="9">
        <v>0.49930555555555556</v>
      </c>
      <c r="W2161" s="12">
        <v>0.80625000000000002</v>
      </c>
      <c r="Z2161" s="142" t="s">
        <v>120</v>
      </c>
      <c r="AA2161" s="142" t="s">
        <v>54</v>
      </c>
    </row>
    <row r="2162" spans="1:27">
      <c r="A2162" s="4">
        <v>7108</v>
      </c>
      <c r="B2162" s="4" t="s">
        <v>38</v>
      </c>
      <c r="C2162" s="4">
        <v>1318</v>
      </c>
      <c r="D2162" s="4" t="s">
        <v>45</v>
      </c>
      <c r="E2162" s="179">
        <v>41304</v>
      </c>
      <c r="K2162" s="182">
        <v>1000173893</v>
      </c>
      <c r="L2162" s="177">
        <v>41304</v>
      </c>
      <c r="P2162" s="141" t="s">
        <v>54</v>
      </c>
      <c r="U2162" s="141" t="s">
        <v>54</v>
      </c>
      <c r="V2162" s="9">
        <v>0.5541666666666667</v>
      </c>
      <c r="W2162" s="12">
        <v>0.71180555555555558</v>
      </c>
      <c r="Z2162" s="142" t="s">
        <v>120</v>
      </c>
      <c r="AA2162" s="142" t="s">
        <v>54</v>
      </c>
    </row>
    <row r="2163" spans="1:27">
      <c r="A2163" s="4">
        <v>7110</v>
      </c>
      <c r="B2163" s="4" t="s">
        <v>49</v>
      </c>
      <c r="C2163" s="4">
        <v>2040</v>
      </c>
      <c r="D2163" s="4" t="s">
        <v>45</v>
      </c>
      <c r="E2163" s="179">
        <v>41304</v>
      </c>
      <c r="K2163" s="182">
        <v>1000175701</v>
      </c>
      <c r="L2163" s="177">
        <v>41305</v>
      </c>
      <c r="P2163" s="141" t="s">
        <v>54</v>
      </c>
      <c r="U2163" s="141" t="s">
        <v>54</v>
      </c>
      <c r="V2163" s="9">
        <v>0.86111111111111116</v>
      </c>
      <c r="W2163" s="12">
        <v>0.15625</v>
      </c>
      <c r="Z2163" s="142" t="s">
        <v>120</v>
      </c>
      <c r="AA2163" s="142" t="s">
        <v>54</v>
      </c>
    </row>
    <row r="2164" spans="1:27">
      <c r="A2164" s="4">
        <v>7108</v>
      </c>
      <c r="B2164" s="4" t="s">
        <v>38</v>
      </c>
      <c r="C2164" s="4">
        <v>2240</v>
      </c>
      <c r="D2164" s="4" t="s">
        <v>45</v>
      </c>
      <c r="E2164" s="179">
        <v>41304</v>
      </c>
      <c r="K2164" s="182">
        <v>1000190316</v>
      </c>
      <c r="L2164" s="177">
        <v>41305</v>
      </c>
      <c r="P2164" s="141" t="s">
        <v>54</v>
      </c>
      <c r="U2164" s="141" t="s">
        <v>54</v>
      </c>
      <c r="V2164" s="9">
        <v>0.94444444444444442</v>
      </c>
      <c r="W2164" s="12">
        <v>2.7083333333333334E-2</v>
      </c>
      <c r="Z2164" s="142" t="s">
        <v>120</v>
      </c>
      <c r="AA2164" s="142" t="s">
        <v>54</v>
      </c>
    </row>
    <row r="2165" spans="1:27">
      <c r="A2165" s="4">
        <v>7108</v>
      </c>
      <c r="B2165" s="4" t="s">
        <v>38</v>
      </c>
      <c r="C2165" s="4">
        <v>2008</v>
      </c>
      <c r="D2165" s="4" t="s">
        <v>45</v>
      </c>
      <c r="E2165" s="179">
        <v>41304</v>
      </c>
      <c r="K2165" s="182">
        <v>1000203284</v>
      </c>
      <c r="L2165" s="177">
        <v>41305</v>
      </c>
      <c r="P2165" s="141" t="s">
        <v>54</v>
      </c>
      <c r="U2165" s="141" t="s">
        <v>54</v>
      </c>
      <c r="V2165" s="9">
        <v>0.83888888888888891</v>
      </c>
      <c r="W2165" s="12">
        <v>0.74305555555555558</v>
      </c>
      <c r="Z2165" s="142" t="s">
        <v>120</v>
      </c>
      <c r="AA2165" s="142" t="s">
        <v>54</v>
      </c>
    </row>
    <row r="2166" spans="1:27">
      <c r="A2166" s="4">
        <v>7107</v>
      </c>
      <c r="B2166" s="4" t="s">
        <v>40</v>
      </c>
      <c r="C2166" s="4">
        <v>2008</v>
      </c>
      <c r="D2166" s="4" t="s">
        <v>38</v>
      </c>
      <c r="E2166" s="179">
        <v>41304</v>
      </c>
      <c r="K2166" s="182">
        <v>1000203284</v>
      </c>
      <c r="L2166" s="177">
        <v>41305</v>
      </c>
      <c r="P2166" s="141">
        <v>0</v>
      </c>
      <c r="U2166" s="141" t="s">
        <v>54</v>
      </c>
      <c r="V2166" s="9">
        <v>0.83888888888888891</v>
      </c>
      <c r="W2166" s="12">
        <v>0.74444444444444446</v>
      </c>
      <c r="Z2166" s="142" t="s">
        <v>120</v>
      </c>
      <c r="AA2166" s="142" t="s">
        <v>54</v>
      </c>
    </row>
    <row r="2167" spans="1:27">
      <c r="A2167" s="4">
        <v>7110</v>
      </c>
      <c r="B2167" s="4" t="s">
        <v>40</v>
      </c>
      <c r="C2167" s="4">
        <v>1136</v>
      </c>
      <c r="D2167" s="4" t="s">
        <v>45</v>
      </c>
      <c r="E2167" s="179">
        <v>41304</v>
      </c>
      <c r="K2167" s="182">
        <v>1000206229</v>
      </c>
      <c r="L2167" s="177">
        <v>41304</v>
      </c>
      <c r="P2167" s="141" t="s">
        <v>54</v>
      </c>
      <c r="U2167" s="141" t="s">
        <v>54</v>
      </c>
      <c r="V2167" s="9">
        <v>0.48333333333333334</v>
      </c>
      <c r="W2167" s="12">
        <v>0.5</v>
      </c>
      <c r="Z2167" s="142" t="s">
        <v>120</v>
      </c>
      <c r="AA2167" s="142" t="s">
        <v>54</v>
      </c>
    </row>
    <row r="2168" spans="1:27">
      <c r="A2168" s="4">
        <v>7108</v>
      </c>
      <c r="B2168" s="4" t="s">
        <v>38</v>
      </c>
      <c r="C2168" s="4">
        <v>2022</v>
      </c>
      <c r="D2168" s="4" t="s">
        <v>45</v>
      </c>
      <c r="E2168" s="179">
        <v>41304</v>
      </c>
      <c r="K2168" s="182">
        <v>1000226796</v>
      </c>
      <c r="L2168" s="177">
        <v>41305</v>
      </c>
      <c r="P2168" s="141" t="s">
        <v>54</v>
      </c>
      <c r="U2168" s="141" t="s">
        <v>54</v>
      </c>
      <c r="V2168" s="9">
        <v>0.84861111111111109</v>
      </c>
      <c r="W2168" s="12">
        <v>0.51666666666666672</v>
      </c>
      <c r="Z2168" s="142" t="s">
        <v>120</v>
      </c>
      <c r="AA2168" s="142" t="s">
        <v>54</v>
      </c>
    </row>
    <row r="2169" spans="1:27">
      <c r="A2169" s="4">
        <v>7107</v>
      </c>
      <c r="B2169" s="4" t="s">
        <v>40</v>
      </c>
      <c r="C2169" s="4">
        <v>2022</v>
      </c>
      <c r="D2169" s="4" t="s">
        <v>38</v>
      </c>
      <c r="E2169" s="179">
        <v>41304</v>
      </c>
      <c r="K2169" s="182">
        <v>1000226796</v>
      </c>
      <c r="L2169" s="177">
        <v>41305</v>
      </c>
      <c r="P2169" s="141">
        <v>0</v>
      </c>
      <c r="U2169" s="141" t="s">
        <v>54</v>
      </c>
      <c r="V2169" s="9">
        <v>0.84861111111111109</v>
      </c>
      <c r="W2169" s="12">
        <v>0.51736111111111116</v>
      </c>
      <c r="Z2169" s="142" t="s">
        <v>120</v>
      </c>
      <c r="AA2169" s="142" t="s">
        <v>54</v>
      </c>
    </row>
    <row r="2170" spans="1:27">
      <c r="A2170" s="4">
        <v>7110</v>
      </c>
      <c r="B2170" s="4" t="s">
        <v>40</v>
      </c>
      <c r="C2170" s="4">
        <v>1145</v>
      </c>
      <c r="D2170" s="4" t="s">
        <v>45</v>
      </c>
      <c r="E2170" s="179">
        <v>41304</v>
      </c>
      <c r="K2170" s="182">
        <v>1000227759</v>
      </c>
      <c r="L2170" s="177">
        <v>41304</v>
      </c>
      <c r="P2170" s="141" t="s">
        <v>54</v>
      </c>
      <c r="U2170" s="141" t="s">
        <v>54</v>
      </c>
      <c r="V2170" s="9">
        <v>0.48958333333333331</v>
      </c>
      <c r="W2170" s="12">
        <v>0.64375000000000004</v>
      </c>
      <c r="Z2170" s="142" t="s">
        <v>120</v>
      </c>
      <c r="AA2170" s="142" t="s">
        <v>54</v>
      </c>
    </row>
    <row r="2171" spans="1:27">
      <c r="A2171" s="4">
        <v>7110</v>
      </c>
      <c r="B2171" s="4" t="s">
        <v>49</v>
      </c>
      <c r="C2171" s="4">
        <v>1824</v>
      </c>
      <c r="D2171" s="4" t="s">
        <v>45</v>
      </c>
      <c r="E2171" s="179">
        <v>41304</v>
      </c>
      <c r="K2171" s="182">
        <v>1000238250</v>
      </c>
      <c r="L2171" s="177">
        <v>41305</v>
      </c>
      <c r="P2171" s="141" t="s">
        <v>54</v>
      </c>
      <c r="U2171" s="141" t="s">
        <v>54</v>
      </c>
      <c r="V2171" s="9">
        <v>0.76666666666666672</v>
      </c>
      <c r="W2171" s="12">
        <v>9.166666666666666E-2</v>
      </c>
      <c r="Z2171" s="142" t="s">
        <v>120</v>
      </c>
      <c r="AA2171" s="142" t="s">
        <v>54</v>
      </c>
    </row>
    <row r="2172" spans="1:27">
      <c r="A2172" s="4">
        <v>7110</v>
      </c>
      <c r="B2172" s="4" t="s">
        <v>40</v>
      </c>
      <c r="C2172" s="4">
        <v>728</v>
      </c>
      <c r="D2172" s="4" t="s">
        <v>45</v>
      </c>
      <c r="E2172" s="179">
        <v>41304</v>
      </c>
      <c r="K2172" s="182">
        <v>1000245977</v>
      </c>
      <c r="L2172" s="177">
        <v>41304</v>
      </c>
      <c r="P2172" s="141" t="s">
        <v>54</v>
      </c>
      <c r="U2172" s="141" t="s">
        <v>54</v>
      </c>
      <c r="V2172" s="9">
        <v>0.31111111111111112</v>
      </c>
      <c r="W2172" s="12">
        <v>0.46527777777777779</v>
      </c>
      <c r="Z2172" s="142" t="s">
        <v>120</v>
      </c>
      <c r="AA2172" s="142" t="s">
        <v>54</v>
      </c>
    </row>
    <row r="2173" spans="1:27">
      <c r="A2173" s="4">
        <v>7110</v>
      </c>
      <c r="B2173" s="4" t="s">
        <v>40</v>
      </c>
      <c r="C2173" s="4">
        <v>1710</v>
      </c>
      <c r="D2173" s="4" t="s">
        <v>45</v>
      </c>
      <c r="E2173" s="179">
        <v>41304</v>
      </c>
      <c r="K2173" s="182">
        <v>1000261060</v>
      </c>
      <c r="L2173" s="177">
        <v>41304</v>
      </c>
      <c r="P2173" s="141" t="s">
        <v>54</v>
      </c>
      <c r="U2173" s="141" t="s">
        <v>54</v>
      </c>
      <c r="V2173" s="9">
        <v>0.71527777777777779</v>
      </c>
      <c r="W2173" s="12">
        <v>0.84722222222222221</v>
      </c>
      <c r="Z2173" s="142" t="s">
        <v>120</v>
      </c>
      <c r="AA2173" s="142" t="s">
        <v>54</v>
      </c>
    </row>
    <row r="2174" spans="1:27">
      <c r="A2174" s="4">
        <v>7110</v>
      </c>
      <c r="B2174" s="4" t="s">
        <v>40</v>
      </c>
      <c r="C2174" s="4">
        <v>1000</v>
      </c>
      <c r="D2174" s="4" t="s">
        <v>45</v>
      </c>
      <c r="E2174" s="179">
        <v>41304</v>
      </c>
      <c r="K2174" s="182">
        <v>1000263758</v>
      </c>
      <c r="L2174" s="177">
        <v>41304</v>
      </c>
      <c r="P2174" s="141" t="s">
        <v>54</v>
      </c>
      <c r="U2174" s="141" t="s">
        <v>54</v>
      </c>
      <c r="V2174" s="9">
        <v>0.41666666666666669</v>
      </c>
      <c r="W2174" s="12">
        <v>0.53125</v>
      </c>
      <c r="Z2174" s="142" t="s">
        <v>120</v>
      </c>
      <c r="AA2174" s="142" t="s">
        <v>54</v>
      </c>
    </row>
    <row r="2175" spans="1:27">
      <c r="A2175" s="4">
        <v>7110</v>
      </c>
      <c r="B2175" s="4" t="s">
        <v>49</v>
      </c>
      <c r="C2175" s="4">
        <v>2236</v>
      </c>
      <c r="D2175" s="4" t="s">
        <v>45</v>
      </c>
      <c r="E2175" s="179">
        <v>41304</v>
      </c>
      <c r="K2175" s="182">
        <v>1000274151</v>
      </c>
      <c r="L2175" s="177">
        <v>41305</v>
      </c>
      <c r="P2175" s="141" t="s">
        <v>54</v>
      </c>
      <c r="U2175" s="141" t="s">
        <v>54</v>
      </c>
      <c r="V2175" s="9">
        <v>0.94166666666666665</v>
      </c>
      <c r="W2175" s="12">
        <v>0.125</v>
      </c>
      <c r="Z2175" s="142" t="s">
        <v>120</v>
      </c>
      <c r="AA2175" s="142" t="s">
        <v>54</v>
      </c>
    </row>
    <row r="2176" spans="1:27">
      <c r="A2176" s="4">
        <v>7110</v>
      </c>
      <c r="B2176" s="4" t="s">
        <v>40</v>
      </c>
      <c r="C2176" s="4">
        <v>1459</v>
      </c>
      <c r="D2176" s="4" t="s">
        <v>45</v>
      </c>
      <c r="E2176" s="179">
        <v>41304</v>
      </c>
      <c r="K2176" s="182">
        <v>1000287081</v>
      </c>
      <c r="L2176" s="177">
        <v>41305</v>
      </c>
      <c r="P2176" s="141" t="s">
        <v>54</v>
      </c>
      <c r="U2176" s="141" t="s">
        <v>54</v>
      </c>
      <c r="V2176" s="9">
        <v>0.62430555555555556</v>
      </c>
      <c r="W2176" s="12">
        <v>9.3055555555555558E-2</v>
      </c>
      <c r="Z2176" s="142" t="s">
        <v>120</v>
      </c>
      <c r="AA2176" s="142" t="s">
        <v>54</v>
      </c>
    </row>
    <row r="2177" spans="1:27">
      <c r="A2177" s="4">
        <v>7110</v>
      </c>
      <c r="B2177" s="4" t="s">
        <v>40</v>
      </c>
      <c r="C2177" s="4">
        <v>620</v>
      </c>
      <c r="D2177" s="4" t="s">
        <v>45</v>
      </c>
      <c r="E2177" s="179">
        <v>41304</v>
      </c>
      <c r="K2177" s="182">
        <v>1000311168</v>
      </c>
      <c r="L2177" s="177">
        <v>41304</v>
      </c>
      <c r="P2177" s="141" t="s">
        <v>54</v>
      </c>
      <c r="U2177" s="141" t="s">
        <v>54</v>
      </c>
      <c r="V2177" s="9">
        <v>0.2638888888888889</v>
      </c>
      <c r="W2177" s="12">
        <v>0.45694444444444443</v>
      </c>
      <c r="Z2177" s="142" t="s">
        <v>120</v>
      </c>
      <c r="AA2177" s="142" t="s">
        <v>54</v>
      </c>
    </row>
    <row r="2178" spans="1:27">
      <c r="A2178" s="4">
        <v>7110</v>
      </c>
      <c r="B2178" s="4" t="s">
        <v>40</v>
      </c>
      <c r="C2178" s="4">
        <v>2024</v>
      </c>
      <c r="D2178" s="4" t="s">
        <v>45</v>
      </c>
      <c r="E2178" s="179">
        <v>41304</v>
      </c>
      <c r="K2178" s="182">
        <v>1000317640</v>
      </c>
      <c r="L2178" s="177">
        <v>41305</v>
      </c>
      <c r="P2178" s="141" t="s">
        <v>54</v>
      </c>
      <c r="U2178" s="141" t="s">
        <v>54</v>
      </c>
      <c r="V2178" s="9">
        <v>0.85</v>
      </c>
      <c r="W2178" s="12">
        <v>0.25277777777777777</v>
      </c>
      <c r="Z2178" s="142" t="s">
        <v>120</v>
      </c>
      <c r="AA2178" s="142" t="s">
        <v>54</v>
      </c>
    </row>
    <row r="2179" spans="1:27">
      <c r="A2179" s="4">
        <v>7110</v>
      </c>
      <c r="B2179" s="4" t="s">
        <v>40</v>
      </c>
      <c r="C2179" s="4">
        <v>949</v>
      </c>
      <c r="D2179" s="4" t="s">
        <v>45</v>
      </c>
      <c r="E2179" s="179">
        <v>41304</v>
      </c>
      <c r="K2179" s="182">
        <v>1000317782</v>
      </c>
      <c r="L2179" s="177">
        <v>41304</v>
      </c>
      <c r="P2179" s="141" t="s">
        <v>54</v>
      </c>
      <c r="U2179" s="141" t="s">
        <v>54</v>
      </c>
      <c r="V2179" s="9">
        <v>0.40902777777777777</v>
      </c>
      <c r="W2179" s="12">
        <v>0.56597222222222221</v>
      </c>
      <c r="Z2179" s="142" t="s">
        <v>120</v>
      </c>
      <c r="AA2179" s="142" t="s">
        <v>54</v>
      </c>
    </row>
    <row r="2180" spans="1:27">
      <c r="A2180" s="4">
        <v>7110</v>
      </c>
      <c r="B2180" s="4" t="s">
        <v>40</v>
      </c>
      <c r="C2180" s="4">
        <v>2231</v>
      </c>
      <c r="D2180" s="4" t="s">
        <v>45</v>
      </c>
      <c r="E2180" s="179">
        <v>41304</v>
      </c>
      <c r="K2180" s="182">
        <v>1000346404</v>
      </c>
      <c r="L2180" s="177">
        <v>41305</v>
      </c>
      <c r="P2180" s="141" t="s">
        <v>54</v>
      </c>
      <c r="U2180" s="141" t="s">
        <v>54</v>
      </c>
      <c r="V2180" s="9">
        <v>0.93819444444444444</v>
      </c>
      <c r="W2180" s="12">
        <v>0.25763888888888886</v>
      </c>
      <c r="Z2180" s="142" t="s">
        <v>120</v>
      </c>
      <c r="AA2180" s="142" t="s">
        <v>54</v>
      </c>
    </row>
    <row r="2181" spans="1:27">
      <c r="A2181" s="4">
        <v>7110</v>
      </c>
      <c r="B2181" s="4" t="s">
        <v>40</v>
      </c>
      <c r="C2181" s="4">
        <v>1659</v>
      </c>
      <c r="D2181" s="4" t="s">
        <v>50</v>
      </c>
      <c r="E2181" s="179">
        <v>41304</v>
      </c>
      <c r="K2181" s="182">
        <v>1000366956</v>
      </c>
      <c r="L2181" s="177">
        <v>41305</v>
      </c>
      <c r="P2181" s="141" t="s">
        <v>54</v>
      </c>
      <c r="U2181" s="141" t="s">
        <v>54</v>
      </c>
      <c r="V2181" s="9">
        <v>0.70763888888888893</v>
      </c>
      <c r="W2181" s="12">
        <v>6.25E-2</v>
      </c>
      <c r="Z2181" s="142" t="s">
        <v>120</v>
      </c>
      <c r="AA2181" s="142" t="s">
        <v>54</v>
      </c>
    </row>
    <row r="2182" spans="1:27">
      <c r="A2182" s="4">
        <v>7110</v>
      </c>
      <c r="B2182" s="4" t="s">
        <v>40</v>
      </c>
      <c r="C2182" s="4">
        <v>1105</v>
      </c>
      <c r="D2182" s="4" t="s">
        <v>45</v>
      </c>
      <c r="E2182" s="179">
        <v>41304</v>
      </c>
      <c r="K2182" s="182">
        <v>1000371347</v>
      </c>
      <c r="L2182" s="177">
        <v>41304</v>
      </c>
      <c r="P2182" s="141" t="s">
        <v>54</v>
      </c>
      <c r="U2182" s="141" t="s">
        <v>54</v>
      </c>
      <c r="V2182" s="9">
        <v>0.46180555555555558</v>
      </c>
      <c r="W2182" s="12">
        <v>0.57430555555555551</v>
      </c>
      <c r="Z2182" s="142" t="s">
        <v>120</v>
      </c>
      <c r="AA2182" s="142" t="s">
        <v>54</v>
      </c>
    </row>
    <row r="2183" spans="1:27">
      <c r="A2183" s="4">
        <v>7108</v>
      </c>
      <c r="B2183" s="4" t="s">
        <v>38</v>
      </c>
      <c r="C2183" s="4">
        <v>1913</v>
      </c>
      <c r="D2183" s="4" t="s">
        <v>45</v>
      </c>
      <c r="E2183" s="179">
        <v>41304</v>
      </c>
      <c r="K2183" s="182">
        <v>1000390470</v>
      </c>
      <c r="L2183" s="177">
        <v>41305</v>
      </c>
      <c r="P2183" s="141" t="s">
        <v>54</v>
      </c>
      <c r="U2183" s="141" t="s">
        <v>54</v>
      </c>
      <c r="V2183" s="9">
        <v>0.80069444444444449</v>
      </c>
      <c r="W2183" s="12">
        <v>5.0694444444444445E-2</v>
      </c>
      <c r="Z2183" s="142" t="s">
        <v>120</v>
      </c>
      <c r="AA2183" s="142" t="s">
        <v>54</v>
      </c>
    </row>
    <row r="2184" spans="1:27">
      <c r="A2184" s="4">
        <v>7107</v>
      </c>
      <c r="B2184" s="4" t="s">
        <v>40</v>
      </c>
      <c r="C2184" s="4">
        <v>1913</v>
      </c>
      <c r="D2184" s="4" t="s">
        <v>38</v>
      </c>
      <c r="E2184" s="179">
        <v>41304</v>
      </c>
      <c r="K2184" s="182">
        <v>1000390470</v>
      </c>
      <c r="L2184" s="177">
        <v>41305</v>
      </c>
      <c r="P2184" s="141">
        <v>0</v>
      </c>
      <c r="U2184" s="141" t="s">
        <v>54</v>
      </c>
      <c r="V2184" s="9">
        <v>0.80069444444444449</v>
      </c>
      <c r="W2184" s="12">
        <v>8.2638888888888887E-2</v>
      </c>
      <c r="Z2184" s="142" t="s">
        <v>120</v>
      </c>
      <c r="AA2184" s="142" t="s">
        <v>54</v>
      </c>
    </row>
    <row r="2185" spans="1:27">
      <c r="A2185" s="4">
        <v>7108</v>
      </c>
      <c r="B2185" s="4" t="s">
        <v>38</v>
      </c>
      <c r="C2185" s="4">
        <v>1308</v>
      </c>
      <c r="D2185" s="4" t="s">
        <v>47</v>
      </c>
      <c r="E2185" s="179">
        <v>41304</v>
      </c>
      <c r="K2185" s="182">
        <v>1000426132</v>
      </c>
      <c r="L2185" s="177">
        <v>41304</v>
      </c>
      <c r="P2185" s="141" t="s">
        <v>54</v>
      </c>
      <c r="U2185" s="141" t="s">
        <v>54</v>
      </c>
      <c r="V2185" s="9">
        <v>0.54722222222222228</v>
      </c>
      <c r="W2185" s="12">
        <v>0.68611111111111112</v>
      </c>
      <c r="Z2185" s="142" t="s">
        <v>120</v>
      </c>
      <c r="AA2185" s="142" t="s">
        <v>54</v>
      </c>
    </row>
    <row r="2186" spans="1:27">
      <c r="A2186" s="4">
        <v>7108</v>
      </c>
      <c r="B2186" s="4" t="s">
        <v>38</v>
      </c>
      <c r="C2186" s="4">
        <v>1114</v>
      </c>
      <c r="D2186" s="4" t="s">
        <v>45</v>
      </c>
      <c r="E2186" s="179">
        <v>41304</v>
      </c>
      <c r="K2186" s="182">
        <v>1000436224</v>
      </c>
      <c r="L2186" s="177">
        <v>41304</v>
      </c>
      <c r="P2186" s="141" t="s">
        <v>54</v>
      </c>
      <c r="U2186" s="141" t="s">
        <v>54</v>
      </c>
      <c r="V2186" s="9">
        <v>0.46805555555555556</v>
      </c>
      <c r="W2186" s="12">
        <v>0.69166666666666665</v>
      </c>
      <c r="Z2186" s="142" t="s">
        <v>120</v>
      </c>
      <c r="AA2186" s="142" t="s">
        <v>54</v>
      </c>
    </row>
    <row r="2187" spans="1:27">
      <c r="A2187" s="4">
        <v>7110</v>
      </c>
      <c r="B2187" s="4" t="s">
        <v>40</v>
      </c>
      <c r="C2187" s="4">
        <v>1341</v>
      </c>
      <c r="D2187" s="4" t="s">
        <v>45</v>
      </c>
      <c r="E2187" s="179">
        <v>41304</v>
      </c>
      <c r="K2187" s="182">
        <v>1000443165</v>
      </c>
      <c r="L2187" s="177">
        <v>41304</v>
      </c>
      <c r="P2187" s="141" t="s">
        <v>54</v>
      </c>
      <c r="U2187" s="141" t="s">
        <v>54</v>
      </c>
      <c r="V2187" s="9">
        <v>0.57013888888888886</v>
      </c>
      <c r="W2187" s="12">
        <v>0.80625000000000002</v>
      </c>
      <c r="Z2187" s="142" t="s">
        <v>120</v>
      </c>
      <c r="AA2187" s="142" t="s">
        <v>54</v>
      </c>
    </row>
    <row r="2188" spans="1:27">
      <c r="A2188" s="4">
        <v>7110</v>
      </c>
      <c r="B2188" s="4" t="s">
        <v>49</v>
      </c>
      <c r="C2188" s="4">
        <v>2216</v>
      </c>
      <c r="D2188" s="4" t="s">
        <v>47</v>
      </c>
      <c r="E2188" s="179">
        <v>41304</v>
      </c>
      <c r="K2188" s="182">
        <v>1000445586</v>
      </c>
      <c r="L2188" s="177">
        <v>41305</v>
      </c>
      <c r="P2188" s="141" t="s">
        <v>54</v>
      </c>
      <c r="U2188" s="141" t="s">
        <v>54</v>
      </c>
      <c r="V2188" s="9">
        <v>0.92777777777777781</v>
      </c>
      <c r="W2188" s="12">
        <v>0.29166666666666669</v>
      </c>
      <c r="Z2188" s="142" t="s">
        <v>120</v>
      </c>
      <c r="AA2188" s="142" t="s">
        <v>54</v>
      </c>
    </row>
    <row r="2189" spans="1:27">
      <c r="A2189" s="4">
        <v>7110</v>
      </c>
      <c r="B2189" s="4" t="s">
        <v>40</v>
      </c>
      <c r="C2189" s="4">
        <v>1612</v>
      </c>
      <c r="D2189" s="4" t="s">
        <v>45</v>
      </c>
      <c r="E2189" s="179">
        <v>41304</v>
      </c>
      <c r="K2189" s="182">
        <v>1000454671</v>
      </c>
      <c r="L2189" s="177">
        <v>41304</v>
      </c>
      <c r="P2189" s="141" t="s">
        <v>54</v>
      </c>
      <c r="U2189" s="141" t="s">
        <v>54</v>
      </c>
      <c r="V2189" s="9">
        <v>0.67500000000000004</v>
      </c>
      <c r="W2189" s="12">
        <v>0.80694444444444446</v>
      </c>
      <c r="Z2189" s="142" t="s">
        <v>120</v>
      </c>
      <c r="AA2189" s="142" t="s">
        <v>54</v>
      </c>
    </row>
    <row r="2190" spans="1:27">
      <c r="A2190" s="4">
        <v>7110</v>
      </c>
      <c r="B2190" s="4" t="s">
        <v>40</v>
      </c>
      <c r="C2190" s="4">
        <v>1316</v>
      </c>
      <c r="D2190" s="4" t="s">
        <v>45</v>
      </c>
      <c r="E2190" s="179">
        <v>41304</v>
      </c>
      <c r="K2190" s="182">
        <v>1000456177</v>
      </c>
      <c r="L2190" s="177">
        <v>41305</v>
      </c>
      <c r="P2190" s="141" t="s">
        <v>54</v>
      </c>
      <c r="U2190" s="141" t="s">
        <v>54</v>
      </c>
      <c r="V2190" s="9">
        <v>0.55277777777777781</v>
      </c>
      <c r="W2190" s="12">
        <v>0.10208333333333333</v>
      </c>
      <c r="Z2190" s="142" t="s">
        <v>120</v>
      </c>
      <c r="AA2190" s="142" t="s">
        <v>54</v>
      </c>
    </row>
    <row r="2191" spans="1:27">
      <c r="A2191" s="4">
        <v>7110</v>
      </c>
      <c r="B2191" s="4" t="s">
        <v>49</v>
      </c>
      <c r="C2191" s="4">
        <v>1454</v>
      </c>
      <c r="D2191" s="4" t="s">
        <v>45</v>
      </c>
      <c r="E2191" s="179">
        <v>41304</v>
      </c>
      <c r="K2191" s="182">
        <v>1000467040</v>
      </c>
      <c r="L2191" s="177">
        <v>41304</v>
      </c>
      <c r="P2191" s="141" t="s">
        <v>54</v>
      </c>
      <c r="U2191" s="141" t="s">
        <v>54</v>
      </c>
      <c r="V2191" s="9">
        <v>0.62083333333333335</v>
      </c>
      <c r="W2191" s="12">
        <v>0.80625000000000002</v>
      </c>
      <c r="Z2191" s="142" t="s">
        <v>120</v>
      </c>
      <c r="AA2191" s="142" t="s">
        <v>54</v>
      </c>
    </row>
    <row r="2192" spans="1:27">
      <c r="A2192" s="4">
        <v>7110</v>
      </c>
      <c r="B2192" s="4" t="s">
        <v>40</v>
      </c>
      <c r="C2192" s="4">
        <v>1918</v>
      </c>
      <c r="D2192" s="4" t="s">
        <v>45</v>
      </c>
      <c r="E2192" s="179">
        <v>41304</v>
      </c>
      <c r="K2192" s="182">
        <v>1000514569</v>
      </c>
      <c r="L2192" s="177">
        <v>41304</v>
      </c>
      <c r="P2192" s="141" t="s">
        <v>54</v>
      </c>
      <c r="U2192" s="141" t="s">
        <v>54</v>
      </c>
      <c r="V2192" s="9">
        <v>0.8041666666666667</v>
      </c>
      <c r="W2192" s="12">
        <v>0.8125</v>
      </c>
      <c r="Z2192" s="142" t="s">
        <v>120</v>
      </c>
      <c r="AA2192" s="142" t="s">
        <v>54</v>
      </c>
    </row>
    <row r="2193" spans="1:27">
      <c r="A2193" s="4">
        <v>7108</v>
      </c>
      <c r="B2193" s="4" t="s">
        <v>38</v>
      </c>
      <c r="C2193" s="4">
        <v>1441</v>
      </c>
      <c r="D2193" s="4" t="s">
        <v>45</v>
      </c>
      <c r="E2193" s="179">
        <v>41304</v>
      </c>
      <c r="K2193" s="182">
        <v>1000516396</v>
      </c>
      <c r="L2193" s="177">
        <v>41304</v>
      </c>
      <c r="P2193" s="141" t="s">
        <v>54</v>
      </c>
      <c r="U2193" s="141" t="s">
        <v>54</v>
      </c>
      <c r="V2193" s="9">
        <v>0.6118055555555556</v>
      </c>
      <c r="W2193" s="12">
        <v>0.83888888888888891</v>
      </c>
      <c r="Z2193" s="142" t="s">
        <v>120</v>
      </c>
      <c r="AA2193" s="142" t="s">
        <v>54</v>
      </c>
    </row>
    <row r="2194" spans="1:27">
      <c r="A2194" s="4">
        <v>7110</v>
      </c>
      <c r="B2194" s="4" t="s">
        <v>40</v>
      </c>
      <c r="C2194" s="4">
        <v>934</v>
      </c>
      <c r="D2194" s="4" t="s">
        <v>50</v>
      </c>
      <c r="E2194" s="179">
        <v>41304</v>
      </c>
      <c r="K2194" s="182">
        <v>1000519980</v>
      </c>
      <c r="L2194" s="177">
        <v>41304</v>
      </c>
      <c r="P2194" s="141" t="s">
        <v>54</v>
      </c>
      <c r="U2194" s="141" t="s">
        <v>54</v>
      </c>
      <c r="V2194" s="9">
        <v>0.39861111111111114</v>
      </c>
      <c r="W2194" s="12">
        <v>0.56388888888888888</v>
      </c>
      <c r="Z2194" s="142" t="s">
        <v>120</v>
      </c>
      <c r="AA2194" s="142" t="s">
        <v>54</v>
      </c>
    </row>
    <row r="2195" spans="1:27">
      <c r="A2195" s="4">
        <v>7110</v>
      </c>
      <c r="B2195" s="4" t="s">
        <v>40</v>
      </c>
      <c r="C2195" s="4">
        <v>1015</v>
      </c>
      <c r="D2195" s="4" t="s">
        <v>45</v>
      </c>
      <c r="E2195" s="179">
        <v>41304</v>
      </c>
      <c r="K2195" s="182">
        <v>1000526862</v>
      </c>
      <c r="L2195" s="177">
        <v>41304</v>
      </c>
      <c r="P2195" s="141" t="s">
        <v>54</v>
      </c>
      <c r="U2195" s="141" t="s">
        <v>54</v>
      </c>
      <c r="V2195" s="9">
        <v>0.42708333333333331</v>
      </c>
      <c r="W2195" s="12">
        <v>0.57152777777777775</v>
      </c>
      <c r="Z2195" s="142" t="s">
        <v>120</v>
      </c>
      <c r="AA2195" s="142" t="s">
        <v>54</v>
      </c>
    </row>
    <row r="2196" spans="1:27">
      <c r="A2196" s="4">
        <v>7110</v>
      </c>
      <c r="B2196" s="4" t="s">
        <v>40</v>
      </c>
      <c r="C2196" s="4">
        <v>344</v>
      </c>
      <c r="D2196" s="4" t="s">
        <v>45</v>
      </c>
      <c r="E2196" s="179">
        <v>41304</v>
      </c>
      <c r="K2196" s="182">
        <v>1000539846</v>
      </c>
      <c r="L2196" s="177">
        <v>41304</v>
      </c>
      <c r="P2196" s="141" t="s">
        <v>54</v>
      </c>
      <c r="U2196" s="141" t="s">
        <v>54</v>
      </c>
      <c r="V2196" s="9">
        <v>0.15555555555555556</v>
      </c>
      <c r="W2196" s="12">
        <v>0.27083333333333331</v>
      </c>
      <c r="Z2196" s="142" t="s">
        <v>120</v>
      </c>
      <c r="AA2196" s="142" t="s">
        <v>54</v>
      </c>
    </row>
    <row r="2197" spans="1:27">
      <c r="A2197" s="4">
        <v>7110</v>
      </c>
      <c r="B2197" s="4" t="s">
        <v>49</v>
      </c>
      <c r="C2197" s="4">
        <v>2319</v>
      </c>
      <c r="D2197" s="4" t="s">
        <v>45</v>
      </c>
      <c r="E2197" s="179">
        <v>41304</v>
      </c>
      <c r="K2197" s="182">
        <v>1000570106</v>
      </c>
      <c r="L2197" s="177">
        <v>41305</v>
      </c>
      <c r="P2197" s="141" t="s">
        <v>54</v>
      </c>
      <c r="U2197" s="141" t="s">
        <v>54</v>
      </c>
      <c r="V2197" s="9">
        <v>0.97152777777777777</v>
      </c>
      <c r="W2197" s="12">
        <v>0.20833333333333334</v>
      </c>
      <c r="Z2197" s="142" t="s">
        <v>120</v>
      </c>
      <c r="AA2197" s="142" t="s">
        <v>54</v>
      </c>
    </row>
    <row r="2198" spans="1:27">
      <c r="A2198" s="4">
        <v>7110</v>
      </c>
      <c r="B2198" s="4" t="s">
        <v>49</v>
      </c>
      <c r="C2198" s="4">
        <v>1715</v>
      </c>
      <c r="D2198" s="4" t="s">
        <v>45</v>
      </c>
      <c r="E2198" s="179">
        <v>41304</v>
      </c>
      <c r="K2198" s="182">
        <v>1000572146</v>
      </c>
      <c r="L2198" s="177">
        <v>41304</v>
      </c>
      <c r="P2198" s="141" t="s">
        <v>54</v>
      </c>
      <c r="U2198" s="141" t="s">
        <v>54</v>
      </c>
      <c r="V2198" s="9">
        <v>0.71875</v>
      </c>
      <c r="W2198" s="12">
        <v>0.85416666666666663</v>
      </c>
      <c r="Z2198" s="142" t="s">
        <v>120</v>
      </c>
      <c r="AA2198" s="142" t="s">
        <v>54</v>
      </c>
    </row>
    <row r="2199" spans="1:27">
      <c r="A2199" s="4">
        <v>7110</v>
      </c>
      <c r="B2199" s="4" t="s">
        <v>40</v>
      </c>
      <c r="C2199" s="4">
        <v>311</v>
      </c>
      <c r="D2199" s="4" t="s">
        <v>45</v>
      </c>
      <c r="E2199" s="179">
        <v>41304</v>
      </c>
      <c r="K2199" s="182">
        <v>1000575655</v>
      </c>
      <c r="L2199" s="177">
        <v>41304</v>
      </c>
      <c r="P2199" s="141" t="s">
        <v>54</v>
      </c>
      <c r="U2199" s="141" t="s">
        <v>54</v>
      </c>
      <c r="V2199" s="9">
        <v>0.13263888888888889</v>
      </c>
      <c r="W2199" s="12">
        <v>0.1875</v>
      </c>
      <c r="Z2199" s="142" t="s">
        <v>120</v>
      </c>
      <c r="AA2199" s="142" t="s">
        <v>54</v>
      </c>
    </row>
    <row r="2200" spans="1:27">
      <c r="A2200" s="4">
        <v>7108</v>
      </c>
      <c r="B2200" s="4" t="s">
        <v>38</v>
      </c>
      <c r="C2200" s="4">
        <v>504</v>
      </c>
      <c r="D2200" s="4" t="s">
        <v>45</v>
      </c>
      <c r="E2200" s="179">
        <v>41304</v>
      </c>
      <c r="K2200" s="182">
        <v>1000575658</v>
      </c>
      <c r="L2200" s="177">
        <v>41304</v>
      </c>
      <c r="P2200" s="141" t="s">
        <v>54</v>
      </c>
      <c r="U2200" s="141" t="s">
        <v>54</v>
      </c>
      <c r="V2200" s="9">
        <v>0.21111111111111111</v>
      </c>
      <c r="W2200" s="12">
        <v>0.57638888888888884</v>
      </c>
      <c r="Z2200" s="142" t="s">
        <v>120</v>
      </c>
      <c r="AA2200" s="142" t="s">
        <v>54</v>
      </c>
    </row>
    <row r="2201" spans="1:27">
      <c r="A2201" s="4">
        <v>7107</v>
      </c>
      <c r="B2201" s="4" t="s">
        <v>43</v>
      </c>
      <c r="C2201" s="4">
        <v>504</v>
      </c>
      <c r="D2201" s="4" t="s">
        <v>38</v>
      </c>
      <c r="E2201" s="179">
        <v>41304</v>
      </c>
      <c r="K2201" s="182">
        <v>1000575658</v>
      </c>
      <c r="L2201" s="177">
        <v>41304</v>
      </c>
      <c r="P2201" s="141">
        <v>0</v>
      </c>
      <c r="U2201" s="141" t="s">
        <v>54</v>
      </c>
      <c r="V2201" s="9">
        <v>0.21111111111111111</v>
      </c>
      <c r="W2201" s="12">
        <v>0.57708333333333328</v>
      </c>
      <c r="Z2201" s="142" t="s">
        <v>120</v>
      </c>
      <c r="AA2201" s="142" t="s">
        <v>54</v>
      </c>
    </row>
    <row r="2202" spans="1:27">
      <c r="A2202" s="4">
        <v>7108</v>
      </c>
      <c r="B2202" s="4" t="s">
        <v>38</v>
      </c>
      <c r="C2202" s="4">
        <v>1217</v>
      </c>
      <c r="D2202" s="4" t="s">
        <v>45</v>
      </c>
      <c r="E2202" s="179">
        <v>41304</v>
      </c>
      <c r="K2202" s="182">
        <v>1000575712</v>
      </c>
      <c r="L2202" s="177">
        <v>41304</v>
      </c>
      <c r="P2202" s="141" t="s">
        <v>54</v>
      </c>
      <c r="U2202" s="141" t="s">
        <v>54</v>
      </c>
      <c r="V2202" s="9">
        <v>0.51180555555555551</v>
      </c>
      <c r="W2202" s="12">
        <v>0.69236111111111109</v>
      </c>
      <c r="Z2202" s="142" t="s">
        <v>120</v>
      </c>
      <c r="AA2202" s="142" t="s">
        <v>54</v>
      </c>
    </row>
    <row r="2203" spans="1:27">
      <c r="A2203" s="4">
        <v>7110</v>
      </c>
      <c r="B2203" s="4" t="s">
        <v>40</v>
      </c>
      <c r="C2203" s="4">
        <v>1230</v>
      </c>
      <c r="D2203" s="4" t="s">
        <v>45</v>
      </c>
      <c r="E2203" s="179">
        <v>41304</v>
      </c>
      <c r="K2203" s="182">
        <v>1000575714</v>
      </c>
      <c r="L2203" s="177">
        <v>41304</v>
      </c>
      <c r="P2203" s="141" t="s">
        <v>54</v>
      </c>
      <c r="U2203" s="141" t="s">
        <v>54</v>
      </c>
      <c r="V2203" s="9">
        <v>0.52083333333333337</v>
      </c>
      <c r="W2203" s="12">
        <v>0.61250000000000004</v>
      </c>
      <c r="Z2203" s="142" t="s">
        <v>120</v>
      </c>
      <c r="AA2203" s="142" t="s">
        <v>54</v>
      </c>
    </row>
    <row r="2204" spans="1:27">
      <c r="A2204" s="4">
        <v>7108</v>
      </c>
      <c r="B2204" s="4" t="s">
        <v>38</v>
      </c>
      <c r="C2204" s="4">
        <v>1311</v>
      </c>
      <c r="D2204" s="4" t="s">
        <v>47</v>
      </c>
      <c r="E2204" s="179">
        <v>41304</v>
      </c>
      <c r="K2204" s="182">
        <v>1000575720</v>
      </c>
      <c r="L2204" s="177">
        <v>41304</v>
      </c>
      <c r="P2204" s="141" t="s">
        <v>54</v>
      </c>
      <c r="U2204" s="141" t="s">
        <v>54</v>
      </c>
      <c r="V2204" s="9">
        <v>0.5493055555555556</v>
      </c>
      <c r="W2204" s="12">
        <v>0.73958333333333337</v>
      </c>
      <c r="Z2204" s="142" t="s">
        <v>120</v>
      </c>
      <c r="AA2204" s="142" t="s">
        <v>54</v>
      </c>
    </row>
    <row r="2205" spans="1:27">
      <c r="A2205" s="4">
        <v>7107</v>
      </c>
      <c r="B2205" s="4" t="s">
        <v>40</v>
      </c>
      <c r="C2205" s="4">
        <v>1311</v>
      </c>
      <c r="D2205" s="4" t="s">
        <v>38</v>
      </c>
      <c r="E2205" s="179">
        <v>41304</v>
      </c>
      <c r="K2205" s="182">
        <v>1000575720</v>
      </c>
      <c r="L2205" s="177">
        <v>41304</v>
      </c>
      <c r="P2205" s="141">
        <v>0</v>
      </c>
      <c r="U2205" s="141" t="s">
        <v>54</v>
      </c>
      <c r="V2205" s="9">
        <v>0.5493055555555556</v>
      </c>
      <c r="W2205" s="12">
        <v>0.74097222222222225</v>
      </c>
      <c r="Z2205" s="142" t="s">
        <v>120</v>
      </c>
      <c r="AA2205" s="142" t="s">
        <v>54</v>
      </c>
    </row>
    <row r="2206" spans="1:27">
      <c r="A2206" s="4">
        <v>7110</v>
      </c>
      <c r="B2206" s="4" t="s">
        <v>40</v>
      </c>
      <c r="C2206" s="4">
        <v>1602</v>
      </c>
      <c r="D2206" s="4" t="s">
        <v>45</v>
      </c>
      <c r="E2206" s="179">
        <v>41304</v>
      </c>
      <c r="K2206" s="182">
        <v>1000575753</v>
      </c>
      <c r="L2206" s="177">
        <v>41305</v>
      </c>
      <c r="P2206" s="141" t="s">
        <v>54</v>
      </c>
      <c r="U2206" s="141" t="s">
        <v>54</v>
      </c>
      <c r="V2206" s="9">
        <v>0.66805555555555551</v>
      </c>
      <c r="W2206" s="12">
        <v>7.7777777777777779E-2</v>
      </c>
      <c r="Z2206" s="142" t="s">
        <v>120</v>
      </c>
      <c r="AA2206" s="142" t="s">
        <v>54</v>
      </c>
    </row>
    <row r="2207" spans="1:27">
      <c r="A2207" s="4">
        <v>7110</v>
      </c>
      <c r="B2207" s="4" t="s">
        <v>40</v>
      </c>
      <c r="C2207" s="4">
        <v>1620</v>
      </c>
      <c r="D2207" s="4" t="s">
        <v>45</v>
      </c>
      <c r="E2207" s="179">
        <v>41304</v>
      </c>
      <c r="K2207" s="182">
        <v>1000575757</v>
      </c>
      <c r="L2207" s="177">
        <v>41305</v>
      </c>
      <c r="P2207" s="141" t="s">
        <v>54</v>
      </c>
      <c r="U2207" s="141" t="s">
        <v>54</v>
      </c>
      <c r="V2207" s="9">
        <v>0.68055555555555558</v>
      </c>
      <c r="W2207" s="12">
        <v>0.1</v>
      </c>
      <c r="Z2207" s="142" t="s">
        <v>120</v>
      </c>
      <c r="AA2207" s="142" t="s">
        <v>54</v>
      </c>
    </row>
    <row r="2208" spans="1:27">
      <c r="A2208" s="4">
        <v>7110</v>
      </c>
      <c r="B2208" s="4" t="s">
        <v>49</v>
      </c>
      <c r="C2208" s="4">
        <v>1724</v>
      </c>
      <c r="D2208" s="4" t="s">
        <v>45</v>
      </c>
      <c r="E2208" s="179">
        <v>41304</v>
      </c>
      <c r="K2208" s="182">
        <v>1000575765</v>
      </c>
      <c r="L2208" s="177">
        <v>41305</v>
      </c>
      <c r="P2208" s="141" t="s">
        <v>54</v>
      </c>
      <c r="U2208" s="141" t="s">
        <v>54</v>
      </c>
      <c r="V2208" s="9">
        <v>0.72499999999999998</v>
      </c>
      <c r="W2208" s="12">
        <v>2.0833333333333332E-2</v>
      </c>
      <c r="Z2208" s="142" t="s">
        <v>120</v>
      </c>
      <c r="AA2208" s="142" t="s">
        <v>54</v>
      </c>
    </row>
    <row r="2209" spans="1:27">
      <c r="A2209" s="4">
        <v>7108</v>
      </c>
      <c r="B2209" s="4" t="s">
        <v>38</v>
      </c>
      <c r="C2209" s="4">
        <v>1732</v>
      </c>
      <c r="D2209" s="4" t="s">
        <v>45</v>
      </c>
      <c r="E2209" s="179">
        <v>41304</v>
      </c>
      <c r="K2209" s="182">
        <v>1000575767</v>
      </c>
      <c r="L2209" s="177">
        <v>41304</v>
      </c>
      <c r="P2209" s="141" t="s">
        <v>54</v>
      </c>
      <c r="U2209" s="141" t="s">
        <v>54</v>
      </c>
      <c r="V2209" s="9">
        <v>0.73055555555555551</v>
      </c>
      <c r="W2209" s="12">
        <v>0.94791666666666663</v>
      </c>
      <c r="Z2209" s="142" t="s">
        <v>120</v>
      </c>
      <c r="AA2209" s="142" t="s">
        <v>54</v>
      </c>
    </row>
    <row r="2210" spans="1:27">
      <c r="A2210" s="4">
        <v>7107</v>
      </c>
      <c r="B2210" s="4" t="s">
        <v>39</v>
      </c>
      <c r="C2210" s="4">
        <v>1732</v>
      </c>
      <c r="D2210" s="4" t="s">
        <v>38</v>
      </c>
      <c r="E2210" s="179">
        <v>41304</v>
      </c>
      <c r="K2210" s="182">
        <v>1000575767</v>
      </c>
      <c r="L2210" s="177">
        <v>41304</v>
      </c>
      <c r="P2210" s="141">
        <v>0</v>
      </c>
      <c r="U2210" s="141" t="s">
        <v>54</v>
      </c>
      <c r="V2210" s="9">
        <v>0.73055555555555551</v>
      </c>
      <c r="W2210" s="12">
        <v>0.94930555555555551</v>
      </c>
      <c r="Z2210" s="142" t="s">
        <v>120</v>
      </c>
      <c r="AA2210" s="142" t="s">
        <v>54</v>
      </c>
    </row>
    <row r="2211" spans="1:27">
      <c r="A2211" s="4">
        <v>7110</v>
      </c>
      <c r="B2211" s="4" t="s">
        <v>40</v>
      </c>
      <c r="C2211" s="4">
        <v>1811</v>
      </c>
      <c r="D2211" s="4" t="s">
        <v>45</v>
      </c>
      <c r="E2211" s="179">
        <v>41304</v>
      </c>
      <c r="K2211" s="182">
        <v>1000575770</v>
      </c>
      <c r="L2211" s="177">
        <v>41305</v>
      </c>
      <c r="P2211" s="141" t="s">
        <v>54</v>
      </c>
      <c r="U2211" s="141" t="s">
        <v>54</v>
      </c>
      <c r="V2211" s="9">
        <v>0.75763888888888886</v>
      </c>
      <c r="W2211" s="12">
        <v>9.0277777777777776E-2</v>
      </c>
      <c r="Z2211" s="142" t="s">
        <v>120</v>
      </c>
      <c r="AA2211" s="142" t="s">
        <v>54</v>
      </c>
    </row>
    <row r="2212" spans="1:27">
      <c r="A2212" s="4">
        <v>7110</v>
      </c>
      <c r="B2212" s="4" t="s">
        <v>40</v>
      </c>
      <c r="C2212" s="4">
        <v>1834</v>
      </c>
      <c r="D2212" s="4" t="s">
        <v>45</v>
      </c>
      <c r="E2212" s="179">
        <v>41304</v>
      </c>
      <c r="K2212" s="182">
        <v>1000575771</v>
      </c>
      <c r="L2212" s="177">
        <v>41305</v>
      </c>
      <c r="P2212" s="141" t="s">
        <v>54</v>
      </c>
      <c r="U2212" s="141" t="s">
        <v>54</v>
      </c>
      <c r="V2212" s="9">
        <v>0.77361111111111114</v>
      </c>
      <c r="W2212" s="12">
        <v>8.0555555555555561E-2</v>
      </c>
      <c r="Z2212" s="142" t="s">
        <v>120</v>
      </c>
      <c r="AA2212" s="142" t="s">
        <v>54</v>
      </c>
    </row>
    <row r="2213" spans="1:27">
      <c r="A2213" s="4">
        <v>7110</v>
      </c>
      <c r="B2213" s="4" t="s">
        <v>49</v>
      </c>
      <c r="C2213" s="4">
        <v>2045</v>
      </c>
      <c r="D2213" s="4" t="s">
        <v>45</v>
      </c>
      <c r="E2213" s="179">
        <v>41304</v>
      </c>
      <c r="K2213" s="182">
        <v>1000575776</v>
      </c>
      <c r="L2213" s="177">
        <v>41304</v>
      </c>
      <c r="P2213" s="141" t="s">
        <v>54</v>
      </c>
      <c r="U2213" s="141" t="s">
        <v>54</v>
      </c>
      <c r="V2213" s="9">
        <v>0.86458333333333337</v>
      </c>
      <c r="W2213" s="12">
        <v>0.875</v>
      </c>
      <c r="Z2213" s="142" t="s">
        <v>120</v>
      </c>
      <c r="AA2213" s="142" t="s">
        <v>54</v>
      </c>
    </row>
    <row r="2214" spans="1:27">
      <c r="A2214" s="4">
        <v>7108</v>
      </c>
      <c r="B2214" s="4" t="s">
        <v>38</v>
      </c>
      <c r="C2214" s="4">
        <v>2327</v>
      </c>
      <c r="D2214" s="4" t="s">
        <v>46</v>
      </c>
      <c r="E2214" s="179">
        <v>41304</v>
      </c>
      <c r="K2214" s="182">
        <v>1000575783</v>
      </c>
      <c r="L2214" s="177">
        <v>41305</v>
      </c>
      <c r="P2214" s="141" t="s">
        <v>54</v>
      </c>
      <c r="U2214" s="141" t="s">
        <v>54</v>
      </c>
      <c r="V2214" s="9">
        <v>0.9770833333333333</v>
      </c>
      <c r="W2214" s="12">
        <v>0.53611111111111109</v>
      </c>
      <c r="Z2214" s="142" t="s">
        <v>120</v>
      </c>
      <c r="AA2214" s="142" t="s">
        <v>54</v>
      </c>
    </row>
    <row r="2215" spans="1:27">
      <c r="A2215" s="4">
        <v>7110</v>
      </c>
      <c r="B2215" s="4" t="s">
        <v>49</v>
      </c>
      <c r="C2215" s="4">
        <v>2330</v>
      </c>
      <c r="D2215" s="4" t="s">
        <v>45</v>
      </c>
      <c r="E2215" s="179">
        <v>41304</v>
      </c>
      <c r="K2215" s="182">
        <v>1000575784</v>
      </c>
      <c r="L2215" s="177">
        <v>41305</v>
      </c>
      <c r="P2215" s="141" t="s">
        <v>54</v>
      </c>
      <c r="U2215" s="141" t="s">
        <v>54</v>
      </c>
      <c r="V2215" s="9">
        <v>0.97916666666666663</v>
      </c>
      <c r="W2215" s="12">
        <v>1.5972222222222221E-2</v>
      </c>
      <c r="Z2215" s="142" t="s">
        <v>120</v>
      </c>
      <c r="AA2215" s="142" t="s">
        <v>54</v>
      </c>
    </row>
    <row r="2216" spans="1:27">
      <c r="A2216" s="4">
        <v>7110</v>
      </c>
      <c r="B2216" s="4" t="s">
        <v>49</v>
      </c>
      <c r="C2216" s="4">
        <v>110</v>
      </c>
      <c r="D2216" s="4" t="s">
        <v>47</v>
      </c>
      <c r="E2216" s="179">
        <v>41305</v>
      </c>
      <c r="K2216" s="182">
        <v>208792</v>
      </c>
      <c r="L2216" s="177">
        <v>41305</v>
      </c>
      <c r="P2216" s="141" t="s">
        <v>54</v>
      </c>
      <c r="U2216" s="141" t="s">
        <v>54</v>
      </c>
      <c r="V2216" s="9">
        <v>4.8611111111111112E-2</v>
      </c>
      <c r="W2216" s="12">
        <v>0.29166666666666669</v>
      </c>
      <c r="Z2216" s="142" t="s">
        <v>120</v>
      </c>
      <c r="AA2216" s="142" t="s">
        <v>54</v>
      </c>
    </row>
    <row r="2217" spans="1:27">
      <c r="A2217" s="4">
        <v>7110</v>
      </c>
      <c r="B2217" s="4" t="s">
        <v>40</v>
      </c>
      <c r="C2217" s="4">
        <v>745</v>
      </c>
      <c r="D2217" s="4" t="s">
        <v>45</v>
      </c>
      <c r="E2217" s="179">
        <v>41305</v>
      </c>
      <c r="K2217" s="182">
        <v>213033</v>
      </c>
      <c r="L2217" s="177">
        <v>41305</v>
      </c>
      <c r="P2217" s="141" t="s">
        <v>54</v>
      </c>
      <c r="U2217" s="141" t="s">
        <v>54</v>
      </c>
      <c r="V2217" s="9">
        <v>0.32291666666666669</v>
      </c>
      <c r="W2217" s="12">
        <v>0.73750000000000004</v>
      </c>
      <c r="Z2217" s="142" t="s">
        <v>120</v>
      </c>
      <c r="AA2217" s="142" t="s">
        <v>54</v>
      </c>
    </row>
    <row r="2218" spans="1:27">
      <c r="A2218" s="4">
        <v>7110</v>
      </c>
      <c r="B2218" s="4" t="s">
        <v>40</v>
      </c>
      <c r="C2218" s="4">
        <v>545</v>
      </c>
      <c r="D2218" s="4" t="s">
        <v>45</v>
      </c>
      <c r="E2218" s="179">
        <v>41305</v>
      </c>
      <c r="K2218" s="182">
        <v>239441</v>
      </c>
      <c r="L2218" s="177">
        <v>41305</v>
      </c>
      <c r="P2218" s="141" t="s">
        <v>54</v>
      </c>
      <c r="U2218" s="141" t="s">
        <v>54</v>
      </c>
      <c r="V2218" s="9">
        <v>0.23958333333333334</v>
      </c>
      <c r="W2218" s="12">
        <v>0.48333333333333334</v>
      </c>
      <c r="Z2218" s="142" t="s">
        <v>120</v>
      </c>
      <c r="AA2218" s="142" t="s">
        <v>54</v>
      </c>
    </row>
    <row r="2219" spans="1:27">
      <c r="A2219" s="4">
        <v>7110</v>
      </c>
      <c r="B2219" s="4" t="s">
        <v>40</v>
      </c>
      <c r="C2219" s="4">
        <v>2325</v>
      </c>
      <c r="D2219" s="4" t="s">
        <v>45</v>
      </c>
      <c r="E2219" s="179">
        <v>41305</v>
      </c>
      <c r="K2219" s="182">
        <v>253000</v>
      </c>
      <c r="L2219" s="177">
        <v>41306</v>
      </c>
      <c r="P2219" s="141" t="s">
        <v>54</v>
      </c>
      <c r="U2219" s="141" t="s">
        <v>54</v>
      </c>
      <c r="V2219" s="9">
        <v>0.97569444444444442</v>
      </c>
      <c r="W2219" s="12">
        <v>0.10416666666666667</v>
      </c>
      <c r="Z2219" s="142" t="s">
        <v>120</v>
      </c>
      <c r="AA2219" s="142" t="s">
        <v>54</v>
      </c>
    </row>
    <row r="2220" spans="1:27">
      <c r="A2220" s="4">
        <v>7110</v>
      </c>
      <c r="B2220" s="4" t="s">
        <v>40</v>
      </c>
      <c r="C2220" s="4">
        <v>1140</v>
      </c>
      <c r="D2220" s="4" t="s">
        <v>45</v>
      </c>
      <c r="E2220" s="179">
        <v>41305</v>
      </c>
      <c r="K2220" s="182">
        <v>264568</v>
      </c>
      <c r="L2220" s="177">
        <v>41305</v>
      </c>
      <c r="P2220" s="141" t="s">
        <v>54</v>
      </c>
      <c r="U2220" s="141" t="s">
        <v>54</v>
      </c>
      <c r="V2220" s="9">
        <v>0.4861111111111111</v>
      </c>
      <c r="W2220" s="12">
        <v>0.51388888888888884</v>
      </c>
      <c r="Z2220" s="142" t="s">
        <v>120</v>
      </c>
      <c r="AA2220" s="142" t="s">
        <v>54</v>
      </c>
    </row>
    <row r="2221" spans="1:27">
      <c r="A2221" s="4">
        <v>7110</v>
      </c>
      <c r="B2221" s="4" t="s">
        <v>40</v>
      </c>
      <c r="C2221" s="4">
        <v>1149</v>
      </c>
      <c r="D2221" s="4" t="s">
        <v>45</v>
      </c>
      <c r="E2221" s="179">
        <v>41305</v>
      </c>
      <c r="K2221" s="182">
        <v>276423</v>
      </c>
      <c r="L2221" s="177">
        <v>41305</v>
      </c>
      <c r="P2221" s="141" t="s">
        <v>54</v>
      </c>
      <c r="U2221" s="141" t="s">
        <v>54</v>
      </c>
      <c r="V2221" s="9">
        <v>0.49236111111111114</v>
      </c>
      <c r="W2221" s="12">
        <v>0.53055555555555556</v>
      </c>
      <c r="Z2221" s="142" t="s">
        <v>120</v>
      </c>
      <c r="AA2221" s="142" t="s">
        <v>54</v>
      </c>
    </row>
    <row r="2222" spans="1:27">
      <c r="A2222" s="4">
        <v>7110</v>
      </c>
      <c r="B2222" s="4" t="s">
        <v>40</v>
      </c>
      <c r="C2222" s="4">
        <v>502</v>
      </c>
      <c r="D2222" s="4" t="s">
        <v>45</v>
      </c>
      <c r="E2222" s="179">
        <v>41305</v>
      </c>
      <c r="K2222" s="182">
        <v>289149</v>
      </c>
      <c r="L2222" s="177">
        <v>41305</v>
      </c>
      <c r="P2222" s="141" t="s">
        <v>54</v>
      </c>
      <c r="U2222" s="141" t="s">
        <v>54</v>
      </c>
      <c r="V2222" s="9">
        <v>0.20972222222222223</v>
      </c>
      <c r="W2222" s="12">
        <v>0.55833333333333335</v>
      </c>
      <c r="Z2222" s="142" t="s">
        <v>120</v>
      </c>
      <c r="AA2222" s="142" t="s">
        <v>54</v>
      </c>
    </row>
    <row r="2223" spans="1:27">
      <c r="A2223" s="4">
        <v>7110</v>
      </c>
      <c r="B2223" s="4" t="s">
        <v>40</v>
      </c>
      <c r="C2223" s="4">
        <v>949</v>
      </c>
      <c r="D2223" s="4" t="s">
        <v>51</v>
      </c>
      <c r="E2223" s="179">
        <v>41305</v>
      </c>
      <c r="K2223" s="182">
        <v>84027189</v>
      </c>
      <c r="L2223" s="177">
        <v>41305</v>
      </c>
      <c r="P2223" s="141" t="s">
        <v>54</v>
      </c>
      <c r="U2223" s="141" t="s">
        <v>54</v>
      </c>
      <c r="V2223" s="9">
        <v>0.40902777777777777</v>
      </c>
      <c r="W2223" s="12">
        <v>0.56111111111111112</v>
      </c>
      <c r="Z2223" s="142" t="s">
        <v>120</v>
      </c>
      <c r="AA2223" s="142" t="s">
        <v>54</v>
      </c>
    </row>
    <row r="2224" spans="1:27">
      <c r="A2224" s="4">
        <v>7108</v>
      </c>
      <c r="B2224" s="4" t="s">
        <v>38</v>
      </c>
      <c r="C2224" s="4">
        <v>954</v>
      </c>
      <c r="D2224" s="4" t="s">
        <v>45</v>
      </c>
      <c r="E2224" s="179">
        <v>41305</v>
      </c>
      <c r="K2224" s="182">
        <v>90002035</v>
      </c>
      <c r="L2224" s="177">
        <v>41305</v>
      </c>
      <c r="P2224" s="141" t="s">
        <v>54</v>
      </c>
      <c r="U2224" s="141" t="s">
        <v>54</v>
      </c>
      <c r="V2224" s="9">
        <v>0.41249999999999998</v>
      </c>
      <c r="W2224" s="12">
        <v>0.66388888888888886</v>
      </c>
      <c r="Z2224" s="142" t="s">
        <v>120</v>
      </c>
      <c r="AA2224" s="142" t="s">
        <v>54</v>
      </c>
    </row>
    <row r="2225" spans="1:27">
      <c r="A2225" s="4">
        <v>7110</v>
      </c>
      <c r="B2225" s="4" t="s">
        <v>49</v>
      </c>
      <c r="C2225" s="4">
        <v>31</v>
      </c>
      <c r="D2225" s="4" t="s">
        <v>47</v>
      </c>
      <c r="E2225" s="179">
        <v>41305</v>
      </c>
      <c r="K2225" s="182">
        <v>90035225</v>
      </c>
      <c r="L2225" s="177">
        <v>41305</v>
      </c>
      <c r="P2225" s="141" t="s">
        <v>54</v>
      </c>
      <c r="U2225" s="141" t="s">
        <v>54</v>
      </c>
      <c r="V2225" s="9">
        <v>2.1527777777777778E-2</v>
      </c>
      <c r="W2225" s="12">
        <v>0.29166666666666669</v>
      </c>
      <c r="Z2225" s="142" t="s">
        <v>120</v>
      </c>
      <c r="AA2225" s="142" t="s">
        <v>54</v>
      </c>
    </row>
    <row r="2226" spans="1:27">
      <c r="A2226" s="4">
        <v>7110</v>
      </c>
      <c r="B2226" s="4" t="s">
        <v>40</v>
      </c>
      <c r="C2226" s="4">
        <v>1236</v>
      </c>
      <c r="D2226" s="4" t="s">
        <v>45</v>
      </c>
      <c r="E2226" s="179">
        <v>41305</v>
      </c>
      <c r="K2226" s="182">
        <v>90083113</v>
      </c>
      <c r="L2226" s="177">
        <v>41305</v>
      </c>
      <c r="P2226" s="141" t="s">
        <v>54</v>
      </c>
      <c r="U2226" s="141" t="s">
        <v>54</v>
      </c>
      <c r="V2226" s="9">
        <v>0.52500000000000002</v>
      </c>
      <c r="W2226" s="12">
        <v>0.57013888888888886</v>
      </c>
      <c r="Z2226" s="142" t="s">
        <v>120</v>
      </c>
      <c r="AA2226" s="142" t="s">
        <v>54</v>
      </c>
    </row>
    <row r="2227" spans="1:27">
      <c r="A2227" s="4">
        <v>7108</v>
      </c>
      <c r="B2227" s="4" t="s">
        <v>38</v>
      </c>
      <c r="C2227" s="4">
        <v>1206</v>
      </c>
      <c r="D2227" s="4" t="s">
        <v>45</v>
      </c>
      <c r="E2227" s="179">
        <v>41305</v>
      </c>
      <c r="K2227" s="182">
        <v>90169647</v>
      </c>
      <c r="L2227" s="177">
        <v>41305</v>
      </c>
      <c r="P2227" s="141" t="s">
        <v>54</v>
      </c>
      <c r="U2227" s="141" t="s">
        <v>54</v>
      </c>
      <c r="V2227" s="9">
        <v>0.50416666666666665</v>
      </c>
      <c r="W2227" s="12">
        <v>0.67291666666666672</v>
      </c>
      <c r="Z2227" s="142" t="s">
        <v>120</v>
      </c>
      <c r="AA2227" s="142" t="s">
        <v>54</v>
      </c>
    </row>
    <row r="2228" spans="1:27">
      <c r="A2228" s="4">
        <v>7110</v>
      </c>
      <c r="B2228" s="4" t="s">
        <v>40</v>
      </c>
      <c r="C2228" s="4">
        <v>814</v>
      </c>
      <c r="D2228" s="4" t="s">
        <v>45</v>
      </c>
      <c r="E2228" s="179">
        <v>41305</v>
      </c>
      <c r="K2228" s="182">
        <v>90176893</v>
      </c>
      <c r="L2228" s="177">
        <v>41305</v>
      </c>
      <c r="P2228" s="141" t="s">
        <v>54</v>
      </c>
      <c r="U2228" s="141" t="s">
        <v>54</v>
      </c>
      <c r="V2228" s="9">
        <v>0.34305555555555556</v>
      </c>
      <c r="W2228" s="12">
        <v>0.45763888888888887</v>
      </c>
      <c r="Z2228" s="142" t="s">
        <v>120</v>
      </c>
      <c r="AA2228" s="142" t="s">
        <v>54</v>
      </c>
    </row>
    <row r="2229" spans="1:27">
      <c r="A2229" s="4">
        <v>7110</v>
      </c>
      <c r="B2229" s="4" t="s">
        <v>40</v>
      </c>
      <c r="C2229" s="4">
        <v>909</v>
      </c>
      <c r="D2229" s="4" t="s">
        <v>45</v>
      </c>
      <c r="E2229" s="179">
        <v>41305</v>
      </c>
      <c r="K2229" s="182">
        <v>99008634</v>
      </c>
      <c r="L2229" s="177">
        <v>41305</v>
      </c>
      <c r="P2229" s="141" t="s">
        <v>54</v>
      </c>
      <c r="U2229" s="141" t="s">
        <v>54</v>
      </c>
      <c r="V2229" s="9">
        <v>0.38124999999999998</v>
      </c>
      <c r="W2229" s="12">
        <v>0.52083333333333337</v>
      </c>
      <c r="Z2229" s="142" t="s">
        <v>120</v>
      </c>
      <c r="AA2229" s="142" t="s">
        <v>54</v>
      </c>
    </row>
    <row r="2230" spans="1:27">
      <c r="A2230" s="4">
        <v>7110</v>
      </c>
      <c r="B2230" s="4" t="s">
        <v>40</v>
      </c>
      <c r="C2230" s="4">
        <v>1521</v>
      </c>
      <c r="D2230" s="4" t="s">
        <v>45</v>
      </c>
      <c r="E2230" s="179">
        <v>41305</v>
      </c>
      <c r="K2230" s="182">
        <v>99010261</v>
      </c>
      <c r="L2230" s="177">
        <v>41305</v>
      </c>
      <c r="P2230" s="141" t="s">
        <v>54</v>
      </c>
      <c r="U2230" s="141" t="s">
        <v>54</v>
      </c>
      <c r="V2230" s="9">
        <v>0.63958333333333328</v>
      </c>
      <c r="W2230" s="12">
        <v>0.84097222222222223</v>
      </c>
      <c r="Z2230" s="142" t="s">
        <v>120</v>
      </c>
      <c r="AA2230" s="142" t="s">
        <v>54</v>
      </c>
    </row>
    <row r="2231" spans="1:27">
      <c r="A2231" s="4">
        <v>7110</v>
      </c>
      <c r="B2231" s="4" t="s">
        <v>49</v>
      </c>
      <c r="C2231" s="4">
        <v>247</v>
      </c>
      <c r="D2231" s="4" t="s">
        <v>47</v>
      </c>
      <c r="E2231" s="179">
        <v>41305</v>
      </c>
      <c r="K2231" s="182">
        <v>99039272</v>
      </c>
      <c r="L2231" s="177">
        <v>41305</v>
      </c>
      <c r="P2231" s="141" t="s">
        <v>54</v>
      </c>
      <c r="U2231" s="141" t="s">
        <v>54</v>
      </c>
      <c r="V2231" s="9">
        <v>0.11597222222222223</v>
      </c>
      <c r="W2231" s="12">
        <v>0.14583333333333334</v>
      </c>
      <c r="Z2231" s="142" t="s">
        <v>120</v>
      </c>
      <c r="AA2231" s="142" t="s">
        <v>54</v>
      </c>
    </row>
    <row r="2232" spans="1:27">
      <c r="A2232" s="4">
        <v>7110</v>
      </c>
      <c r="B2232" s="4" t="s">
        <v>49</v>
      </c>
      <c r="C2232" s="4">
        <v>2206</v>
      </c>
      <c r="D2232" s="4" t="s">
        <v>45</v>
      </c>
      <c r="E2232" s="179">
        <v>41305</v>
      </c>
      <c r="K2232" s="182">
        <v>1000025710</v>
      </c>
      <c r="L2232" s="177">
        <v>41305</v>
      </c>
      <c r="P2232" s="141" t="s">
        <v>54</v>
      </c>
      <c r="U2232" s="141" t="s">
        <v>54</v>
      </c>
      <c r="V2232" s="9">
        <v>0.92083333333333328</v>
      </c>
      <c r="W2232" s="12">
        <v>0.95833333333333337</v>
      </c>
      <c r="Z2232" s="142" t="s">
        <v>120</v>
      </c>
      <c r="AA2232" s="142" t="s">
        <v>54</v>
      </c>
    </row>
  </sheetData>
  <sortState ref="A2:AH19191">
    <sortCondition ref="AA2:AA19191"/>
  </sortState>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sheetPr codeName="Feuil3">
    <tabColor rgb="FFFFC000"/>
    <pageSetUpPr fitToPage="1"/>
  </sheetPr>
  <dimension ref="A1:AN93"/>
  <sheetViews>
    <sheetView zoomScaleSheetLayoutView="81" workbookViewId="0">
      <pane xSplit="4" ySplit="3" topLeftCell="E40" activePane="bottomRight" state="frozen"/>
      <selection pane="topRight" activeCell="E1" sqref="E1"/>
      <selection pane="bottomLeft" activeCell="A4" sqref="A4"/>
      <selection pane="bottomRight" activeCell="E41" sqref="E41"/>
    </sheetView>
  </sheetViews>
  <sheetFormatPr baseColWidth="10" defaultRowHeight="12.75"/>
  <cols>
    <col min="1" max="1" width="10.7109375" style="24" customWidth="1"/>
    <col min="2" max="2" width="18.5703125" style="23" customWidth="1"/>
    <col min="3" max="3" width="4" style="23" customWidth="1"/>
    <col min="4" max="4" width="23.5703125" style="23" customWidth="1"/>
    <col min="5" max="5" width="5" style="23" customWidth="1"/>
    <col min="6" max="35" width="4" style="23" customWidth="1"/>
    <col min="36" max="36" width="6.85546875" style="44" customWidth="1"/>
    <col min="37" max="39" width="6.85546875" style="67" customWidth="1"/>
    <col min="40" max="40" width="3.5703125" style="26" bestFit="1" customWidth="1"/>
    <col min="41" max="16384" width="11.42578125" style="23"/>
  </cols>
  <sheetData>
    <row r="1" spans="1:40" ht="29.25" customHeight="1">
      <c r="B1" s="222" t="s">
        <v>18</v>
      </c>
      <c r="C1" s="222"/>
      <c r="D1" s="222"/>
      <c r="E1" s="222"/>
      <c r="F1" s="222"/>
      <c r="G1" s="222"/>
      <c r="H1" s="222"/>
      <c r="I1" s="222"/>
      <c r="J1" s="222"/>
      <c r="K1" s="222"/>
      <c r="L1" s="222"/>
      <c r="M1" s="222"/>
      <c r="N1" s="222"/>
      <c r="O1" s="222"/>
      <c r="P1" s="222"/>
      <c r="Q1" s="222"/>
      <c r="R1" s="222"/>
      <c r="S1" s="222"/>
      <c r="T1" s="222"/>
      <c r="U1" s="222"/>
      <c r="V1" s="222"/>
      <c r="W1" s="222"/>
      <c r="X1" s="222"/>
      <c r="Y1" s="222"/>
      <c r="Z1" s="222"/>
      <c r="AA1" s="222"/>
      <c r="AB1" s="222"/>
      <c r="AC1" s="222"/>
      <c r="AD1" s="222"/>
      <c r="AE1" s="222"/>
      <c r="AF1" s="222"/>
      <c r="AG1" s="222"/>
      <c r="AH1" s="222"/>
      <c r="AI1" s="222"/>
      <c r="AJ1" s="222"/>
      <c r="AK1" s="222"/>
      <c r="AL1" s="25"/>
      <c r="AM1" s="25"/>
    </row>
    <row r="2" spans="1:40" s="27" customFormat="1" ht="12.75" customHeight="1">
      <c r="A2" s="24"/>
      <c r="B2" s="232" t="str">
        <f>VLOOKUP(MD!E2,MD!A1:B13,2,FALSE)</f>
        <v>JANVIER</v>
      </c>
      <c r="C2" s="233"/>
      <c r="D2" s="234"/>
      <c r="E2" s="77" t="str">
        <f>VLOOKUP(WEEKDAY(DATE(2013,VLOOKUP($B$2,MD!$B$2:$C$13,2,FALSE),E$3)),MD!$L:$M,2,FALSE)</f>
        <v>M</v>
      </c>
      <c r="F2" s="77" t="str">
        <f>VLOOKUP(WEEKDAY(DATE(2013,VLOOKUP($B$2,MD!$B$2:$C$13,2,FALSE),F$3)),MD!$L:$M,2,FALSE)</f>
        <v>M</v>
      </c>
      <c r="G2" s="77" t="str">
        <f>VLOOKUP(WEEKDAY(DATE(2013,VLOOKUP($B$2,MD!$B$2:$C$13,2,FALSE),G$3)),MD!$L:$M,2,FALSE)</f>
        <v>J</v>
      </c>
      <c r="H2" s="77" t="str">
        <f>VLOOKUP(WEEKDAY(DATE(2013,VLOOKUP($B$2,MD!$B$2:$C$13,2,FALSE),H$3)),MD!$L:$M,2,FALSE)</f>
        <v>V</v>
      </c>
      <c r="I2" s="77" t="str">
        <f>VLOOKUP(WEEKDAY(DATE(2013,VLOOKUP($B$2,MD!$B$2:$C$13,2,FALSE),I$3)),MD!$L:$M,2,FALSE)</f>
        <v>S</v>
      </c>
      <c r="J2" s="76" t="str">
        <f>VLOOKUP(WEEKDAY(DATE(2013,VLOOKUP($B$2,MD!$B$2:$C$13,2,FALSE),J$3)),MD!$L:$M,2,FALSE)</f>
        <v>D</v>
      </c>
      <c r="K2" s="76" t="str">
        <f>VLOOKUP(WEEKDAY(DATE(2013,VLOOKUP($B$2,MD!$B$2:$C$13,2,FALSE),K$3)),MD!$L:$M,2,FALSE)</f>
        <v>L</v>
      </c>
      <c r="L2" s="77" t="str">
        <f>VLOOKUP(WEEKDAY(DATE(2013,VLOOKUP($B$2,MD!$B$2:$C$13,2,FALSE),L$3)),MD!$L:$M,2,FALSE)</f>
        <v>M</v>
      </c>
      <c r="M2" s="77" t="str">
        <f>VLOOKUP(WEEKDAY(DATE(2013,VLOOKUP($B$2,MD!$B$2:$C$13,2,FALSE),M$3)),MD!$L:$M,2,FALSE)</f>
        <v>M</v>
      </c>
      <c r="N2" s="77" t="str">
        <f>VLOOKUP(WEEKDAY(DATE(2013,VLOOKUP($B$2,MD!$B$2:$C$13,2,FALSE),N$3)),MD!$L:$M,2,FALSE)</f>
        <v>J</v>
      </c>
      <c r="O2" s="77" t="str">
        <f>VLOOKUP(WEEKDAY(DATE(2013,VLOOKUP($B$2,MD!$B$2:$C$13,2,FALSE),O$3)),MD!$L:$M,2,FALSE)</f>
        <v>V</v>
      </c>
      <c r="P2" s="77" t="str">
        <f>VLOOKUP(WEEKDAY(DATE(2013,VLOOKUP($B$2,MD!$B$2:$C$13,2,FALSE),P$3)),MD!$L:$M,2,FALSE)</f>
        <v>S</v>
      </c>
      <c r="Q2" s="76" t="str">
        <f>VLOOKUP(WEEKDAY(DATE(2013,VLOOKUP($B$2,MD!$B$2:$C$13,2,FALSE),Q$3)),MD!$L:$M,2,FALSE)</f>
        <v>D</v>
      </c>
      <c r="R2" s="76" t="str">
        <f>VLOOKUP(WEEKDAY(DATE(2013,VLOOKUP($B$2,MD!$B$2:$C$13,2,FALSE),R$3)),MD!$L:$M,2,FALSE)</f>
        <v>L</v>
      </c>
      <c r="S2" s="77" t="str">
        <f>VLOOKUP(WEEKDAY(DATE(2013,VLOOKUP($B$2,MD!$B$2:$C$13,2,FALSE),S$3)),MD!$L:$M,2,FALSE)</f>
        <v>M</v>
      </c>
      <c r="T2" s="77" t="str">
        <f>VLOOKUP(WEEKDAY(DATE(2013,VLOOKUP($B$2,MD!$B$2:$C$13,2,FALSE),T$3)),MD!$L:$M,2,FALSE)</f>
        <v>M</v>
      </c>
      <c r="U2" s="77" t="str">
        <f>VLOOKUP(WEEKDAY(DATE(2013,VLOOKUP($B$2,MD!$B$2:$C$13,2,FALSE),U$3)),MD!$L:$M,2,FALSE)</f>
        <v>J</v>
      </c>
      <c r="V2" s="77" t="str">
        <f>VLOOKUP(WEEKDAY(DATE(2013,VLOOKUP($B$2,MD!$B$2:$C$13,2,FALSE),V$3)),MD!$L:$M,2,FALSE)</f>
        <v>V</v>
      </c>
      <c r="W2" s="77" t="str">
        <f>VLOOKUP(WEEKDAY(DATE(2013,VLOOKUP($B$2,MD!$B$2:$C$13,2,FALSE),W$3)),MD!$L:$M,2,FALSE)</f>
        <v>S</v>
      </c>
      <c r="X2" s="76" t="str">
        <f>VLOOKUP(WEEKDAY(DATE(2013,VLOOKUP($B$2,MD!$B$2:$C$13,2,FALSE),X$3)),MD!$L:$M,2,FALSE)</f>
        <v>D</v>
      </c>
      <c r="Y2" s="76" t="str">
        <f>VLOOKUP(WEEKDAY(DATE(2013,VLOOKUP($B$2,MD!$B$2:$C$13,2,FALSE),Y$3)),MD!$L:$M,2,FALSE)</f>
        <v>L</v>
      </c>
      <c r="Z2" s="77" t="str">
        <f>VLOOKUP(WEEKDAY(DATE(2013,VLOOKUP($B$2,MD!$B$2:$C$13,2,FALSE),Z$3)),MD!$L:$M,2,FALSE)</f>
        <v>M</v>
      </c>
      <c r="AA2" s="77" t="str">
        <f>VLOOKUP(WEEKDAY(DATE(2013,VLOOKUP($B$2,MD!$B$2:$C$13,2,FALSE),AA$3)),MD!$L:$M,2,FALSE)</f>
        <v>M</v>
      </c>
      <c r="AB2" s="77" t="str">
        <f>VLOOKUP(WEEKDAY(DATE(2013,VLOOKUP($B$2,MD!$B$2:$C$13,2,FALSE),AB$3)),MD!$L:$M,2,FALSE)</f>
        <v>J</v>
      </c>
      <c r="AC2" s="77" t="str">
        <f>VLOOKUP(WEEKDAY(DATE(2013,VLOOKUP($B$2,MD!$B$2:$C$13,2,FALSE),AC$3)),MD!$L:$M,2,FALSE)</f>
        <v>V</v>
      </c>
      <c r="AD2" s="77" t="str">
        <f>VLOOKUP(WEEKDAY(DATE(2013,VLOOKUP($B$2,MD!$B$2:$C$13,2,FALSE),AD$3)),MD!$L:$M,2,FALSE)</f>
        <v>S</v>
      </c>
      <c r="AE2" s="76" t="str">
        <f>VLOOKUP(WEEKDAY(DATE(2013,VLOOKUP($B$2,MD!$B$2:$C$13,2,FALSE),AE$3)),MD!$L:$M,2,FALSE)</f>
        <v>D</v>
      </c>
      <c r="AF2" s="76" t="str">
        <f>VLOOKUP(WEEKDAY(DATE(2013,VLOOKUP($B$2,MD!$B$2:$C$13,2,FALSE),AF$3)),MD!$L:$M,2,FALSE)</f>
        <v>L</v>
      </c>
      <c r="AG2" s="77" t="str">
        <f>VLOOKUP(WEEKDAY(DATE(2013,VLOOKUP($B$2,MD!$B$2:$C$13,2,FALSE),AG$3)),MD!$L:$M,2,FALSE)</f>
        <v>M</v>
      </c>
      <c r="AH2" s="77" t="str">
        <f>VLOOKUP(WEEKDAY(DATE(2013,VLOOKUP($B$2,MD!$B$2:$C$13,2,FALSE),AH$3)),MD!$L:$M,2,FALSE)</f>
        <v>M</v>
      </c>
      <c r="AI2" s="77" t="str">
        <f>VLOOKUP(WEEKDAY(DATE(2013,VLOOKUP($B$2,MD!$B$2:$C$13,2,FALSE),AI$3)),MD!$L:$M,2,FALSE)</f>
        <v>J</v>
      </c>
      <c r="AJ2" s="238" t="s">
        <v>56</v>
      </c>
      <c r="AK2" s="201" t="s">
        <v>80</v>
      </c>
      <c r="AL2" s="201" t="s">
        <v>97</v>
      </c>
      <c r="AM2" s="201" t="s">
        <v>98</v>
      </c>
    </row>
    <row r="3" spans="1:40">
      <c r="B3" s="235"/>
      <c r="C3" s="236"/>
      <c r="D3" s="237"/>
      <c r="E3" s="13">
        <v>1</v>
      </c>
      <c r="F3" s="13">
        <v>2</v>
      </c>
      <c r="G3" s="13">
        <v>3</v>
      </c>
      <c r="H3" s="13">
        <v>4</v>
      </c>
      <c r="I3" s="13">
        <v>5</v>
      </c>
      <c r="J3" s="28">
        <v>6</v>
      </c>
      <c r="K3" s="28">
        <v>7</v>
      </c>
      <c r="L3" s="13">
        <v>8</v>
      </c>
      <c r="M3" s="13">
        <v>9</v>
      </c>
      <c r="N3" s="13">
        <v>10</v>
      </c>
      <c r="O3" s="13">
        <v>11</v>
      </c>
      <c r="P3" s="13">
        <v>12</v>
      </c>
      <c r="Q3" s="28">
        <v>13</v>
      </c>
      <c r="R3" s="28">
        <v>14</v>
      </c>
      <c r="S3" s="13">
        <v>15</v>
      </c>
      <c r="T3" s="13">
        <v>16</v>
      </c>
      <c r="U3" s="13">
        <v>17</v>
      </c>
      <c r="V3" s="13">
        <v>18</v>
      </c>
      <c r="W3" s="13">
        <v>19</v>
      </c>
      <c r="X3" s="28">
        <v>20</v>
      </c>
      <c r="Y3" s="28">
        <v>21</v>
      </c>
      <c r="Z3" s="13">
        <v>22</v>
      </c>
      <c r="AA3" s="13">
        <v>23</v>
      </c>
      <c r="AB3" s="13">
        <v>24</v>
      </c>
      <c r="AC3" s="13">
        <v>25</v>
      </c>
      <c r="AD3" s="13">
        <v>26</v>
      </c>
      <c r="AE3" s="28">
        <v>27</v>
      </c>
      <c r="AF3" s="28">
        <v>28</v>
      </c>
      <c r="AG3" s="13">
        <v>29</v>
      </c>
      <c r="AH3" s="13">
        <v>30</v>
      </c>
      <c r="AI3" s="13">
        <v>31</v>
      </c>
      <c r="AJ3" s="239"/>
      <c r="AK3" s="202"/>
      <c r="AL3" s="202"/>
      <c r="AM3" s="202"/>
      <c r="AN3" s="26">
        <v>1</v>
      </c>
    </row>
    <row r="4" spans="1:40" ht="12.75" customHeight="1">
      <c r="A4" s="174" t="s">
        <v>82</v>
      </c>
      <c r="B4" s="228" t="s">
        <v>103</v>
      </c>
      <c r="C4" s="229"/>
      <c r="D4" s="229"/>
      <c r="E4" s="14" t="e">
        <f>SUMIF(#REF!,DATE(2013,VLOOKUP($B$2,MD!$B$2:$C$13,2,FALSE),E$3),#REF!)</f>
        <v>#REF!</v>
      </c>
      <c r="F4" s="14" t="e">
        <f>SUMIF(#REF!,DATE(2013,VLOOKUP($B$2,MD!$B$2:$C$13,2,FALSE),F$3),#REF!)</f>
        <v>#REF!</v>
      </c>
      <c r="G4" s="14" t="e">
        <f>SUMIF(#REF!,DATE(2013,VLOOKUP($B$2,MD!$B$2:$C$13,2,FALSE),G$3),#REF!)</f>
        <v>#REF!</v>
      </c>
      <c r="H4" s="14" t="e">
        <f>SUMIF(#REF!,DATE(2013,VLOOKUP($B$2,MD!$B$2:$C$13,2,FALSE),H$3),#REF!)</f>
        <v>#REF!</v>
      </c>
      <c r="I4" s="14" t="e">
        <f>SUMIF(#REF!,DATE(2013,VLOOKUP($B$2,MD!$B$2:$C$13,2,FALSE),I$3),#REF!)</f>
        <v>#REF!</v>
      </c>
      <c r="J4" s="29" t="e">
        <f>SUMIF(#REF!,DATE(2013,VLOOKUP($B$2,MD!$B$2:$C$13,2,FALSE),J$3),#REF!)</f>
        <v>#REF!</v>
      </c>
      <c r="K4" s="29" t="e">
        <f>SUMIF(#REF!,DATE(2013,VLOOKUP($B$2,MD!$B$2:$C$13,2,FALSE),K$3),#REF!)</f>
        <v>#REF!</v>
      </c>
      <c r="L4" s="14" t="e">
        <f>SUMIF(#REF!,DATE(2013,VLOOKUP($B$2,MD!$B$2:$C$13,2,FALSE),L$3),#REF!)</f>
        <v>#REF!</v>
      </c>
      <c r="M4" s="14" t="e">
        <f>SUMIF(#REF!,DATE(2013,VLOOKUP($B$2,MD!$B$2:$C$13,2,FALSE),M$3),#REF!)</f>
        <v>#REF!</v>
      </c>
      <c r="N4" s="14" t="e">
        <f>SUMIF(#REF!,DATE(2013,VLOOKUP($B$2,MD!$B$2:$C$13,2,FALSE),N$3),#REF!)</f>
        <v>#REF!</v>
      </c>
      <c r="O4" s="14" t="e">
        <f>SUMIF(#REF!,DATE(2013,VLOOKUP($B$2,MD!$B$2:$C$13,2,FALSE),O$3),#REF!)</f>
        <v>#REF!</v>
      </c>
      <c r="P4" s="14" t="e">
        <f>SUMIF(#REF!,DATE(2013,VLOOKUP($B$2,MD!$B$2:$C$13,2,FALSE),P$3),#REF!)</f>
        <v>#REF!</v>
      </c>
      <c r="Q4" s="29" t="e">
        <f>SUMIF(#REF!,DATE(2013,VLOOKUP($B$2,MD!$B$2:$C$13,2,FALSE),Q$3),#REF!)</f>
        <v>#REF!</v>
      </c>
      <c r="R4" s="29" t="e">
        <f>SUMIF(#REF!,DATE(2013,VLOOKUP($B$2,MD!$B$2:$C$13,2,FALSE),R$3),#REF!)</f>
        <v>#REF!</v>
      </c>
      <c r="S4" s="14" t="e">
        <f>SUMIF(#REF!,DATE(2013,VLOOKUP($B$2,MD!$B$2:$C$13,2,FALSE),S$3),#REF!)</f>
        <v>#REF!</v>
      </c>
      <c r="T4" s="14" t="e">
        <f>SUMIF(#REF!,DATE(2013,VLOOKUP($B$2,MD!$B$2:$C$13,2,FALSE),T$3),#REF!)</f>
        <v>#REF!</v>
      </c>
      <c r="U4" s="14" t="e">
        <f>SUMIF(#REF!,DATE(2013,VLOOKUP($B$2,MD!$B$2:$C$13,2,FALSE),U$3),#REF!)</f>
        <v>#REF!</v>
      </c>
      <c r="V4" s="14" t="e">
        <f>SUMIF(#REF!,DATE(2013,VLOOKUP($B$2,MD!$B$2:$C$13,2,FALSE),V$3),#REF!)</f>
        <v>#REF!</v>
      </c>
      <c r="W4" s="14" t="e">
        <f>SUMIF(#REF!,DATE(2013,VLOOKUP($B$2,MD!$B$2:$C$13,2,FALSE),W$3),#REF!)</f>
        <v>#REF!</v>
      </c>
      <c r="X4" s="29" t="e">
        <f>SUMIF(#REF!,DATE(2013,VLOOKUP($B$2,MD!$B$2:$C$13,2,FALSE),X$3),#REF!)</f>
        <v>#REF!</v>
      </c>
      <c r="Y4" s="29" t="e">
        <f>SUMIF(#REF!,DATE(2013,VLOOKUP($B$2,MD!$B$2:$C$13,2,FALSE),Y$3),#REF!)</f>
        <v>#REF!</v>
      </c>
      <c r="Z4" s="14" t="e">
        <f>SUMIF(#REF!,DATE(2013,VLOOKUP($B$2,MD!$B$2:$C$13,2,FALSE),Z$3),#REF!)</f>
        <v>#REF!</v>
      </c>
      <c r="AA4" s="14" t="e">
        <f>SUMIF(#REF!,DATE(2013,VLOOKUP($B$2,MD!$B$2:$C$13,2,FALSE),AA$3),#REF!)</f>
        <v>#REF!</v>
      </c>
      <c r="AB4" s="14" t="e">
        <f>SUMIF(#REF!,DATE(2013,VLOOKUP($B$2,MD!$B$2:$C$13,2,FALSE),AB$3),#REF!)</f>
        <v>#REF!</v>
      </c>
      <c r="AC4" s="14" t="e">
        <f>SUMIF(#REF!,DATE(2013,VLOOKUP($B$2,MD!$B$2:$C$13,2,FALSE),AC$3),#REF!)</f>
        <v>#REF!</v>
      </c>
      <c r="AD4" s="14" t="e">
        <f>SUMIF(#REF!,DATE(2013,VLOOKUP($B$2,MD!$B$2:$C$13,2,FALSE),AD$3),#REF!)</f>
        <v>#REF!</v>
      </c>
      <c r="AE4" s="29" t="e">
        <f>SUMIF(#REF!,DATE(2013,VLOOKUP($B$2,MD!$B$2:$C$13,2,FALSE),AE$3),#REF!)</f>
        <v>#REF!</v>
      </c>
      <c r="AF4" s="29" t="e">
        <f>SUMIF(#REF!,DATE(2013,VLOOKUP($B$2,MD!$B$2:$C$13,2,FALSE),AF$3),#REF!)</f>
        <v>#REF!</v>
      </c>
      <c r="AG4" s="14" t="e">
        <f>SUMIF(#REF!,DATE(2013,VLOOKUP($B$2,MD!$B$2:$C$13,2,FALSE),AG$3),#REF!)</f>
        <v>#REF!</v>
      </c>
      <c r="AH4" s="14" t="e">
        <f>SUMIF(#REF!,DATE(2013,VLOOKUP($B$2,MD!$B$2:$C$13,2,FALSE),AH$3),#REF!)</f>
        <v>#REF!</v>
      </c>
      <c r="AI4" s="14" t="e">
        <f>SUMIF(#REF!,DATE(2013,VLOOKUP($B$2,MD!$B$2:$C$13,2,FALSE),AI$3),#REF!)</f>
        <v>#REF!</v>
      </c>
      <c r="AJ4" s="30" t="e">
        <f>SUM(E4:AI4)</f>
        <v>#REF!</v>
      </c>
      <c r="AK4" s="61" t="e">
        <f>AVERAGE(E4:AI4)</f>
        <v>#REF!</v>
      </c>
      <c r="AL4" s="62" t="e">
        <f>MIN(E4:AI4)</f>
        <v>#REF!</v>
      </c>
      <c r="AM4" s="61" t="e">
        <f>MAX(E4:AI4)</f>
        <v>#REF!</v>
      </c>
      <c r="AN4" s="26">
        <v>2</v>
      </c>
    </row>
    <row r="5" spans="1:40" ht="12.75" customHeight="1">
      <c r="A5" s="174" t="s">
        <v>82</v>
      </c>
      <c r="B5" s="230" t="s">
        <v>104</v>
      </c>
      <c r="C5" s="231"/>
      <c r="D5" s="231"/>
      <c r="E5" s="15" t="e">
        <f>SUMIF(#REF!,DATE(2013,VLOOKUP($B$2,MD!$B$2:$C$13,2,FALSE),E$3),#REF!)</f>
        <v>#REF!</v>
      </c>
      <c r="F5" s="15" t="e">
        <f>SUMIF(#REF!,DATE(2013,VLOOKUP($B$2,MD!$B$2:$C$13,2,FALSE),F$3),#REF!)</f>
        <v>#REF!</v>
      </c>
      <c r="G5" s="15" t="e">
        <f>SUMIF(#REF!,DATE(2013,VLOOKUP($B$2,MD!$B$2:$C$13,2,FALSE),G$3),#REF!)</f>
        <v>#REF!</v>
      </c>
      <c r="H5" s="15" t="e">
        <f>SUMIF(#REF!,DATE(2013,VLOOKUP($B$2,MD!$B$2:$C$13,2,FALSE),H$3),#REF!)</f>
        <v>#REF!</v>
      </c>
      <c r="I5" s="15" t="e">
        <f>SUMIF(#REF!,DATE(2013,VLOOKUP($B$2,MD!$B$2:$C$13,2,FALSE),I$3),#REF!)</f>
        <v>#REF!</v>
      </c>
      <c r="J5" s="31" t="e">
        <f>SUMIF(#REF!,DATE(2013,VLOOKUP($B$2,MD!$B$2:$C$13,2,FALSE),J$3),#REF!)</f>
        <v>#REF!</v>
      </c>
      <c r="K5" s="31" t="e">
        <f>SUMIF(#REF!,DATE(2013,VLOOKUP($B$2,MD!$B$2:$C$13,2,FALSE),K$3),#REF!)</f>
        <v>#REF!</v>
      </c>
      <c r="L5" s="15" t="e">
        <f>SUMIF(#REF!,DATE(2013,VLOOKUP($B$2,MD!$B$2:$C$13,2,FALSE),L$3),#REF!)</f>
        <v>#REF!</v>
      </c>
      <c r="M5" s="15" t="e">
        <f>SUMIF(#REF!,DATE(2013,VLOOKUP($B$2,MD!$B$2:$C$13,2,FALSE),M$3),#REF!)</f>
        <v>#REF!</v>
      </c>
      <c r="N5" s="15" t="e">
        <f>SUMIF(#REF!,DATE(2013,VLOOKUP($B$2,MD!$B$2:$C$13,2,FALSE),N$3),#REF!)</f>
        <v>#REF!</v>
      </c>
      <c r="O5" s="15" t="e">
        <f>SUMIF(#REF!,DATE(2013,VLOOKUP($B$2,MD!$B$2:$C$13,2,FALSE),O$3),#REF!)</f>
        <v>#REF!</v>
      </c>
      <c r="P5" s="15" t="e">
        <f>SUMIF(#REF!,DATE(2013,VLOOKUP($B$2,MD!$B$2:$C$13,2,FALSE),P$3),#REF!)</f>
        <v>#REF!</v>
      </c>
      <c r="Q5" s="31" t="e">
        <f>SUMIF(#REF!,DATE(2013,VLOOKUP($B$2,MD!$B$2:$C$13,2,FALSE),Q$3),#REF!)</f>
        <v>#REF!</v>
      </c>
      <c r="R5" s="31" t="e">
        <f>SUMIF(#REF!,DATE(2013,VLOOKUP($B$2,MD!$B$2:$C$13,2,FALSE),R$3),#REF!)</f>
        <v>#REF!</v>
      </c>
      <c r="S5" s="15" t="e">
        <f>SUMIF(#REF!,DATE(2013,VLOOKUP($B$2,MD!$B$2:$C$13,2,FALSE),S$3),#REF!)</f>
        <v>#REF!</v>
      </c>
      <c r="T5" s="15" t="e">
        <f>SUMIF(#REF!,DATE(2013,VLOOKUP($B$2,MD!$B$2:$C$13,2,FALSE),T$3),#REF!)</f>
        <v>#REF!</v>
      </c>
      <c r="U5" s="15" t="e">
        <f>SUMIF(#REF!,DATE(2013,VLOOKUP($B$2,MD!$B$2:$C$13,2,FALSE),U$3),#REF!)</f>
        <v>#REF!</v>
      </c>
      <c r="V5" s="15" t="e">
        <f>SUMIF(#REF!,DATE(2013,VLOOKUP($B$2,MD!$B$2:$C$13,2,FALSE),V$3),#REF!)</f>
        <v>#REF!</v>
      </c>
      <c r="W5" s="15" t="e">
        <f>SUMIF(#REF!,DATE(2013,VLOOKUP($B$2,MD!$B$2:$C$13,2,FALSE),W$3),#REF!)</f>
        <v>#REF!</v>
      </c>
      <c r="X5" s="31" t="e">
        <f>SUMIF(#REF!,DATE(2013,VLOOKUP($B$2,MD!$B$2:$C$13,2,FALSE),X$3),#REF!)</f>
        <v>#REF!</v>
      </c>
      <c r="Y5" s="31" t="e">
        <f>SUMIF(#REF!,DATE(2013,VLOOKUP($B$2,MD!$B$2:$C$13,2,FALSE),Y$3),#REF!)</f>
        <v>#REF!</v>
      </c>
      <c r="Z5" s="15" t="e">
        <f>SUMIF(#REF!,DATE(2013,VLOOKUP($B$2,MD!$B$2:$C$13,2,FALSE),Z$3),#REF!)</f>
        <v>#REF!</v>
      </c>
      <c r="AA5" s="15" t="e">
        <f>SUMIF(#REF!,DATE(2013,VLOOKUP($B$2,MD!$B$2:$C$13,2,FALSE),AA$3),#REF!)</f>
        <v>#REF!</v>
      </c>
      <c r="AB5" s="15" t="e">
        <f>SUMIF(#REF!,DATE(2013,VLOOKUP($B$2,MD!$B$2:$C$13,2,FALSE),AB$3),#REF!)</f>
        <v>#REF!</v>
      </c>
      <c r="AC5" s="15" t="e">
        <f>SUMIF(#REF!,DATE(2013,VLOOKUP($B$2,MD!$B$2:$C$13,2,FALSE),AC$3),#REF!)</f>
        <v>#REF!</v>
      </c>
      <c r="AD5" s="15" t="e">
        <f>SUMIF(#REF!,DATE(2013,VLOOKUP($B$2,MD!$B$2:$C$13,2,FALSE),AD$3),#REF!)</f>
        <v>#REF!</v>
      </c>
      <c r="AE5" s="31" t="e">
        <f>SUMIF(#REF!,DATE(2013,VLOOKUP($B$2,MD!$B$2:$C$13,2,FALSE),AE$3),#REF!)</f>
        <v>#REF!</v>
      </c>
      <c r="AF5" s="31" t="e">
        <f>SUMIF(#REF!,DATE(2013,VLOOKUP($B$2,MD!$B$2:$C$13,2,FALSE),AF$3),#REF!)</f>
        <v>#REF!</v>
      </c>
      <c r="AG5" s="15" t="e">
        <f>SUMIF(#REF!,DATE(2013,VLOOKUP($B$2,MD!$B$2:$C$13,2,FALSE),AG$3),#REF!)</f>
        <v>#REF!</v>
      </c>
      <c r="AH5" s="15" t="e">
        <f>SUMIF(#REF!,DATE(2013,VLOOKUP($B$2,MD!$B$2:$C$13,2,FALSE),AH$3),#REF!)</f>
        <v>#REF!</v>
      </c>
      <c r="AI5" s="15" t="e">
        <f>SUMIF(#REF!,DATE(2013,VLOOKUP($B$2,MD!$B$2:$C$13,2,FALSE),AI$3),#REF!)</f>
        <v>#REF!</v>
      </c>
      <c r="AJ5" s="32" t="e">
        <f>SUM(E5:AI5)</f>
        <v>#REF!</v>
      </c>
      <c r="AK5" s="63" t="e">
        <f>AVERAGE(E5:AI5)</f>
        <v>#REF!</v>
      </c>
      <c r="AL5" s="64" t="e">
        <f t="shared" ref="AL5:AL6" si="0">MIN(E5:AI5)</f>
        <v>#REF!</v>
      </c>
      <c r="AM5" s="63" t="e">
        <f t="shared" ref="AM5:AM6" si="1">MAX(E5:AI5)</f>
        <v>#REF!</v>
      </c>
      <c r="AN5" s="26">
        <v>3</v>
      </c>
    </row>
    <row r="6" spans="1:40" ht="12.75" customHeight="1">
      <c r="A6" s="174" t="s">
        <v>82</v>
      </c>
      <c r="B6" s="226" t="s">
        <v>81</v>
      </c>
      <c r="C6" s="227"/>
      <c r="D6" s="227"/>
      <c r="E6" s="16" t="e">
        <f>SUM(E4:E5)</f>
        <v>#REF!</v>
      </c>
      <c r="F6" s="16" t="e">
        <f t="shared" ref="F6:AH6" si="2">SUM(F4:F5)</f>
        <v>#REF!</v>
      </c>
      <c r="G6" s="16" t="e">
        <f t="shared" si="2"/>
        <v>#REF!</v>
      </c>
      <c r="H6" s="16" t="e">
        <f t="shared" si="2"/>
        <v>#REF!</v>
      </c>
      <c r="I6" s="16" t="e">
        <f t="shared" si="2"/>
        <v>#REF!</v>
      </c>
      <c r="J6" s="16" t="e">
        <f t="shared" si="2"/>
        <v>#REF!</v>
      </c>
      <c r="K6" s="16" t="e">
        <f t="shared" si="2"/>
        <v>#REF!</v>
      </c>
      <c r="L6" s="16" t="e">
        <f t="shared" si="2"/>
        <v>#REF!</v>
      </c>
      <c r="M6" s="16" t="e">
        <f t="shared" si="2"/>
        <v>#REF!</v>
      </c>
      <c r="N6" s="16" t="e">
        <f t="shared" si="2"/>
        <v>#REF!</v>
      </c>
      <c r="O6" s="16" t="e">
        <f t="shared" si="2"/>
        <v>#REF!</v>
      </c>
      <c r="P6" s="16" t="e">
        <f t="shared" si="2"/>
        <v>#REF!</v>
      </c>
      <c r="Q6" s="16" t="e">
        <f t="shared" si="2"/>
        <v>#REF!</v>
      </c>
      <c r="R6" s="16" t="e">
        <f t="shared" si="2"/>
        <v>#REF!</v>
      </c>
      <c r="S6" s="16" t="e">
        <f t="shared" si="2"/>
        <v>#REF!</v>
      </c>
      <c r="T6" s="16" t="e">
        <f t="shared" si="2"/>
        <v>#REF!</v>
      </c>
      <c r="U6" s="16" t="e">
        <f t="shared" si="2"/>
        <v>#REF!</v>
      </c>
      <c r="V6" s="16" t="e">
        <f t="shared" si="2"/>
        <v>#REF!</v>
      </c>
      <c r="W6" s="16" t="e">
        <f t="shared" si="2"/>
        <v>#REF!</v>
      </c>
      <c r="X6" s="16" t="e">
        <f t="shared" si="2"/>
        <v>#REF!</v>
      </c>
      <c r="Y6" s="16" t="e">
        <f t="shared" si="2"/>
        <v>#REF!</v>
      </c>
      <c r="Z6" s="16" t="e">
        <f t="shared" si="2"/>
        <v>#REF!</v>
      </c>
      <c r="AA6" s="16" t="e">
        <f t="shared" si="2"/>
        <v>#REF!</v>
      </c>
      <c r="AB6" s="16" t="e">
        <f t="shared" si="2"/>
        <v>#REF!</v>
      </c>
      <c r="AC6" s="16" t="e">
        <f t="shared" si="2"/>
        <v>#REF!</v>
      </c>
      <c r="AD6" s="16" t="e">
        <f t="shared" si="2"/>
        <v>#REF!</v>
      </c>
      <c r="AE6" s="16" t="e">
        <f t="shared" si="2"/>
        <v>#REF!</v>
      </c>
      <c r="AF6" s="16" t="e">
        <f t="shared" si="2"/>
        <v>#REF!</v>
      </c>
      <c r="AG6" s="16" t="e">
        <f t="shared" si="2"/>
        <v>#REF!</v>
      </c>
      <c r="AH6" s="16" t="e">
        <f t="shared" si="2"/>
        <v>#REF!</v>
      </c>
      <c r="AI6" s="16" t="e">
        <f>SUM(AI4:AI5)</f>
        <v>#REF!</v>
      </c>
      <c r="AJ6" s="16" t="e">
        <f>SUM(E6:AI6)</f>
        <v>#REF!</v>
      </c>
      <c r="AK6" s="65" t="e">
        <f>AVERAGE(E6:AI6)</f>
        <v>#REF!</v>
      </c>
      <c r="AL6" s="66" t="e">
        <f t="shared" si="0"/>
        <v>#REF!</v>
      </c>
      <c r="AM6" s="65" t="e">
        <f t="shared" si="1"/>
        <v>#REF!</v>
      </c>
      <c r="AN6" s="26">
        <v>4</v>
      </c>
    </row>
    <row r="7" spans="1:40" s="17" customFormat="1" ht="3" customHeight="1">
      <c r="A7" s="33"/>
      <c r="AK7" s="33"/>
      <c r="AL7" s="33"/>
      <c r="AM7" s="33"/>
      <c r="AN7" s="26">
        <v>5</v>
      </c>
    </row>
    <row r="8" spans="1:40" ht="12.75" customHeight="1">
      <c r="A8" s="174" t="s">
        <v>82</v>
      </c>
      <c r="B8" s="228" t="s">
        <v>105</v>
      </c>
      <c r="C8" s="229"/>
      <c r="D8" s="229"/>
      <c r="E8" s="14">
        <f>SUMIFS(CERNER!$N:$N,
CERNER!$P:$P,"MED",
CERNER!$Q:$Q,"E",
CERNER!$E:$E,DATE(2013,VLOOKUP($B$2,MD!$B$2:$C$13,2,FALSE),E$3))</f>
        <v>0</v>
      </c>
      <c r="F8" s="14">
        <f>SUMIFS(CERNER!$N:$N,
CERNER!$P:$P,"MED",
CERNER!$Q:$Q,"E",
CERNER!$E:$E,DATE(2013,VLOOKUP($B$2,MD!$B$2:$C$13,2,FALSE),F$3))</f>
        <v>0</v>
      </c>
      <c r="G8" s="14">
        <f>SUMIFS(CERNER!$N:$N,
CERNER!$P:$P,"MED",
CERNER!$Q:$Q,"E",
CERNER!$E:$E,DATE(2013,VLOOKUP($B$2,MD!$B$2:$C$13,2,FALSE),G$3))</f>
        <v>0</v>
      </c>
      <c r="H8" s="14">
        <f>SUMIFS(CERNER!$N:$N,
CERNER!$P:$P,"MED",
CERNER!$Q:$Q,"E",
CERNER!$E:$E,DATE(2013,VLOOKUP($B$2,MD!$B$2:$C$13,2,FALSE),H$3))</f>
        <v>0</v>
      </c>
      <c r="I8" s="14">
        <f>SUMIFS(CERNER!$N:$N,
CERNER!$P:$P,"MED",
CERNER!$Q:$Q,"E",
CERNER!$E:$E,DATE(2013,VLOOKUP($B$2,MD!$B$2:$C$13,2,FALSE),I$3))</f>
        <v>0</v>
      </c>
      <c r="J8" s="29">
        <f>SUMIFS(CERNER!$N:$N,
CERNER!$P:$P,"MED",
CERNER!$Q:$Q,"E",
CERNER!$E:$E,DATE(2013,VLOOKUP($B$2,MD!$B$2:$C$13,2,FALSE),J$3))</f>
        <v>0</v>
      </c>
      <c r="K8" s="29">
        <f>SUMIFS(CERNER!$N:$N,
CERNER!$P:$P,"MED",
CERNER!$Q:$Q,"E",
CERNER!$E:$E,DATE(2013,VLOOKUP($B$2,MD!$B$2:$C$13,2,FALSE),K$3))</f>
        <v>0</v>
      </c>
      <c r="L8" s="14">
        <f>SUMIFS(CERNER!$N:$N,
CERNER!$P:$P,"MED",
CERNER!$Q:$Q,"E",
CERNER!$E:$E,DATE(2013,VLOOKUP($B$2,MD!$B$2:$C$13,2,FALSE),L$3))</f>
        <v>0</v>
      </c>
      <c r="M8" s="14">
        <f>SUMIFS(CERNER!$N:$N,
CERNER!$P:$P,"MED",
CERNER!$Q:$Q,"E",
CERNER!$E:$E,DATE(2013,VLOOKUP($B$2,MD!$B$2:$C$13,2,FALSE),M$3))</f>
        <v>0</v>
      </c>
      <c r="N8" s="14">
        <f>SUMIFS(CERNER!$N:$N,
CERNER!$P:$P,"MED",
CERNER!$Q:$Q,"E",
CERNER!$E:$E,DATE(2013,VLOOKUP($B$2,MD!$B$2:$C$13,2,FALSE),N$3))</f>
        <v>0</v>
      </c>
      <c r="O8" s="14">
        <f>SUMIFS(CERNER!$N:$N,
CERNER!$P:$P,"MED",
CERNER!$Q:$Q,"E",
CERNER!$E:$E,DATE(2013,VLOOKUP($B$2,MD!$B$2:$C$13,2,FALSE),O$3))</f>
        <v>0</v>
      </c>
      <c r="P8" s="14">
        <f>SUMIFS(CERNER!$N:$N,
CERNER!$P:$P,"MED",
CERNER!$Q:$Q,"E",
CERNER!$E:$E,DATE(2013,VLOOKUP($B$2,MD!$B$2:$C$13,2,FALSE),P$3))</f>
        <v>0</v>
      </c>
      <c r="Q8" s="29">
        <f>SUMIFS(CERNER!$N:$N,
CERNER!$P:$P,"MED",
CERNER!$Q:$Q,"E",
CERNER!$E:$E,DATE(2013,VLOOKUP($B$2,MD!$B$2:$C$13,2,FALSE),Q$3))</f>
        <v>0</v>
      </c>
      <c r="R8" s="29">
        <f>SUMIFS(CERNER!$N:$N,
CERNER!$P:$P,"MED",
CERNER!$Q:$Q,"E",
CERNER!$E:$E,DATE(2013,VLOOKUP($B$2,MD!$B$2:$C$13,2,FALSE),R$3))</f>
        <v>0</v>
      </c>
      <c r="S8" s="14">
        <f>SUMIFS(CERNER!$N:$N,
CERNER!$P:$P,"MED",
CERNER!$Q:$Q,"E",
CERNER!$E:$E,DATE(2013,VLOOKUP($B$2,MD!$B$2:$C$13,2,FALSE),S$3))</f>
        <v>0</v>
      </c>
      <c r="T8" s="14">
        <f>SUMIFS(CERNER!$N:$N,
CERNER!$P:$P,"MED",
CERNER!$Q:$Q,"E",
CERNER!$E:$E,DATE(2013,VLOOKUP($B$2,MD!$B$2:$C$13,2,FALSE),T$3))</f>
        <v>0</v>
      </c>
      <c r="U8" s="14">
        <f>SUMIFS(CERNER!$N:$N,
CERNER!$P:$P,"MED",
CERNER!$Q:$Q,"E",
CERNER!$E:$E,DATE(2013,VLOOKUP($B$2,MD!$B$2:$C$13,2,FALSE),U$3))</f>
        <v>0</v>
      </c>
      <c r="V8" s="14">
        <f>SUMIFS(CERNER!$N:$N,
CERNER!$P:$P,"MED",
CERNER!$Q:$Q,"E",
CERNER!$E:$E,DATE(2013,VLOOKUP($B$2,MD!$B$2:$C$13,2,FALSE),V$3))</f>
        <v>0</v>
      </c>
      <c r="W8" s="14">
        <f>SUMIFS(CERNER!$N:$N,
CERNER!$P:$P,"MED",
CERNER!$Q:$Q,"E",
CERNER!$E:$E,DATE(2013,VLOOKUP($B$2,MD!$B$2:$C$13,2,FALSE),W$3))</f>
        <v>0</v>
      </c>
      <c r="X8" s="29">
        <f>SUMIFS(CERNER!$N:$N,
CERNER!$P:$P,"MED",
CERNER!$Q:$Q,"E",
CERNER!$E:$E,DATE(2013,VLOOKUP($B$2,MD!$B$2:$C$13,2,FALSE),X$3))</f>
        <v>0</v>
      </c>
      <c r="Y8" s="29">
        <f>SUMIFS(CERNER!$N:$N,
CERNER!$P:$P,"MED",
CERNER!$Q:$Q,"E",
CERNER!$E:$E,DATE(2013,VLOOKUP($B$2,MD!$B$2:$C$13,2,FALSE),Y$3))</f>
        <v>0</v>
      </c>
      <c r="Z8" s="14">
        <f>SUMIFS(CERNER!$N:$N,
CERNER!$P:$P,"MED",
CERNER!$Q:$Q,"E",
CERNER!$E:$E,DATE(2013,VLOOKUP($B$2,MD!$B$2:$C$13,2,FALSE),Z$3))</f>
        <v>0</v>
      </c>
      <c r="AA8" s="14">
        <f>SUMIFS(CERNER!$N:$N,
CERNER!$P:$P,"MED",
CERNER!$Q:$Q,"E",
CERNER!$E:$E,DATE(2013,VLOOKUP($B$2,MD!$B$2:$C$13,2,FALSE),AA$3))</f>
        <v>0</v>
      </c>
      <c r="AB8" s="14">
        <f>SUMIFS(CERNER!$N:$N,
CERNER!$P:$P,"MED",
CERNER!$Q:$Q,"E",
CERNER!$E:$E,DATE(2013,VLOOKUP($B$2,MD!$B$2:$C$13,2,FALSE),AB$3))</f>
        <v>0</v>
      </c>
      <c r="AC8" s="14">
        <f>SUMIFS(CERNER!$N:$N,
CERNER!$P:$P,"MED",
CERNER!$Q:$Q,"E",
CERNER!$E:$E,DATE(2013,VLOOKUP($B$2,MD!$B$2:$C$13,2,FALSE),AC$3))</f>
        <v>0</v>
      </c>
      <c r="AD8" s="14">
        <f>SUMIFS(CERNER!$N:$N,
CERNER!$P:$P,"MED",
CERNER!$Q:$Q,"E",
CERNER!$E:$E,DATE(2013,VLOOKUP($B$2,MD!$B$2:$C$13,2,FALSE),AD$3))</f>
        <v>0</v>
      </c>
      <c r="AE8" s="29">
        <f>SUMIFS(CERNER!$N:$N,
CERNER!$P:$P,"MED",
CERNER!$Q:$Q,"E",
CERNER!$E:$E,DATE(2013,VLOOKUP($B$2,MD!$B$2:$C$13,2,FALSE),AE$3))</f>
        <v>0</v>
      </c>
      <c r="AF8" s="29">
        <f>SUMIFS(CERNER!$N:$N,
CERNER!$P:$P,"MED",
CERNER!$Q:$Q,"E",
CERNER!$E:$E,DATE(2013,VLOOKUP($B$2,MD!$B$2:$C$13,2,FALSE),AF$3))</f>
        <v>0</v>
      </c>
      <c r="AG8" s="14">
        <f>SUMIFS(CERNER!$N:$N,
CERNER!$P:$P,"MED",
CERNER!$Q:$Q,"E",
CERNER!$E:$E,DATE(2013,VLOOKUP($B$2,MD!$B$2:$C$13,2,FALSE),AG$3))</f>
        <v>0</v>
      </c>
      <c r="AH8" s="14">
        <f>SUMIFS(CERNER!$N:$N,
CERNER!$P:$P,"MED",
CERNER!$Q:$Q,"E",
CERNER!$E:$E,DATE(2013,VLOOKUP($B$2,MD!$B$2:$C$13,2,FALSE),AH$3))</f>
        <v>0</v>
      </c>
      <c r="AI8" s="14">
        <f>SUMIFS(CERNER!$N:$N,
CERNER!$P:$P,"MED",
CERNER!$Q:$Q,"E",
CERNER!$E:$E,DATE(2013,VLOOKUP($B$2,MD!$B$2:$C$13,2,FALSE),AI$3))</f>
        <v>0</v>
      </c>
      <c r="AJ8" s="30">
        <f>SUM(E8:AI8)</f>
        <v>0</v>
      </c>
      <c r="AK8" s="61">
        <f>AVERAGE(E8:AI8)</f>
        <v>0</v>
      </c>
      <c r="AL8" s="62">
        <f t="shared" ref="AL8:AL10" si="3">MIN(E8:AI8)</f>
        <v>0</v>
      </c>
      <c r="AM8" s="61">
        <f t="shared" ref="AM8:AM10" si="4">MAX(E8:AI8)</f>
        <v>0</v>
      </c>
      <c r="AN8" s="26">
        <v>6</v>
      </c>
    </row>
    <row r="9" spans="1:40" ht="12.75" customHeight="1">
      <c r="A9" s="174" t="s">
        <v>82</v>
      </c>
      <c r="B9" s="230" t="s">
        <v>106</v>
      </c>
      <c r="C9" s="231"/>
      <c r="D9" s="231"/>
      <c r="E9" s="15">
        <f>SUMIFS(CERNER!$N:$N,
CERNER!$P:$P,"CHIR",
CERNER!$Q:$Q,"E",
CERNER!$E:$E,DATE(2013,VLOOKUP($B$2,MD!$B$2:$C$13,2,FALSE),E$3))</f>
        <v>0</v>
      </c>
      <c r="F9" s="15">
        <f>SUMIFS(CERNER!$N:$N,
CERNER!$P:$P,"CHIR",
CERNER!$Q:$Q,"E",
CERNER!$E:$E,DATE(2013,VLOOKUP($B$2,MD!$B$2:$C$13,2,FALSE),F$3))</f>
        <v>0</v>
      </c>
      <c r="G9" s="15">
        <f>SUMIFS(CERNER!$N:$N,
CERNER!$P:$P,"CHIR",
CERNER!$Q:$Q,"E",
CERNER!$E:$E,DATE(2013,VLOOKUP($B$2,MD!$B$2:$C$13,2,FALSE),G$3))</f>
        <v>0</v>
      </c>
      <c r="H9" s="15">
        <f>SUMIFS(CERNER!$N:$N,
CERNER!$P:$P,"CHIR",
CERNER!$Q:$Q,"E",
CERNER!$E:$E,DATE(2013,VLOOKUP($B$2,MD!$B$2:$C$13,2,FALSE),H$3))</f>
        <v>0</v>
      </c>
      <c r="I9" s="15">
        <f>SUMIFS(CERNER!$N:$N,
CERNER!$P:$P,"CHIR",
CERNER!$Q:$Q,"E",
CERNER!$E:$E,DATE(2013,VLOOKUP($B$2,MD!$B$2:$C$13,2,FALSE),I$3))</f>
        <v>0</v>
      </c>
      <c r="J9" s="31">
        <f>SUMIFS(CERNER!$N:$N,
CERNER!$P:$P,"CHIR",
CERNER!$Q:$Q,"E",
CERNER!$E:$E,DATE(2013,VLOOKUP($B$2,MD!$B$2:$C$13,2,FALSE),J$3))</f>
        <v>0</v>
      </c>
      <c r="K9" s="31">
        <f>SUMIFS(CERNER!$N:$N,
CERNER!$P:$P,"CHIR",
CERNER!$Q:$Q,"E",
CERNER!$E:$E,DATE(2013,VLOOKUP($B$2,MD!$B$2:$C$13,2,FALSE),K$3))</f>
        <v>0</v>
      </c>
      <c r="L9" s="15">
        <f>SUMIFS(CERNER!$N:$N,
CERNER!$P:$P,"CHIR",
CERNER!$Q:$Q,"E",
CERNER!$E:$E,DATE(2013,VLOOKUP($B$2,MD!$B$2:$C$13,2,FALSE),L$3))</f>
        <v>0</v>
      </c>
      <c r="M9" s="15">
        <f>SUMIFS(CERNER!$N:$N,
CERNER!$P:$P,"CHIR",
CERNER!$Q:$Q,"E",
CERNER!$E:$E,DATE(2013,VLOOKUP($B$2,MD!$B$2:$C$13,2,FALSE),M$3))</f>
        <v>0</v>
      </c>
      <c r="N9" s="15">
        <f>SUMIFS(CERNER!$N:$N,
CERNER!$P:$P,"CHIR",
CERNER!$Q:$Q,"E",
CERNER!$E:$E,DATE(2013,VLOOKUP($B$2,MD!$B$2:$C$13,2,FALSE),N$3))</f>
        <v>0</v>
      </c>
      <c r="O9" s="15">
        <f>SUMIFS(CERNER!$N:$N,
CERNER!$P:$P,"CHIR",
CERNER!$Q:$Q,"E",
CERNER!$E:$E,DATE(2013,VLOOKUP($B$2,MD!$B$2:$C$13,2,FALSE),O$3))</f>
        <v>0</v>
      </c>
      <c r="P9" s="15">
        <f>SUMIFS(CERNER!$N:$N,
CERNER!$P:$P,"CHIR",
CERNER!$Q:$Q,"E",
CERNER!$E:$E,DATE(2013,VLOOKUP($B$2,MD!$B$2:$C$13,2,FALSE),P$3))</f>
        <v>0</v>
      </c>
      <c r="Q9" s="31">
        <f>SUMIFS(CERNER!$N:$N,
CERNER!$P:$P,"CHIR",
CERNER!$Q:$Q,"E",
CERNER!$E:$E,DATE(2013,VLOOKUP($B$2,MD!$B$2:$C$13,2,FALSE),Q$3))</f>
        <v>0</v>
      </c>
      <c r="R9" s="31">
        <f>SUMIFS(CERNER!$N:$N,
CERNER!$P:$P,"CHIR",
CERNER!$Q:$Q,"E",
CERNER!$E:$E,DATE(2013,VLOOKUP($B$2,MD!$B$2:$C$13,2,FALSE),R$3))</f>
        <v>0</v>
      </c>
      <c r="S9" s="15">
        <f>SUMIFS(CERNER!$N:$N,
CERNER!$P:$P,"CHIR",
CERNER!$Q:$Q,"E",
CERNER!$E:$E,DATE(2013,VLOOKUP($B$2,MD!$B$2:$C$13,2,FALSE),S$3))</f>
        <v>0</v>
      </c>
      <c r="T9" s="15">
        <f>SUMIFS(CERNER!$N:$N,
CERNER!$P:$P,"CHIR",
CERNER!$Q:$Q,"E",
CERNER!$E:$E,DATE(2013,VLOOKUP($B$2,MD!$B$2:$C$13,2,FALSE),T$3))</f>
        <v>0</v>
      </c>
      <c r="U9" s="15">
        <f>SUMIFS(CERNER!$N:$N,
CERNER!$P:$P,"CHIR",
CERNER!$Q:$Q,"E",
CERNER!$E:$E,DATE(2013,VLOOKUP($B$2,MD!$B$2:$C$13,2,FALSE),U$3))</f>
        <v>0</v>
      </c>
      <c r="V9" s="15">
        <f>SUMIFS(CERNER!$N:$N,
CERNER!$P:$P,"CHIR",
CERNER!$Q:$Q,"E",
CERNER!$E:$E,DATE(2013,VLOOKUP($B$2,MD!$B$2:$C$13,2,FALSE),V$3))</f>
        <v>0</v>
      </c>
      <c r="W9" s="15">
        <f>SUMIFS(CERNER!$N:$N,
CERNER!$P:$P,"CHIR",
CERNER!$Q:$Q,"E",
CERNER!$E:$E,DATE(2013,VLOOKUP($B$2,MD!$B$2:$C$13,2,FALSE),W$3))</f>
        <v>0</v>
      </c>
      <c r="X9" s="31">
        <f>SUMIFS(CERNER!$N:$N,
CERNER!$P:$P,"CHIR",
CERNER!$Q:$Q,"E",
CERNER!$E:$E,DATE(2013,VLOOKUP($B$2,MD!$B$2:$C$13,2,FALSE),X$3))</f>
        <v>0</v>
      </c>
      <c r="Y9" s="31">
        <f>SUMIFS(CERNER!$N:$N,
CERNER!$P:$P,"CHIR",
CERNER!$Q:$Q,"E",
CERNER!$E:$E,DATE(2013,VLOOKUP($B$2,MD!$B$2:$C$13,2,FALSE),Y$3))</f>
        <v>0</v>
      </c>
      <c r="Z9" s="15">
        <f>SUMIFS(CERNER!$N:$N,
CERNER!$P:$P,"CHIR",
CERNER!$Q:$Q,"E",
CERNER!$E:$E,DATE(2013,VLOOKUP($B$2,MD!$B$2:$C$13,2,FALSE),Z$3))</f>
        <v>0</v>
      </c>
      <c r="AA9" s="15">
        <f>SUMIFS(CERNER!$N:$N,
CERNER!$P:$P,"CHIR",
CERNER!$Q:$Q,"E",
CERNER!$E:$E,DATE(2013,VLOOKUP($B$2,MD!$B$2:$C$13,2,FALSE),AA$3))</f>
        <v>0</v>
      </c>
      <c r="AB9" s="15">
        <f>SUMIFS(CERNER!$N:$N,
CERNER!$P:$P,"CHIR",
CERNER!$Q:$Q,"E",
CERNER!$E:$E,DATE(2013,VLOOKUP($B$2,MD!$B$2:$C$13,2,FALSE),AB$3))</f>
        <v>0</v>
      </c>
      <c r="AC9" s="15">
        <f>SUMIFS(CERNER!$N:$N,
CERNER!$P:$P,"CHIR",
CERNER!$Q:$Q,"E",
CERNER!$E:$E,DATE(2013,VLOOKUP($B$2,MD!$B$2:$C$13,2,FALSE),AC$3))</f>
        <v>0</v>
      </c>
      <c r="AD9" s="15">
        <f>SUMIFS(CERNER!$N:$N,
CERNER!$P:$P,"CHIR",
CERNER!$Q:$Q,"E",
CERNER!$E:$E,DATE(2013,VLOOKUP($B$2,MD!$B$2:$C$13,2,FALSE),AD$3))</f>
        <v>0</v>
      </c>
      <c r="AE9" s="31">
        <f>SUMIFS(CERNER!$N:$N,
CERNER!$P:$P,"CHIR",
CERNER!$Q:$Q,"E",
CERNER!$E:$E,DATE(2013,VLOOKUP($B$2,MD!$B$2:$C$13,2,FALSE),AE$3))</f>
        <v>0</v>
      </c>
      <c r="AF9" s="31">
        <f>SUMIFS(CERNER!$N:$N,
CERNER!$P:$P,"CHIR",
CERNER!$Q:$Q,"E",
CERNER!$E:$E,DATE(2013,VLOOKUP($B$2,MD!$B$2:$C$13,2,FALSE),AF$3))</f>
        <v>0</v>
      </c>
      <c r="AG9" s="15">
        <f>SUMIFS(CERNER!$N:$N,
CERNER!$P:$P,"CHIR",
CERNER!$Q:$Q,"E",
CERNER!$E:$E,DATE(2013,VLOOKUP($B$2,MD!$B$2:$C$13,2,FALSE),AG$3))</f>
        <v>0</v>
      </c>
      <c r="AH9" s="15">
        <f>SUMIFS(CERNER!$N:$N,
CERNER!$P:$P,"CHIR",
CERNER!$Q:$Q,"E",
CERNER!$E:$E,DATE(2013,VLOOKUP($B$2,MD!$B$2:$C$13,2,FALSE),AH$3))</f>
        <v>0</v>
      </c>
      <c r="AI9" s="15">
        <f>SUMIFS(CERNER!$N:$N,
CERNER!$P:$P,"CHIR",
CERNER!$Q:$Q,"E",
CERNER!$E:$E,DATE(2013,VLOOKUP($B$2,MD!$B$2:$C$13,2,FALSE),AI$3))</f>
        <v>0</v>
      </c>
      <c r="AJ9" s="32">
        <f>SUM(E9:AI9)</f>
        <v>0</v>
      </c>
      <c r="AK9" s="63">
        <f>AVERAGE(E9:AI9)</f>
        <v>0</v>
      </c>
      <c r="AL9" s="64">
        <f t="shared" si="3"/>
        <v>0</v>
      </c>
      <c r="AM9" s="63">
        <f t="shared" si="4"/>
        <v>0</v>
      </c>
      <c r="AN9" s="26">
        <v>7</v>
      </c>
    </row>
    <row r="10" spans="1:40" ht="12.75" customHeight="1">
      <c r="A10" s="174" t="s">
        <v>82</v>
      </c>
      <c r="B10" s="226" t="s">
        <v>57</v>
      </c>
      <c r="C10" s="227"/>
      <c r="D10" s="227"/>
      <c r="E10" s="16">
        <f>SUM(E8:E9)</f>
        <v>0</v>
      </c>
      <c r="F10" s="16">
        <f>SUM(F8:F9)</f>
        <v>0</v>
      </c>
      <c r="G10" s="16">
        <f>SUM(G8:G9)</f>
        <v>0</v>
      </c>
      <c r="H10" s="16">
        <f>SUM(H8:H9)</f>
        <v>0</v>
      </c>
      <c r="I10" s="16">
        <f>SUM(I8:I9)</f>
        <v>0</v>
      </c>
      <c r="J10" s="16">
        <f t="shared" ref="J10:P10" si="5">SUM(J8:J9)</f>
        <v>0</v>
      </c>
      <c r="K10" s="16">
        <f t="shared" si="5"/>
        <v>0</v>
      </c>
      <c r="L10" s="16">
        <f t="shared" si="5"/>
        <v>0</v>
      </c>
      <c r="M10" s="16">
        <f t="shared" si="5"/>
        <v>0</v>
      </c>
      <c r="N10" s="16">
        <f t="shared" si="5"/>
        <v>0</v>
      </c>
      <c r="O10" s="16">
        <f t="shared" si="5"/>
        <v>0</v>
      </c>
      <c r="P10" s="16">
        <f t="shared" si="5"/>
        <v>0</v>
      </c>
      <c r="Q10" s="16">
        <f>SUM(Q8:Q9)</f>
        <v>0</v>
      </c>
      <c r="R10" s="16">
        <f t="shared" ref="R10:AI10" si="6">SUM(R8:R9)</f>
        <v>0</v>
      </c>
      <c r="S10" s="16">
        <f t="shared" si="6"/>
        <v>0</v>
      </c>
      <c r="T10" s="16">
        <f t="shared" si="6"/>
        <v>0</v>
      </c>
      <c r="U10" s="16">
        <f t="shared" si="6"/>
        <v>0</v>
      </c>
      <c r="V10" s="16">
        <f t="shared" si="6"/>
        <v>0</v>
      </c>
      <c r="W10" s="16">
        <f t="shared" si="6"/>
        <v>0</v>
      </c>
      <c r="X10" s="16">
        <f t="shared" si="6"/>
        <v>0</v>
      </c>
      <c r="Y10" s="16">
        <f t="shared" si="6"/>
        <v>0</v>
      </c>
      <c r="Z10" s="16">
        <f t="shared" si="6"/>
        <v>0</v>
      </c>
      <c r="AA10" s="16">
        <f t="shared" si="6"/>
        <v>0</v>
      </c>
      <c r="AB10" s="16">
        <f t="shared" si="6"/>
        <v>0</v>
      </c>
      <c r="AC10" s="16">
        <f t="shared" si="6"/>
        <v>0</v>
      </c>
      <c r="AD10" s="16">
        <f t="shared" si="6"/>
        <v>0</v>
      </c>
      <c r="AE10" s="16">
        <f t="shared" si="6"/>
        <v>0</v>
      </c>
      <c r="AF10" s="16">
        <f t="shared" si="6"/>
        <v>0</v>
      </c>
      <c r="AG10" s="16">
        <f t="shared" si="6"/>
        <v>0</v>
      </c>
      <c r="AH10" s="16">
        <f t="shared" si="6"/>
        <v>0</v>
      </c>
      <c r="AI10" s="16">
        <f t="shared" si="6"/>
        <v>0</v>
      </c>
      <c r="AJ10" s="16">
        <f>SUM(E10:AI10)</f>
        <v>0</v>
      </c>
      <c r="AK10" s="65">
        <f>AVERAGE(E10:AI10)</f>
        <v>0</v>
      </c>
      <c r="AL10" s="66">
        <f t="shared" si="3"/>
        <v>0</v>
      </c>
      <c r="AM10" s="65">
        <f t="shared" si="4"/>
        <v>0</v>
      </c>
      <c r="AN10" s="26">
        <v>8</v>
      </c>
    </row>
    <row r="11" spans="1:40" ht="3" customHeight="1">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34"/>
      <c r="AN11" s="26">
        <v>9</v>
      </c>
    </row>
    <row r="12" spans="1:40" ht="12.75" customHeight="1">
      <c r="A12" s="174" t="s">
        <v>82</v>
      </c>
      <c r="B12" s="228" t="s">
        <v>107</v>
      </c>
      <c r="C12" s="229"/>
      <c r="D12" s="229"/>
      <c r="E12" s="14">
        <f>SUMIFS(CERNER!$N:$N,
CERNER!$P:$P,"MED",
CERNER!$Q:$Q,"H",
CERNER!$E:$E,DATE(2013,VLOOKUP($B$2,MD!$B$2:$C$13,2,FALSE),E$3))</f>
        <v>0</v>
      </c>
      <c r="F12" s="14">
        <f>SUMIFS(CERNER!$N:$N,
CERNER!$P:$P,"MED",
CERNER!$Q:$Q,"H",
CERNER!$E:$E,DATE(2013,VLOOKUP($B$2,MD!$B$2:$C$13,2,FALSE),F$3))</f>
        <v>0</v>
      </c>
      <c r="G12" s="14">
        <f>SUMIFS(CERNER!$N:$N,
CERNER!$P:$P,"MED",
CERNER!$Q:$Q,"H",
CERNER!$E:$E,DATE(2013,VLOOKUP($B$2,MD!$B$2:$C$13,2,FALSE),G$3))</f>
        <v>0</v>
      </c>
      <c r="H12" s="14">
        <f>SUMIFS(CERNER!$N:$N,
CERNER!$P:$P,"MED",
CERNER!$Q:$Q,"H",
CERNER!$E:$E,DATE(2013,VLOOKUP($B$2,MD!$B$2:$C$13,2,FALSE),H$3))</f>
        <v>0</v>
      </c>
      <c r="I12" s="14">
        <f>SUMIFS(CERNER!$N:$N,
CERNER!$P:$P,"MED",
CERNER!$Q:$Q,"H",
CERNER!$E:$E,DATE(2013,VLOOKUP($B$2,MD!$B$2:$C$13,2,FALSE),I$3))</f>
        <v>0</v>
      </c>
      <c r="J12" s="29">
        <f>SUMIFS(CERNER!$N:$N,
CERNER!$P:$P,"MED",
CERNER!$Q:$Q,"H",
CERNER!$E:$E,DATE(2013,VLOOKUP($B$2,MD!$B$2:$C$13,2,FALSE),J$3))</f>
        <v>0</v>
      </c>
      <c r="K12" s="29">
        <f>SUMIFS(CERNER!$N:$N,
CERNER!$P:$P,"MED",
CERNER!$Q:$Q,"H",
CERNER!$E:$E,DATE(2013,VLOOKUP($B$2,MD!$B$2:$C$13,2,FALSE),K$3))</f>
        <v>0</v>
      </c>
      <c r="L12" s="14">
        <f>SUMIFS(CERNER!$N:$N,
CERNER!$P:$P,"MED",
CERNER!$Q:$Q,"H",
CERNER!$E:$E,DATE(2013,VLOOKUP($B$2,MD!$B$2:$C$13,2,FALSE),L$3))</f>
        <v>0</v>
      </c>
      <c r="M12" s="14">
        <f>SUMIFS(CERNER!$N:$N,
CERNER!$P:$P,"MED",
CERNER!$Q:$Q,"H",
CERNER!$E:$E,DATE(2013,VLOOKUP($B$2,MD!$B$2:$C$13,2,FALSE),M$3))</f>
        <v>0</v>
      </c>
      <c r="N12" s="14">
        <f>SUMIFS(CERNER!$N:$N,
CERNER!$P:$P,"MED",
CERNER!$Q:$Q,"H",
CERNER!$E:$E,DATE(2013,VLOOKUP($B$2,MD!$B$2:$C$13,2,FALSE),N$3))</f>
        <v>0</v>
      </c>
      <c r="O12" s="14">
        <f>SUMIFS(CERNER!$N:$N,
CERNER!$P:$P,"MED",
CERNER!$Q:$Q,"H",
CERNER!$E:$E,DATE(2013,VLOOKUP($B$2,MD!$B$2:$C$13,2,FALSE),O$3))</f>
        <v>0</v>
      </c>
      <c r="P12" s="14">
        <f>SUMIFS(CERNER!$N:$N,
CERNER!$P:$P,"MED",
CERNER!$Q:$Q,"H",
CERNER!$E:$E,DATE(2013,VLOOKUP($B$2,MD!$B$2:$C$13,2,FALSE),P$3))</f>
        <v>0</v>
      </c>
      <c r="Q12" s="29">
        <f>SUMIFS(CERNER!$N:$N,
CERNER!$P:$P,"MED",
CERNER!$Q:$Q,"H",
CERNER!$E:$E,DATE(2013,VLOOKUP($B$2,MD!$B$2:$C$13,2,FALSE),Q$3))</f>
        <v>0</v>
      </c>
      <c r="R12" s="29">
        <f>SUMIFS(CERNER!$N:$N,
CERNER!$P:$P,"MED",
CERNER!$Q:$Q,"H",
CERNER!$E:$E,DATE(2013,VLOOKUP($B$2,MD!$B$2:$C$13,2,FALSE),R$3))</f>
        <v>0</v>
      </c>
      <c r="S12" s="14">
        <f>SUMIFS(CERNER!$N:$N,
CERNER!$P:$P,"MED",
CERNER!$Q:$Q,"H",
CERNER!$E:$E,DATE(2013,VLOOKUP($B$2,MD!$B$2:$C$13,2,FALSE),S$3))</f>
        <v>0</v>
      </c>
      <c r="T12" s="14">
        <f>SUMIFS(CERNER!$N:$N,
CERNER!$P:$P,"MED",
CERNER!$Q:$Q,"H",
CERNER!$E:$E,DATE(2013,VLOOKUP($B$2,MD!$B$2:$C$13,2,FALSE),T$3))</f>
        <v>0</v>
      </c>
      <c r="U12" s="14">
        <f>SUMIFS(CERNER!$N:$N,
CERNER!$P:$P,"MED",
CERNER!$Q:$Q,"H",
CERNER!$E:$E,DATE(2013,VLOOKUP($B$2,MD!$B$2:$C$13,2,FALSE),U$3))</f>
        <v>0</v>
      </c>
      <c r="V12" s="14">
        <f>SUMIFS(CERNER!$N:$N,
CERNER!$P:$P,"MED",
CERNER!$Q:$Q,"H",
CERNER!$E:$E,DATE(2013,VLOOKUP($B$2,MD!$B$2:$C$13,2,FALSE),V$3))</f>
        <v>0</v>
      </c>
      <c r="W12" s="14">
        <f>SUMIFS(CERNER!$N:$N,
CERNER!$P:$P,"MED",
CERNER!$Q:$Q,"H",
CERNER!$E:$E,DATE(2013,VLOOKUP($B$2,MD!$B$2:$C$13,2,FALSE),W$3))</f>
        <v>0</v>
      </c>
      <c r="X12" s="29">
        <f>SUMIFS(CERNER!$N:$N,
CERNER!$P:$P,"MED",
CERNER!$Q:$Q,"H",
CERNER!$E:$E,DATE(2013,VLOOKUP($B$2,MD!$B$2:$C$13,2,FALSE),X$3))</f>
        <v>0</v>
      </c>
      <c r="Y12" s="29">
        <f>SUMIFS(CERNER!$N:$N,
CERNER!$P:$P,"MED",
CERNER!$Q:$Q,"H",
CERNER!$E:$E,DATE(2013,VLOOKUP($B$2,MD!$B$2:$C$13,2,FALSE),Y$3))</f>
        <v>0</v>
      </c>
      <c r="Z12" s="14">
        <f>SUMIFS(CERNER!$N:$N,
CERNER!$P:$P,"MED",
CERNER!$Q:$Q,"H",
CERNER!$E:$E,DATE(2013,VLOOKUP($B$2,MD!$B$2:$C$13,2,FALSE),Z$3))</f>
        <v>0</v>
      </c>
      <c r="AA12" s="14">
        <f>SUMIFS(CERNER!$N:$N,
CERNER!$P:$P,"MED",
CERNER!$Q:$Q,"H",
CERNER!$E:$E,DATE(2013,VLOOKUP($B$2,MD!$B$2:$C$13,2,FALSE),AA$3))</f>
        <v>0</v>
      </c>
      <c r="AB12" s="14">
        <f>SUMIFS(CERNER!$N:$N,
CERNER!$P:$P,"MED",
CERNER!$Q:$Q,"H",
CERNER!$E:$E,DATE(2013,VLOOKUP($B$2,MD!$B$2:$C$13,2,FALSE),AB$3))</f>
        <v>0</v>
      </c>
      <c r="AC12" s="14">
        <f>SUMIFS(CERNER!$N:$N,
CERNER!$P:$P,"MED",
CERNER!$Q:$Q,"H",
CERNER!$E:$E,DATE(2013,VLOOKUP($B$2,MD!$B$2:$C$13,2,FALSE),AC$3))</f>
        <v>0</v>
      </c>
      <c r="AD12" s="14">
        <f>SUMIFS(CERNER!$N:$N,
CERNER!$P:$P,"MED",
CERNER!$Q:$Q,"H",
CERNER!$E:$E,DATE(2013,VLOOKUP($B$2,MD!$B$2:$C$13,2,FALSE),AD$3))</f>
        <v>0</v>
      </c>
      <c r="AE12" s="29">
        <f>SUMIFS(CERNER!$N:$N,
CERNER!$P:$P,"MED",
CERNER!$Q:$Q,"H",
CERNER!$E:$E,DATE(2013,VLOOKUP($B$2,MD!$B$2:$C$13,2,FALSE),AE$3))</f>
        <v>0</v>
      </c>
      <c r="AF12" s="29">
        <f>SUMIFS(CERNER!$N:$N,
CERNER!$P:$P,"MED",
CERNER!$Q:$Q,"H",
CERNER!$E:$E,DATE(2013,VLOOKUP($B$2,MD!$B$2:$C$13,2,FALSE),AF$3))</f>
        <v>0</v>
      </c>
      <c r="AG12" s="14">
        <f>SUMIFS(CERNER!$N:$N,
CERNER!$P:$P,"MED",
CERNER!$Q:$Q,"H",
CERNER!$E:$E,DATE(2013,VLOOKUP($B$2,MD!$B$2:$C$13,2,FALSE),AG$3))</f>
        <v>0</v>
      </c>
      <c r="AH12" s="14">
        <f>SUMIFS(CERNER!$N:$N,
CERNER!$P:$P,"MED",
CERNER!$Q:$Q,"H",
CERNER!$E:$E,DATE(2013,VLOOKUP($B$2,MD!$B$2:$C$13,2,FALSE),AH$3))</f>
        <v>0</v>
      </c>
      <c r="AI12" s="14">
        <f>SUMIFS(CERNER!$N:$N,
CERNER!$P:$P,"MED",
CERNER!$Q:$Q,"H",
CERNER!$E:$E,DATE(2013,VLOOKUP($B$2,MD!$B$2:$C$13,2,FALSE),AI$3))</f>
        <v>0</v>
      </c>
      <c r="AJ12" s="30">
        <f>SUM(E12:AI12)</f>
        <v>0</v>
      </c>
      <c r="AK12" s="61">
        <f>AVERAGE(E12:AI12)</f>
        <v>0</v>
      </c>
      <c r="AL12" s="62">
        <f t="shared" ref="AL12:AL14" si="7">MIN(E12:AI12)</f>
        <v>0</v>
      </c>
      <c r="AM12" s="61">
        <f t="shared" ref="AM12:AM14" si="8">MAX(E12:AI12)</f>
        <v>0</v>
      </c>
      <c r="AN12" s="26">
        <v>10</v>
      </c>
    </row>
    <row r="13" spans="1:40" ht="12.75" customHeight="1">
      <c r="A13" s="174" t="s">
        <v>82</v>
      </c>
      <c r="B13" s="230" t="s">
        <v>108</v>
      </c>
      <c r="C13" s="231"/>
      <c r="D13" s="231"/>
      <c r="E13" s="15">
        <f>SUMIFS(CERNER!$N:$N,
CERNER!$P:$P,"CHIR",
CERNER!$Q:$Q,"H",
CERNER!$E:$E,DATE(2013,VLOOKUP($B$2,MD!$B$2:$C$13,2,FALSE),E$3))</f>
        <v>0</v>
      </c>
      <c r="F13" s="15">
        <f>SUMIFS(CERNER!$N:$N,
CERNER!$P:$P,"CHIR",
CERNER!$Q:$Q,"H",
CERNER!$E:$E,DATE(2013,VLOOKUP($B$2,MD!$B$2:$C$13,2,FALSE),F$3))</f>
        <v>0</v>
      </c>
      <c r="G13" s="15">
        <f>SUMIFS(CERNER!$N:$N,
CERNER!$P:$P,"CHIR",
CERNER!$Q:$Q,"H",
CERNER!$E:$E,DATE(2013,VLOOKUP($B$2,MD!$B$2:$C$13,2,FALSE),G$3))</f>
        <v>0</v>
      </c>
      <c r="H13" s="15">
        <f>SUMIFS(CERNER!$N:$N,
CERNER!$P:$P,"CHIR",
CERNER!$Q:$Q,"H",
CERNER!$E:$E,DATE(2013,VLOOKUP($B$2,MD!$B$2:$C$13,2,FALSE),H$3))</f>
        <v>0</v>
      </c>
      <c r="I13" s="15">
        <f>SUMIFS(CERNER!$N:$N,
CERNER!$P:$P,"CHIR",
CERNER!$Q:$Q,"H",
CERNER!$E:$E,DATE(2013,VLOOKUP($B$2,MD!$B$2:$C$13,2,FALSE),I$3))</f>
        <v>0</v>
      </c>
      <c r="J13" s="31">
        <f>SUMIFS(CERNER!$N:$N,
CERNER!$P:$P,"CHIR",
CERNER!$Q:$Q,"H",
CERNER!$E:$E,DATE(2013,VLOOKUP($B$2,MD!$B$2:$C$13,2,FALSE),J$3))</f>
        <v>0</v>
      </c>
      <c r="K13" s="31">
        <f>SUMIFS(CERNER!$N:$N,
CERNER!$P:$P,"CHIR",
CERNER!$Q:$Q,"H",
CERNER!$E:$E,DATE(2013,VLOOKUP($B$2,MD!$B$2:$C$13,2,FALSE),K$3))</f>
        <v>0</v>
      </c>
      <c r="L13" s="15">
        <f>SUMIFS(CERNER!$N:$N,
CERNER!$P:$P,"CHIR",
CERNER!$Q:$Q,"H",
CERNER!$E:$E,DATE(2013,VLOOKUP($B$2,MD!$B$2:$C$13,2,FALSE),L$3))</f>
        <v>0</v>
      </c>
      <c r="M13" s="15">
        <f>SUMIFS(CERNER!$N:$N,
CERNER!$P:$P,"CHIR",
CERNER!$Q:$Q,"H",
CERNER!$E:$E,DATE(2013,VLOOKUP($B$2,MD!$B$2:$C$13,2,FALSE),M$3))</f>
        <v>0</v>
      </c>
      <c r="N13" s="15">
        <f>SUMIFS(CERNER!$N:$N,
CERNER!$P:$P,"CHIR",
CERNER!$Q:$Q,"H",
CERNER!$E:$E,DATE(2013,VLOOKUP($B$2,MD!$B$2:$C$13,2,FALSE),N$3))</f>
        <v>0</v>
      </c>
      <c r="O13" s="15">
        <f>SUMIFS(CERNER!$N:$N,
CERNER!$P:$P,"CHIR",
CERNER!$Q:$Q,"H",
CERNER!$E:$E,DATE(2013,VLOOKUP($B$2,MD!$B$2:$C$13,2,FALSE),O$3))</f>
        <v>0</v>
      </c>
      <c r="P13" s="15">
        <f>SUMIFS(CERNER!$N:$N,
CERNER!$P:$P,"CHIR",
CERNER!$Q:$Q,"H",
CERNER!$E:$E,DATE(2013,VLOOKUP($B$2,MD!$B$2:$C$13,2,FALSE),P$3))</f>
        <v>0</v>
      </c>
      <c r="Q13" s="31">
        <f>SUMIFS(CERNER!$N:$N,
CERNER!$P:$P,"CHIR",
CERNER!$Q:$Q,"H",
CERNER!$E:$E,DATE(2013,VLOOKUP($B$2,MD!$B$2:$C$13,2,FALSE),Q$3))</f>
        <v>0</v>
      </c>
      <c r="R13" s="31">
        <f>SUMIFS(CERNER!$N:$N,
CERNER!$P:$P,"CHIR",
CERNER!$Q:$Q,"H",
CERNER!$E:$E,DATE(2013,VLOOKUP($B$2,MD!$B$2:$C$13,2,FALSE),R$3))</f>
        <v>0</v>
      </c>
      <c r="S13" s="15">
        <f>SUMIFS(CERNER!$N:$N,
CERNER!$P:$P,"CHIR",
CERNER!$Q:$Q,"H",
CERNER!$E:$E,DATE(2013,VLOOKUP($B$2,MD!$B$2:$C$13,2,FALSE),S$3))</f>
        <v>0</v>
      </c>
      <c r="T13" s="15">
        <f>SUMIFS(CERNER!$N:$N,
CERNER!$P:$P,"CHIR",
CERNER!$Q:$Q,"H",
CERNER!$E:$E,DATE(2013,VLOOKUP($B$2,MD!$B$2:$C$13,2,FALSE),T$3))</f>
        <v>0</v>
      </c>
      <c r="U13" s="15">
        <f>SUMIFS(CERNER!$N:$N,
CERNER!$P:$P,"CHIR",
CERNER!$Q:$Q,"H",
CERNER!$E:$E,DATE(2013,VLOOKUP($B$2,MD!$B$2:$C$13,2,FALSE),U$3))</f>
        <v>0</v>
      </c>
      <c r="V13" s="15">
        <f>SUMIFS(CERNER!$N:$N,
CERNER!$P:$P,"CHIR",
CERNER!$Q:$Q,"H",
CERNER!$E:$E,DATE(2013,VLOOKUP($B$2,MD!$B$2:$C$13,2,FALSE),V$3))</f>
        <v>0</v>
      </c>
      <c r="W13" s="15">
        <f>SUMIFS(CERNER!$N:$N,
CERNER!$P:$P,"CHIR",
CERNER!$Q:$Q,"H",
CERNER!$E:$E,DATE(2013,VLOOKUP($B$2,MD!$B$2:$C$13,2,FALSE),W$3))</f>
        <v>0</v>
      </c>
      <c r="X13" s="31">
        <f>SUMIFS(CERNER!$N:$N,
CERNER!$P:$P,"CHIR",
CERNER!$Q:$Q,"H",
CERNER!$E:$E,DATE(2013,VLOOKUP($B$2,MD!$B$2:$C$13,2,FALSE),X$3))</f>
        <v>0</v>
      </c>
      <c r="Y13" s="31">
        <f>SUMIFS(CERNER!$N:$N,
CERNER!$P:$P,"CHIR",
CERNER!$Q:$Q,"H",
CERNER!$E:$E,DATE(2013,VLOOKUP($B$2,MD!$B$2:$C$13,2,FALSE),Y$3))</f>
        <v>0</v>
      </c>
      <c r="Z13" s="15">
        <f>SUMIFS(CERNER!$N:$N,
CERNER!$P:$P,"CHIR",
CERNER!$Q:$Q,"H",
CERNER!$E:$E,DATE(2013,VLOOKUP($B$2,MD!$B$2:$C$13,2,FALSE),Z$3))</f>
        <v>0</v>
      </c>
      <c r="AA13" s="15">
        <f>SUMIFS(CERNER!$N:$N,
CERNER!$P:$P,"CHIR",
CERNER!$Q:$Q,"H",
CERNER!$E:$E,DATE(2013,VLOOKUP($B$2,MD!$B$2:$C$13,2,FALSE),AA$3))</f>
        <v>0</v>
      </c>
      <c r="AB13" s="15">
        <f>SUMIFS(CERNER!$N:$N,
CERNER!$P:$P,"CHIR",
CERNER!$Q:$Q,"H",
CERNER!$E:$E,DATE(2013,VLOOKUP($B$2,MD!$B$2:$C$13,2,FALSE),AB$3))</f>
        <v>0</v>
      </c>
      <c r="AC13" s="15">
        <f>SUMIFS(CERNER!$N:$N,
CERNER!$P:$P,"CHIR",
CERNER!$Q:$Q,"H",
CERNER!$E:$E,DATE(2013,VLOOKUP($B$2,MD!$B$2:$C$13,2,FALSE),AC$3))</f>
        <v>0</v>
      </c>
      <c r="AD13" s="15">
        <f>SUMIFS(CERNER!$N:$N,
CERNER!$P:$P,"CHIR",
CERNER!$Q:$Q,"H",
CERNER!$E:$E,DATE(2013,VLOOKUP($B$2,MD!$B$2:$C$13,2,FALSE),AD$3))</f>
        <v>0</v>
      </c>
      <c r="AE13" s="31">
        <f>SUMIFS(CERNER!$N:$N,
CERNER!$P:$P,"CHIR",
CERNER!$Q:$Q,"H",
CERNER!$E:$E,DATE(2013,VLOOKUP($B$2,MD!$B$2:$C$13,2,FALSE),AE$3))</f>
        <v>0</v>
      </c>
      <c r="AF13" s="31">
        <f>SUMIFS(CERNER!$N:$N,
CERNER!$P:$P,"CHIR",
CERNER!$Q:$Q,"H",
CERNER!$E:$E,DATE(2013,VLOOKUP($B$2,MD!$B$2:$C$13,2,FALSE),AF$3))</f>
        <v>0</v>
      </c>
      <c r="AG13" s="15">
        <f>SUMIFS(CERNER!$N:$N,
CERNER!$P:$P,"CHIR",
CERNER!$Q:$Q,"H",
CERNER!$E:$E,DATE(2013,VLOOKUP($B$2,MD!$B$2:$C$13,2,FALSE),AG$3))</f>
        <v>0</v>
      </c>
      <c r="AH13" s="15">
        <f>SUMIFS(CERNER!$N:$N,
CERNER!$P:$P,"CHIR",
CERNER!$Q:$Q,"H",
CERNER!$E:$E,DATE(2013,VLOOKUP($B$2,MD!$B$2:$C$13,2,FALSE),AH$3))</f>
        <v>0</v>
      </c>
      <c r="AI13" s="15">
        <f>SUMIFS(CERNER!$N:$N,
CERNER!$P:$P,"CHIR",
CERNER!$Q:$Q,"H",
CERNER!$E:$E,DATE(2013,VLOOKUP($B$2,MD!$B$2:$C$13,2,FALSE),AI$3))</f>
        <v>0</v>
      </c>
      <c r="AJ13" s="32">
        <f>SUM(E13:AI13)</f>
        <v>0</v>
      </c>
      <c r="AK13" s="63">
        <f>AVERAGE(E13:AI13)</f>
        <v>0</v>
      </c>
      <c r="AL13" s="64">
        <f t="shared" si="7"/>
        <v>0</v>
      </c>
      <c r="AM13" s="63">
        <f t="shared" si="8"/>
        <v>0</v>
      </c>
      <c r="AN13" s="26">
        <v>11</v>
      </c>
    </row>
    <row r="14" spans="1:40" ht="12.75" customHeight="1">
      <c r="A14" s="174" t="s">
        <v>82</v>
      </c>
      <c r="B14" s="226" t="s">
        <v>58</v>
      </c>
      <c r="C14" s="227"/>
      <c r="D14" s="227"/>
      <c r="E14" s="16">
        <f>SUM(E12:E13)</f>
        <v>0</v>
      </c>
      <c r="F14" s="16">
        <f t="shared" ref="F14:AE14" si="9">SUM(F12:F13)</f>
        <v>0</v>
      </c>
      <c r="G14" s="16">
        <f t="shared" si="9"/>
        <v>0</v>
      </c>
      <c r="H14" s="16">
        <f t="shared" si="9"/>
        <v>0</v>
      </c>
      <c r="I14" s="16">
        <f t="shared" si="9"/>
        <v>0</v>
      </c>
      <c r="J14" s="16">
        <f t="shared" si="9"/>
        <v>0</v>
      </c>
      <c r="K14" s="16">
        <f t="shared" si="9"/>
        <v>0</v>
      </c>
      <c r="L14" s="16">
        <f t="shared" si="9"/>
        <v>0</v>
      </c>
      <c r="M14" s="16">
        <f t="shared" si="9"/>
        <v>0</v>
      </c>
      <c r="N14" s="16">
        <f t="shared" si="9"/>
        <v>0</v>
      </c>
      <c r="O14" s="16">
        <f t="shared" si="9"/>
        <v>0</v>
      </c>
      <c r="P14" s="16">
        <f t="shared" si="9"/>
        <v>0</v>
      </c>
      <c r="Q14" s="16">
        <f t="shared" si="9"/>
        <v>0</v>
      </c>
      <c r="R14" s="16">
        <f t="shared" si="9"/>
        <v>0</v>
      </c>
      <c r="S14" s="16">
        <f t="shared" si="9"/>
        <v>0</v>
      </c>
      <c r="T14" s="16">
        <f t="shared" si="9"/>
        <v>0</v>
      </c>
      <c r="U14" s="16">
        <f t="shared" si="9"/>
        <v>0</v>
      </c>
      <c r="V14" s="16">
        <f t="shared" si="9"/>
        <v>0</v>
      </c>
      <c r="W14" s="16">
        <f t="shared" si="9"/>
        <v>0</v>
      </c>
      <c r="X14" s="16">
        <f t="shared" si="9"/>
        <v>0</v>
      </c>
      <c r="Y14" s="16">
        <f t="shared" si="9"/>
        <v>0</v>
      </c>
      <c r="Z14" s="16">
        <f t="shared" si="9"/>
        <v>0</v>
      </c>
      <c r="AA14" s="16">
        <f t="shared" si="9"/>
        <v>0</v>
      </c>
      <c r="AB14" s="16">
        <f t="shared" si="9"/>
        <v>0</v>
      </c>
      <c r="AC14" s="16">
        <f t="shared" si="9"/>
        <v>0</v>
      </c>
      <c r="AD14" s="16">
        <f t="shared" si="9"/>
        <v>0</v>
      </c>
      <c r="AE14" s="16">
        <f t="shared" si="9"/>
        <v>0</v>
      </c>
      <c r="AF14" s="16">
        <f>SUM(AF12:AF13)</f>
        <v>0</v>
      </c>
      <c r="AG14" s="16">
        <f>SUM(AG12:AG13)</f>
        <v>0</v>
      </c>
      <c r="AH14" s="16">
        <f>SUM(AH12:AH13)</f>
        <v>0</v>
      </c>
      <c r="AI14" s="16">
        <f>SUM(AI12:AI13)</f>
        <v>0</v>
      </c>
      <c r="AJ14" s="16">
        <f>SUM(E14:AI14)</f>
        <v>0</v>
      </c>
      <c r="AK14" s="65">
        <f>AVERAGE(E14:AI14)</f>
        <v>0</v>
      </c>
      <c r="AL14" s="66">
        <f t="shared" si="7"/>
        <v>0</v>
      </c>
      <c r="AM14" s="65">
        <f t="shared" si="8"/>
        <v>0</v>
      </c>
      <c r="AN14" s="26">
        <v>12</v>
      </c>
    </row>
    <row r="15" spans="1:40">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8"/>
      <c r="AH15" s="18"/>
      <c r="AI15" s="18"/>
      <c r="AJ15" s="34"/>
      <c r="AN15" s="26">
        <v>13</v>
      </c>
    </row>
    <row r="16" spans="1:40">
      <c r="A16" s="174" t="s">
        <v>82</v>
      </c>
      <c r="B16" s="197" t="s">
        <v>91</v>
      </c>
      <c r="C16" s="198"/>
      <c r="D16" s="198"/>
      <c r="E16" s="163">
        <v>12</v>
      </c>
      <c r="F16" s="163">
        <v>21</v>
      </c>
      <c r="G16" s="163">
        <v>24</v>
      </c>
      <c r="H16" s="163">
        <v>22</v>
      </c>
      <c r="I16" s="163">
        <v>19</v>
      </c>
      <c r="J16" s="171">
        <v>16</v>
      </c>
      <c r="K16" s="171">
        <v>14</v>
      </c>
      <c r="L16" s="163">
        <v>3</v>
      </c>
      <c r="M16" s="163">
        <v>0</v>
      </c>
      <c r="N16" s="163">
        <v>0</v>
      </c>
      <c r="O16" s="163">
        <v>0</v>
      </c>
      <c r="P16" s="163">
        <v>0</v>
      </c>
      <c r="Q16" s="171">
        <v>0</v>
      </c>
      <c r="R16" s="171">
        <v>0</v>
      </c>
      <c r="S16" s="163">
        <v>0</v>
      </c>
      <c r="T16" s="163">
        <v>0</v>
      </c>
      <c r="U16" s="163">
        <v>0</v>
      </c>
      <c r="V16" s="163">
        <v>0</v>
      </c>
      <c r="W16" s="163">
        <v>0</v>
      </c>
      <c r="X16" s="171">
        <v>0</v>
      </c>
      <c r="Y16" s="171">
        <v>0</v>
      </c>
      <c r="Z16" s="163">
        <v>0</v>
      </c>
      <c r="AA16" s="163">
        <v>0</v>
      </c>
      <c r="AB16" s="163">
        <v>0</v>
      </c>
      <c r="AC16" s="163">
        <v>0</v>
      </c>
      <c r="AD16" s="163">
        <v>0</v>
      </c>
      <c r="AE16" s="171">
        <v>0</v>
      </c>
      <c r="AF16" s="171">
        <v>0</v>
      </c>
      <c r="AG16" s="163">
        <v>0</v>
      </c>
      <c r="AH16" s="163">
        <v>0</v>
      </c>
      <c r="AI16" s="163">
        <v>0</v>
      </c>
      <c r="AJ16" s="36">
        <f>SUM(E16:AI16)</f>
        <v>131</v>
      </c>
      <c r="AK16" s="68">
        <f>AVERAGE(E16:AI16)</f>
        <v>4.225806451612903</v>
      </c>
      <c r="AL16" s="69">
        <f>MIN(E16:AI16)</f>
        <v>0</v>
      </c>
      <c r="AM16" s="68">
        <f>MAX(E16:AI16)</f>
        <v>24</v>
      </c>
      <c r="AN16" s="26">
        <v>14</v>
      </c>
    </row>
    <row r="17" spans="1:40" s="17" customFormat="1">
      <c r="A17" s="33"/>
      <c r="AN17" s="26">
        <v>15</v>
      </c>
    </row>
    <row r="18" spans="1:40" s="17" customFormat="1">
      <c r="A18" s="174" t="s">
        <v>82</v>
      </c>
      <c r="B18" s="215" t="s">
        <v>115</v>
      </c>
      <c r="C18" s="217" t="s">
        <v>116</v>
      </c>
      <c r="D18" s="217"/>
      <c r="E18" s="14">
        <f>COUNTIFS(CERNER!$A:$A,7107,
CERNER!$E:$E,DATE(2013,VLOOKUP($B$2,MD!$B$2:$C$13,2,FALSE),E$3))</f>
        <v>12</v>
      </c>
      <c r="F18" s="14">
        <f>COUNTIFS(CERNER!$A:$A,7107,
CERNER!$E:$E,DATE(2013,VLOOKUP($B$2,MD!$B$2:$C$13,2,FALSE),F$3))</f>
        <v>4</v>
      </c>
      <c r="G18" s="14">
        <f>COUNTIFS(CERNER!$A:$A,7107,
CERNER!$E:$E,DATE(2013,VLOOKUP($B$2,MD!$B$2:$C$13,2,FALSE),G$3))</f>
        <v>6</v>
      </c>
      <c r="H18" s="14">
        <f>COUNTIFS(CERNER!$A:$A,7107,
CERNER!$E:$E,DATE(2013,VLOOKUP($B$2,MD!$B$2:$C$13,2,FALSE),H$3))</f>
        <v>7</v>
      </c>
      <c r="I18" s="14">
        <f>COUNTIFS(CERNER!$A:$A,7107,
CERNER!$E:$E,DATE(2013,VLOOKUP($B$2,MD!$B$2:$C$13,2,FALSE),I$3))</f>
        <v>4</v>
      </c>
      <c r="J18" s="29">
        <f>COUNTIFS(CERNER!$A:$A,7107,
CERNER!$E:$E,DATE(2013,VLOOKUP($B$2,MD!$B$2:$C$13,2,FALSE),J$3))</f>
        <v>5</v>
      </c>
      <c r="K18" s="29">
        <f>COUNTIFS(CERNER!$A:$A,7107,
CERNER!$E:$E,DATE(2013,VLOOKUP($B$2,MD!$B$2:$C$13,2,FALSE),K$3))</f>
        <v>4</v>
      </c>
      <c r="L18" s="14">
        <f>COUNTIFS(CERNER!$A:$A,7107,
CERNER!$E:$E,DATE(2013,VLOOKUP($B$2,MD!$B$2:$C$13,2,FALSE),L$3))</f>
        <v>4</v>
      </c>
      <c r="M18" s="14">
        <f>COUNTIFS(CERNER!$A:$A,7107,
CERNER!$E:$E,DATE(2013,VLOOKUP($B$2,MD!$B$2:$C$13,2,FALSE),M$3))</f>
        <v>6</v>
      </c>
      <c r="N18" s="14">
        <f>COUNTIFS(CERNER!$A:$A,7107,
CERNER!$E:$E,DATE(2013,VLOOKUP($B$2,MD!$B$2:$C$13,2,FALSE),N$3))</f>
        <v>5</v>
      </c>
      <c r="O18" s="14">
        <f>COUNTIFS(CERNER!$A:$A,7107,
CERNER!$E:$E,DATE(2013,VLOOKUP($B$2,MD!$B$2:$C$13,2,FALSE),O$3))</f>
        <v>2</v>
      </c>
      <c r="P18" s="14">
        <f>COUNTIFS(CERNER!$A:$A,7107,
CERNER!$E:$E,DATE(2013,VLOOKUP($B$2,MD!$B$2:$C$13,2,FALSE),P$3))</f>
        <v>5</v>
      </c>
      <c r="Q18" s="29">
        <f>COUNTIFS(CERNER!$A:$A,7107,
CERNER!$E:$E,DATE(2013,VLOOKUP($B$2,MD!$B$2:$C$13,2,FALSE),Q$3))</f>
        <v>4</v>
      </c>
      <c r="R18" s="29">
        <f>COUNTIFS(CERNER!$A:$A,7107,
CERNER!$E:$E,DATE(2013,VLOOKUP($B$2,MD!$B$2:$C$13,2,FALSE),R$3))</f>
        <v>3</v>
      </c>
      <c r="S18" s="14">
        <f>COUNTIFS(CERNER!$A:$A,7107,
CERNER!$E:$E,DATE(2013,VLOOKUP($B$2,MD!$B$2:$C$13,2,FALSE),S$3))</f>
        <v>13</v>
      </c>
      <c r="T18" s="14">
        <f>COUNTIFS(CERNER!$A:$A,7107,
CERNER!$E:$E,DATE(2013,VLOOKUP($B$2,MD!$B$2:$C$13,2,FALSE),T$3))</f>
        <v>10</v>
      </c>
      <c r="U18" s="14">
        <f>COUNTIFS(CERNER!$A:$A,7107,
CERNER!$E:$E,DATE(2013,VLOOKUP($B$2,MD!$B$2:$C$13,2,FALSE),U$3))</f>
        <v>7</v>
      </c>
      <c r="V18" s="14">
        <f>COUNTIFS(CERNER!$A:$A,7107,
CERNER!$E:$E,DATE(2013,VLOOKUP($B$2,MD!$B$2:$C$13,2,FALSE),V$3))</f>
        <v>3</v>
      </c>
      <c r="W18" s="14">
        <f>COUNTIFS(CERNER!$A:$A,7107,
CERNER!$E:$E,DATE(2013,VLOOKUP($B$2,MD!$B$2:$C$13,2,FALSE),W$3))</f>
        <v>1</v>
      </c>
      <c r="X18" s="29">
        <f>COUNTIFS(CERNER!$A:$A,7107,
CERNER!$E:$E,DATE(2013,VLOOKUP($B$2,MD!$B$2:$C$13,2,FALSE),X$3))</f>
        <v>6</v>
      </c>
      <c r="Y18" s="29">
        <f>COUNTIFS(CERNER!$A:$A,7107,
CERNER!$E:$E,DATE(2013,VLOOKUP($B$2,MD!$B$2:$C$13,2,FALSE),Y$3))</f>
        <v>12</v>
      </c>
      <c r="Z18" s="14">
        <f>COUNTIFS(CERNER!$A:$A,7107,
CERNER!$E:$E,DATE(2013,VLOOKUP($B$2,MD!$B$2:$C$13,2,FALSE),Z$3))</f>
        <v>4</v>
      </c>
      <c r="AA18" s="14">
        <f>COUNTIFS(CERNER!$A:$A,7107,
CERNER!$E:$E,DATE(2013,VLOOKUP($B$2,MD!$B$2:$C$13,2,FALSE),AA$3))</f>
        <v>11</v>
      </c>
      <c r="AB18" s="14">
        <f>COUNTIFS(CERNER!$A:$A,7107,
CERNER!$E:$E,DATE(2013,VLOOKUP($B$2,MD!$B$2:$C$13,2,FALSE),AB$3))</f>
        <v>12</v>
      </c>
      <c r="AC18" s="14">
        <f>COUNTIFS(CERNER!$A:$A,7107,
CERNER!$E:$E,DATE(2013,VLOOKUP($B$2,MD!$B$2:$C$13,2,FALSE),AC$3))</f>
        <v>3</v>
      </c>
      <c r="AD18" s="14">
        <f>COUNTIFS(CERNER!$A:$A,7107,
CERNER!$E:$E,DATE(2013,VLOOKUP($B$2,MD!$B$2:$C$13,2,FALSE),AD$3))</f>
        <v>7</v>
      </c>
      <c r="AE18" s="29">
        <f>COUNTIFS(CERNER!$A:$A,7107,
CERNER!$E:$E,DATE(2013,VLOOKUP($B$2,MD!$B$2:$C$13,2,FALSE),AE$3))</f>
        <v>6</v>
      </c>
      <c r="AF18" s="29">
        <f>COUNTIFS(CERNER!$A:$A,7107,
CERNER!$E:$E,DATE(2013,VLOOKUP($B$2,MD!$B$2:$C$13,2,FALSE),AF$3))</f>
        <v>10</v>
      </c>
      <c r="AG18" s="14">
        <f>COUNTIFS(CERNER!$A:$A,7107,
CERNER!$E:$E,DATE(2013,VLOOKUP($B$2,MD!$B$2:$C$13,2,FALSE),AG$3))</f>
        <v>9</v>
      </c>
      <c r="AH18" s="14">
        <f>COUNTIFS(CERNER!$A:$A,7107,
CERNER!$E:$E,DATE(2013,VLOOKUP($B$2,MD!$B$2:$C$13,2,FALSE),AH$3))</f>
        <v>12</v>
      </c>
      <c r="AI18" s="14">
        <f>COUNTIFS(CERNER!$A:$A,7107,
CERNER!$E:$E,DATE(2013,VLOOKUP($B$2,MD!$B$2:$C$13,2,FALSE),AI$3))</f>
        <v>0</v>
      </c>
      <c r="AJ18" s="36">
        <f>SUM(E18:AI18)</f>
        <v>197</v>
      </c>
      <c r="AK18" s="68">
        <f>AVERAGE(E18:AI18)</f>
        <v>6.354838709677419</v>
      </c>
      <c r="AL18" s="69">
        <f>MIN(E18:AI18)</f>
        <v>0</v>
      </c>
      <c r="AM18" s="68">
        <f>MAX(E18:AI18)</f>
        <v>13</v>
      </c>
      <c r="AN18" s="26">
        <v>16</v>
      </c>
    </row>
    <row r="19" spans="1:40" s="17" customFormat="1">
      <c r="A19" s="35" t="s">
        <v>82</v>
      </c>
      <c r="B19" s="216"/>
      <c r="C19" s="218" t="s">
        <v>117</v>
      </c>
      <c r="D19" s="218"/>
      <c r="E19" s="20">
        <v>1</v>
      </c>
      <c r="F19" s="20">
        <v>5</v>
      </c>
      <c r="G19" s="20">
        <v>6</v>
      </c>
      <c r="H19" s="20">
        <v>5</v>
      </c>
      <c r="I19" s="20">
        <v>2</v>
      </c>
      <c r="J19" s="38">
        <v>1</v>
      </c>
      <c r="K19" s="38">
        <v>5</v>
      </c>
      <c r="L19" s="20">
        <v>0</v>
      </c>
      <c r="M19" s="20">
        <v>0</v>
      </c>
      <c r="N19" s="20">
        <v>0</v>
      </c>
      <c r="O19" s="20">
        <v>0</v>
      </c>
      <c r="P19" s="20">
        <v>0</v>
      </c>
      <c r="Q19" s="38">
        <v>0</v>
      </c>
      <c r="R19" s="38">
        <v>0</v>
      </c>
      <c r="S19" s="20">
        <v>0</v>
      </c>
      <c r="T19" s="20">
        <v>0</v>
      </c>
      <c r="U19" s="20">
        <v>0</v>
      </c>
      <c r="V19" s="20">
        <v>0</v>
      </c>
      <c r="W19" s="20">
        <v>0</v>
      </c>
      <c r="X19" s="38">
        <v>0</v>
      </c>
      <c r="Y19" s="38">
        <v>0</v>
      </c>
      <c r="Z19" s="20">
        <v>0</v>
      </c>
      <c r="AA19" s="20">
        <v>0</v>
      </c>
      <c r="AB19" s="20">
        <v>0</v>
      </c>
      <c r="AC19" s="20">
        <v>0</v>
      </c>
      <c r="AD19" s="20">
        <v>0</v>
      </c>
      <c r="AE19" s="38">
        <v>0</v>
      </c>
      <c r="AF19" s="38">
        <v>0</v>
      </c>
      <c r="AG19" s="20">
        <v>0</v>
      </c>
      <c r="AH19" s="20">
        <v>0</v>
      </c>
      <c r="AI19" s="20">
        <v>0</v>
      </c>
      <c r="AJ19" s="36">
        <f>SUM(E19:AI19)</f>
        <v>25</v>
      </c>
      <c r="AK19" s="68">
        <f>AVERAGE(E19:AI19)</f>
        <v>0.80645161290322576</v>
      </c>
      <c r="AL19" s="69">
        <f>MIN(E19:AI19)</f>
        <v>0</v>
      </c>
      <c r="AM19" s="68">
        <f>MAX(E19:AI19)</f>
        <v>6</v>
      </c>
      <c r="AN19" s="26">
        <v>17</v>
      </c>
    </row>
    <row r="20" spans="1:40" s="41" customFormat="1">
      <c r="A20" s="91"/>
      <c r="AK20" s="91"/>
      <c r="AL20" s="91"/>
      <c r="AM20" s="91"/>
      <c r="AN20" s="26">
        <v>18</v>
      </c>
    </row>
    <row r="21" spans="1:40" s="17" customFormat="1" ht="15">
      <c r="A21" s="33"/>
      <c r="B21" s="192" t="s">
        <v>92</v>
      </c>
      <c r="C21" s="193"/>
      <c r="D21" s="193"/>
      <c r="E21" s="194"/>
      <c r="F21" s="194"/>
      <c r="G21" s="194"/>
      <c r="H21" s="194"/>
      <c r="I21" s="195"/>
      <c r="J21" s="195"/>
      <c r="K21" s="194"/>
      <c r="L21" s="194"/>
      <c r="M21" s="194"/>
      <c r="N21" s="194"/>
      <c r="O21" s="194"/>
      <c r="P21" s="195"/>
      <c r="Q21" s="195"/>
      <c r="R21" s="194"/>
      <c r="S21" s="194"/>
      <c r="T21" s="194"/>
      <c r="U21" s="194"/>
      <c r="V21" s="194"/>
      <c r="W21" s="195"/>
      <c r="X21" s="195"/>
      <c r="Y21" s="194"/>
      <c r="Z21" s="194"/>
      <c r="AA21" s="194"/>
      <c r="AB21" s="194"/>
      <c r="AC21" s="194"/>
      <c r="AD21" s="195"/>
      <c r="AE21" s="195"/>
      <c r="AF21" s="194"/>
      <c r="AG21" s="194"/>
      <c r="AH21" s="194"/>
      <c r="AI21" s="194"/>
      <c r="AJ21" s="193"/>
      <c r="AK21" s="193"/>
      <c r="AL21" s="193"/>
      <c r="AM21" s="203"/>
      <c r="AN21" s="26">
        <v>19</v>
      </c>
    </row>
    <row r="22" spans="1:40" s="41" customFormat="1">
      <c r="A22" s="91"/>
      <c r="B22" s="94" t="s">
        <v>121</v>
      </c>
      <c r="AK22" s="91"/>
      <c r="AL22" s="91"/>
      <c r="AM22" s="91"/>
      <c r="AN22" s="26">
        <v>20</v>
      </c>
    </row>
    <row r="23" spans="1:40" ht="12.75" customHeight="1">
      <c r="A23" s="174" t="s">
        <v>82</v>
      </c>
      <c r="B23" s="219" t="s">
        <v>101</v>
      </c>
      <c r="C23" s="211" t="s">
        <v>109</v>
      </c>
      <c r="D23" s="211"/>
      <c r="E23" s="14">
        <f>COUNTIFS(CERNER!$X:$X,"MED",
CERNER!$E:$E,DATE(2013,VLOOKUP($B$2,MD!$B$2:$C$13,2,FALSE),E$3))</f>
        <v>0</v>
      </c>
      <c r="F23" s="14">
        <f>COUNTIFS(CERNER!$X:$X,"MED",
CERNER!$E:$E,DATE(2013,VLOOKUP($B$2,MD!$B$2:$C$13,2,FALSE),F$3))</f>
        <v>0</v>
      </c>
      <c r="G23" s="14">
        <f>COUNTIFS(CERNER!$X:$X,"MED",
CERNER!$E:$E,DATE(2013,VLOOKUP($B$2,MD!$B$2:$C$13,2,FALSE),G$3))</f>
        <v>0</v>
      </c>
      <c r="H23" s="14">
        <f>COUNTIFS(CERNER!$X:$X,"MED",
CERNER!$E:$E,DATE(2013,VLOOKUP($B$2,MD!$B$2:$C$13,2,FALSE),H$3))</f>
        <v>0</v>
      </c>
      <c r="I23" s="14">
        <f>COUNTIFS(CERNER!$X:$X,"MED",
CERNER!$E:$E,DATE(2013,VLOOKUP($B$2,MD!$B$2:$C$13,2,FALSE),I$3))</f>
        <v>0</v>
      </c>
      <c r="J23" s="29">
        <f>COUNTIFS(CERNER!$X:$X,"MED",
CERNER!$E:$E,DATE(2013,VLOOKUP($B$2,MD!$B$2:$C$13,2,FALSE),J$3))</f>
        <v>0</v>
      </c>
      <c r="K23" s="29">
        <f>COUNTIFS(CERNER!$X:$X,"MED",
CERNER!$E:$E,DATE(2013,VLOOKUP($B$2,MD!$B$2:$C$13,2,FALSE),K$3))</f>
        <v>0</v>
      </c>
      <c r="L23" s="14">
        <f>COUNTIFS(CERNER!$X:$X,"MED",
CERNER!$E:$E,DATE(2013,VLOOKUP($B$2,MD!$B$2:$C$13,2,FALSE),L$3))</f>
        <v>0</v>
      </c>
      <c r="M23" s="14">
        <f>COUNTIFS(CERNER!$X:$X,"MED",
CERNER!$E:$E,DATE(2013,VLOOKUP($B$2,MD!$B$2:$C$13,2,FALSE),M$3))</f>
        <v>0</v>
      </c>
      <c r="N23" s="14">
        <f>COUNTIFS(CERNER!$X:$X,"MED",
CERNER!$E:$E,DATE(2013,VLOOKUP($B$2,MD!$B$2:$C$13,2,FALSE),N$3))</f>
        <v>0</v>
      </c>
      <c r="O23" s="14">
        <f>COUNTIFS(CERNER!$X:$X,"MED",
CERNER!$E:$E,DATE(2013,VLOOKUP($B$2,MD!$B$2:$C$13,2,FALSE),O$3))</f>
        <v>0</v>
      </c>
      <c r="P23" s="14">
        <f>COUNTIFS(CERNER!$X:$X,"MED",
CERNER!$E:$E,DATE(2013,VLOOKUP($B$2,MD!$B$2:$C$13,2,FALSE),P$3))</f>
        <v>0</v>
      </c>
      <c r="Q23" s="29">
        <f>COUNTIFS(CERNER!$X:$X,"MED",
CERNER!$E:$E,DATE(2013,VLOOKUP($B$2,MD!$B$2:$C$13,2,FALSE),Q$3))</f>
        <v>0</v>
      </c>
      <c r="R23" s="29">
        <f>COUNTIFS(CERNER!$X:$X,"MED",
CERNER!$E:$E,DATE(2013,VLOOKUP($B$2,MD!$B$2:$C$13,2,FALSE),R$3))</f>
        <v>0</v>
      </c>
      <c r="S23" s="14">
        <f>COUNTIFS(CERNER!$X:$X,"MED",
CERNER!$E:$E,DATE(2013,VLOOKUP($B$2,MD!$B$2:$C$13,2,FALSE),S$3))</f>
        <v>0</v>
      </c>
      <c r="T23" s="14">
        <f>COUNTIFS(CERNER!$X:$X,"MED",
CERNER!$E:$E,DATE(2013,VLOOKUP($B$2,MD!$B$2:$C$13,2,FALSE),T$3))</f>
        <v>0</v>
      </c>
      <c r="U23" s="14">
        <f>COUNTIFS(CERNER!$X:$X,"MED",
CERNER!$E:$E,DATE(2013,VLOOKUP($B$2,MD!$B$2:$C$13,2,FALSE),U$3))</f>
        <v>0</v>
      </c>
      <c r="V23" s="14">
        <f>COUNTIFS(CERNER!$X:$X,"MED",
CERNER!$E:$E,DATE(2013,VLOOKUP($B$2,MD!$B$2:$C$13,2,FALSE),V$3))</f>
        <v>0</v>
      </c>
      <c r="W23" s="14">
        <f>COUNTIFS(CERNER!$X:$X,"MED",
CERNER!$E:$E,DATE(2013,VLOOKUP($B$2,MD!$B$2:$C$13,2,FALSE),W$3))</f>
        <v>0</v>
      </c>
      <c r="X23" s="29">
        <f>COUNTIFS(CERNER!$X:$X,"MED",
CERNER!$E:$E,DATE(2013,VLOOKUP($B$2,MD!$B$2:$C$13,2,FALSE),X$3))</f>
        <v>0</v>
      </c>
      <c r="Y23" s="29">
        <f>COUNTIFS(CERNER!$X:$X,"MED",
CERNER!$E:$E,DATE(2013,VLOOKUP($B$2,MD!$B$2:$C$13,2,FALSE),Y$3))</f>
        <v>0</v>
      </c>
      <c r="Z23" s="14">
        <f>COUNTIFS(CERNER!$X:$X,"MED",
CERNER!$E:$E,DATE(2013,VLOOKUP($B$2,MD!$B$2:$C$13,2,FALSE),Z$3))</f>
        <v>0</v>
      </c>
      <c r="AA23" s="14">
        <f>COUNTIFS(CERNER!$X:$X,"MED",
CERNER!$E:$E,DATE(2013,VLOOKUP($B$2,MD!$B$2:$C$13,2,FALSE),AA$3))</f>
        <v>0</v>
      </c>
      <c r="AB23" s="14">
        <f>COUNTIFS(CERNER!$X:$X,"MED",
CERNER!$E:$E,DATE(2013,VLOOKUP($B$2,MD!$B$2:$C$13,2,FALSE),AB$3))</f>
        <v>0</v>
      </c>
      <c r="AC23" s="14">
        <f>COUNTIFS(CERNER!$X:$X,"MED",
CERNER!$E:$E,DATE(2013,VLOOKUP($B$2,MD!$B$2:$C$13,2,FALSE),AC$3))</f>
        <v>0</v>
      </c>
      <c r="AD23" s="14">
        <f>COUNTIFS(CERNER!$X:$X,"MED",
CERNER!$E:$E,DATE(2013,VLOOKUP($B$2,MD!$B$2:$C$13,2,FALSE),AD$3))</f>
        <v>0</v>
      </c>
      <c r="AE23" s="29">
        <f>COUNTIFS(CERNER!$X:$X,"MED",
CERNER!$E:$E,DATE(2013,VLOOKUP($B$2,MD!$B$2:$C$13,2,FALSE),AE$3))</f>
        <v>0</v>
      </c>
      <c r="AF23" s="29">
        <f>COUNTIFS(CERNER!$X:$X,"MED",
CERNER!$E:$E,DATE(2013,VLOOKUP($B$2,MD!$B$2:$C$13,2,FALSE),AF$3))</f>
        <v>0</v>
      </c>
      <c r="AG23" s="14">
        <f>COUNTIFS(CERNER!$X:$X,"MED",
CERNER!$E:$E,DATE(2013,VLOOKUP($B$2,MD!$B$2:$C$13,2,FALSE),AG$3))</f>
        <v>0</v>
      </c>
      <c r="AH23" s="14">
        <f>COUNTIFS(CERNER!$X:$X,"MED",
CERNER!$E:$E,DATE(2013,VLOOKUP($B$2,MD!$B$2:$C$13,2,FALSE),AH$3))</f>
        <v>0</v>
      </c>
      <c r="AI23" s="14">
        <f>COUNTIFS(CERNER!$X:$X,"MED",
CERNER!$E:$E,DATE(2013,VLOOKUP($B$2,MD!$B$2:$C$13,2,FALSE),AI$3))</f>
        <v>0</v>
      </c>
      <c r="AJ23" s="30">
        <f>SUM(E23:AI23)</f>
        <v>0</v>
      </c>
      <c r="AK23" s="61">
        <f>AVERAGE(E23:AI23)</f>
        <v>0</v>
      </c>
      <c r="AL23" s="79">
        <f t="shared" ref="AL23:AL28" si="10">MIN(E23:AI23)</f>
        <v>0</v>
      </c>
      <c r="AM23" s="61">
        <f t="shared" ref="AM23:AM28" si="11">MAX(E23:AI23)</f>
        <v>0</v>
      </c>
      <c r="AN23" s="26">
        <v>21</v>
      </c>
    </row>
    <row r="24" spans="1:40" ht="12.75" customHeight="1">
      <c r="A24" s="174" t="s">
        <v>82</v>
      </c>
      <c r="B24" s="220"/>
      <c r="C24" s="212" t="s">
        <v>110</v>
      </c>
      <c r="D24" s="212"/>
      <c r="E24" s="15">
        <f>COUNTIFS(CERNER!$Y:$Y,"MED",
CERNER!$E:$E,DATE(2013,VLOOKUP($B$2,MD!$B$2:$C$13,2,FALSE),E$3))</f>
        <v>0</v>
      </c>
      <c r="F24" s="15">
        <f>COUNTIFS(CERNER!$Y:$Y,"MED",
CERNER!$E:$E,DATE(2013,VLOOKUP($B$2,MD!$B$2:$C$13,2,FALSE),F$3))</f>
        <v>0</v>
      </c>
      <c r="G24" s="15">
        <f>COUNTIFS(CERNER!$Y:$Y,"MED",
CERNER!$E:$E,DATE(2013,VLOOKUP($B$2,MD!$B$2:$C$13,2,FALSE),G$3))</f>
        <v>0</v>
      </c>
      <c r="H24" s="15">
        <f>COUNTIFS(CERNER!$Y:$Y,"MED",
CERNER!$E:$E,DATE(2013,VLOOKUP($B$2,MD!$B$2:$C$13,2,FALSE),H$3))</f>
        <v>0</v>
      </c>
      <c r="I24" s="15">
        <f>COUNTIFS(CERNER!$Y:$Y,"MED",
CERNER!$E:$E,DATE(2013,VLOOKUP($B$2,MD!$B$2:$C$13,2,FALSE),I$3))</f>
        <v>0</v>
      </c>
      <c r="J24" s="31">
        <f>COUNTIFS(CERNER!$Y:$Y,"MED",
CERNER!$E:$E,DATE(2013,VLOOKUP($B$2,MD!$B$2:$C$13,2,FALSE),J$3))</f>
        <v>0</v>
      </c>
      <c r="K24" s="31">
        <f>COUNTIFS(CERNER!$Y:$Y,"MED",
CERNER!$E:$E,DATE(2013,VLOOKUP($B$2,MD!$B$2:$C$13,2,FALSE),K$3))</f>
        <v>0</v>
      </c>
      <c r="L24" s="15">
        <f>COUNTIFS(CERNER!$Y:$Y,"MED",
CERNER!$E:$E,DATE(2013,VLOOKUP($B$2,MD!$B$2:$C$13,2,FALSE),L$3))</f>
        <v>0</v>
      </c>
      <c r="M24" s="15">
        <f>COUNTIFS(CERNER!$Y:$Y,"MED",
CERNER!$E:$E,DATE(2013,VLOOKUP($B$2,MD!$B$2:$C$13,2,FALSE),M$3))</f>
        <v>0</v>
      </c>
      <c r="N24" s="15">
        <f>COUNTIFS(CERNER!$Y:$Y,"MED",
CERNER!$E:$E,DATE(2013,VLOOKUP($B$2,MD!$B$2:$C$13,2,FALSE),N$3))</f>
        <v>0</v>
      </c>
      <c r="O24" s="15">
        <f>COUNTIFS(CERNER!$Y:$Y,"MED",
CERNER!$E:$E,DATE(2013,VLOOKUP($B$2,MD!$B$2:$C$13,2,FALSE),O$3))</f>
        <v>0</v>
      </c>
      <c r="P24" s="15">
        <f>COUNTIFS(CERNER!$Y:$Y,"MED",
CERNER!$E:$E,DATE(2013,VLOOKUP($B$2,MD!$B$2:$C$13,2,FALSE),P$3))</f>
        <v>0</v>
      </c>
      <c r="Q24" s="31">
        <f>COUNTIFS(CERNER!$Y:$Y,"MED",
CERNER!$E:$E,DATE(2013,VLOOKUP($B$2,MD!$B$2:$C$13,2,FALSE),Q$3))</f>
        <v>0</v>
      </c>
      <c r="R24" s="31">
        <f>COUNTIFS(CERNER!$Y:$Y,"MED",
CERNER!$E:$E,DATE(2013,VLOOKUP($B$2,MD!$B$2:$C$13,2,FALSE),R$3))</f>
        <v>0</v>
      </c>
      <c r="S24" s="15">
        <f>COUNTIFS(CERNER!$Y:$Y,"MED",
CERNER!$E:$E,DATE(2013,VLOOKUP($B$2,MD!$B$2:$C$13,2,FALSE),S$3))</f>
        <v>0</v>
      </c>
      <c r="T24" s="15">
        <f>COUNTIFS(CERNER!$Y:$Y,"MED",
CERNER!$E:$E,DATE(2013,VLOOKUP($B$2,MD!$B$2:$C$13,2,FALSE),T$3))</f>
        <v>0</v>
      </c>
      <c r="U24" s="15">
        <f>COUNTIFS(CERNER!$Y:$Y,"MED",
CERNER!$E:$E,DATE(2013,VLOOKUP($B$2,MD!$B$2:$C$13,2,FALSE),U$3))</f>
        <v>0</v>
      </c>
      <c r="V24" s="15">
        <f>COUNTIFS(CERNER!$Y:$Y,"MED",
CERNER!$E:$E,DATE(2013,VLOOKUP($B$2,MD!$B$2:$C$13,2,FALSE),V$3))</f>
        <v>0</v>
      </c>
      <c r="W24" s="15">
        <f>COUNTIFS(CERNER!$Y:$Y,"MED",
CERNER!$E:$E,DATE(2013,VLOOKUP($B$2,MD!$B$2:$C$13,2,FALSE),W$3))</f>
        <v>0</v>
      </c>
      <c r="X24" s="31">
        <f>COUNTIFS(CERNER!$Y:$Y,"MED",
CERNER!$E:$E,DATE(2013,VLOOKUP($B$2,MD!$B$2:$C$13,2,FALSE),X$3))</f>
        <v>0</v>
      </c>
      <c r="Y24" s="31">
        <f>COUNTIFS(CERNER!$Y:$Y,"MED",
CERNER!$E:$E,DATE(2013,VLOOKUP($B$2,MD!$B$2:$C$13,2,FALSE),Y$3))</f>
        <v>0</v>
      </c>
      <c r="Z24" s="15">
        <f>COUNTIFS(CERNER!$Y:$Y,"MED",
CERNER!$E:$E,DATE(2013,VLOOKUP($B$2,MD!$B$2:$C$13,2,FALSE),Z$3))</f>
        <v>0</v>
      </c>
      <c r="AA24" s="15">
        <f>COUNTIFS(CERNER!$Y:$Y,"MED",
CERNER!$E:$E,DATE(2013,VLOOKUP($B$2,MD!$B$2:$C$13,2,FALSE),AA$3))</f>
        <v>0</v>
      </c>
      <c r="AB24" s="15">
        <f>COUNTIFS(CERNER!$Y:$Y,"MED",
CERNER!$E:$E,DATE(2013,VLOOKUP($B$2,MD!$B$2:$C$13,2,FALSE),AB$3))</f>
        <v>0</v>
      </c>
      <c r="AC24" s="15">
        <f>COUNTIFS(CERNER!$Y:$Y,"MED",
CERNER!$E:$E,DATE(2013,VLOOKUP($B$2,MD!$B$2:$C$13,2,FALSE),AC$3))</f>
        <v>0</v>
      </c>
      <c r="AD24" s="15">
        <f>COUNTIFS(CERNER!$Y:$Y,"MED",
CERNER!$E:$E,DATE(2013,VLOOKUP($B$2,MD!$B$2:$C$13,2,FALSE),AD$3))</f>
        <v>0</v>
      </c>
      <c r="AE24" s="31">
        <f>COUNTIFS(CERNER!$Y:$Y,"MED",
CERNER!$E:$E,DATE(2013,VLOOKUP($B$2,MD!$B$2:$C$13,2,FALSE),AE$3))</f>
        <v>0</v>
      </c>
      <c r="AF24" s="31">
        <f>COUNTIFS(CERNER!$Y:$Y,"MED",
CERNER!$E:$E,DATE(2013,VLOOKUP($B$2,MD!$B$2:$C$13,2,FALSE),AF$3))</f>
        <v>0</v>
      </c>
      <c r="AG24" s="15">
        <f>COUNTIFS(CERNER!$Y:$Y,"MED",
CERNER!$E:$E,DATE(2013,VLOOKUP($B$2,MD!$B$2:$C$13,2,FALSE),AG$3))</f>
        <v>0</v>
      </c>
      <c r="AH24" s="15">
        <f>COUNTIFS(CERNER!$Y:$Y,"MED",
CERNER!$E:$E,DATE(2013,VLOOKUP($B$2,MD!$B$2:$C$13,2,FALSE),AH$3))</f>
        <v>0</v>
      </c>
      <c r="AI24" s="15">
        <f>COUNTIFS(CERNER!$Y:$Y,"MED",
CERNER!$E:$E,DATE(2013,VLOOKUP($B$2,MD!$B$2:$C$13,2,FALSE),AI$3))</f>
        <v>0</v>
      </c>
      <c r="AJ24" s="32">
        <f>SUM(E24:AI24)</f>
        <v>0</v>
      </c>
      <c r="AK24" s="63">
        <f>AVERAGE(E24:AI24)</f>
        <v>0</v>
      </c>
      <c r="AL24" s="80">
        <f t="shared" si="10"/>
        <v>0</v>
      </c>
      <c r="AM24" s="63">
        <f t="shared" si="11"/>
        <v>0</v>
      </c>
      <c r="AN24" s="26">
        <v>22</v>
      </c>
    </row>
    <row r="25" spans="1:40" ht="12.75" customHeight="1">
      <c r="A25" s="37" t="s">
        <v>126</v>
      </c>
      <c r="B25" s="221"/>
      <c r="C25" s="213" t="s">
        <v>102</v>
      </c>
      <c r="D25" s="213"/>
      <c r="E25" s="20"/>
      <c r="F25" s="20"/>
      <c r="G25" s="20"/>
      <c r="H25" s="20"/>
      <c r="I25" s="20"/>
      <c r="J25" s="38"/>
      <c r="K25" s="38"/>
      <c r="L25" s="20"/>
      <c r="M25" s="20"/>
      <c r="N25" s="20"/>
      <c r="O25" s="20"/>
      <c r="P25" s="20"/>
      <c r="Q25" s="38"/>
      <c r="R25" s="38"/>
      <c r="S25" s="20"/>
      <c r="T25" s="20"/>
      <c r="U25" s="20"/>
      <c r="V25" s="20"/>
      <c r="W25" s="20"/>
      <c r="X25" s="38"/>
      <c r="Y25" s="38"/>
      <c r="Z25" s="20"/>
      <c r="AA25" s="20"/>
      <c r="AB25" s="20"/>
      <c r="AC25" s="20"/>
      <c r="AD25" s="20"/>
      <c r="AE25" s="38"/>
      <c r="AF25" s="38"/>
      <c r="AG25" s="20"/>
      <c r="AH25" s="20"/>
      <c r="AI25" s="20"/>
      <c r="AJ25" s="39">
        <f>SUM(E25:AI25)</f>
        <v>0</v>
      </c>
      <c r="AK25" s="70" t="e">
        <f>AVERAGE(E25:AI25)</f>
        <v>#DIV/0!</v>
      </c>
      <c r="AL25" s="81">
        <f t="shared" si="10"/>
        <v>0</v>
      </c>
      <c r="AM25" s="70">
        <f t="shared" si="11"/>
        <v>0</v>
      </c>
      <c r="AN25" s="26">
        <v>23</v>
      </c>
    </row>
    <row r="26" spans="1:40" ht="12.75" customHeight="1">
      <c r="A26" s="174" t="s">
        <v>82</v>
      </c>
      <c r="B26" s="240" t="s">
        <v>100</v>
      </c>
      <c r="C26" s="211" t="s">
        <v>109</v>
      </c>
      <c r="D26" s="211"/>
      <c r="E26" s="82">
        <f>COUNTIFS(CERNER!$X:$X,"CHIR",
CERNER!$E:$E,DATE(2013,VLOOKUP($B$2,MD!$B$2:$C$13,2,FALSE),E$3))</f>
        <v>0</v>
      </c>
      <c r="F26" s="82">
        <f>COUNTIFS(CERNER!$X:$X,"CHIR",
CERNER!$E:$E,DATE(2013,VLOOKUP($B$2,MD!$B$2:$C$13,2,FALSE),F$3))</f>
        <v>0</v>
      </c>
      <c r="G26" s="82">
        <f>COUNTIFS(CERNER!$X:$X,"CHIR",
CERNER!$E:$E,DATE(2013,VLOOKUP($B$2,MD!$B$2:$C$13,2,FALSE),G$3))</f>
        <v>0</v>
      </c>
      <c r="H26" s="82">
        <f>COUNTIFS(CERNER!$X:$X,"CHIR",
CERNER!$E:$E,DATE(2013,VLOOKUP($B$2,MD!$B$2:$C$13,2,FALSE),H$3))</f>
        <v>0</v>
      </c>
      <c r="I26" s="82">
        <f>COUNTIFS(CERNER!$X:$X,"CHIR",
CERNER!$E:$E,DATE(2013,VLOOKUP($B$2,MD!$B$2:$C$13,2,FALSE),I$3))</f>
        <v>0</v>
      </c>
      <c r="J26" s="83">
        <f>COUNTIFS(CERNER!$X:$X,"CHIR",
CERNER!$E:$E,DATE(2013,VLOOKUP($B$2,MD!$B$2:$C$13,2,FALSE),J$3))</f>
        <v>0</v>
      </c>
      <c r="K26" s="83">
        <f>COUNTIFS(CERNER!$X:$X,"CHIR",
CERNER!$E:$E,DATE(2013,VLOOKUP($B$2,MD!$B$2:$C$13,2,FALSE),K$3))</f>
        <v>0</v>
      </c>
      <c r="L26" s="82">
        <f>COUNTIFS(CERNER!$X:$X,"CHIR",
CERNER!$E:$E,DATE(2013,VLOOKUP($B$2,MD!$B$2:$C$13,2,FALSE),L$3))</f>
        <v>0</v>
      </c>
      <c r="M26" s="82">
        <f>COUNTIFS(CERNER!$X:$X,"CHIR",
CERNER!$E:$E,DATE(2013,VLOOKUP($B$2,MD!$B$2:$C$13,2,FALSE),M$3))</f>
        <v>0</v>
      </c>
      <c r="N26" s="82">
        <f>COUNTIFS(CERNER!$X:$X,"CHIR",
CERNER!$E:$E,DATE(2013,VLOOKUP($B$2,MD!$B$2:$C$13,2,FALSE),N$3))</f>
        <v>0</v>
      </c>
      <c r="O26" s="82">
        <f>COUNTIFS(CERNER!$X:$X,"CHIR",
CERNER!$E:$E,DATE(2013,VLOOKUP($B$2,MD!$B$2:$C$13,2,FALSE),O$3))</f>
        <v>0</v>
      </c>
      <c r="P26" s="82">
        <f>COUNTIFS(CERNER!$X:$X,"CHIR",
CERNER!$E:$E,DATE(2013,VLOOKUP($B$2,MD!$B$2:$C$13,2,FALSE),P$3))</f>
        <v>0</v>
      </c>
      <c r="Q26" s="83">
        <f>COUNTIFS(CERNER!$X:$X,"CHIR",
CERNER!$E:$E,DATE(2013,VLOOKUP($B$2,MD!$B$2:$C$13,2,FALSE),Q$3))</f>
        <v>0</v>
      </c>
      <c r="R26" s="83">
        <f>COUNTIFS(CERNER!$X:$X,"CHIR",
CERNER!$E:$E,DATE(2013,VLOOKUP($B$2,MD!$B$2:$C$13,2,FALSE),R$3))</f>
        <v>0</v>
      </c>
      <c r="S26" s="82">
        <f>COUNTIFS(CERNER!$X:$X,"CHIR",
CERNER!$E:$E,DATE(2013,VLOOKUP($B$2,MD!$B$2:$C$13,2,FALSE),S$3))</f>
        <v>0</v>
      </c>
      <c r="T26" s="82">
        <f>COUNTIFS(CERNER!$X:$X,"CHIR",
CERNER!$E:$E,DATE(2013,VLOOKUP($B$2,MD!$B$2:$C$13,2,FALSE),T$3))</f>
        <v>0</v>
      </c>
      <c r="U26" s="82">
        <f>COUNTIFS(CERNER!$X:$X,"CHIR",
CERNER!$E:$E,DATE(2013,VLOOKUP($B$2,MD!$B$2:$C$13,2,FALSE),U$3))</f>
        <v>0</v>
      </c>
      <c r="V26" s="82">
        <f>COUNTIFS(CERNER!$X:$X,"CHIR",
CERNER!$E:$E,DATE(2013,VLOOKUP($B$2,MD!$B$2:$C$13,2,FALSE),V$3))</f>
        <v>0</v>
      </c>
      <c r="W26" s="82">
        <f>COUNTIFS(CERNER!$X:$X,"CHIR",
CERNER!$E:$E,DATE(2013,VLOOKUP($B$2,MD!$B$2:$C$13,2,FALSE),W$3))</f>
        <v>0</v>
      </c>
      <c r="X26" s="83">
        <f>COUNTIFS(CERNER!$X:$X,"CHIR",
CERNER!$E:$E,DATE(2013,VLOOKUP($B$2,MD!$B$2:$C$13,2,FALSE),X$3))</f>
        <v>0</v>
      </c>
      <c r="Y26" s="83">
        <f>COUNTIFS(CERNER!$X:$X,"CHIR",
CERNER!$E:$E,DATE(2013,VLOOKUP($B$2,MD!$B$2:$C$13,2,FALSE),Y$3))</f>
        <v>0</v>
      </c>
      <c r="Z26" s="82">
        <f>COUNTIFS(CERNER!$X:$X,"CHIR",
CERNER!$E:$E,DATE(2013,VLOOKUP($B$2,MD!$B$2:$C$13,2,FALSE),Z$3))</f>
        <v>0</v>
      </c>
      <c r="AA26" s="82">
        <f>COUNTIFS(CERNER!$X:$X,"CHIR",
CERNER!$E:$E,DATE(2013,VLOOKUP($B$2,MD!$B$2:$C$13,2,FALSE),AA$3))</f>
        <v>0</v>
      </c>
      <c r="AB26" s="82">
        <f>COUNTIFS(CERNER!$X:$X,"CHIR",
CERNER!$E:$E,DATE(2013,VLOOKUP($B$2,MD!$B$2:$C$13,2,FALSE),AB$3))</f>
        <v>0</v>
      </c>
      <c r="AC26" s="82">
        <f>COUNTIFS(CERNER!$X:$X,"CHIR",
CERNER!$E:$E,DATE(2013,VLOOKUP($B$2,MD!$B$2:$C$13,2,FALSE),AC$3))</f>
        <v>0</v>
      </c>
      <c r="AD26" s="82">
        <f>COUNTIFS(CERNER!$X:$X,"CHIR",
CERNER!$E:$E,DATE(2013,VLOOKUP($B$2,MD!$B$2:$C$13,2,FALSE),AD$3))</f>
        <v>0</v>
      </c>
      <c r="AE26" s="83">
        <f>COUNTIFS(CERNER!$X:$X,"CHIR",
CERNER!$E:$E,DATE(2013,VLOOKUP($B$2,MD!$B$2:$C$13,2,FALSE),AE$3))</f>
        <v>0</v>
      </c>
      <c r="AF26" s="83">
        <f>COUNTIFS(CERNER!$X:$X,"CHIR",
CERNER!$E:$E,DATE(2013,VLOOKUP($B$2,MD!$B$2:$C$13,2,FALSE),AF$3))</f>
        <v>0</v>
      </c>
      <c r="AG26" s="82">
        <f>COUNTIFS(CERNER!$X:$X,"CHIR",
CERNER!$E:$E,DATE(2013,VLOOKUP($B$2,MD!$B$2:$C$13,2,FALSE),AG$3))</f>
        <v>0</v>
      </c>
      <c r="AH26" s="82">
        <f>COUNTIFS(CERNER!$X:$X,"CHIR",
CERNER!$E:$E,DATE(2013,VLOOKUP($B$2,MD!$B$2:$C$13,2,FALSE),AH$3))</f>
        <v>0</v>
      </c>
      <c r="AI26" s="82">
        <f>COUNTIFS(CERNER!$X:$X,"CHIR",
CERNER!$E:$E,DATE(2013,VLOOKUP($B$2,MD!$B$2:$C$13,2,FALSE),AI$3))</f>
        <v>0</v>
      </c>
      <c r="AJ26" s="84">
        <v>130</v>
      </c>
      <c r="AK26" s="85">
        <v>4.193548387096774</v>
      </c>
      <c r="AL26" s="86">
        <f t="shared" si="10"/>
        <v>0</v>
      </c>
      <c r="AM26" s="85">
        <f t="shared" si="11"/>
        <v>0</v>
      </c>
      <c r="AN26" s="26">
        <v>24</v>
      </c>
    </row>
    <row r="27" spans="1:40" ht="12.75" customHeight="1">
      <c r="A27" s="174" t="s">
        <v>82</v>
      </c>
      <c r="B27" s="220"/>
      <c r="C27" s="212" t="s">
        <v>110</v>
      </c>
      <c r="D27" s="212"/>
      <c r="E27" s="15">
        <f>COUNTIFS(CERNER!$Y:$Y,"CHIR",
CERNER!$E:$E,DATE(2013,VLOOKUP($B$2,MD!$B$2:$C$13,2,FALSE),E$3))</f>
        <v>0</v>
      </c>
      <c r="F27" s="15">
        <f>COUNTIFS(CERNER!$Y:$Y,"CHIR",
CERNER!$E:$E,DATE(2013,VLOOKUP($B$2,MD!$B$2:$C$13,2,FALSE),F$3))</f>
        <v>0</v>
      </c>
      <c r="G27" s="15">
        <f>COUNTIFS(CERNER!$Y:$Y,"CHIR",
CERNER!$E:$E,DATE(2013,VLOOKUP($B$2,MD!$B$2:$C$13,2,FALSE),G$3))</f>
        <v>0</v>
      </c>
      <c r="H27" s="15">
        <f>COUNTIFS(CERNER!$Y:$Y,"CHIR",
CERNER!$E:$E,DATE(2013,VLOOKUP($B$2,MD!$B$2:$C$13,2,FALSE),H$3))</f>
        <v>0</v>
      </c>
      <c r="I27" s="15">
        <f>COUNTIFS(CERNER!$Y:$Y,"CHIR",
CERNER!$E:$E,DATE(2013,VLOOKUP($B$2,MD!$B$2:$C$13,2,FALSE),I$3))</f>
        <v>0</v>
      </c>
      <c r="J27" s="31">
        <f>COUNTIFS(CERNER!$Y:$Y,"CHIR",
CERNER!$E:$E,DATE(2013,VLOOKUP($B$2,MD!$B$2:$C$13,2,FALSE),J$3))</f>
        <v>0</v>
      </c>
      <c r="K27" s="31">
        <f>COUNTIFS(CERNER!$Y:$Y,"CHIR",
CERNER!$E:$E,DATE(2013,VLOOKUP($B$2,MD!$B$2:$C$13,2,FALSE),K$3))</f>
        <v>0</v>
      </c>
      <c r="L27" s="15">
        <f>COUNTIFS(CERNER!$Y:$Y,"CHIR",
CERNER!$E:$E,DATE(2013,VLOOKUP($B$2,MD!$B$2:$C$13,2,FALSE),L$3))</f>
        <v>0</v>
      </c>
      <c r="M27" s="15">
        <f>COUNTIFS(CERNER!$Y:$Y,"CHIR",
CERNER!$E:$E,DATE(2013,VLOOKUP($B$2,MD!$B$2:$C$13,2,FALSE),M$3))</f>
        <v>0</v>
      </c>
      <c r="N27" s="15">
        <f>COUNTIFS(CERNER!$Y:$Y,"CHIR",
CERNER!$E:$E,DATE(2013,VLOOKUP($B$2,MD!$B$2:$C$13,2,FALSE),N$3))</f>
        <v>0</v>
      </c>
      <c r="O27" s="15">
        <f>COUNTIFS(CERNER!$Y:$Y,"CHIR",
CERNER!$E:$E,DATE(2013,VLOOKUP($B$2,MD!$B$2:$C$13,2,FALSE),O$3))</f>
        <v>0</v>
      </c>
      <c r="P27" s="15">
        <f>COUNTIFS(CERNER!$Y:$Y,"CHIR",
CERNER!$E:$E,DATE(2013,VLOOKUP($B$2,MD!$B$2:$C$13,2,FALSE),P$3))</f>
        <v>0</v>
      </c>
      <c r="Q27" s="31">
        <f>COUNTIFS(CERNER!$Y:$Y,"CHIR",
CERNER!$E:$E,DATE(2013,VLOOKUP($B$2,MD!$B$2:$C$13,2,FALSE),Q$3))</f>
        <v>0</v>
      </c>
      <c r="R27" s="31">
        <f>COUNTIFS(CERNER!$Y:$Y,"CHIR",
CERNER!$E:$E,DATE(2013,VLOOKUP($B$2,MD!$B$2:$C$13,2,FALSE),R$3))</f>
        <v>0</v>
      </c>
      <c r="S27" s="15">
        <f>COUNTIFS(CERNER!$Y:$Y,"CHIR",
CERNER!$E:$E,DATE(2013,VLOOKUP($B$2,MD!$B$2:$C$13,2,FALSE),S$3))</f>
        <v>0</v>
      </c>
      <c r="T27" s="15">
        <f>COUNTIFS(CERNER!$Y:$Y,"CHIR",
CERNER!$E:$E,DATE(2013,VLOOKUP($B$2,MD!$B$2:$C$13,2,FALSE),T$3))</f>
        <v>0</v>
      </c>
      <c r="U27" s="15">
        <f>COUNTIFS(CERNER!$Y:$Y,"CHIR",
CERNER!$E:$E,DATE(2013,VLOOKUP($B$2,MD!$B$2:$C$13,2,FALSE),U$3))</f>
        <v>0</v>
      </c>
      <c r="V27" s="15">
        <f>COUNTIFS(CERNER!$Y:$Y,"CHIR",
CERNER!$E:$E,DATE(2013,VLOOKUP($B$2,MD!$B$2:$C$13,2,FALSE),V$3))</f>
        <v>0</v>
      </c>
      <c r="W27" s="15">
        <f>COUNTIFS(CERNER!$Y:$Y,"CHIR",
CERNER!$E:$E,DATE(2013,VLOOKUP($B$2,MD!$B$2:$C$13,2,FALSE),W$3))</f>
        <v>0</v>
      </c>
      <c r="X27" s="31">
        <f>COUNTIFS(CERNER!$Y:$Y,"CHIR",
CERNER!$E:$E,DATE(2013,VLOOKUP($B$2,MD!$B$2:$C$13,2,FALSE),X$3))</f>
        <v>0</v>
      </c>
      <c r="Y27" s="31">
        <f>COUNTIFS(CERNER!$Y:$Y,"CHIR",
CERNER!$E:$E,DATE(2013,VLOOKUP($B$2,MD!$B$2:$C$13,2,FALSE),Y$3))</f>
        <v>0</v>
      </c>
      <c r="Z27" s="15">
        <f>COUNTIFS(CERNER!$Y:$Y,"CHIR",
CERNER!$E:$E,DATE(2013,VLOOKUP($B$2,MD!$B$2:$C$13,2,FALSE),Z$3))</f>
        <v>0</v>
      </c>
      <c r="AA27" s="15">
        <f>COUNTIFS(CERNER!$Y:$Y,"CHIR",
CERNER!$E:$E,DATE(2013,VLOOKUP($B$2,MD!$B$2:$C$13,2,FALSE),AA$3))</f>
        <v>0</v>
      </c>
      <c r="AB27" s="15">
        <f>COUNTIFS(CERNER!$Y:$Y,"CHIR",
CERNER!$E:$E,DATE(2013,VLOOKUP($B$2,MD!$B$2:$C$13,2,FALSE),AB$3))</f>
        <v>0</v>
      </c>
      <c r="AC27" s="15">
        <f>COUNTIFS(CERNER!$Y:$Y,"CHIR",
CERNER!$E:$E,DATE(2013,VLOOKUP($B$2,MD!$B$2:$C$13,2,FALSE),AC$3))</f>
        <v>0</v>
      </c>
      <c r="AD27" s="15">
        <f>COUNTIFS(CERNER!$Y:$Y,"CHIR",
CERNER!$E:$E,DATE(2013,VLOOKUP($B$2,MD!$B$2:$C$13,2,FALSE),AD$3))</f>
        <v>0</v>
      </c>
      <c r="AE27" s="31">
        <f>COUNTIFS(CERNER!$Y:$Y,"CHIR",
CERNER!$E:$E,DATE(2013,VLOOKUP($B$2,MD!$B$2:$C$13,2,FALSE),AE$3))</f>
        <v>0</v>
      </c>
      <c r="AF27" s="31">
        <f>COUNTIFS(CERNER!$Y:$Y,"CHIR",
CERNER!$E:$E,DATE(2013,VLOOKUP($B$2,MD!$B$2:$C$13,2,FALSE),AF$3))</f>
        <v>0</v>
      </c>
      <c r="AG27" s="15">
        <f>COUNTIFS(CERNER!$Y:$Y,"CHIR",
CERNER!$E:$E,DATE(2013,VLOOKUP($B$2,MD!$B$2:$C$13,2,FALSE),AG$3))</f>
        <v>0</v>
      </c>
      <c r="AH27" s="15">
        <f>COUNTIFS(CERNER!$Y:$Y,"CHIR",
CERNER!$E:$E,DATE(2013,VLOOKUP($B$2,MD!$B$2:$C$13,2,FALSE),AH$3))</f>
        <v>0</v>
      </c>
      <c r="AI27" s="15">
        <f>COUNTIFS(CERNER!$Y:$Y,"CHIR",
CERNER!$E:$E,DATE(2013,VLOOKUP($B$2,MD!$B$2:$C$13,2,FALSE),AI$3))</f>
        <v>0</v>
      </c>
      <c r="AJ27" s="32">
        <v>214</v>
      </c>
      <c r="AK27" s="63">
        <v>6.903225806451613</v>
      </c>
      <c r="AL27" s="80">
        <f t="shared" si="10"/>
        <v>0</v>
      </c>
      <c r="AM27" s="63">
        <f t="shared" si="11"/>
        <v>0</v>
      </c>
      <c r="AN27" s="26">
        <v>25</v>
      </c>
    </row>
    <row r="28" spans="1:40" ht="12.75" customHeight="1">
      <c r="A28" s="37" t="s">
        <v>126</v>
      </c>
      <c r="B28" s="221"/>
      <c r="C28" s="213" t="s">
        <v>102</v>
      </c>
      <c r="D28" s="213"/>
      <c r="E28" s="20"/>
      <c r="F28" s="20"/>
      <c r="G28" s="20"/>
      <c r="H28" s="20"/>
      <c r="I28" s="20"/>
      <c r="J28" s="38"/>
      <c r="K28" s="38"/>
      <c r="L28" s="20"/>
      <c r="M28" s="20"/>
      <c r="N28" s="20"/>
      <c r="O28" s="20"/>
      <c r="P28" s="20"/>
      <c r="Q28" s="38"/>
      <c r="R28" s="38"/>
      <c r="S28" s="20"/>
      <c r="T28" s="20"/>
      <c r="U28" s="20"/>
      <c r="V28" s="20"/>
      <c r="W28" s="20"/>
      <c r="X28" s="38"/>
      <c r="Y28" s="38"/>
      <c r="Z28" s="20"/>
      <c r="AA28" s="20"/>
      <c r="AB28" s="20"/>
      <c r="AC28" s="20"/>
      <c r="AD28" s="20"/>
      <c r="AE28" s="38"/>
      <c r="AF28" s="38"/>
      <c r="AG28" s="20"/>
      <c r="AH28" s="20"/>
      <c r="AI28" s="20"/>
      <c r="AJ28" s="39">
        <v>101</v>
      </c>
      <c r="AK28" s="70">
        <v>20.2</v>
      </c>
      <c r="AL28" s="81">
        <f t="shared" si="10"/>
        <v>0</v>
      </c>
      <c r="AM28" s="70">
        <f t="shared" si="11"/>
        <v>0</v>
      </c>
      <c r="AN28" s="26">
        <v>26</v>
      </c>
    </row>
    <row r="29" spans="1:40" s="17" customFormat="1" ht="3" customHeight="1">
      <c r="A29" s="33"/>
      <c r="AK29" s="33"/>
      <c r="AL29" s="33"/>
      <c r="AM29" s="33"/>
      <c r="AN29" s="26">
        <v>27</v>
      </c>
    </row>
    <row r="30" spans="1:40" ht="12.75" customHeight="1">
      <c r="A30" s="174" t="s">
        <v>82</v>
      </c>
      <c r="B30" s="204" t="s">
        <v>96</v>
      </c>
      <c r="C30" s="214" t="s">
        <v>63</v>
      </c>
      <c r="D30" s="214"/>
      <c r="E30" s="14">
        <v>0</v>
      </c>
      <c r="F30" s="14">
        <v>0</v>
      </c>
      <c r="G30" s="14">
        <v>3</v>
      </c>
      <c r="H30" s="14">
        <v>2</v>
      </c>
      <c r="I30" s="14">
        <v>1</v>
      </c>
      <c r="J30" s="29">
        <v>1</v>
      </c>
      <c r="K30" s="29">
        <v>0</v>
      </c>
      <c r="L30" s="14">
        <v>0</v>
      </c>
      <c r="M30" s="14">
        <v>3</v>
      </c>
      <c r="N30" s="14">
        <v>2</v>
      </c>
      <c r="O30" s="14">
        <v>0</v>
      </c>
      <c r="P30" s="14">
        <v>3</v>
      </c>
      <c r="Q30" s="29">
        <v>1</v>
      </c>
      <c r="R30" s="29">
        <v>0</v>
      </c>
      <c r="S30" s="14">
        <v>1</v>
      </c>
      <c r="T30" s="14">
        <v>2</v>
      </c>
      <c r="U30" s="14">
        <v>1</v>
      </c>
      <c r="V30" s="14">
        <v>0</v>
      </c>
      <c r="W30" s="14">
        <v>1</v>
      </c>
      <c r="X30" s="29">
        <v>3</v>
      </c>
      <c r="Y30" s="29">
        <v>0</v>
      </c>
      <c r="Z30" s="14">
        <v>3</v>
      </c>
      <c r="AA30" s="14">
        <v>0</v>
      </c>
      <c r="AB30" s="14">
        <v>2</v>
      </c>
      <c r="AC30" s="14">
        <v>0</v>
      </c>
      <c r="AD30" s="14">
        <v>1</v>
      </c>
      <c r="AE30" s="29">
        <v>1</v>
      </c>
      <c r="AF30" s="29">
        <v>3</v>
      </c>
      <c r="AG30" s="14">
        <v>3</v>
      </c>
      <c r="AH30" s="14">
        <v>1</v>
      </c>
      <c r="AI30" s="14">
        <v>0</v>
      </c>
      <c r="AJ30" s="30">
        <f>SUM(E30:AI30)</f>
        <v>38</v>
      </c>
      <c r="AK30" s="61">
        <f>AVERAGE(E30:AI30)</f>
        <v>1.2258064516129032</v>
      </c>
      <c r="AL30" s="62">
        <f>MIN(E30:AI30)</f>
        <v>0</v>
      </c>
      <c r="AM30" s="61">
        <f>MAX(E30:AI30)</f>
        <v>3</v>
      </c>
      <c r="AN30" s="26">
        <v>28</v>
      </c>
    </row>
    <row r="31" spans="1:40" ht="12.75" customHeight="1">
      <c r="A31" s="174" t="s">
        <v>82</v>
      </c>
      <c r="B31" s="205"/>
      <c r="C31" s="210" t="s">
        <v>64</v>
      </c>
      <c r="D31" s="210"/>
      <c r="E31" s="15">
        <v>0</v>
      </c>
      <c r="F31" s="15">
        <v>0</v>
      </c>
      <c r="G31" s="15">
        <v>0</v>
      </c>
      <c r="H31" s="15">
        <v>0</v>
      </c>
      <c r="I31" s="15">
        <v>0</v>
      </c>
      <c r="J31" s="31">
        <v>0</v>
      </c>
      <c r="K31" s="31">
        <v>0</v>
      </c>
      <c r="L31" s="15">
        <v>0</v>
      </c>
      <c r="M31" s="15">
        <v>0</v>
      </c>
      <c r="N31" s="15">
        <v>0</v>
      </c>
      <c r="O31" s="15">
        <v>0</v>
      </c>
      <c r="P31" s="15">
        <v>0</v>
      </c>
      <c r="Q31" s="31">
        <v>0</v>
      </c>
      <c r="R31" s="31">
        <v>0</v>
      </c>
      <c r="S31" s="15">
        <v>0</v>
      </c>
      <c r="T31" s="15">
        <v>0</v>
      </c>
      <c r="U31" s="15">
        <v>0</v>
      </c>
      <c r="V31" s="15">
        <v>0</v>
      </c>
      <c r="W31" s="15">
        <v>0</v>
      </c>
      <c r="X31" s="31">
        <v>0</v>
      </c>
      <c r="Y31" s="31">
        <v>0</v>
      </c>
      <c r="Z31" s="15">
        <v>0</v>
      </c>
      <c r="AA31" s="15">
        <v>0</v>
      </c>
      <c r="AB31" s="15">
        <v>0</v>
      </c>
      <c r="AC31" s="15">
        <v>0</v>
      </c>
      <c r="AD31" s="15">
        <v>0</v>
      </c>
      <c r="AE31" s="31">
        <v>0</v>
      </c>
      <c r="AF31" s="31">
        <v>0</v>
      </c>
      <c r="AG31" s="15">
        <v>0</v>
      </c>
      <c r="AH31" s="15">
        <v>0</v>
      </c>
      <c r="AI31" s="15">
        <v>0</v>
      </c>
      <c r="AJ31" s="32">
        <f t="shared" ref="AJ31:AJ32" si="12">SUM(E31:AI31)</f>
        <v>0</v>
      </c>
      <c r="AK31" s="63">
        <f t="shared" ref="AK31:AK32" si="13">AVERAGE(E31:AI31)</f>
        <v>0</v>
      </c>
      <c r="AL31" s="64">
        <f t="shared" ref="AL31:AL32" si="14">MIN(E31:AI31)</f>
        <v>0</v>
      </c>
      <c r="AM31" s="63">
        <f t="shared" ref="AM31:AM32" si="15">MAX(E31:AI31)</f>
        <v>0</v>
      </c>
      <c r="AN31" s="26">
        <v>29</v>
      </c>
    </row>
    <row r="32" spans="1:40">
      <c r="A32" s="174" t="s">
        <v>82</v>
      </c>
      <c r="B32" s="95" t="s">
        <v>12</v>
      </c>
      <c r="C32" s="191" t="s">
        <v>20</v>
      </c>
      <c r="D32" s="191"/>
      <c r="E32" s="16">
        <f>SUM(E30:E31)</f>
        <v>0</v>
      </c>
      <c r="F32" s="16">
        <f t="shared" ref="F32:AE32" si="16">SUM(F30:F31)</f>
        <v>0</v>
      </c>
      <c r="G32" s="16">
        <f t="shared" si="16"/>
        <v>3</v>
      </c>
      <c r="H32" s="16">
        <f t="shared" si="16"/>
        <v>2</v>
      </c>
      <c r="I32" s="16">
        <f t="shared" si="16"/>
        <v>1</v>
      </c>
      <c r="J32" s="16">
        <f>SUM(J30:J31)</f>
        <v>1</v>
      </c>
      <c r="K32" s="16">
        <f t="shared" si="16"/>
        <v>0</v>
      </c>
      <c r="L32" s="16">
        <f t="shared" si="16"/>
        <v>0</v>
      </c>
      <c r="M32" s="16">
        <f t="shared" si="16"/>
        <v>3</v>
      </c>
      <c r="N32" s="16">
        <f t="shared" si="16"/>
        <v>2</v>
      </c>
      <c r="O32" s="16">
        <f t="shared" si="16"/>
        <v>0</v>
      </c>
      <c r="P32" s="16">
        <f t="shared" si="16"/>
        <v>3</v>
      </c>
      <c r="Q32" s="16">
        <f t="shared" si="16"/>
        <v>1</v>
      </c>
      <c r="R32" s="16">
        <f t="shared" si="16"/>
        <v>0</v>
      </c>
      <c r="S32" s="16">
        <f t="shared" si="16"/>
        <v>1</v>
      </c>
      <c r="T32" s="16">
        <f t="shared" si="16"/>
        <v>2</v>
      </c>
      <c r="U32" s="16">
        <f t="shared" si="16"/>
        <v>1</v>
      </c>
      <c r="V32" s="16">
        <f t="shared" si="16"/>
        <v>0</v>
      </c>
      <c r="W32" s="16">
        <f t="shared" si="16"/>
        <v>1</v>
      </c>
      <c r="X32" s="16">
        <f t="shared" si="16"/>
        <v>3</v>
      </c>
      <c r="Y32" s="16">
        <f t="shared" si="16"/>
        <v>0</v>
      </c>
      <c r="Z32" s="16">
        <f t="shared" si="16"/>
        <v>3</v>
      </c>
      <c r="AA32" s="16">
        <f t="shared" si="16"/>
        <v>0</v>
      </c>
      <c r="AB32" s="16">
        <f t="shared" si="16"/>
        <v>2</v>
      </c>
      <c r="AC32" s="16">
        <f t="shared" si="16"/>
        <v>0</v>
      </c>
      <c r="AD32" s="16">
        <f t="shared" si="16"/>
        <v>1</v>
      </c>
      <c r="AE32" s="16">
        <f t="shared" si="16"/>
        <v>1</v>
      </c>
      <c r="AF32" s="16">
        <f>SUM(AF30:AF31)</f>
        <v>3</v>
      </c>
      <c r="AG32" s="16">
        <f>SUM(AG30:AG31)</f>
        <v>3</v>
      </c>
      <c r="AH32" s="16">
        <f>SUM(AH30:AH31)</f>
        <v>1</v>
      </c>
      <c r="AI32" s="16">
        <f>SUM(AI30:AI31)</f>
        <v>0</v>
      </c>
      <c r="AJ32" s="16">
        <f t="shared" si="12"/>
        <v>38</v>
      </c>
      <c r="AK32" s="65">
        <f t="shared" si="13"/>
        <v>1.2258064516129032</v>
      </c>
      <c r="AL32" s="66">
        <f t="shared" si="14"/>
        <v>0</v>
      </c>
      <c r="AM32" s="65">
        <f t="shared" si="15"/>
        <v>3</v>
      </c>
      <c r="AN32" s="26">
        <v>30</v>
      </c>
    </row>
    <row r="33" spans="1:40" s="44" customFormat="1" ht="3" customHeight="1">
      <c r="A33" s="91"/>
      <c r="B33" s="42"/>
      <c r="C33" s="43"/>
      <c r="D33" s="43"/>
      <c r="E33" s="21"/>
      <c r="F33" s="21"/>
      <c r="G33" s="21"/>
      <c r="H33" s="21"/>
      <c r="I33" s="21"/>
      <c r="J33" s="21"/>
      <c r="K33" s="21"/>
      <c r="L33" s="21"/>
      <c r="M33" s="21"/>
      <c r="N33" s="21"/>
      <c r="O33" s="21"/>
      <c r="P33" s="21"/>
      <c r="Q33" s="21"/>
      <c r="R33" s="21"/>
      <c r="S33" s="21"/>
      <c r="T33" s="21"/>
      <c r="U33" s="21"/>
      <c r="V33" s="21"/>
      <c r="W33" s="21"/>
      <c r="X33" s="21"/>
      <c r="Y33" s="21"/>
      <c r="Z33" s="21"/>
      <c r="AA33" s="21"/>
      <c r="AB33" s="21"/>
      <c r="AC33" s="21"/>
      <c r="AD33" s="21"/>
      <c r="AE33" s="21"/>
      <c r="AF33" s="21"/>
      <c r="AG33" s="21"/>
      <c r="AH33" s="21"/>
      <c r="AI33" s="21"/>
      <c r="AJ33" s="21"/>
      <c r="AK33" s="72"/>
      <c r="AL33" s="73"/>
      <c r="AM33" s="72"/>
      <c r="AN33" s="26">
        <v>31</v>
      </c>
    </row>
    <row r="34" spans="1:40" ht="12.75" customHeight="1">
      <c r="A34" s="174" t="s">
        <v>82</v>
      </c>
      <c r="B34" s="246" t="s">
        <v>122</v>
      </c>
      <c r="C34" s="247"/>
      <c r="D34" s="165" t="s">
        <v>63</v>
      </c>
      <c r="E34" s="14">
        <v>6</v>
      </c>
      <c r="F34" s="14">
        <v>5</v>
      </c>
      <c r="G34" s="14">
        <v>1</v>
      </c>
      <c r="H34" s="14">
        <v>4</v>
      </c>
      <c r="I34" s="14">
        <v>3</v>
      </c>
      <c r="J34" s="29">
        <v>4</v>
      </c>
      <c r="K34" s="29">
        <v>3</v>
      </c>
      <c r="L34" s="14">
        <v>0</v>
      </c>
      <c r="M34" s="14">
        <v>0</v>
      </c>
      <c r="N34" s="14">
        <v>0</v>
      </c>
      <c r="O34" s="14">
        <v>0</v>
      </c>
      <c r="P34" s="14">
        <v>0</v>
      </c>
      <c r="Q34" s="29">
        <v>0</v>
      </c>
      <c r="R34" s="29">
        <v>0</v>
      </c>
      <c r="S34" s="14">
        <v>0</v>
      </c>
      <c r="T34" s="14">
        <v>0</v>
      </c>
      <c r="U34" s="14">
        <v>0</v>
      </c>
      <c r="V34" s="14">
        <v>0</v>
      </c>
      <c r="W34" s="14">
        <v>0</v>
      </c>
      <c r="X34" s="29">
        <v>0</v>
      </c>
      <c r="Y34" s="29">
        <v>0</v>
      </c>
      <c r="Z34" s="14">
        <v>0</v>
      </c>
      <c r="AA34" s="14">
        <v>0</v>
      </c>
      <c r="AB34" s="14">
        <v>0</v>
      </c>
      <c r="AC34" s="14">
        <v>0</v>
      </c>
      <c r="AD34" s="14">
        <v>0</v>
      </c>
      <c r="AE34" s="29">
        <v>0</v>
      </c>
      <c r="AF34" s="29">
        <v>0</v>
      </c>
      <c r="AG34" s="14">
        <v>0</v>
      </c>
      <c r="AH34" s="14">
        <v>0</v>
      </c>
      <c r="AI34" s="14">
        <v>0</v>
      </c>
      <c r="AJ34" s="30">
        <f>SUM(E34:AI34)</f>
        <v>26</v>
      </c>
      <c r="AK34" s="61">
        <f>AVERAGE(E34:AI34)</f>
        <v>0.83870967741935487</v>
      </c>
      <c r="AL34" s="62">
        <f>MIN(E34:AI34)</f>
        <v>0</v>
      </c>
      <c r="AM34" s="61">
        <f>MAX(E34:AI34)</f>
        <v>6</v>
      </c>
      <c r="AN34" s="26">
        <v>32</v>
      </c>
    </row>
    <row r="35" spans="1:40" ht="12.75" customHeight="1">
      <c r="A35" s="174" t="s">
        <v>82</v>
      </c>
      <c r="B35" s="248"/>
      <c r="C35" s="249"/>
      <c r="D35" s="166" t="s">
        <v>64</v>
      </c>
      <c r="E35" s="15">
        <v>1</v>
      </c>
      <c r="F35" s="15">
        <v>0</v>
      </c>
      <c r="G35" s="15">
        <v>0</v>
      </c>
      <c r="H35" s="15">
        <v>1</v>
      </c>
      <c r="I35" s="15">
        <v>0</v>
      </c>
      <c r="J35" s="31">
        <v>1</v>
      </c>
      <c r="K35" s="31">
        <v>2</v>
      </c>
      <c r="L35" s="15">
        <v>0</v>
      </c>
      <c r="M35" s="15">
        <v>0</v>
      </c>
      <c r="N35" s="15">
        <v>0</v>
      </c>
      <c r="O35" s="15">
        <v>0</v>
      </c>
      <c r="P35" s="15">
        <v>0</v>
      </c>
      <c r="Q35" s="31">
        <v>0</v>
      </c>
      <c r="R35" s="31">
        <v>0</v>
      </c>
      <c r="S35" s="15">
        <v>0</v>
      </c>
      <c r="T35" s="15">
        <v>0</v>
      </c>
      <c r="U35" s="15">
        <v>0</v>
      </c>
      <c r="V35" s="15">
        <v>0</v>
      </c>
      <c r="W35" s="15">
        <v>0</v>
      </c>
      <c r="X35" s="31">
        <v>0</v>
      </c>
      <c r="Y35" s="31">
        <v>0</v>
      </c>
      <c r="Z35" s="15">
        <v>0</v>
      </c>
      <c r="AA35" s="15">
        <v>0</v>
      </c>
      <c r="AB35" s="15">
        <v>0</v>
      </c>
      <c r="AC35" s="15">
        <v>0</v>
      </c>
      <c r="AD35" s="15">
        <v>0</v>
      </c>
      <c r="AE35" s="31">
        <v>0</v>
      </c>
      <c r="AF35" s="31">
        <v>0</v>
      </c>
      <c r="AG35" s="15">
        <v>0</v>
      </c>
      <c r="AH35" s="15">
        <v>0</v>
      </c>
      <c r="AI35" s="15">
        <v>0</v>
      </c>
      <c r="AJ35" s="32">
        <f>SUM(E35:AI35)</f>
        <v>5</v>
      </c>
      <c r="AK35" s="63">
        <f>AVERAGE(E35:AI35)</f>
        <v>0.16129032258064516</v>
      </c>
      <c r="AL35" s="64">
        <f>MIN(E35:AI35)</f>
        <v>0</v>
      </c>
      <c r="AM35" s="63">
        <f>MAX(E35:AI35)</f>
        <v>2</v>
      </c>
      <c r="AN35" s="26">
        <v>33</v>
      </c>
    </row>
    <row r="36" spans="1:40" ht="12.75" customHeight="1">
      <c r="A36" s="174" t="s">
        <v>82</v>
      </c>
      <c r="B36" s="95"/>
      <c r="C36" s="191" t="s">
        <v>20</v>
      </c>
      <c r="D36" s="191"/>
      <c r="E36" s="16">
        <f>SUM(E34:E35)</f>
        <v>7</v>
      </c>
      <c r="F36" s="16">
        <f t="shared" ref="F36:AI36" si="17">SUM(F34:F35)</f>
        <v>5</v>
      </c>
      <c r="G36" s="16">
        <f t="shared" si="17"/>
        <v>1</v>
      </c>
      <c r="H36" s="16">
        <f t="shared" si="17"/>
        <v>5</v>
      </c>
      <c r="I36" s="16">
        <f>SUM(I34:I35)</f>
        <v>3</v>
      </c>
      <c r="J36" s="16">
        <f t="shared" si="17"/>
        <v>5</v>
      </c>
      <c r="K36" s="16">
        <f t="shared" si="17"/>
        <v>5</v>
      </c>
      <c r="L36" s="16">
        <f t="shared" si="17"/>
        <v>0</v>
      </c>
      <c r="M36" s="16">
        <f t="shared" si="17"/>
        <v>0</v>
      </c>
      <c r="N36" s="16">
        <f t="shared" si="17"/>
        <v>0</v>
      </c>
      <c r="O36" s="16">
        <f t="shared" si="17"/>
        <v>0</v>
      </c>
      <c r="P36" s="16">
        <f t="shared" si="17"/>
        <v>0</v>
      </c>
      <c r="Q36" s="16">
        <f t="shared" si="17"/>
        <v>0</v>
      </c>
      <c r="R36" s="16">
        <f t="shared" si="17"/>
        <v>0</v>
      </c>
      <c r="S36" s="16">
        <f t="shared" si="17"/>
        <v>0</v>
      </c>
      <c r="T36" s="16">
        <f t="shared" si="17"/>
        <v>0</v>
      </c>
      <c r="U36" s="16">
        <f t="shared" si="17"/>
        <v>0</v>
      </c>
      <c r="V36" s="16">
        <f t="shared" si="17"/>
        <v>0</v>
      </c>
      <c r="W36" s="16">
        <f t="shared" si="17"/>
        <v>0</v>
      </c>
      <c r="X36" s="16">
        <f t="shared" si="17"/>
        <v>0</v>
      </c>
      <c r="Y36" s="16">
        <f t="shared" si="17"/>
        <v>0</v>
      </c>
      <c r="Z36" s="16">
        <f t="shared" si="17"/>
        <v>0</v>
      </c>
      <c r="AA36" s="16">
        <f t="shared" si="17"/>
        <v>0</v>
      </c>
      <c r="AB36" s="16">
        <f t="shared" si="17"/>
        <v>0</v>
      </c>
      <c r="AC36" s="16">
        <f t="shared" si="17"/>
        <v>0</v>
      </c>
      <c r="AD36" s="16">
        <f t="shared" si="17"/>
        <v>0</v>
      </c>
      <c r="AE36" s="16">
        <f t="shared" si="17"/>
        <v>0</v>
      </c>
      <c r="AF36" s="16">
        <f t="shared" si="17"/>
        <v>0</v>
      </c>
      <c r="AG36" s="16">
        <f t="shared" si="17"/>
        <v>0</v>
      </c>
      <c r="AH36" s="16">
        <f t="shared" si="17"/>
        <v>0</v>
      </c>
      <c r="AI36" s="144">
        <f t="shared" si="17"/>
        <v>0</v>
      </c>
      <c r="AJ36" s="144">
        <f>SUM(E36:AI36)</f>
        <v>31</v>
      </c>
      <c r="AK36" s="150">
        <f>AVERAGE(E36:AI36)</f>
        <v>1</v>
      </c>
      <c r="AL36" s="157">
        <f>MIN(E36:AI36)</f>
        <v>0</v>
      </c>
      <c r="AM36" s="150">
        <f>MAX(E36:AI36)</f>
        <v>7</v>
      </c>
      <c r="AN36" s="26">
        <v>34</v>
      </c>
    </row>
    <row r="37" spans="1:40" s="44" customFormat="1" ht="3" customHeight="1">
      <c r="A37" s="91"/>
      <c r="B37" s="45"/>
      <c r="C37" s="46"/>
      <c r="D37" s="46"/>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2"/>
      <c r="AH37" s="22"/>
      <c r="AI37" s="22"/>
      <c r="AJ37" s="22"/>
      <c r="AK37" s="74"/>
      <c r="AL37" s="75"/>
      <c r="AM37" s="74"/>
      <c r="AN37" s="26">
        <v>35</v>
      </c>
    </row>
    <row r="38" spans="1:40" ht="12.75" customHeight="1">
      <c r="A38" s="174" t="s">
        <v>82</v>
      </c>
      <c r="B38" s="188" t="s">
        <v>94</v>
      </c>
      <c r="C38" s="189"/>
      <c r="D38" s="190"/>
      <c r="E38" s="78">
        <f>COUNTIFS(CERNER!$Z:$Z,"URG",
CERNER!$B:$B,"DC",
CERNER!$L:$L,DATE(2013,VLOOKUP($B$2,MD!$B$2:$C$13,2,FALSE),E$3))</f>
        <v>0</v>
      </c>
      <c r="F38" s="78">
        <f>COUNTIFS(CERNER!$Z:$Z,"URG",
CERNER!$B:$B,"DC",
CERNER!$L:$L,DATE(2013,VLOOKUP($B$2,MD!$B$2:$C$13,2,FALSE),F$3))</f>
        <v>0</v>
      </c>
      <c r="G38" s="78">
        <f>COUNTIFS(CERNER!$Z:$Z,"URG",
CERNER!$B:$B,"DC",
CERNER!$L:$L,DATE(2013,VLOOKUP($B$2,MD!$B$2:$C$13,2,FALSE),G$3))</f>
        <v>0</v>
      </c>
      <c r="H38" s="78">
        <f>COUNTIFS(CERNER!$Z:$Z,"URG",
CERNER!$B:$B,"DC",
CERNER!$L:$L,DATE(2013,VLOOKUP($B$2,MD!$B$2:$C$13,2,FALSE),H$3))</f>
        <v>0</v>
      </c>
      <c r="I38" s="78">
        <f>COUNTIFS(CERNER!$Z:$Z,"URG",
CERNER!$B:$B,"DC",
CERNER!$L:$L,DATE(2013,VLOOKUP($B$2,MD!$B$2:$C$13,2,FALSE),I$3))</f>
        <v>0</v>
      </c>
      <c r="J38" s="88">
        <f>COUNTIFS(CERNER!$Z:$Z,"URG",
CERNER!$B:$B,"DC",
CERNER!$L:$L,DATE(2013,VLOOKUP($B$2,MD!$B$2:$C$13,2,FALSE),J$3))</f>
        <v>0</v>
      </c>
      <c r="K38" s="88">
        <f>COUNTIFS(CERNER!$Z:$Z,"URG",
CERNER!$B:$B,"DC",
CERNER!$L:$L,DATE(2013,VLOOKUP($B$2,MD!$B$2:$C$13,2,FALSE),K$3))</f>
        <v>0</v>
      </c>
      <c r="L38" s="78">
        <f>COUNTIFS(CERNER!$Z:$Z,"URG",
CERNER!$B:$B,"DC",
CERNER!$L:$L,DATE(2013,VLOOKUP($B$2,MD!$B$2:$C$13,2,FALSE),L$3))</f>
        <v>0</v>
      </c>
      <c r="M38" s="78">
        <f>COUNTIFS(CERNER!$Z:$Z,"URG",
CERNER!$B:$B,"DC",
CERNER!$L:$L,DATE(2013,VLOOKUP($B$2,MD!$B$2:$C$13,2,FALSE),M$3))</f>
        <v>0</v>
      </c>
      <c r="N38" s="78">
        <f>COUNTIFS(CERNER!$Z:$Z,"URG",
CERNER!$B:$B,"DC",
CERNER!$L:$L,DATE(2013,VLOOKUP($B$2,MD!$B$2:$C$13,2,FALSE),N$3))</f>
        <v>1</v>
      </c>
      <c r="O38" s="78">
        <f>COUNTIFS(CERNER!$Z:$Z,"URG",
CERNER!$B:$B,"DC",
CERNER!$L:$L,DATE(2013,VLOOKUP($B$2,MD!$B$2:$C$13,2,FALSE),O$3))</f>
        <v>0</v>
      </c>
      <c r="P38" s="78">
        <f>COUNTIFS(CERNER!$Z:$Z,"URG",
CERNER!$B:$B,"DC",
CERNER!$L:$L,DATE(2013,VLOOKUP($B$2,MD!$B$2:$C$13,2,FALSE),P$3))</f>
        <v>0</v>
      </c>
      <c r="Q38" s="88">
        <f>COUNTIFS(CERNER!$Z:$Z,"URG",
CERNER!$B:$B,"DC",
CERNER!$L:$L,DATE(2013,VLOOKUP($B$2,MD!$B$2:$C$13,2,FALSE),Q$3))</f>
        <v>0</v>
      </c>
      <c r="R38" s="88">
        <f>COUNTIFS(CERNER!$Z:$Z,"URG",
CERNER!$B:$B,"DC",
CERNER!$L:$L,DATE(2013,VLOOKUP($B$2,MD!$B$2:$C$13,2,FALSE),R$3))</f>
        <v>1</v>
      </c>
      <c r="S38" s="78">
        <f>COUNTIFS(CERNER!$Z:$Z,"URG",
CERNER!$B:$B,"DC",
CERNER!$L:$L,DATE(2013,VLOOKUP($B$2,MD!$B$2:$C$13,2,FALSE),S$3))</f>
        <v>0</v>
      </c>
      <c r="T38" s="78">
        <f>COUNTIFS(CERNER!$Z:$Z,"URG",
CERNER!$B:$B,"DC",
CERNER!$L:$L,DATE(2013,VLOOKUP($B$2,MD!$B$2:$C$13,2,FALSE),T$3))</f>
        <v>0</v>
      </c>
      <c r="U38" s="78">
        <f>COUNTIFS(CERNER!$Z:$Z,"URG",
CERNER!$B:$B,"DC",
CERNER!$L:$L,DATE(2013,VLOOKUP($B$2,MD!$B$2:$C$13,2,FALSE),U$3))</f>
        <v>0</v>
      </c>
      <c r="V38" s="78">
        <f>COUNTIFS(CERNER!$Z:$Z,"URG",
CERNER!$B:$B,"DC",
CERNER!$L:$L,DATE(2013,VLOOKUP($B$2,MD!$B$2:$C$13,2,FALSE),V$3))</f>
        <v>0</v>
      </c>
      <c r="W38" s="78">
        <f>COUNTIFS(CERNER!$Z:$Z,"URG",
CERNER!$B:$B,"DC",
CERNER!$L:$L,DATE(2013,VLOOKUP($B$2,MD!$B$2:$C$13,2,FALSE),W$3))</f>
        <v>0</v>
      </c>
      <c r="X38" s="88">
        <f>COUNTIFS(CERNER!$Z:$Z,"URG",
CERNER!$B:$B,"DC",
CERNER!$L:$L,DATE(2013,VLOOKUP($B$2,MD!$B$2:$C$13,2,FALSE),X$3))</f>
        <v>0</v>
      </c>
      <c r="Y38" s="88">
        <f>COUNTIFS(CERNER!$Z:$Z,"URG",
CERNER!$B:$B,"DC",
CERNER!$L:$L,DATE(2013,VLOOKUP($B$2,MD!$B$2:$C$13,2,FALSE),Y$3))</f>
        <v>0</v>
      </c>
      <c r="Z38" s="78">
        <f>COUNTIFS(CERNER!$Z:$Z,"URG",
CERNER!$B:$B,"DC",
CERNER!$L:$L,DATE(2013,VLOOKUP($B$2,MD!$B$2:$C$13,2,FALSE),Z$3))</f>
        <v>0</v>
      </c>
      <c r="AA38" s="78">
        <f>COUNTIFS(CERNER!$Z:$Z,"URG",
CERNER!$B:$B,"DC",
CERNER!$L:$L,DATE(2013,VLOOKUP($B$2,MD!$B$2:$C$13,2,FALSE),AA$3))</f>
        <v>0</v>
      </c>
      <c r="AB38" s="78">
        <f>COUNTIFS(CERNER!$Z:$Z,"URG",
CERNER!$B:$B,"DC",
CERNER!$L:$L,DATE(2013,VLOOKUP($B$2,MD!$B$2:$C$13,2,FALSE),AB$3))</f>
        <v>0</v>
      </c>
      <c r="AC38" s="78">
        <f>COUNTIFS(CERNER!$Z:$Z,"URG",
CERNER!$B:$B,"DC",
CERNER!$L:$L,DATE(2013,VLOOKUP($B$2,MD!$B$2:$C$13,2,FALSE),AC$3))</f>
        <v>0</v>
      </c>
      <c r="AD38" s="78">
        <f>COUNTIFS(CERNER!$Z:$Z,"URG",
CERNER!$B:$B,"DC",
CERNER!$L:$L,DATE(2013,VLOOKUP($B$2,MD!$B$2:$C$13,2,FALSE),AD$3))</f>
        <v>0</v>
      </c>
      <c r="AE38" s="88">
        <f>COUNTIFS(CERNER!$Z:$Z,"URG",
CERNER!$B:$B,"DC",
CERNER!$L:$L,DATE(2013,VLOOKUP($B$2,MD!$B$2:$C$13,2,FALSE),AE$3))</f>
        <v>0</v>
      </c>
      <c r="AF38" s="88">
        <f>COUNTIFS(CERNER!$Z:$Z,"URG",
CERNER!$B:$B,"DC",
CERNER!$L:$L,DATE(2013,VLOOKUP($B$2,MD!$B$2:$C$13,2,FALSE),AF$3))</f>
        <v>0</v>
      </c>
      <c r="AG38" s="78">
        <f>COUNTIFS(CERNER!$Z:$Z,"URG",
CERNER!$B:$B,"DC",
CERNER!$L:$L,DATE(2013,VLOOKUP($B$2,MD!$B$2:$C$13,2,FALSE),AG$3))</f>
        <v>0</v>
      </c>
      <c r="AH38" s="78">
        <f>COUNTIFS(CERNER!$Z:$Z,"URG",
CERNER!$B:$B,"DC",
CERNER!$L:$L,DATE(2013,VLOOKUP($B$2,MD!$B$2:$C$13,2,FALSE),AH$3))</f>
        <v>0</v>
      </c>
      <c r="AI38" s="78">
        <f>COUNTIFS(CERNER!$Z:$Z,"URG",
CERNER!$B:$B,"DC",
CERNER!$L:$L,DATE(2013,VLOOKUP($B$2,MD!$B$2:$C$13,2,FALSE),AI$3))</f>
        <v>0</v>
      </c>
      <c r="AJ38" s="19">
        <f>SUM(E38:AI38)</f>
        <v>2</v>
      </c>
      <c r="AK38" s="151">
        <f>AVERAGE(E38:AI38)</f>
        <v>6.4516129032258063E-2</v>
      </c>
      <c r="AL38" s="158">
        <f>MIN(E38:AI38)</f>
        <v>0</v>
      </c>
      <c r="AM38" s="151">
        <f>MAX(E38:AI38)</f>
        <v>1</v>
      </c>
      <c r="AN38" s="26">
        <v>36</v>
      </c>
    </row>
    <row r="39" spans="1:40" s="41" customFormat="1">
      <c r="A39" s="175"/>
      <c r="E39" s="104"/>
      <c r="F39" s="104"/>
      <c r="G39" s="104"/>
      <c r="H39" s="104"/>
      <c r="I39" s="104"/>
      <c r="J39" s="104"/>
      <c r="K39" s="104"/>
      <c r="L39" s="104"/>
      <c r="M39" s="104"/>
      <c r="N39" s="104"/>
      <c r="O39" s="104"/>
      <c r="P39" s="104"/>
      <c r="Q39" s="104"/>
      <c r="R39" s="104"/>
      <c r="S39" s="104"/>
      <c r="T39" s="104"/>
      <c r="U39" s="104"/>
      <c r="V39" s="104"/>
      <c r="W39" s="104"/>
      <c r="X39" s="104"/>
      <c r="Y39" s="104"/>
      <c r="Z39" s="104"/>
      <c r="AA39" s="104"/>
      <c r="AB39" s="104"/>
      <c r="AC39" s="104"/>
      <c r="AD39" s="104"/>
      <c r="AE39" s="104"/>
      <c r="AF39" s="104"/>
      <c r="AG39" s="104"/>
      <c r="AH39" s="104"/>
      <c r="AI39" s="104"/>
      <c r="AK39" s="91"/>
      <c r="AL39" s="91"/>
      <c r="AM39" s="91"/>
      <c r="AN39" s="26">
        <v>37</v>
      </c>
    </row>
    <row r="40" spans="1:40" s="17" customFormat="1" ht="12.75" customHeight="1">
      <c r="A40" s="176">
        <v>0.125</v>
      </c>
      <c r="B40" s="204" t="s">
        <v>66</v>
      </c>
      <c r="C40" s="207" t="s">
        <v>112</v>
      </c>
      <c r="D40" s="207"/>
      <c r="E40" s="143">
        <v>406</v>
      </c>
      <c r="F40" s="96">
        <v>55</v>
      </c>
      <c r="G40" s="96">
        <v>60</v>
      </c>
      <c r="H40" s="96">
        <v>63</v>
      </c>
      <c r="I40" s="96">
        <v>50</v>
      </c>
      <c r="J40" s="143">
        <v>68</v>
      </c>
      <c r="K40" s="143">
        <v>62</v>
      </c>
      <c r="L40" s="96">
        <v>54</v>
      </c>
      <c r="M40" s="96">
        <v>39</v>
      </c>
      <c r="N40" s="96">
        <v>57</v>
      </c>
      <c r="O40" s="96">
        <v>58</v>
      </c>
      <c r="P40" s="96">
        <v>55</v>
      </c>
      <c r="Q40" s="143">
        <v>48</v>
      </c>
      <c r="R40" s="143">
        <v>47</v>
      </c>
      <c r="S40" s="96">
        <v>54</v>
      </c>
      <c r="T40" s="96">
        <v>56</v>
      </c>
      <c r="U40" s="96">
        <v>42</v>
      </c>
      <c r="V40" s="96">
        <v>67</v>
      </c>
      <c r="W40" s="96">
        <v>58</v>
      </c>
      <c r="X40" s="143">
        <v>59</v>
      </c>
      <c r="Y40" s="143">
        <v>85</v>
      </c>
      <c r="Z40" s="96">
        <v>60</v>
      </c>
      <c r="AA40" s="96">
        <v>46</v>
      </c>
      <c r="AB40" s="96">
        <v>41</v>
      </c>
      <c r="AC40" s="96">
        <v>66</v>
      </c>
      <c r="AD40" s="96">
        <v>60</v>
      </c>
      <c r="AE40" s="143">
        <v>58</v>
      </c>
      <c r="AF40" s="143">
        <v>69</v>
      </c>
      <c r="AG40" s="96">
        <v>59</v>
      </c>
      <c r="AH40" s="89">
        <v>38</v>
      </c>
      <c r="AI40" s="89">
        <v>56</v>
      </c>
      <c r="AJ40" s="30">
        <f t="shared" ref="AJ40:AJ44" si="18">SUM(E40:AI40)</f>
        <v>2096</v>
      </c>
      <c r="AK40" s="61">
        <f t="shared" ref="AK40:AK44" si="19">AVERAGE(E40:AI40)</f>
        <v>67.612903225806448</v>
      </c>
      <c r="AL40" s="62">
        <f t="shared" ref="AL40:AL44" si="20">MIN(E40:AI40)</f>
        <v>38</v>
      </c>
      <c r="AM40" s="61">
        <f t="shared" ref="AM40:AM44" si="21">MAX(E40:AI40)</f>
        <v>406</v>
      </c>
      <c r="AN40" s="26">
        <v>38</v>
      </c>
    </row>
    <row r="41" spans="1:40" ht="12.75" customHeight="1">
      <c r="A41" s="176">
        <v>0.375</v>
      </c>
      <c r="B41" s="205"/>
      <c r="C41" s="255" t="s">
        <v>111</v>
      </c>
      <c r="D41" s="255"/>
      <c r="E41" s="96">
        <f t="array" aca="1" ref="E41" ca="1">COUNT(IF((DATE(2013,VLOOKUP($B$2,MD!$B$2:$C$13,2,FALSE),E$3)&gt;INDIRECT("Cerner!E"&amp;MD!$E$24&amp;":E"&amp;MD!$F$24))*
(DATE(2013,VLOOKUP($B$2,MD!$B$2:$C$13,2,FALSE),E$3)&lt;INDIRECT("Cerner!L"&amp;MD!$E$24&amp;":L"&amp;MD!$F$24)),
INDIRECT("Cerner!K"&amp;MD!$E$24&amp;":K"&amp;MD!$F$24)))+
COUNT(IF((DATE(2013,VLOOKUP($B$2,MD!$B$2:$C$13,2,FALSE),E$3)=INDIRECT("Cerner!E"&amp;MD!$E$24&amp;":E"&amp;MD!$F$24))*
(DATE(2013,VLOOKUP($B$2,MD!$B$2:$C$13,2,FALSE),E$3)&lt;&gt;INDIRECT("Cerner!L"&amp;MD!$E$24&amp;":L"&amp;MD!$F$24))*
($A41&gt;=INDIRECT("Cerner!V"&amp;MD!$K$24&amp;":V"&amp;MD!$F$24)),
INDIRECT("Cerner!K"&amp;MD!$E$24&amp;":K"&amp;MD!$F$24)))+
COUNT(IF((DATE(2013,VLOOKUP($B$2,MD!$B$2:$C$13,2,FALSE),E$3)=INDIRECT("Cerner!L"&amp;MD!$E$24&amp;":L"&amp;MD!$F$24))*
(DATE(2013,VLOOKUP($B$2,MD!$B$2:$C$13,2,FALSE),E$3)&lt;&gt;INDIRECT("Cerner!E"&amp;MD!$E$24&amp;":E"&amp;MD!$F$24))*
($A41&lt;=INDIRECT("Cerner!W"&amp;MD!$K$24&amp;":W"&amp;MD!$F$24)),
INDIRECT("Cerner!K"&amp;MD!$E$24&amp;":K"&amp;MD!$F$24)))+
COUNT(IF((DATE(2013,VLOOKUP($B$2,MD!$B$2:$C$13,2,FALSE),E$3)=INDIRECT("Cerner!L"&amp;MD!$E$24&amp;":L"&amp;MD!$F$24))*
(DATE(2013,VLOOKUP($B$2,MD!$B$2:$C$13,2,FALSE),E$3)=INDIRECT("Cerner!E"&amp;MD!$E$24&amp;":E"&amp;MD!$F$24))*
($A41&gt;=INDIRECT("Cerner!V"&amp;MD!$E$24&amp;":V"&amp;MD!$F$24))*
($A41&lt;=INDIRECT("Cerner!W"&amp;MD!$E$24&amp;":W"&amp;MD!$F$24)),
INDIRECT("Cerner!K"&amp;MD!$E$24&amp;":K"&amp;MD!$F$24)))</f>
        <v>18</v>
      </c>
      <c r="F41" s="96">
        <f ca="1">COUNT(IF((DATE(2013,VLOOKUP($B$2,MD!$B$2:$C$13,2,FALSE),E$3)=INDIRECT("Cerner!L"&amp;MD!$E$24&amp;":L"&amp;MD!$F$24))*
(DATE(2013,VLOOKUP($B$2,MD!$B$2:$C$13,2,FALSE),E$3)=INDIRECT("Cerner!E"&amp;MD!$E$24&amp;":E"&amp;MD!$F$24))*
($A41&gt;=INDIRECT("Cerner!V"&amp;MD!$E$24&amp;":V"&amp;MD!$F$24))*
($A41&lt;=INDIRECT("Cerner!W"&amp;MD!$E$24&amp;":W"&amp;MD!$F$24)),
INDIRECT("Cerner!K"&amp;MD!$E$24&amp;":K"&amp;MD!$F$24)))</f>
        <v>1</v>
      </c>
      <c r="G41" s="96"/>
      <c r="H41" s="96"/>
      <c r="I41" s="96"/>
      <c r="J41" s="143"/>
      <c r="K41" s="143"/>
      <c r="L41" s="96"/>
      <c r="M41" s="96"/>
      <c r="N41" s="96"/>
      <c r="O41" s="96"/>
      <c r="P41" s="96"/>
      <c r="Q41" s="143"/>
      <c r="R41" s="143"/>
      <c r="S41" s="96"/>
      <c r="T41" s="96"/>
      <c r="U41" s="96"/>
      <c r="V41" s="96"/>
      <c r="W41" s="96"/>
      <c r="X41" s="143"/>
      <c r="Y41" s="143"/>
      <c r="Z41" s="96"/>
      <c r="AA41" s="96"/>
      <c r="AB41" s="96"/>
      <c r="AC41" s="96"/>
      <c r="AD41" s="96"/>
      <c r="AE41" s="143"/>
      <c r="AF41" s="143"/>
      <c r="AG41" s="96"/>
      <c r="AH41" s="15"/>
      <c r="AI41" s="15"/>
      <c r="AJ41" s="32">
        <f t="shared" ca="1" si="18"/>
        <v>19</v>
      </c>
      <c r="AK41" s="63">
        <f t="shared" ca="1" si="19"/>
        <v>9.5</v>
      </c>
      <c r="AL41" s="64">
        <f t="shared" ca="1" si="20"/>
        <v>1</v>
      </c>
      <c r="AM41" s="63">
        <f t="shared" ca="1" si="21"/>
        <v>18</v>
      </c>
      <c r="AN41" s="26">
        <v>39</v>
      </c>
    </row>
    <row r="42" spans="1:40" ht="12.75" customHeight="1">
      <c r="A42" s="173" t="s">
        <v>82</v>
      </c>
      <c r="B42" s="205"/>
      <c r="C42" s="250" t="s">
        <v>123</v>
      </c>
      <c r="D42" s="250"/>
      <c r="E42" s="96">
        <f t="array" aca="1" ref="E42" ca="1">COUNT(IF(($A40&gt;=INDIRECT("Cerner!V"&amp;MD!$E$24&amp;":V"&amp;MD!$F$24)),
INDIRECT("Cerner!K"&amp;MD!$E$24&amp;":K"&amp;MD!$F$24)))</f>
        <v>4983</v>
      </c>
      <c r="F42" s="96"/>
      <c r="G42" s="96"/>
      <c r="H42" s="96"/>
      <c r="I42" s="96"/>
      <c r="J42" s="143"/>
      <c r="K42" s="143"/>
      <c r="L42" s="96"/>
      <c r="M42" s="96"/>
      <c r="N42" s="96"/>
      <c r="O42" s="96"/>
      <c r="P42" s="96"/>
      <c r="Q42" s="143"/>
      <c r="R42" s="143"/>
      <c r="S42" s="96"/>
      <c r="T42" s="96"/>
      <c r="U42" s="96"/>
      <c r="V42" s="96"/>
      <c r="W42" s="96"/>
      <c r="X42" s="143"/>
      <c r="Y42" s="143"/>
      <c r="Z42" s="96"/>
      <c r="AA42" s="96"/>
      <c r="AB42" s="96"/>
      <c r="AC42" s="96"/>
      <c r="AD42" s="96"/>
      <c r="AE42" s="143"/>
      <c r="AF42" s="143"/>
      <c r="AG42" s="96"/>
      <c r="AH42" s="15"/>
      <c r="AI42" s="15"/>
      <c r="AJ42" s="32"/>
      <c r="AK42" s="63"/>
      <c r="AL42" s="64"/>
      <c r="AM42" s="63"/>
      <c r="AN42" s="26">
        <v>40</v>
      </c>
    </row>
    <row r="43" spans="1:40" ht="12.75" customHeight="1">
      <c r="A43" s="176">
        <v>0.66666666666666663</v>
      </c>
      <c r="B43" s="205"/>
      <c r="C43" s="255" t="s">
        <v>113</v>
      </c>
      <c r="D43" s="255"/>
      <c r="E43" s="143">
        <f t="array" aca="1" ref="E43" ca="1">COUNT(IF((DATE(2013,VLOOKUP($B$2,MD!$B$2:$C$13,2,FALSE),E$3)=INDIRECT("Cerner!L"&amp;MD!$E$24&amp;":L"&amp;MD!$F$24))*
(DATE(2013,VLOOKUP($B$2,MD!$B$2:$C$13,2,FALSE),E$3)=INDIRECT("Cerner!E"&amp;MD!$E$24&amp;":E"&amp;MD!$F$24)),
INDIRECT("Cerner!K"&amp;MD!$E$24&amp;":K"&amp;MD!$F$24)))</f>
        <v>64</v>
      </c>
      <c r="F43" s="96"/>
      <c r="G43" s="96"/>
      <c r="H43" s="96"/>
      <c r="I43" s="96"/>
      <c r="J43" s="143"/>
      <c r="K43" s="143"/>
      <c r="L43" s="96"/>
      <c r="M43" s="96"/>
      <c r="N43" s="96"/>
      <c r="O43" s="96"/>
      <c r="P43" s="96"/>
      <c r="Q43" s="143"/>
      <c r="R43" s="143"/>
      <c r="S43" s="96"/>
      <c r="T43" s="96"/>
      <c r="U43" s="96"/>
      <c r="V43" s="96"/>
      <c r="W43" s="96"/>
      <c r="X43" s="143"/>
      <c r="Y43" s="143"/>
      <c r="Z43" s="96"/>
      <c r="AA43" s="96"/>
      <c r="AB43" s="96"/>
      <c r="AC43" s="96"/>
      <c r="AD43" s="96"/>
      <c r="AE43" s="143"/>
      <c r="AF43" s="143"/>
      <c r="AG43" s="96"/>
      <c r="AH43" s="15"/>
      <c r="AI43" s="15"/>
      <c r="AJ43" s="32">
        <f t="shared" ca="1" si="18"/>
        <v>64</v>
      </c>
      <c r="AK43" s="63">
        <f t="shared" ca="1" si="19"/>
        <v>64</v>
      </c>
      <c r="AL43" s="64">
        <f t="shared" ca="1" si="20"/>
        <v>64</v>
      </c>
      <c r="AM43" s="63">
        <f t="shared" ca="1" si="21"/>
        <v>64</v>
      </c>
      <c r="AN43" s="26">
        <v>41</v>
      </c>
    </row>
    <row r="44" spans="1:40" ht="13.5" customHeight="1">
      <c r="A44" s="176">
        <v>0.875</v>
      </c>
      <c r="B44" s="206"/>
      <c r="C44" s="213" t="s">
        <v>114</v>
      </c>
      <c r="D44" s="213"/>
      <c r="E44" s="96">
        <f t="array" aca="1" ref="E44" ca="1">COUNT(IF((DATE(2013,VLOOKUP($B$2,MD!$B$2:$C$13,2,FALSE),E$3)=INDIRECT("Cerner!L"&amp;MD!$E$24&amp;":L"&amp;MD!$F$24))*
(DATE(2013,VLOOKUP($B$2,MD!$B$2:$C$13,2,FALSE),E$3)=INDIRECT("Cerner!E"&amp;MD!$E$24&amp;":E"&amp;MD!$F$24))*
($A41&gt;=INDIRECT("Cerner!V"&amp;MD!$E$24&amp;":V"&amp;MD!$F$24))*
($A41&lt;=INDIRECT("Cerner!W"&amp;MD!$E$24&amp;":W"&amp;MD!$F$24)),
INDIRECT("Cerner!K"&amp;MD!$E$24&amp;":K"&amp;MD!$F$24)))</f>
        <v>18</v>
      </c>
      <c r="F44" s="96"/>
      <c r="G44" s="96"/>
      <c r="H44" s="96"/>
      <c r="I44" s="96"/>
      <c r="J44" s="143"/>
      <c r="K44" s="143"/>
      <c r="L44" s="96"/>
      <c r="M44" s="96"/>
      <c r="N44" s="96"/>
      <c r="O44" s="96"/>
      <c r="P44" s="96"/>
      <c r="Q44" s="143"/>
      <c r="R44" s="143"/>
      <c r="S44" s="96"/>
      <c r="T44" s="96"/>
      <c r="U44" s="96"/>
      <c r="V44" s="96"/>
      <c r="W44" s="96"/>
      <c r="X44" s="143"/>
      <c r="Y44" s="143"/>
      <c r="Z44" s="96"/>
      <c r="AA44" s="96"/>
      <c r="AB44" s="96"/>
      <c r="AC44" s="96"/>
      <c r="AD44" s="96"/>
      <c r="AE44" s="143"/>
      <c r="AF44" s="143"/>
      <c r="AG44" s="96"/>
      <c r="AH44" s="20"/>
      <c r="AI44" s="20"/>
      <c r="AJ44" s="39">
        <f t="shared" ca="1" si="18"/>
        <v>18</v>
      </c>
      <c r="AK44" s="70">
        <f t="shared" ca="1" si="19"/>
        <v>18</v>
      </c>
      <c r="AL44" s="71">
        <f t="shared" ca="1" si="20"/>
        <v>18</v>
      </c>
      <c r="AM44" s="70">
        <f t="shared" ca="1" si="21"/>
        <v>18</v>
      </c>
      <c r="AN44" s="26">
        <v>42</v>
      </c>
    </row>
    <row r="45" spans="1:40" s="17" customFormat="1" ht="3" customHeight="1">
      <c r="A45" s="33"/>
      <c r="AK45" s="33"/>
      <c r="AL45" s="33"/>
      <c r="AM45" s="33"/>
      <c r="AN45" s="26">
        <v>43</v>
      </c>
    </row>
    <row r="46" spans="1:40" s="41" customFormat="1" ht="3" customHeight="1">
      <c r="A46" s="91"/>
      <c r="AK46" s="91"/>
      <c r="AL46" s="91"/>
      <c r="AM46" s="91"/>
      <c r="AN46" s="26">
        <v>44</v>
      </c>
    </row>
    <row r="47" spans="1:40" s="17" customFormat="1">
      <c r="A47" s="176">
        <v>0.125</v>
      </c>
      <c r="B47" s="204" t="s">
        <v>65</v>
      </c>
      <c r="C47" s="207" t="s">
        <v>112</v>
      </c>
      <c r="D47" s="207"/>
      <c r="E47" s="96">
        <f ca="1">COUNT(IF((DATE(2013,VLOOKUP($B$2,MD!$B$2:$C$13,2,FALSE),E$3)&gt;INDIRECT("Cerner!E"&amp;MD!$E$23&amp;":E"&amp;MD!$F$23))*
(DATE(2013,VLOOKUP($B$2,MD!$B$2:$C$13,2,FALSE),E$3)&lt;INDIRECT("Cerner!L"&amp;MD!$E$23&amp;":L"&amp;MD!$F$23)),
INDIRECT("Cerner!K"&amp;MD!$E$23&amp;":K"&amp;MD!$F$23)))+
COUNT(IF((DATE(2013,VLOOKUP($B$2,MD!$B$2:$C$13,2,FALSE),E$3)=INDIRECT("Cerner!E"&amp;MD!$E$23&amp;":E"&amp;MD!$F$23))*
(DATE(2013,VLOOKUP($B$2,MD!$B$2:$C$13,2,FALSE),E$3)&lt;&gt;INDIRECT("Cerner!L"&amp;MD!$E$23&amp;":L"&amp;MD!$F$23))*
($A47&gt;=INDIRECT("Cerner!V"&amp;MD!$K$23&amp;":V"&amp;MD!$F$23)),
INDIRECT("Cerner!K"&amp;MD!$E$23&amp;":K"&amp;MD!$F$23)))+
COUNT(IF((DATE(2013,VLOOKUP($B$2,MD!$B$2:$C$13,2,FALSE),E$3)=INDIRECT("Cerner!E"&amp;MD!$E$23&amp;":E"&amp;MD!$F$23))*
(DATE(2013,VLOOKUP($B$2,MD!$B$2:$C$13,2,FALSE),E$3)&lt;&gt;INDIRECT("Cerner!E"&amp;MD!$E$23&amp;":E"&amp;MD!$F$23))*
($A47&lt;=INDIRECT("Cerner!W"&amp;MD!$K$23&amp;":W"&amp;MD!$F$23)),
INDIRECT("Cerner!K"&amp;MD!$E$23&amp;":K"&amp;MD!$F$23)))+
COUNT(IF((DATE(2013,VLOOKUP($B$2,MD!$B$2:$C$13,2,FALSE),E$3)=INDIRECT("Cerner!E"&amp;MD!$E$23&amp;":E"&amp;MD!$F$23))*
(DATE(2013,VLOOKUP($B$2,MD!$B$2:$C$13,2,FALSE),E$3)=INDIRECT("Cerner!E"&amp;MD!$E$23&amp;":E"&amp;MD!$F$23))*
($A47&gt;=INDIRECT("Cerner!V"&amp;MD!$E$23&amp;":V"&amp;MD!$F$23))*
($A47&lt;=INDIRECT("Cerner!W"&amp;MD!$E$23&amp;":W"&amp;MD!$F$23)),
INDIRECT("Cerner!K"&amp;MD!$E$23&amp;":K"&amp;MD!$F$23)))</f>
        <v>0</v>
      </c>
      <c r="F47" s="89"/>
      <c r="G47" s="89"/>
      <c r="H47" s="89"/>
      <c r="I47" s="89"/>
      <c r="J47" s="90"/>
      <c r="K47" s="90"/>
      <c r="L47" s="89"/>
      <c r="M47" s="89"/>
      <c r="N47" s="89"/>
      <c r="O47" s="89"/>
      <c r="P47" s="89"/>
      <c r="Q47" s="90"/>
      <c r="R47" s="90"/>
      <c r="S47" s="89"/>
      <c r="T47" s="89"/>
      <c r="U47" s="89"/>
      <c r="V47" s="89"/>
      <c r="W47" s="89"/>
      <c r="X47" s="90"/>
      <c r="Y47" s="90"/>
      <c r="Z47" s="89"/>
      <c r="AA47" s="89"/>
      <c r="AB47" s="89"/>
      <c r="AC47" s="89"/>
      <c r="AD47" s="89"/>
      <c r="AE47" s="90"/>
      <c r="AF47" s="90"/>
      <c r="AG47" s="89"/>
      <c r="AH47" s="89"/>
      <c r="AI47" s="89"/>
      <c r="AJ47" s="30">
        <f ca="1">SUM(E47:AI47)</f>
        <v>0</v>
      </c>
      <c r="AK47" s="61">
        <f ca="1">AVERAGE(E47:AI47)</f>
        <v>0</v>
      </c>
      <c r="AL47" s="62">
        <f ca="1">MIN(E47:AI47)</f>
        <v>0</v>
      </c>
      <c r="AM47" s="61">
        <f ca="1">MAX(E47:AI47)</f>
        <v>0</v>
      </c>
      <c r="AN47" s="26">
        <v>45</v>
      </c>
    </row>
    <row r="48" spans="1:40" ht="12.75" customHeight="1">
      <c r="A48" s="176">
        <v>0.375</v>
      </c>
      <c r="B48" s="205"/>
      <c r="C48" s="255" t="s">
        <v>111</v>
      </c>
      <c r="D48" s="255"/>
      <c r="E48" s="96">
        <f ca="1">COUNT(IF((DATE(2013,VLOOKUP($B$2,MD!$B$2:$C$13,2,FALSE),E$3)&gt;INDIRECT("Cerner!E"&amp;MD!$E$23&amp;":E"&amp;MD!$F$23))*
(DATE(2013,VLOOKUP($B$2,MD!$B$2:$C$13,2,FALSE),E$3)&lt;INDIRECT("Cerner!L"&amp;MD!$E$23&amp;":L"&amp;MD!$F$23)),
INDIRECT("Cerner!K"&amp;MD!$E$23&amp;":K"&amp;MD!$F$23)))+
COUNT(IF((DATE(2013,VLOOKUP($B$2,MD!$B$2:$C$13,2,FALSE),E$3)=INDIRECT("Cerner!E"&amp;MD!$E$23&amp;":E"&amp;MD!$F$23))*
(DATE(2013,VLOOKUP($B$2,MD!$B$2:$C$13,2,FALSE),E$3)&lt;&gt;INDIRECT("Cerner!L"&amp;MD!$E$23&amp;":L"&amp;MD!$F$23))*
($A48&gt;=INDIRECT("Cerner!V"&amp;MD!$K$23&amp;":V"&amp;MD!$F$23)),
INDIRECT("Cerner!K"&amp;MD!$E$23&amp;":K"&amp;MD!$F$23)))+
COUNT(IF((DATE(2013,VLOOKUP($B$2,MD!$B$2:$C$13,2,FALSE),E$3)=INDIRECT("Cerner!E"&amp;MD!$E$23&amp;":E"&amp;MD!$F$23))*
(DATE(2013,VLOOKUP($B$2,MD!$B$2:$C$13,2,FALSE),E$3)&lt;&gt;INDIRECT("Cerner!E"&amp;MD!$E$23&amp;":E"&amp;MD!$F$23))*
($A48&lt;=INDIRECT("Cerner!W"&amp;MD!$K$23&amp;":W"&amp;MD!$F$23)),
INDIRECT("Cerner!K"&amp;MD!$E$23&amp;":K"&amp;MD!$F$23)))+
COUNT(IF((DATE(2013,VLOOKUP($B$2,MD!$B$2:$C$13,2,FALSE),E$3)=INDIRECT("Cerner!E"&amp;MD!$E$23&amp;":E"&amp;MD!$F$23))*
(DATE(2013,VLOOKUP($B$2,MD!$B$2:$C$13,2,FALSE),E$3)=INDIRECT("Cerner!E"&amp;MD!$E$23&amp;":E"&amp;MD!$F$23))*
($A48&gt;=INDIRECT("Cerner!V"&amp;MD!$E$23&amp;":V"&amp;MD!$F$23))*
($A48&lt;=INDIRECT("Cerner!W"&amp;MD!$E$23&amp;":W"&amp;MD!$F$23)),
INDIRECT("Cerner!K"&amp;MD!$E$23&amp;":K"&amp;MD!$F$23)))</f>
        <v>0</v>
      </c>
      <c r="F48" s="15"/>
      <c r="G48" s="15"/>
      <c r="H48" s="15"/>
      <c r="I48" s="15"/>
      <c r="J48" s="31"/>
      <c r="K48" s="31"/>
      <c r="L48" s="15"/>
      <c r="M48" s="15"/>
      <c r="N48" s="15"/>
      <c r="O48" s="15"/>
      <c r="P48" s="15"/>
      <c r="Q48" s="31"/>
      <c r="R48" s="31"/>
      <c r="S48" s="15"/>
      <c r="T48" s="15"/>
      <c r="U48" s="15"/>
      <c r="V48" s="15"/>
      <c r="W48" s="15"/>
      <c r="X48" s="31"/>
      <c r="Y48" s="31"/>
      <c r="Z48" s="15"/>
      <c r="AA48" s="15"/>
      <c r="AB48" s="15"/>
      <c r="AC48" s="15"/>
      <c r="AD48" s="15"/>
      <c r="AE48" s="31"/>
      <c r="AF48" s="31"/>
      <c r="AG48" s="15"/>
      <c r="AH48" s="15"/>
      <c r="AI48" s="15"/>
      <c r="AJ48" s="32">
        <f t="shared" ref="AJ48:AJ51" ca="1" si="22">SUM(E48:AI48)</f>
        <v>0</v>
      </c>
      <c r="AK48" s="63">
        <f t="shared" ref="AK48:AK51" ca="1" si="23">AVERAGE(E48:AI48)</f>
        <v>0</v>
      </c>
      <c r="AL48" s="64">
        <f t="shared" ref="AL48:AL51" ca="1" si="24">MIN(E48:AI48)</f>
        <v>0</v>
      </c>
      <c r="AM48" s="63">
        <f t="shared" ref="AM48:AM51" ca="1" si="25">MAX(E48:AI48)</f>
        <v>0</v>
      </c>
      <c r="AN48" s="26">
        <v>46</v>
      </c>
    </row>
    <row r="49" spans="1:40" ht="12.75" customHeight="1">
      <c r="A49" s="35" t="s">
        <v>82</v>
      </c>
      <c r="B49" s="205"/>
      <c r="C49" s="250" t="s">
        <v>123</v>
      </c>
      <c r="D49" s="250"/>
      <c r="E49" s="96">
        <f ca="1">COUNT(IF((DATE(2013,VLOOKUP($B$2,MD!$B$2:$C$13,2,FALSE),E$3)&gt;INDIRECT("Cerner!E"&amp;MD!$E$23&amp;":E"&amp;MD!$F$23))*
(DATE(2013,VLOOKUP($B$2,MD!$B$2:$C$13,2,FALSE),E$3)&lt;INDIRECT("Cerner!L"&amp;MD!$E$23&amp;":L"&amp;MD!$F$23)),
INDIRECT("Cerner!K"&amp;MD!$E$23&amp;":K"&amp;MD!$F$23)))+
COUNT(IF((DATE(2013,VLOOKUP($B$2,MD!$B$2:$C$13,2,FALSE),E$3)=INDIRECT("Cerner!E"&amp;MD!$E$23&amp;":E"&amp;MD!$F$23))*
(DATE(2013,VLOOKUP($B$2,MD!$B$2:$C$13,2,FALSE),E$3)&lt;&gt;INDIRECT("Cerner!L"&amp;MD!$E$23&amp;":L"&amp;MD!$F$23))*
($A49&gt;=INDIRECT("Cerner!V"&amp;MD!$K$23&amp;":V"&amp;MD!$F$23)),
INDIRECT("Cerner!K"&amp;MD!$E$23&amp;":K"&amp;MD!$F$23)))+
COUNT(IF((DATE(2013,VLOOKUP($B$2,MD!$B$2:$C$13,2,FALSE),E$3)=INDIRECT("Cerner!E"&amp;MD!$E$23&amp;":E"&amp;MD!$F$23))*
(DATE(2013,VLOOKUP($B$2,MD!$B$2:$C$13,2,FALSE),E$3)&lt;&gt;INDIRECT("Cerner!E"&amp;MD!$E$23&amp;":E"&amp;MD!$F$23))*
($A49&lt;=INDIRECT("Cerner!W"&amp;MD!$K$23&amp;":W"&amp;MD!$F$23)),
INDIRECT("Cerner!K"&amp;MD!$E$23&amp;":K"&amp;MD!$F$23)))+
COUNT(IF((DATE(2013,VLOOKUP($B$2,MD!$B$2:$C$13,2,FALSE),E$3)=INDIRECT("Cerner!E"&amp;MD!$E$23&amp;":E"&amp;MD!$F$23))*
(DATE(2013,VLOOKUP($B$2,MD!$B$2:$C$13,2,FALSE),E$3)=INDIRECT("Cerner!E"&amp;MD!$E$23&amp;":E"&amp;MD!$F$23))*
($A49&gt;=INDIRECT("Cerner!V"&amp;MD!$E$23&amp;":V"&amp;MD!$F$23))*
($A49&lt;=INDIRECT("Cerner!W"&amp;MD!$E$23&amp;":W"&amp;MD!$F$23)),
INDIRECT("Cerner!K"&amp;MD!$E$23&amp;":K"&amp;MD!$F$23)))</f>
        <v>0</v>
      </c>
      <c r="F49" s="15"/>
      <c r="G49" s="15"/>
      <c r="H49" s="15"/>
      <c r="I49" s="15"/>
      <c r="J49" s="31"/>
      <c r="K49" s="31"/>
      <c r="L49" s="15"/>
      <c r="M49" s="15"/>
      <c r="N49" s="15"/>
      <c r="O49" s="15"/>
      <c r="P49" s="15"/>
      <c r="Q49" s="31"/>
      <c r="R49" s="31"/>
      <c r="S49" s="15"/>
      <c r="T49" s="15"/>
      <c r="U49" s="15"/>
      <c r="V49" s="15"/>
      <c r="W49" s="15"/>
      <c r="X49" s="31"/>
      <c r="Y49" s="31"/>
      <c r="Z49" s="15"/>
      <c r="AA49" s="15"/>
      <c r="AB49" s="15"/>
      <c r="AC49" s="15"/>
      <c r="AD49" s="15"/>
      <c r="AE49" s="31"/>
      <c r="AF49" s="31"/>
      <c r="AG49" s="15"/>
      <c r="AH49" s="15"/>
      <c r="AI49" s="15"/>
      <c r="AJ49" s="32"/>
      <c r="AK49" s="63"/>
      <c r="AL49" s="64"/>
      <c r="AM49" s="63"/>
      <c r="AN49" s="26">
        <v>47</v>
      </c>
    </row>
    <row r="50" spans="1:40" ht="12.75" customHeight="1">
      <c r="A50" s="176">
        <v>0.66666666666666663</v>
      </c>
      <c r="B50" s="205"/>
      <c r="C50" s="255" t="s">
        <v>113</v>
      </c>
      <c r="D50" s="255"/>
      <c r="E50" s="96">
        <f ca="1">COUNT(IF((DATE(2013,VLOOKUP($B$2,MD!$B$2:$C$13,2,FALSE),E$3)&gt;INDIRECT("Cerner!E"&amp;MD!$E$23&amp;":E"&amp;MD!$F$23))*
(DATE(2013,VLOOKUP($B$2,MD!$B$2:$C$13,2,FALSE),E$3)&lt;INDIRECT("Cerner!L"&amp;MD!$E$23&amp;":L"&amp;MD!$F$23)),
INDIRECT("Cerner!K"&amp;MD!$E$23&amp;":K"&amp;MD!$F$23)))+
COUNT(IF((DATE(2013,VLOOKUP($B$2,MD!$B$2:$C$13,2,FALSE),E$3)=INDIRECT("Cerner!E"&amp;MD!$E$23&amp;":E"&amp;MD!$F$23))*
(DATE(2013,VLOOKUP($B$2,MD!$B$2:$C$13,2,FALSE),E$3)&lt;&gt;INDIRECT("Cerner!L"&amp;MD!$E$23&amp;":L"&amp;MD!$F$23))*
($A50&gt;=INDIRECT("Cerner!V"&amp;MD!$K$23&amp;":V"&amp;MD!$F$23)),
INDIRECT("Cerner!K"&amp;MD!$E$23&amp;":K"&amp;MD!$F$23)))+
COUNT(IF((DATE(2013,VLOOKUP($B$2,MD!$B$2:$C$13,2,FALSE),E$3)=INDIRECT("Cerner!E"&amp;MD!$E$23&amp;":E"&amp;MD!$F$23))*
(DATE(2013,VLOOKUP($B$2,MD!$B$2:$C$13,2,FALSE),E$3)&lt;&gt;INDIRECT("Cerner!E"&amp;MD!$E$23&amp;":E"&amp;MD!$F$23))*
($A50&lt;=INDIRECT("Cerner!W"&amp;MD!$K$23&amp;":W"&amp;MD!$F$23)),
INDIRECT("Cerner!K"&amp;MD!$E$23&amp;":K"&amp;MD!$F$23)))+
COUNT(IF((DATE(2013,VLOOKUP($B$2,MD!$B$2:$C$13,2,FALSE),E$3)=INDIRECT("Cerner!E"&amp;MD!$E$23&amp;":E"&amp;MD!$F$23))*
(DATE(2013,VLOOKUP($B$2,MD!$B$2:$C$13,2,FALSE),E$3)=INDIRECT("Cerner!E"&amp;MD!$E$23&amp;":E"&amp;MD!$F$23))*
($A50&gt;=INDIRECT("Cerner!V"&amp;MD!$E$23&amp;":V"&amp;MD!$F$23))*
($A50&lt;=INDIRECT("Cerner!W"&amp;MD!$E$23&amp;":W"&amp;MD!$F$23)),
INDIRECT("Cerner!K"&amp;MD!$E$23&amp;":K"&amp;MD!$F$23)))</f>
        <v>0</v>
      </c>
      <c r="F50" s="15"/>
      <c r="G50" s="15"/>
      <c r="H50" s="15"/>
      <c r="I50" s="15"/>
      <c r="J50" s="31"/>
      <c r="K50" s="31"/>
      <c r="L50" s="15"/>
      <c r="M50" s="15"/>
      <c r="N50" s="15"/>
      <c r="O50" s="15"/>
      <c r="P50" s="15"/>
      <c r="Q50" s="31"/>
      <c r="R50" s="31"/>
      <c r="S50" s="15"/>
      <c r="T50" s="15"/>
      <c r="U50" s="15"/>
      <c r="V50" s="15"/>
      <c r="W50" s="15"/>
      <c r="X50" s="31"/>
      <c r="Y50" s="31"/>
      <c r="Z50" s="15"/>
      <c r="AA50" s="15"/>
      <c r="AB50" s="15"/>
      <c r="AC50" s="15"/>
      <c r="AD50" s="15"/>
      <c r="AE50" s="31"/>
      <c r="AF50" s="31"/>
      <c r="AG50" s="15"/>
      <c r="AH50" s="15"/>
      <c r="AI50" s="15"/>
      <c r="AJ50" s="32">
        <f t="shared" ca="1" si="22"/>
        <v>0</v>
      </c>
      <c r="AK50" s="63">
        <f t="shared" ca="1" si="23"/>
        <v>0</v>
      </c>
      <c r="AL50" s="64">
        <f t="shared" ca="1" si="24"/>
        <v>0</v>
      </c>
      <c r="AM50" s="63">
        <f t="shared" ca="1" si="25"/>
        <v>0</v>
      </c>
      <c r="AN50" s="26">
        <v>48</v>
      </c>
    </row>
    <row r="51" spans="1:40" ht="13.5" customHeight="1">
      <c r="A51" s="176">
        <v>0.875</v>
      </c>
      <c r="B51" s="206"/>
      <c r="C51" s="213" t="s">
        <v>114</v>
      </c>
      <c r="D51" s="213"/>
      <c r="E51" s="96">
        <f ca="1">COUNT(IF((DATE(2013,VLOOKUP($B$2,MD!$B$2:$C$13,2,FALSE),E$3)&gt;INDIRECT("Cerner!E"&amp;MD!$E$23&amp;":E"&amp;MD!$F$23))*
(DATE(2013,VLOOKUP($B$2,MD!$B$2:$C$13,2,FALSE),E$3)&lt;INDIRECT("Cerner!L"&amp;MD!$E$23&amp;":L"&amp;MD!$F$23)),
INDIRECT("Cerner!K"&amp;MD!$E$23&amp;":K"&amp;MD!$F$23)))+
COUNT(IF((DATE(2013,VLOOKUP($B$2,MD!$B$2:$C$13,2,FALSE),E$3)=INDIRECT("Cerner!E"&amp;MD!$E$23&amp;":E"&amp;MD!$F$23))*
(DATE(2013,VLOOKUP($B$2,MD!$B$2:$C$13,2,FALSE),E$3)&lt;&gt;INDIRECT("Cerner!L"&amp;MD!$E$23&amp;":L"&amp;MD!$F$23))*
($A51&gt;=INDIRECT("Cerner!V"&amp;MD!$K$23&amp;":V"&amp;MD!$F$23)),
INDIRECT("Cerner!K"&amp;MD!$E$23&amp;":K"&amp;MD!$F$23)))+
COUNT(IF((DATE(2013,VLOOKUP($B$2,MD!$B$2:$C$13,2,FALSE),E$3)=INDIRECT("Cerner!E"&amp;MD!$E$23&amp;":E"&amp;MD!$F$23))*
(DATE(2013,VLOOKUP($B$2,MD!$B$2:$C$13,2,FALSE),E$3)&lt;&gt;INDIRECT("Cerner!E"&amp;MD!$E$23&amp;":E"&amp;MD!$F$23))*
($A51&lt;=INDIRECT("Cerner!W"&amp;MD!$K$23&amp;":W"&amp;MD!$F$23)),
INDIRECT("Cerner!K"&amp;MD!$E$23&amp;":K"&amp;MD!$F$23)))+
COUNT(IF((DATE(2013,VLOOKUP($B$2,MD!$B$2:$C$13,2,FALSE),E$3)=INDIRECT("Cerner!E"&amp;MD!$E$23&amp;":E"&amp;MD!$F$23))*
(DATE(2013,VLOOKUP($B$2,MD!$B$2:$C$13,2,FALSE),E$3)=INDIRECT("Cerner!E"&amp;MD!$E$23&amp;":E"&amp;MD!$F$23))*
($A51&gt;=INDIRECT("Cerner!V"&amp;MD!$E$23&amp;":V"&amp;MD!$F$23))*
($A51&lt;=INDIRECT("Cerner!W"&amp;MD!$E$23&amp;":W"&amp;MD!$F$23)),
INDIRECT("Cerner!K"&amp;MD!$E$23&amp;":K"&amp;MD!$F$23)))</f>
        <v>0</v>
      </c>
      <c r="F51" s="20"/>
      <c r="G51" s="20"/>
      <c r="H51" s="20"/>
      <c r="I51" s="20"/>
      <c r="J51" s="38"/>
      <c r="K51" s="38"/>
      <c r="L51" s="20"/>
      <c r="M51" s="20"/>
      <c r="N51" s="20"/>
      <c r="O51" s="20"/>
      <c r="P51" s="20"/>
      <c r="Q51" s="38"/>
      <c r="R51" s="38"/>
      <c r="S51" s="20"/>
      <c r="T51" s="20"/>
      <c r="U51" s="20"/>
      <c r="V51" s="20"/>
      <c r="W51" s="20"/>
      <c r="X51" s="38"/>
      <c r="Y51" s="38"/>
      <c r="Z51" s="20"/>
      <c r="AA51" s="20"/>
      <c r="AB51" s="20"/>
      <c r="AC51" s="20"/>
      <c r="AD51" s="20"/>
      <c r="AE51" s="38"/>
      <c r="AF51" s="38"/>
      <c r="AG51" s="20"/>
      <c r="AH51" s="20"/>
      <c r="AI51" s="20"/>
      <c r="AJ51" s="39">
        <f t="shared" ca="1" si="22"/>
        <v>0</v>
      </c>
      <c r="AK51" s="70">
        <f t="shared" ca="1" si="23"/>
        <v>0</v>
      </c>
      <c r="AL51" s="71">
        <f t="shared" ca="1" si="24"/>
        <v>0</v>
      </c>
      <c r="AM51" s="70">
        <f t="shared" ca="1" si="25"/>
        <v>0</v>
      </c>
      <c r="AN51" s="26">
        <v>49</v>
      </c>
    </row>
    <row r="52" spans="1:40" s="41" customFormat="1">
      <c r="A52" s="91"/>
      <c r="AK52" s="91"/>
      <c r="AL52" s="91"/>
      <c r="AM52" s="91"/>
      <c r="AN52" s="26">
        <v>50</v>
      </c>
    </row>
    <row r="53" spans="1:40" ht="12.75" customHeight="1">
      <c r="A53" s="37" t="s">
        <v>126</v>
      </c>
      <c r="B53" s="223" t="s">
        <v>59</v>
      </c>
      <c r="C53" s="47" t="s">
        <v>60</v>
      </c>
      <c r="D53" s="47"/>
      <c r="E53" s="14"/>
      <c r="F53" s="14"/>
      <c r="G53" s="14"/>
      <c r="H53" s="14"/>
      <c r="I53" s="14"/>
      <c r="J53" s="29"/>
      <c r="K53" s="29"/>
      <c r="L53" s="14"/>
      <c r="M53" s="14"/>
      <c r="N53" s="14"/>
      <c r="O53" s="14"/>
      <c r="P53" s="14"/>
      <c r="Q53" s="29"/>
      <c r="R53" s="29"/>
      <c r="S53" s="14"/>
      <c r="T53" s="14"/>
      <c r="U53" s="14"/>
      <c r="V53" s="14"/>
      <c r="W53" s="14"/>
      <c r="X53" s="29"/>
      <c r="Y53" s="29"/>
      <c r="Z53" s="14"/>
      <c r="AA53" s="14"/>
      <c r="AB53" s="14"/>
      <c r="AC53" s="14"/>
      <c r="AD53" s="14"/>
      <c r="AE53" s="29"/>
      <c r="AF53" s="29"/>
      <c r="AG53" s="14"/>
      <c r="AH53" s="14"/>
      <c r="AI53" s="14"/>
      <c r="AJ53" s="30">
        <f>SUM(E53:AI53)</f>
        <v>0</v>
      </c>
      <c r="AK53" s="61" t="e">
        <f>AVERAGE(E53:AI53)</f>
        <v>#DIV/0!</v>
      </c>
      <c r="AL53" s="62">
        <f t="shared" ref="AL53:AL55" si="26">MIN(E53:AI53)</f>
        <v>0</v>
      </c>
      <c r="AM53" s="61">
        <f t="shared" ref="AM53:AM55" si="27">MAX(E53:AI53)</f>
        <v>0</v>
      </c>
      <c r="AN53" s="26">
        <v>51</v>
      </c>
    </row>
    <row r="54" spans="1:40" ht="12.75" customHeight="1">
      <c r="A54" s="37" t="s">
        <v>126</v>
      </c>
      <c r="B54" s="224"/>
      <c r="C54" s="48" t="s">
        <v>61</v>
      </c>
      <c r="D54" s="49"/>
      <c r="E54" s="15"/>
      <c r="F54" s="15"/>
      <c r="G54" s="15"/>
      <c r="H54" s="15"/>
      <c r="I54" s="15"/>
      <c r="J54" s="31"/>
      <c r="K54" s="31"/>
      <c r="L54" s="15"/>
      <c r="M54" s="15"/>
      <c r="N54" s="15"/>
      <c r="O54" s="15"/>
      <c r="P54" s="15"/>
      <c r="Q54" s="31"/>
      <c r="R54" s="31"/>
      <c r="S54" s="15"/>
      <c r="T54" s="15"/>
      <c r="U54" s="15"/>
      <c r="V54" s="15"/>
      <c r="W54" s="15"/>
      <c r="X54" s="31"/>
      <c r="Y54" s="31"/>
      <c r="Z54" s="15"/>
      <c r="AA54" s="15"/>
      <c r="AB54" s="15"/>
      <c r="AC54" s="15"/>
      <c r="AD54" s="15"/>
      <c r="AE54" s="31"/>
      <c r="AF54" s="31"/>
      <c r="AG54" s="15"/>
      <c r="AH54" s="15"/>
      <c r="AI54" s="15"/>
      <c r="AJ54" s="32">
        <f>SUM(E54:AI54)</f>
        <v>0</v>
      </c>
      <c r="AK54" s="63" t="e">
        <f>AVERAGE(E54:AI54)</f>
        <v>#DIV/0!</v>
      </c>
      <c r="AL54" s="64">
        <f t="shared" si="26"/>
        <v>0</v>
      </c>
      <c r="AM54" s="63">
        <f t="shared" si="27"/>
        <v>0</v>
      </c>
      <c r="AN54" s="26">
        <v>52</v>
      </c>
    </row>
    <row r="55" spans="1:40" ht="12.75" customHeight="1">
      <c r="A55" s="37" t="s">
        <v>126</v>
      </c>
      <c r="B55" s="225"/>
      <c r="C55" s="50" t="s">
        <v>62</v>
      </c>
      <c r="D55" s="50"/>
      <c r="E55" s="20"/>
      <c r="F55" s="20"/>
      <c r="G55" s="20"/>
      <c r="H55" s="20"/>
      <c r="I55" s="20"/>
      <c r="J55" s="38"/>
      <c r="K55" s="38"/>
      <c r="L55" s="20"/>
      <c r="M55" s="20"/>
      <c r="N55" s="20"/>
      <c r="O55" s="20"/>
      <c r="P55" s="20"/>
      <c r="Q55" s="38"/>
      <c r="R55" s="38"/>
      <c r="S55" s="20"/>
      <c r="T55" s="20"/>
      <c r="U55" s="20"/>
      <c r="V55" s="20"/>
      <c r="W55" s="20"/>
      <c r="X55" s="38"/>
      <c r="Y55" s="38"/>
      <c r="Z55" s="20"/>
      <c r="AA55" s="20"/>
      <c r="AB55" s="20"/>
      <c r="AC55" s="20"/>
      <c r="AD55" s="20"/>
      <c r="AE55" s="38"/>
      <c r="AF55" s="38"/>
      <c r="AG55" s="20"/>
      <c r="AH55" s="20"/>
      <c r="AI55" s="20"/>
      <c r="AJ55" s="39">
        <f>SUM(E55:AI55)</f>
        <v>0</v>
      </c>
      <c r="AK55" s="70" t="e">
        <f>AVERAGE(E55:AI55)</f>
        <v>#DIV/0!</v>
      </c>
      <c r="AL55" s="71">
        <f t="shared" si="26"/>
        <v>0</v>
      </c>
      <c r="AM55" s="70">
        <f t="shared" si="27"/>
        <v>0</v>
      </c>
      <c r="AN55" s="26">
        <v>53</v>
      </c>
    </row>
    <row r="56" spans="1:40" s="17" customFormat="1" ht="12.75" customHeight="1">
      <c r="A56" s="33"/>
      <c r="AK56" s="33"/>
      <c r="AL56" s="33"/>
      <c r="AM56" s="33"/>
      <c r="AN56" s="26">
        <v>54</v>
      </c>
    </row>
    <row r="57" spans="1:40" ht="15">
      <c r="B57" s="192" t="s">
        <v>2</v>
      </c>
      <c r="C57" s="193"/>
      <c r="D57" s="193"/>
      <c r="E57" s="194"/>
      <c r="F57" s="194"/>
      <c r="G57" s="194"/>
      <c r="H57" s="194"/>
      <c r="I57" s="195"/>
      <c r="J57" s="195"/>
      <c r="K57" s="194"/>
      <c r="L57" s="194"/>
      <c r="M57" s="194"/>
      <c r="N57" s="194"/>
      <c r="O57" s="194"/>
      <c r="P57" s="195"/>
      <c r="Q57" s="195"/>
      <c r="R57" s="194"/>
      <c r="S57" s="194"/>
      <c r="T57" s="194"/>
      <c r="U57" s="194"/>
      <c r="V57" s="194"/>
      <c r="W57" s="195"/>
      <c r="X57" s="195"/>
      <c r="Y57" s="194"/>
      <c r="Z57" s="194"/>
      <c r="AA57" s="194"/>
      <c r="AB57" s="194"/>
      <c r="AC57" s="194"/>
      <c r="AD57" s="195"/>
      <c r="AE57" s="195"/>
      <c r="AF57" s="194"/>
      <c r="AG57" s="194"/>
      <c r="AH57" s="194"/>
      <c r="AI57" s="194"/>
      <c r="AJ57" s="193"/>
      <c r="AK57" s="193"/>
      <c r="AL57" s="193"/>
      <c r="AM57" s="203"/>
      <c r="AN57" s="26">
        <v>55</v>
      </c>
    </row>
    <row r="58" spans="1:40" ht="12.75" customHeight="1">
      <c r="A58" s="37" t="s">
        <v>126</v>
      </c>
      <c r="B58" s="208" t="s">
        <v>7</v>
      </c>
      <c r="C58" s="209"/>
      <c r="D58" s="209"/>
      <c r="E58" s="14"/>
      <c r="F58" s="14"/>
      <c r="G58" s="14"/>
      <c r="H58" s="14"/>
      <c r="I58" s="14"/>
      <c r="J58" s="29"/>
      <c r="K58" s="29"/>
      <c r="L58" s="14"/>
      <c r="M58" s="14"/>
      <c r="N58" s="14"/>
      <c r="O58" s="14"/>
      <c r="P58" s="14"/>
      <c r="Q58" s="29"/>
      <c r="R58" s="29"/>
      <c r="S58" s="14"/>
      <c r="T58" s="14"/>
      <c r="U58" s="14"/>
      <c r="V58" s="14"/>
      <c r="W58" s="14"/>
      <c r="X58" s="29"/>
      <c r="Y58" s="29"/>
      <c r="Z58" s="14"/>
      <c r="AA58" s="14"/>
      <c r="AB58" s="14"/>
      <c r="AC58" s="14"/>
      <c r="AD58" s="14"/>
      <c r="AE58" s="29"/>
      <c r="AF58" s="29"/>
      <c r="AG58" s="14"/>
      <c r="AH58" s="14"/>
      <c r="AI58" s="14"/>
      <c r="AJ58" s="14">
        <f t="shared" ref="AJ58:AJ66" si="28">SUM(E58:AI58)</f>
        <v>0</v>
      </c>
      <c r="AK58" s="152" t="e">
        <f t="shared" ref="AK58:AK66" si="29">AVERAGE(E58:AI58)</f>
        <v>#DIV/0!</v>
      </c>
      <c r="AL58" s="159">
        <f t="shared" ref="AL58:AL66" si="30">MIN(E58:AI58)</f>
        <v>0</v>
      </c>
      <c r="AM58" s="152">
        <f t="shared" ref="AM58:AM66" si="31">MAX(E58:AI58)</f>
        <v>0</v>
      </c>
      <c r="AN58" s="26">
        <v>56</v>
      </c>
    </row>
    <row r="59" spans="1:40">
      <c r="A59" s="37" t="s">
        <v>126</v>
      </c>
      <c r="B59" s="51"/>
      <c r="C59" s="52"/>
      <c r="D59" s="52" t="s">
        <v>3</v>
      </c>
      <c r="E59" s="15"/>
      <c r="F59" s="15"/>
      <c r="G59" s="15"/>
      <c r="H59" s="15"/>
      <c r="I59" s="15"/>
      <c r="J59" s="31"/>
      <c r="K59" s="31"/>
      <c r="L59" s="15"/>
      <c r="M59" s="15"/>
      <c r="N59" s="15"/>
      <c r="O59" s="15"/>
      <c r="P59" s="15"/>
      <c r="Q59" s="31"/>
      <c r="R59" s="31"/>
      <c r="S59" s="15"/>
      <c r="T59" s="15"/>
      <c r="U59" s="15"/>
      <c r="V59" s="15"/>
      <c r="W59" s="15"/>
      <c r="X59" s="31"/>
      <c r="Y59" s="31"/>
      <c r="Z59" s="15"/>
      <c r="AA59" s="15"/>
      <c r="AB59" s="15"/>
      <c r="AC59" s="15"/>
      <c r="AD59" s="15"/>
      <c r="AE59" s="31"/>
      <c r="AF59" s="31"/>
      <c r="AG59" s="15"/>
      <c r="AH59" s="15"/>
      <c r="AI59" s="15"/>
      <c r="AJ59" s="15">
        <f t="shared" si="28"/>
        <v>0</v>
      </c>
      <c r="AK59" s="149" t="e">
        <f t="shared" si="29"/>
        <v>#DIV/0!</v>
      </c>
      <c r="AL59" s="156">
        <f t="shared" si="30"/>
        <v>0</v>
      </c>
      <c r="AM59" s="149">
        <f t="shared" si="31"/>
        <v>0</v>
      </c>
      <c r="AN59" s="26">
        <v>57</v>
      </c>
    </row>
    <row r="60" spans="1:40">
      <c r="A60" s="37" t="s">
        <v>126</v>
      </c>
      <c r="B60" s="51"/>
      <c r="C60" s="52"/>
      <c r="D60" s="52" t="s">
        <v>4</v>
      </c>
      <c r="E60" s="15"/>
      <c r="F60" s="15"/>
      <c r="G60" s="15"/>
      <c r="H60" s="15"/>
      <c r="I60" s="15"/>
      <c r="J60" s="31"/>
      <c r="K60" s="31"/>
      <c r="L60" s="15"/>
      <c r="M60" s="15"/>
      <c r="N60" s="15"/>
      <c r="O60" s="15"/>
      <c r="P60" s="15"/>
      <c r="Q60" s="31"/>
      <c r="R60" s="31"/>
      <c r="S60" s="15"/>
      <c r="T60" s="15"/>
      <c r="U60" s="15"/>
      <c r="V60" s="15"/>
      <c r="W60" s="15"/>
      <c r="X60" s="31"/>
      <c r="Y60" s="31"/>
      <c r="Z60" s="15"/>
      <c r="AA60" s="15"/>
      <c r="AB60" s="15"/>
      <c r="AC60" s="15"/>
      <c r="AD60" s="15"/>
      <c r="AE60" s="31"/>
      <c r="AF60" s="31"/>
      <c r="AG60" s="15"/>
      <c r="AH60" s="15"/>
      <c r="AI60" s="15"/>
      <c r="AJ60" s="15">
        <f t="shared" si="28"/>
        <v>0</v>
      </c>
      <c r="AK60" s="149" t="e">
        <f t="shared" si="29"/>
        <v>#DIV/0!</v>
      </c>
      <c r="AL60" s="156">
        <f t="shared" si="30"/>
        <v>0</v>
      </c>
      <c r="AM60" s="149">
        <f t="shared" si="31"/>
        <v>0</v>
      </c>
      <c r="AN60" s="26">
        <v>58</v>
      </c>
    </row>
    <row r="61" spans="1:40">
      <c r="A61" s="37" t="s">
        <v>126</v>
      </c>
      <c r="B61" s="53"/>
      <c r="C61" s="54"/>
      <c r="D61" s="52" t="s">
        <v>5</v>
      </c>
      <c r="E61" s="15"/>
      <c r="F61" s="15"/>
      <c r="G61" s="15"/>
      <c r="H61" s="15"/>
      <c r="I61" s="15"/>
      <c r="J61" s="31"/>
      <c r="K61" s="31"/>
      <c r="L61" s="15"/>
      <c r="M61" s="15"/>
      <c r="N61" s="15"/>
      <c r="O61" s="15"/>
      <c r="P61" s="15"/>
      <c r="Q61" s="31"/>
      <c r="R61" s="31"/>
      <c r="S61" s="15"/>
      <c r="T61" s="15"/>
      <c r="U61" s="15"/>
      <c r="V61" s="15"/>
      <c r="W61" s="15"/>
      <c r="X61" s="31"/>
      <c r="Y61" s="31"/>
      <c r="Z61" s="15"/>
      <c r="AA61" s="15"/>
      <c r="AB61" s="15"/>
      <c r="AC61" s="15"/>
      <c r="AD61" s="15"/>
      <c r="AE61" s="31"/>
      <c r="AF61" s="31"/>
      <c r="AG61" s="15"/>
      <c r="AH61" s="15"/>
      <c r="AI61" s="15"/>
      <c r="AJ61" s="15">
        <f t="shared" si="28"/>
        <v>0</v>
      </c>
      <c r="AK61" s="149" t="e">
        <f t="shared" si="29"/>
        <v>#DIV/0!</v>
      </c>
      <c r="AL61" s="156">
        <f t="shared" si="30"/>
        <v>0</v>
      </c>
      <c r="AM61" s="149">
        <f t="shared" si="31"/>
        <v>0</v>
      </c>
      <c r="AN61" s="26">
        <v>59</v>
      </c>
    </row>
    <row r="62" spans="1:40" ht="12.75" customHeight="1">
      <c r="A62" s="37" t="s">
        <v>126</v>
      </c>
      <c r="B62" s="253" t="s">
        <v>11</v>
      </c>
      <c r="C62" s="254"/>
      <c r="D62" s="254"/>
      <c r="E62" s="55"/>
      <c r="F62" s="55"/>
      <c r="G62" s="55"/>
      <c r="H62" s="55"/>
      <c r="I62" s="55"/>
      <c r="J62" s="55"/>
      <c r="K62" s="55"/>
      <c r="L62" s="55"/>
      <c r="M62" s="55"/>
      <c r="N62" s="55"/>
      <c r="O62" s="55"/>
      <c r="P62" s="55"/>
      <c r="Q62" s="55"/>
      <c r="R62" s="55"/>
      <c r="S62" s="55"/>
      <c r="T62" s="55"/>
      <c r="U62" s="55"/>
      <c r="V62" s="55"/>
      <c r="W62" s="55"/>
      <c r="X62" s="55"/>
      <c r="Y62" s="55"/>
      <c r="Z62" s="55"/>
      <c r="AA62" s="55"/>
      <c r="AB62" s="55"/>
      <c r="AC62" s="55"/>
      <c r="AD62" s="55"/>
      <c r="AE62" s="55"/>
      <c r="AF62" s="55"/>
      <c r="AG62" s="55"/>
      <c r="AH62" s="55"/>
      <c r="AI62" s="145"/>
      <c r="AJ62" s="145">
        <f>SUM(E62:AI62)</f>
        <v>0</v>
      </c>
      <c r="AK62" s="153" t="e">
        <f t="shared" si="29"/>
        <v>#DIV/0!</v>
      </c>
      <c r="AL62" s="160">
        <f t="shared" si="30"/>
        <v>0</v>
      </c>
      <c r="AM62" s="153">
        <f t="shared" si="31"/>
        <v>0</v>
      </c>
      <c r="AN62" s="26">
        <v>60</v>
      </c>
    </row>
    <row r="63" spans="1:40" ht="12.75" customHeight="1">
      <c r="A63" s="37" t="s">
        <v>126</v>
      </c>
      <c r="B63" s="251" t="s">
        <v>25</v>
      </c>
      <c r="C63" s="56"/>
      <c r="D63" s="56" t="s">
        <v>21</v>
      </c>
      <c r="E63" s="15"/>
      <c r="F63" s="15"/>
      <c r="G63" s="15"/>
      <c r="H63" s="15"/>
      <c r="I63" s="15"/>
      <c r="J63" s="31"/>
      <c r="K63" s="31"/>
      <c r="L63" s="15"/>
      <c r="M63" s="15"/>
      <c r="N63" s="15"/>
      <c r="O63" s="15"/>
      <c r="P63" s="15"/>
      <c r="Q63" s="31"/>
      <c r="R63" s="31"/>
      <c r="S63" s="15"/>
      <c r="T63" s="15"/>
      <c r="U63" s="15"/>
      <c r="V63" s="15"/>
      <c r="W63" s="15"/>
      <c r="X63" s="31"/>
      <c r="Y63" s="31"/>
      <c r="Z63" s="15"/>
      <c r="AA63" s="15"/>
      <c r="AB63" s="15"/>
      <c r="AC63" s="15"/>
      <c r="AD63" s="15"/>
      <c r="AE63" s="31"/>
      <c r="AF63" s="31"/>
      <c r="AG63" s="15"/>
      <c r="AH63" s="15"/>
      <c r="AI63" s="15"/>
      <c r="AJ63" s="15">
        <f t="shared" si="28"/>
        <v>0</v>
      </c>
      <c r="AK63" s="149" t="e">
        <f t="shared" si="29"/>
        <v>#DIV/0!</v>
      </c>
      <c r="AL63" s="156">
        <f t="shared" si="30"/>
        <v>0</v>
      </c>
      <c r="AM63" s="149">
        <f t="shared" si="31"/>
        <v>0</v>
      </c>
      <c r="AN63" s="26">
        <v>61</v>
      </c>
    </row>
    <row r="64" spans="1:40" ht="12.75" customHeight="1">
      <c r="A64" s="37" t="s">
        <v>126</v>
      </c>
      <c r="B64" s="251"/>
      <c r="C64" s="56"/>
      <c r="D64" s="56" t="s">
        <v>22</v>
      </c>
      <c r="E64" s="15"/>
      <c r="F64" s="15"/>
      <c r="G64" s="15"/>
      <c r="H64" s="15"/>
      <c r="I64" s="15"/>
      <c r="J64" s="31"/>
      <c r="K64" s="31"/>
      <c r="L64" s="15"/>
      <c r="M64" s="15"/>
      <c r="N64" s="15"/>
      <c r="O64" s="15"/>
      <c r="P64" s="15"/>
      <c r="Q64" s="31"/>
      <c r="R64" s="31"/>
      <c r="S64" s="15"/>
      <c r="T64" s="15"/>
      <c r="U64" s="15"/>
      <c r="V64" s="15"/>
      <c r="W64" s="15"/>
      <c r="X64" s="31"/>
      <c r="Y64" s="31"/>
      <c r="Z64" s="15"/>
      <c r="AA64" s="15"/>
      <c r="AB64" s="15"/>
      <c r="AC64" s="15"/>
      <c r="AD64" s="15"/>
      <c r="AE64" s="31"/>
      <c r="AF64" s="31"/>
      <c r="AG64" s="15"/>
      <c r="AH64" s="15"/>
      <c r="AI64" s="15"/>
      <c r="AJ64" s="32">
        <f t="shared" si="28"/>
        <v>0</v>
      </c>
      <c r="AK64" s="63" t="e">
        <f t="shared" si="29"/>
        <v>#DIV/0!</v>
      </c>
      <c r="AL64" s="64">
        <f t="shared" si="30"/>
        <v>0</v>
      </c>
      <c r="AM64" s="63">
        <f t="shared" si="31"/>
        <v>0</v>
      </c>
      <c r="AN64" s="26">
        <v>62</v>
      </c>
    </row>
    <row r="65" spans="1:40" ht="12.75" customHeight="1">
      <c r="A65" s="37" t="s">
        <v>126</v>
      </c>
      <c r="B65" s="251"/>
      <c r="C65" s="56"/>
      <c r="D65" s="56" t="s">
        <v>23</v>
      </c>
      <c r="E65" s="15"/>
      <c r="F65" s="15"/>
      <c r="G65" s="15"/>
      <c r="H65" s="15"/>
      <c r="I65" s="15"/>
      <c r="J65" s="31"/>
      <c r="K65" s="31"/>
      <c r="L65" s="15"/>
      <c r="M65" s="15"/>
      <c r="N65" s="15"/>
      <c r="O65" s="15"/>
      <c r="P65" s="15"/>
      <c r="Q65" s="31"/>
      <c r="R65" s="31"/>
      <c r="S65" s="15"/>
      <c r="T65" s="15"/>
      <c r="U65" s="15"/>
      <c r="V65" s="15"/>
      <c r="W65" s="15"/>
      <c r="X65" s="31"/>
      <c r="Y65" s="31"/>
      <c r="Z65" s="15"/>
      <c r="AA65" s="15"/>
      <c r="AB65" s="15"/>
      <c r="AC65" s="15"/>
      <c r="AD65" s="15"/>
      <c r="AE65" s="31"/>
      <c r="AF65" s="31"/>
      <c r="AG65" s="15"/>
      <c r="AH65" s="15"/>
      <c r="AI65" s="15"/>
      <c r="AJ65" s="15">
        <f t="shared" si="28"/>
        <v>0</v>
      </c>
      <c r="AK65" s="149" t="e">
        <f t="shared" si="29"/>
        <v>#DIV/0!</v>
      </c>
      <c r="AL65" s="156">
        <f t="shared" si="30"/>
        <v>0</v>
      </c>
      <c r="AM65" s="149">
        <f t="shared" si="31"/>
        <v>0</v>
      </c>
      <c r="AN65" s="26">
        <v>63</v>
      </c>
    </row>
    <row r="66" spans="1:40" ht="12.75" customHeight="1">
      <c r="A66" s="37" t="s">
        <v>126</v>
      </c>
      <c r="B66" s="252"/>
      <c r="C66" s="57"/>
      <c r="D66" s="57" t="s">
        <v>24</v>
      </c>
      <c r="E66" s="20"/>
      <c r="F66" s="20"/>
      <c r="G66" s="20"/>
      <c r="H66" s="20"/>
      <c r="I66" s="20"/>
      <c r="J66" s="38"/>
      <c r="K66" s="38"/>
      <c r="L66" s="20"/>
      <c r="M66" s="20"/>
      <c r="N66" s="20"/>
      <c r="O66" s="20"/>
      <c r="P66" s="20"/>
      <c r="Q66" s="38"/>
      <c r="R66" s="38"/>
      <c r="S66" s="20"/>
      <c r="T66" s="20"/>
      <c r="U66" s="20"/>
      <c r="V66" s="20"/>
      <c r="W66" s="20"/>
      <c r="X66" s="38"/>
      <c r="Y66" s="38"/>
      <c r="Z66" s="20"/>
      <c r="AA66" s="20"/>
      <c r="AB66" s="20"/>
      <c r="AC66" s="20"/>
      <c r="AD66" s="20"/>
      <c r="AE66" s="38"/>
      <c r="AF66" s="38"/>
      <c r="AG66" s="20"/>
      <c r="AH66" s="20"/>
      <c r="AI66" s="20"/>
      <c r="AJ66" s="20">
        <f t="shared" si="28"/>
        <v>0</v>
      </c>
      <c r="AK66" s="154" t="e">
        <f t="shared" si="29"/>
        <v>#DIV/0!</v>
      </c>
      <c r="AL66" s="161">
        <f t="shared" si="30"/>
        <v>0</v>
      </c>
      <c r="AM66" s="154">
        <f t="shared" si="31"/>
        <v>0</v>
      </c>
      <c r="AN66" s="26">
        <v>64</v>
      </c>
    </row>
    <row r="67" spans="1:40" ht="15">
      <c r="A67" s="33"/>
      <c r="B67" s="192" t="s">
        <v>9</v>
      </c>
      <c r="C67" s="193"/>
      <c r="D67" s="193"/>
      <c r="E67" s="193"/>
      <c r="F67" s="193"/>
      <c r="G67" s="193"/>
      <c r="H67" s="193"/>
      <c r="I67" s="193"/>
      <c r="J67" s="193"/>
      <c r="K67" s="193"/>
      <c r="L67" s="193"/>
      <c r="M67" s="193"/>
      <c r="N67" s="193"/>
      <c r="O67" s="193"/>
      <c r="P67" s="193"/>
      <c r="Q67" s="193"/>
      <c r="R67" s="193"/>
      <c r="S67" s="193"/>
      <c r="T67" s="193"/>
      <c r="U67" s="193"/>
      <c r="V67" s="193"/>
      <c r="W67" s="193"/>
      <c r="X67" s="193"/>
      <c r="Y67" s="193"/>
      <c r="Z67" s="193"/>
      <c r="AA67" s="193"/>
      <c r="AB67" s="193"/>
      <c r="AC67" s="193"/>
      <c r="AD67" s="193"/>
      <c r="AE67" s="193"/>
      <c r="AF67" s="193"/>
      <c r="AG67" s="193"/>
      <c r="AH67" s="193"/>
      <c r="AI67" s="193"/>
      <c r="AJ67" s="193"/>
      <c r="AK67" s="193"/>
      <c r="AL67" s="193"/>
      <c r="AM67" s="203"/>
      <c r="AN67" s="26">
        <v>65</v>
      </c>
    </row>
    <row r="68" spans="1:40">
      <c r="A68" s="37" t="s">
        <v>126</v>
      </c>
      <c r="B68" s="58" t="s">
        <v>10</v>
      </c>
      <c r="C68" s="59"/>
      <c r="D68" s="59"/>
      <c r="E68" s="19"/>
      <c r="F68" s="19"/>
      <c r="G68" s="19"/>
      <c r="H68" s="19"/>
      <c r="I68" s="19"/>
      <c r="J68" s="60"/>
      <c r="K68" s="60"/>
      <c r="L68" s="19"/>
      <c r="M68" s="19"/>
      <c r="N68" s="19"/>
      <c r="O68" s="19"/>
      <c r="P68" s="19"/>
      <c r="Q68" s="60"/>
      <c r="R68" s="60"/>
      <c r="S68" s="19"/>
      <c r="T68" s="19"/>
      <c r="U68" s="19"/>
      <c r="V68" s="19"/>
      <c r="W68" s="19"/>
      <c r="X68" s="60"/>
      <c r="Y68" s="60"/>
      <c r="Z68" s="19"/>
      <c r="AA68" s="19"/>
      <c r="AB68" s="19"/>
      <c r="AC68" s="19"/>
      <c r="AD68" s="19"/>
      <c r="AE68" s="60"/>
      <c r="AF68" s="60"/>
      <c r="AG68" s="19"/>
      <c r="AH68" s="19"/>
      <c r="AI68" s="19"/>
      <c r="AJ68" s="36">
        <f>SUM(E68:AI68)</f>
        <v>0</v>
      </c>
      <c r="AK68" s="68" t="e">
        <f>AVERAGE(E68:AI68)</f>
        <v>#DIV/0!</v>
      </c>
      <c r="AL68" s="69">
        <f t="shared" ref="AL68" si="32">MIN(E68:AI68)</f>
        <v>0</v>
      </c>
      <c r="AM68" s="68">
        <f t="shared" ref="AM68" si="33">MAX(E68:AI68)</f>
        <v>0</v>
      </c>
      <c r="AN68" s="26">
        <v>66</v>
      </c>
    </row>
    <row r="69" spans="1:40">
      <c r="AI69" s="44"/>
      <c r="AL69" s="91"/>
      <c r="AM69" s="91"/>
      <c r="AN69" s="26">
        <v>67</v>
      </c>
    </row>
    <row r="70" spans="1:40">
      <c r="AI70" s="44"/>
      <c r="AL70" s="91"/>
      <c r="AM70" s="91"/>
      <c r="AN70" s="26">
        <v>68</v>
      </c>
    </row>
    <row r="71" spans="1:40">
      <c r="A71" s="35" t="s">
        <v>82</v>
      </c>
      <c r="B71" s="23" t="s">
        <v>93</v>
      </c>
      <c r="AN71" s="26">
        <v>69</v>
      </c>
    </row>
    <row r="72" spans="1:40">
      <c r="AN72" s="26">
        <v>70</v>
      </c>
    </row>
    <row r="73" spans="1:40">
      <c r="AI73" s="44"/>
      <c r="AL73" s="41"/>
      <c r="AM73" s="41"/>
      <c r="AN73" s="26">
        <v>71</v>
      </c>
    </row>
    <row r="74" spans="1:40" s="97" customFormat="1" ht="18.75">
      <c r="A74" s="92"/>
      <c r="B74" s="241" t="s">
        <v>0</v>
      </c>
      <c r="C74" s="242"/>
      <c r="D74" s="242"/>
      <c r="E74" s="242"/>
      <c r="F74" s="242"/>
      <c r="G74" s="242"/>
      <c r="H74" s="242"/>
      <c r="I74" s="242"/>
      <c r="J74" s="242"/>
      <c r="K74" s="242"/>
      <c r="L74" s="242"/>
      <c r="M74" s="242"/>
      <c r="N74" s="242"/>
      <c r="O74" s="242"/>
      <c r="P74" s="242"/>
      <c r="Q74" s="242"/>
      <c r="R74" s="242"/>
      <c r="S74" s="242"/>
      <c r="T74" s="242"/>
      <c r="U74" s="242"/>
      <c r="V74" s="242"/>
      <c r="W74" s="242"/>
      <c r="X74" s="242"/>
      <c r="Y74" s="242"/>
      <c r="Z74" s="242"/>
      <c r="AA74" s="242"/>
      <c r="AB74" s="242"/>
      <c r="AC74" s="242"/>
      <c r="AD74" s="242"/>
      <c r="AE74" s="242"/>
      <c r="AF74" s="242"/>
      <c r="AG74" s="242"/>
      <c r="AH74" s="242"/>
      <c r="AI74" s="242"/>
      <c r="AJ74" s="242"/>
      <c r="AK74" s="242"/>
      <c r="AL74" s="242"/>
      <c r="AM74" s="243"/>
      <c r="AN74" s="26">
        <v>72</v>
      </c>
    </row>
    <row r="75" spans="1:40" s="97" customFormat="1">
      <c r="A75" s="93" t="s">
        <v>82</v>
      </c>
      <c r="B75" s="244" t="s">
        <v>19</v>
      </c>
      <c r="C75" s="245"/>
      <c r="D75" s="245"/>
      <c r="E75" s="98">
        <v>19</v>
      </c>
      <c r="F75" s="98"/>
      <c r="G75" s="98"/>
      <c r="H75" s="98">
        <v>19</v>
      </c>
      <c r="I75" s="98">
        <v>19</v>
      </c>
      <c r="J75" s="99">
        <v>19</v>
      </c>
      <c r="K75" s="99">
        <v>19</v>
      </c>
      <c r="L75" s="98">
        <v>12</v>
      </c>
      <c r="M75" s="98"/>
      <c r="N75" s="98">
        <v>19</v>
      </c>
      <c r="O75" s="98">
        <v>19</v>
      </c>
      <c r="P75" s="98">
        <v>19</v>
      </c>
      <c r="Q75" s="99">
        <v>19</v>
      </c>
      <c r="R75" s="99">
        <v>18</v>
      </c>
      <c r="S75" s="98">
        <v>19</v>
      </c>
      <c r="T75" s="98">
        <v>16</v>
      </c>
      <c r="U75" s="98">
        <v>14</v>
      </c>
      <c r="V75" s="98">
        <v>19</v>
      </c>
      <c r="W75" s="98">
        <v>19</v>
      </c>
      <c r="X75" s="99">
        <v>14</v>
      </c>
      <c r="Y75" s="99">
        <v>18</v>
      </c>
      <c r="Z75" s="98">
        <v>11</v>
      </c>
      <c r="AA75" s="98">
        <v>17</v>
      </c>
      <c r="AB75" s="98">
        <v>16</v>
      </c>
      <c r="AC75" s="98">
        <v>18</v>
      </c>
      <c r="AD75" s="98">
        <v>19</v>
      </c>
      <c r="AE75" s="99">
        <v>19</v>
      </c>
      <c r="AF75" s="99">
        <v>18</v>
      </c>
      <c r="AG75" s="98"/>
      <c r="AH75" s="98"/>
      <c r="AI75" s="98"/>
      <c r="AJ75" s="148">
        <f t="shared" ref="AJ75:AJ78" si="34">SUM(E75:AI75)</f>
        <v>438</v>
      </c>
      <c r="AK75" s="155">
        <f t="shared" ref="AK75:AK78" si="35">AVERAGE(E75:AI75)</f>
        <v>17.52</v>
      </c>
      <c r="AL75" s="162">
        <f t="shared" ref="AL75:AL78" si="36">MIN(E75:AI75)</f>
        <v>11</v>
      </c>
      <c r="AM75" s="155">
        <f t="shared" ref="AM75:AM78" si="37">MAX(E75:AI75)</f>
        <v>19</v>
      </c>
      <c r="AN75" s="26">
        <v>73</v>
      </c>
    </row>
    <row r="76" spans="1:40" s="97" customFormat="1" ht="12.75" customHeight="1">
      <c r="A76" s="93" t="s">
        <v>82</v>
      </c>
      <c r="B76" s="184" t="s">
        <v>6</v>
      </c>
      <c r="C76" s="185"/>
      <c r="D76" s="185"/>
      <c r="E76" s="100">
        <v>18</v>
      </c>
      <c r="F76" s="100"/>
      <c r="G76" s="100"/>
      <c r="H76" s="100"/>
      <c r="I76" s="100">
        <v>14</v>
      </c>
      <c r="J76" s="101">
        <v>12</v>
      </c>
      <c r="K76" s="101">
        <v>9</v>
      </c>
      <c r="L76" s="100">
        <v>11</v>
      </c>
      <c r="M76" s="100"/>
      <c r="N76" s="100"/>
      <c r="O76" s="100"/>
      <c r="P76" s="100">
        <v>11</v>
      </c>
      <c r="Q76" s="101">
        <v>5</v>
      </c>
      <c r="R76" s="101">
        <v>17</v>
      </c>
      <c r="S76" s="100">
        <v>12</v>
      </c>
      <c r="T76" s="100"/>
      <c r="U76" s="100"/>
      <c r="V76" s="100">
        <v>16</v>
      </c>
      <c r="W76" s="100">
        <v>11</v>
      </c>
      <c r="X76" s="101">
        <v>8</v>
      </c>
      <c r="Y76" s="101">
        <v>12</v>
      </c>
      <c r="Z76" s="100">
        <v>5</v>
      </c>
      <c r="AA76" s="100"/>
      <c r="AB76" s="100"/>
      <c r="AC76" s="100">
        <v>15</v>
      </c>
      <c r="AD76" s="100">
        <v>12</v>
      </c>
      <c r="AE76" s="101">
        <v>11</v>
      </c>
      <c r="AF76" s="101">
        <v>5</v>
      </c>
      <c r="AG76" s="100"/>
      <c r="AH76" s="100"/>
      <c r="AI76" s="100"/>
      <c r="AJ76" s="19">
        <f t="shared" si="34"/>
        <v>204</v>
      </c>
      <c r="AK76" s="151">
        <f t="shared" si="35"/>
        <v>11.333333333333334</v>
      </c>
      <c r="AL76" s="158">
        <f t="shared" si="36"/>
        <v>5</v>
      </c>
      <c r="AM76" s="151">
        <f t="shared" si="37"/>
        <v>18</v>
      </c>
      <c r="AN76" s="26">
        <v>74</v>
      </c>
    </row>
    <row r="77" spans="1:40" s="97" customFormat="1">
      <c r="A77" s="93" t="s">
        <v>82</v>
      </c>
      <c r="B77" s="186" t="s">
        <v>8</v>
      </c>
      <c r="C77" s="187"/>
      <c r="D77" s="187"/>
      <c r="E77" s="102">
        <v>16</v>
      </c>
      <c r="F77" s="102">
        <v>14</v>
      </c>
      <c r="G77" s="102">
        <v>20</v>
      </c>
      <c r="H77" s="102">
        <v>21</v>
      </c>
      <c r="I77" s="102">
        <v>16</v>
      </c>
      <c r="J77" s="102">
        <v>26</v>
      </c>
      <c r="K77" s="102">
        <v>16</v>
      </c>
      <c r="L77" s="102">
        <v>24</v>
      </c>
      <c r="M77" s="102">
        <v>16</v>
      </c>
      <c r="N77" s="102">
        <v>11</v>
      </c>
      <c r="O77" s="102">
        <v>12</v>
      </c>
      <c r="P77" s="102">
        <v>21</v>
      </c>
      <c r="Q77" s="102">
        <v>17</v>
      </c>
      <c r="R77" s="102">
        <v>15</v>
      </c>
      <c r="S77" s="102">
        <v>16</v>
      </c>
      <c r="T77" s="102">
        <v>20</v>
      </c>
      <c r="U77" s="102">
        <v>10</v>
      </c>
      <c r="V77" s="102">
        <v>17</v>
      </c>
      <c r="W77" s="102">
        <v>27</v>
      </c>
      <c r="X77" s="102">
        <v>19</v>
      </c>
      <c r="Y77" s="102">
        <v>12</v>
      </c>
      <c r="Z77" s="102">
        <v>22</v>
      </c>
      <c r="AA77" s="102">
        <v>10</v>
      </c>
      <c r="AB77" s="102">
        <v>10</v>
      </c>
      <c r="AC77" s="102">
        <v>12</v>
      </c>
      <c r="AD77" s="102">
        <v>16</v>
      </c>
      <c r="AE77" s="102">
        <v>19</v>
      </c>
      <c r="AF77" s="102">
        <v>1</v>
      </c>
      <c r="AG77" s="102">
        <v>0</v>
      </c>
      <c r="AH77" s="102">
        <v>0</v>
      </c>
      <c r="AI77" s="146">
        <v>0</v>
      </c>
      <c r="AJ77" s="19">
        <f t="shared" si="34"/>
        <v>456</v>
      </c>
      <c r="AK77" s="151">
        <f t="shared" si="35"/>
        <v>14.709677419354838</v>
      </c>
      <c r="AL77" s="158">
        <f t="shared" si="36"/>
        <v>0</v>
      </c>
      <c r="AM77" s="151">
        <f t="shared" si="37"/>
        <v>27</v>
      </c>
      <c r="AN77" s="26">
        <v>75</v>
      </c>
    </row>
    <row r="78" spans="1:40" s="97" customFormat="1">
      <c r="A78" s="93" t="s">
        <v>82</v>
      </c>
      <c r="B78" s="186" t="s">
        <v>1</v>
      </c>
      <c r="C78" s="187"/>
      <c r="D78" s="187"/>
      <c r="E78" s="102">
        <v>18</v>
      </c>
      <c r="F78" s="102">
        <v>13</v>
      </c>
      <c r="G78" s="102">
        <v>18</v>
      </c>
      <c r="H78" s="102">
        <v>21</v>
      </c>
      <c r="I78" s="102">
        <v>20</v>
      </c>
      <c r="J78" s="102">
        <v>28</v>
      </c>
      <c r="K78" s="102">
        <v>21</v>
      </c>
      <c r="L78" s="102">
        <v>17</v>
      </c>
      <c r="M78" s="102">
        <v>14</v>
      </c>
      <c r="N78" s="102">
        <v>17</v>
      </c>
      <c r="O78" s="102">
        <v>15</v>
      </c>
      <c r="P78" s="102">
        <v>20</v>
      </c>
      <c r="Q78" s="102">
        <v>12</v>
      </c>
      <c r="R78" s="102">
        <v>18</v>
      </c>
      <c r="S78" s="102">
        <v>16</v>
      </c>
      <c r="T78" s="102">
        <v>19</v>
      </c>
      <c r="U78" s="102">
        <v>10</v>
      </c>
      <c r="V78" s="102">
        <v>19</v>
      </c>
      <c r="W78" s="102">
        <v>27</v>
      </c>
      <c r="X78" s="102">
        <v>22</v>
      </c>
      <c r="Y78" s="102">
        <v>16</v>
      </c>
      <c r="Z78" s="102">
        <v>19</v>
      </c>
      <c r="AA78" s="102">
        <v>11</v>
      </c>
      <c r="AB78" s="102">
        <v>14</v>
      </c>
      <c r="AC78" s="102">
        <v>14</v>
      </c>
      <c r="AD78" s="102">
        <v>12</v>
      </c>
      <c r="AE78" s="102">
        <v>16</v>
      </c>
      <c r="AF78" s="102">
        <v>2</v>
      </c>
      <c r="AG78" s="102">
        <v>0</v>
      </c>
      <c r="AH78" s="102">
        <v>0</v>
      </c>
      <c r="AI78" s="146">
        <v>0</v>
      </c>
      <c r="AJ78" s="19">
        <f t="shared" si="34"/>
        <v>469</v>
      </c>
      <c r="AK78" s="151">
        <f t="shared" si="35"/>
        <v>15.129032258064516</v>
      </c>
      <c r="AL78" s="158">
        <f t="shared" si="36"/>
        <v>0</v>
      </c>
      <c r="AM78" s="151">
        <f t="shared" si="37"/>
        <v>28</v>
      </c>
      <c r="AN78" s="26">
        <v>76</v>
      </c>
    </row>
    <row r="79" spans="1:40" s="97" customFormat="1">
      <c r="A79" s="92"/>
      <c r="B79" s="103"/>
      <c r="C79" s="103"/>
      <c r="D79" s="103"/>
      <c r="E79" s="103"/>
      <c r="F79" s="103"/>
      <c r="G79" s="103"/>
      <c r="H79" s="103"/>
      <c r="I79" s="103"/>
      <c r="J79" s="103"/>
      <c r="K79" s="103"/>
      <c r="L79" s="103"/>
      <c r="M79" s="103"/>
      <c r="N79" s="103"/>
      <c r="O79" s="103"/>
      <c r="P79" s="103"/>
      <c r="Q79" s="103"/>
      <c r="R79" s="103"/>
      <c r="S79" s="103"/>
      <c r="T79" s="103"/>
      <c r="U79" s="103"/>
      <c r="V79" s="103"/>
      <c r="W79" s="103"/>
      <c r="X79" s="103"/>
      <c r="Y79" s="103"/>
      <c r="Z79" s="103"/>
      <c r="AA79" s="103"/>
      <c r="AB79" s="103"/>
      <c r="AC79" s="103"/>
      <c r="AD79" s="103"/>
      <c r="AE79" s="103"/>
      <c r="AF79" s="103"/>
      <c r="AG79" s="103"/>
      <c r="AH79" s="103"/>
      <c r="AI79" s="147"/>
      <c r="AJ79" s="147"/>
      <c r="AK79" s="147"/>
      <c r="AL79" s="41"/>
      <c r="AM79" s="41"/>
      <c r="AN79" s="26">
        <v>77</v>
      </c>
    </row>
    <row r="80" spans="1:40">
      <c r="A80" s="93" t="s">
        <v>82</v>
      </c>
      <c r="B80" s="197" t="s">
        <v>91</v>
      </c>
      <c r="C80" s="198"/>
      <c r="D80" s="198"/>
      <c r="E80" s="19">
        <f>SUMIFS(CERNER!$N:$N,
CERNER!$P:$P,"&lt;&gt;0",
CERNER!$O:$O,"&gt;75",
CERNER!$E:$E,DATE(2013,VLOOKUP($B$2,MD!$B$2:$C$13,2,FALSE),E$3))</f>
        <v>0</v>
      </c>
      <c r="F80" s="19">
        <f>SUMIFS(CERNER!$N:$N,
CERNER!$P:$P,"&lt;&gt;0",
CERNER!$O:$O,"&gt;75",
CERNER!$E:$E,DATE(2013,VLOOKUP($B$2,MD!$B$2:$C$13,2,FALSE),F$3))</f>
        <v>0</v>
      </c>
      <c r="G80" s="19">
        <f>SUMIFS(CERNER!$N:$N,
CERNER!$P:$P,"&lt;&gt;0",
CERNER!$O:$O,"&gt;75",
CERNER!$E:$E,DATE(2013,VLOOKUP($B$2,MD!$B$2:$C$13,2,FALSE),G$3))</f>
        <v>0</v>
      </c>
      <c r="H80" s="19">
        <f>SUMIFS(CERNER!$N:$N,
CERNER!$P:$P,"&lt;&gt;0",
CERNER!$O:$O,"&gt;75",
CERNER!$E:$E,DATE(2013,VLOOKUP($B$2,MD!$B$2:$C$13,2,FALSE),H$3))</f>
        <v>0</v>
      </c>
      <c r="I80" s="19">
        <f>SUMIFS(CERNER!$N:$N,
CERNER!$P:$P,"&lt;&gt;0",
CERNER!$O:$O,"&gt;75",
CERNER!$E:$E,DATE(2013,VLOOKUP($B$2,MD!$B$2:$C$13,2,FALSE),I$3))</f>
        <v>0</v>
      </c>
      <c r="J80" s="60">
        <f>SUMIFS(CERNER!$N:$N,
CERNER!$P:$P,"&lt;&gt;0",
CERNER!$O:$O,"&gt;75",
CERNER!$E:$E,DATE(2013,VLOOKUP($B$2,MD!$B$2:$C$13,2,FALSE),J$3))</f>
        <v>0</v>
      </c>
      <c r="K80" s="60">
        <f>SUMIFS(CERNER!$N:$N,
CERNER!$P:$P,"&lt;&gt;0",
CERNER!$O:$O,"&gt;75",
CERNER!$E:$E,DATE(2013,VLOOKUP($B$2,MD!$B$2:$C$13,2,FALSE),K$3))</f>
        <v>0</v>
      </c>
      <c r="L80" s="19">
        <f>SUMIFS(CERNER!$N:$N,
CERNER!$P:$P,"&lt;&gt;0",
CERNER!$O:$O,"&gt;75",
CERNER!$E:$E,DATE(2013,VLOOKUP($B$2,MD!$B$2:$C$13,2,FALSE),L$3))</f>
        <v>0</v>
      </c>
      <c r="M80" s="19">
        <f>SUMIFS(CERNER!$N:$N,
CERNER!$P:$P,"&lt;&gt;0",
CERNER!$O:$O,"&gt;75",
CERNER!$E:$E,DATE(2013,VLOOKUP($B$2,MD!$B$2:$C$13,2,FALSE),M$3))</f>
        <v>0</v>
      </c>
      <c r="N80" s="19">
        <f>SUMIFS(CERNER!$N:$N,
CERNER!$P:$P,"&lt;&gt;0",
CERNER!$O:$O,"&gt;75",
CERNER!$E:$E,DATE(2013,VLOOKUP($B$2,MD!$B$2:$C$13,2,FALSE),N$3))</f>
        <v>0</v>
      </c>
      <c r="O80" s="19">
        <f>SUMIFS(CERNER!$N:$N,
CERNER!$P:$P,"&lt;&gt;0",
CERNER!$O:$O,"&gt;75",
CERNER!$E:$E,DATE(2013,VLOOKUP($B$2,MD!$B$2:$C$13,2,FALSE),O$3))</f>
        <v>0</v>
      </c>
      <c r="P80" s="19">
        <f>SUMIFS(CERNER!$N:$N,
CERNER!$P:$P,"&lt;&gt;0",
CERNER!$O:$O,"&gt;75",
CERNER!$E:$E,DATE(2013,VLOOKUP($B$2,MD!$B$2:$C$13,2,FALSE),P$3))</f>
        <v>0</v>
      </c>
      <c r="Q80" s="60">
        <f>SUMIFS(CERNER!$N:$N,
CERNER!$P:$P,"&lt;&gt;0",
CERNER!$O:$O,"&gt;75",
CERNER!$E:$E,DATE(2013,VLOOKUP($B$2,MD!$B$2:$C$13,2,FALSE),Q$3))</f>
        <v>0</v>
      </c>
      <c r="R80" s="60">
        <f>SUMIFS(CERNER!$N:$N,
CERNER!$P:$P,"&lt;&gt;0",
CERNER!$O:$O,"&gt;75",
CERNER!$E:$E,DATE(2013,VLOOKUP($B$2,MD!$B$2:$C$13,2,FALSE),R$3))</f>
        <v>0</v>
      </c>
      <c r="S80" s="19">
        <f>SUMIFS(CERNER!$N:$N,
CERNER!$P:$P,"&lt;&gt;0",
CERNER!$O:$O,"&gt;75",
CERNER!$E:$E,DATE(2013,VLOOKUP($B$2,MD!$B$2:$C$13,2,FALSE),S$3))</f>
        <v>0</v>
      </c>
      <c r="T80" s="19">
        <f>SUMIFS(CERNER!$N:$N,
CERNER!$P:$P,"&lt;&gt;0",
CERNER!$O:$O,"&gt;75",
CERNER!$E:$E,DATE(2013,VLOOKUP($B$2,MD!$B$2:$C$13,2,FALSE),T$3))</f>
        <v>0</v>
      </c>
      <c r="U80" s="19">
        <f>SUMIFS(CERNER!$N:$N,
CERNER!$P:$P,"&lt;&gt;0",
CERNER!$O:$O,"&gt;75",
CERNER!$E:$E,DATE(2013,VLOOKUP($B$2,MD!$B$2:$C$13,2,FALSE),U$3))</f>
        <v>0</v>
      </c>
      <c r="V80" s="19">
        <f>SUMIFS(CERNER!$N:$N,
CERNER!$P:$P,"&lt;&gt;0",
CERNER!$O:$O,"&gt;75",
CERNER!$E:$E,DATE(2013,VLOOKUP($B$2,MD!$B$2:$C$13,2,FALSE),V$3))</f>
        <v>0</v>
      </c>
      <c r="W80" s="19">
        <f>SUMIFS(CERNER!$N:$N,
CERNER!$P:$P,"&lt;&gt;0",
CERNER!$O:$O,"&gt;75",
CERNER!$E:$E,DATE(2013,VLOOKUP($B$2,MD!$B$2:$C$13,2,FALSE),W$3))</f>
        <v>0</v>
      </c>
      <c r="X80" s="60">
        <f>SUMIFS(CERNER!$N:$N,
CERNER!$P:$P,"&lt;&gt;0",
CERNER!$O:$O,"&gt;75",
CERNER!$E:$E,DATE(2013,VLOOKUP($B$2,MD!$B$2:$C$13,2,FALSE),X$3))</f>
        <v>0</v>
      </c>
      <c r="Y80" s="60">
        <f>SUMIFS(CERNER!$N:$N,
CERNER!$P:$P,"&lt;&gt;0",
CERNER!$O:$O,"&gt;75",
CERNER!$E:$E,DATE(2013,VLOOKUP($B$2,MD!$B$2:$C$13,2,FALSE),Y$3))</f>
        <v>0</v>
      </c>
      <c r="Z80" s="19">
        <f>SUMIFS(CERNER!$N:$N,
CERNER!$P:$P,"&lt;&gt;0",
CERNER!$O:$O,"&gt;75",
CERNER!$E:$E,DATE(2013,VLOOKUP($B$2,MD!$B$2:$C$13,2,FALSE),Z$3))</f>
        <v>0</v>
      </c>
      <c r="AA80" s="19">
        <f>SUMIFS(CERNER!$N:$N,
CERNER!$P:$P,"&lt;&gt;0",
CERNER!$O:$O,"&gt;75",
CERNER!$E:$E,DATE(2013,VLOOKUP($B$2,MD!$B$2:$C$13,2,FALSE),AA$3))</f>
        <v>0</v>
      </c>
      <c r="AB80" s="19">
        <f>SUMIFS(CERNER!$N:$N,
CERNER!$P:$P,"&lt;&gt;0",
CERNER!$O:$O,"&gt;75",
CERNER!$E:$E,DATE(2013,VLOOKUP($B$2,MD!$B$2:$C$13,2,FALSE),AB$3))</f>
        <v>0</v>
      </c>
      <c r="AC80" s="19">
        <f>SUMIFS(CERNER!$N:$N,
CERNER!$P:$P,"&lt;&gt;0",
CERNER!$O:$O,"&gt;75",
CERNER!$E:$E,DATE(2013,VLOOKUP($B$2,MD!$B$2:$C$13,2,FALSE),AC$3))</f>
        <v>0</v>
      </c>
      <c r="AD80" s="19">
        <f>SUMIFS(CERNER!$N:$N,
CERNER!$P:$P,"&lt;&gt;0",
CERNER!$O:$O,"&gt;75",
CERNER!$E:$E,DATE(2013,VLOOKUP($B$2,MD!$B$2:$C$13,2,FALSE),AD$3))</f>
        <v>0</v>
      </c>
      <c r="AE80" s="60">
        <f>SUMIFS(CERNER!$N:$N,
CERNER!$P:$P,"&lt;&gt;0",
CERNER!$O:$O,"&gt;75",
CERNER!$E:$E,DATE(2013,VLOOKUP($B$2,MD!$B$2:$C$13,2,FALSE),AE$3))</f>
        <v>0</v>
      </c>
      <c r="AF80" s="60">
        <f>SUMIFS(CERNER!$N:$N,
CERNER!$P:$P,"&lt;&gt;0",
CERNER!$O:$O,"&gt;75",
CERNER!$E:$E,DATE(2013,VLOOKUP($B$2,MD!$B$2:$C$13,2,FALSE),AF$3))</f>
        <v>0</v>
      </c>
      <c r="AG80" s="19">
        <f>SUMIFS(CERNER!$N:$N,
CERNER!$P:$P,"&lt;&gt;0",
CERNER!$O:$O,"&gt;75",
CERNER!$E:$E,DATE(2013,VLOOKUP($B$2,MD!$B$2:$C$13,2,FALSE),AG$3))</f>
        <v>0</v>
      </c>
      <c r="AH80" s="19">
        <f>SUMIFS(CERNER!$N:$N,
CERNER!$P:$P,"&lt;&gt;0",
CERNER!$O:$O,"&gt;75",
CERNER!$E:$E,DATE(2013,VLOOKUP($B$2,MD!$B$2:$C$13,2,FALSE),AH$3))</f>
        <v>0</v>
      </c>
      <c r="AI80" s="19">
        <f>SUMIFS(CERNER!$N:$N,
CERNER!$P:$P,"&lt;&gt;0",
CERNER!$O:$O,"&gt;75",
CERNER!$E:$E,DATE(2013,VLOOKUP($B$2,MD!$B$2:$C$13,2,FALSE),AI$3))</f>
        <v>0</v>
      </c>
      <c r="AJ80" s="36">
        <f>SUM(E80:AI80)</f>
        <v>0</v>
      </c>
      <c r="AK80" s="68">
        <f>AVERAGE(E80:AI80)</f>
        <v>0</v>
      </c>
      <c r="AL80" s="69">
        <f t="shared" ref="AL80" si="38">MIN(E80:AI80)</f>
        <v>0</v>
      </c>
      <c r="AM80" s="68">
        <f t="shared" ref="AM80" si="39">MAX(E80:AI80)</f>
        <v>0</v>
      </c>
      <c r="AN80" s="26">
        <v>78</v>
      </c>
    </row>
    <row r="81" spans="1:40" s="17" customFormat="1" ht="12.75" customHeight="1">
      <c r="A81" s="33"/>
      <c r="AI81" s="41"/>
      <c r="AJ81" s="41"/>
      <c r="AK81" s="41"/>
      <c r="AL81" s="41"/>
      <c r="AM81" s="41"/>
      <c r="AN81" s="26">
        <v>79</v>
      </c>
    </row>
    <row r="82" spans="1:40" s="17" customFormat="1" ht="15">
      <c r="A82" s="33"/>
      <c r="B82" s="192" t="s">
        <v>92</v>
      </c>
      <c r="C82" s="193"/>
      <c r="D82" s="193"/>
      <c r="E82" s="194"/>
      <c r="F82" s="194"/>
      <c r="G82" s="194"/>
      <c r="H82" s="194"/>
      <c r="I82" s="195"/>
      <c r="J82" s="195"/>
      <c r="K82" s="194"/>
      <c r="L82" s="194"/>
      <c r="M82" s="194"/>
      <c r="N82" s="194"/>
      <c r="O82" s="194"/>
      <c r="P82" s="195"/>
      <c r="Q82" s="195"/>
      <c r="R82" s="194"/>
      <c r="S82" s="194"/>
      <c r="T82" s="194"/>
      <c r="U82" s="194"/>
      <c r="V82" s="194"/>
      <c r="W82" s="195"/>
      <c r="X82" s="195"/>
      <c r="Y82" s="194"/>
      <c r="Z82" s="194"/>
      <c r="AA82" s="194"/>
      <c r="AB82" s="194"/>
      <c r="AC82" s="194"/>
      <c r="AD82" s="195"/>
      <c r="AE82" s="195"/>
      <c r="AF82" s="194"/>
      <c r="AG82" s="194"/>
      <c r="AH82" s="194"/>
      <c r="AI82" s="194"/>
      <c r="AJ82" s="194"/>
      <c r="AK82" s="194"/>
      <c r="AL82" s="194"/>
      <c r="AM82" s="196"/>
      <c r="AN82" s="26">
        <v>80</v>
      </c>
    </row>
    <row r="83" spans="1:40" s="41" customFormat="1">
      <c r="A83" s="91"/>
      <c r="B83" s="94" t="s">
        <v>99</v>
      </c>
      <c r="AK83" s="91"/>
      <c r="AL83" s="91"/>
      <c r="AM83" s="91"/>
      <c r="AN83" s="26">
        <v>81</v>
      </c>
    </row>
    <row r="84" spans="1:40" ht="12.75" customHeight="1">
      <c r="A84" s="93" t="s">
        <v>82</v>
      </c>
      <c r="B84" s="199" t="s">
        <v>109</v>
      </c>
      <c r="C84" s="199"/>
      <c r="D84" s="200"/>
      <c r="E84" s="14">
        <f>COUNTIFS(CERNER!$X:$X,"MED",
CERNER!$E:$E,DATE(2013,VLOOKUP($B$2,MD!$B$2:$C$13,2,FALSE),E$3))</f>
        <v>0</v>
      </c>
      <c r="F84" s="14">
        <f>COUNTIFS(CERNER!$X:$X,"MED",
CERNER!$E:$E,DATE(2013,VLOOKUP($B$2,MD!$B$2:$C$13,2,FALSE),F$3))</f>
        <v>0</v>
      </c>
      <c r="G84" s="14">
        <f>COUNTIFS(CERNER!$X:$X,"MED",
CERNER!$E:$E,DATE(2013,VLOOKUP($B$2,MD!$B$2:$C$13,2,FALSE),G$3))</f>
        <v>0</v>
      </c>
      <c r="H84" s="14">
        <f>COUNTIFS(CERNER!$X:$X,"MED",
CERNER!$E:$E,DATE(2013,VLOOKUP($B$2,MD!$B$2:$C$13,2,FALSE),H$3))</f>
        <v>0</v>
      </c>
      <c r="I84" s="14">
        <f>COUNTIFS(CERNER!$X:$X,"MED",
CERNER!$E:$E,DATE(2013,VLOOKUP($B$2,MD!$B$2:$C$13,2,FALSE),I$3))</f>
        <v>0</v>
      </c>
      <c r="J84" s="29">
        <f>COUNTIFS(CERNER!$X:$X,"MED",
CERNER!$E:$E,DATE(2013,VLOOKUP($B$2,MD!$B$2:$C$13,2,FALSE),J$3))</f>
        <v>0</v>
      </c>
      <c r="K84" s="29">
        <f>COUNTIFS(CERNER!$X:$X,"MED",
CERNER!$E:$E,DATE(2013,VLOOKUP($B$2,MD!$B$2:$C$13,2,FALSE),K$3))</f>
        <v>0</v>
      </c>
      <c r="L84" s="14">
        <f>COUNTIFS(CERNER!$X:$X,"MED",
CERNER!$E:$E,DATE(2013,VLOOKUP($B$2,MD!$B$2:$C$13,2,FALSE),L$3))</f>
        <v>0</v>
      </c>
      <c r="M84" s="14">
        <f>COUNTIFS(CERNER!$X:$X,"MED",
CERNER!$E:$E,DATE(2013,VLOOKUP($B$2,MD!$B$2:$C$13,2,FALSE),M$3))</f>
        <v>0</v>
      </c>
      <c r="N84" s="14">
        <f>COUNTIFS(CERNER!$X:$X,"MED",
CERNER!$E:$E,DATE(2013,VLOOKUP($B$2,MD!$B$2:$C$13,2,FALSE),N$3))</f>
        <v>0</v>
      </c>
      <c r="O84" s="14">
        <f>COUNTIFS(CERNER!$X:$X,"MED",
CERNER!$E:$E,DATE(2013,VLOOKUP($B$2,MD!$B$2:$C$13,2,FALSE),O$3))</f>
        <v>0</v>
      </c>
      <c r="P84" s="14">
        <f>COUNTIFS(CERNER!$X:$X,"MED",
CERNER!$E:$E,DATE(2013,VLOOKUP($B$2,MD!$B$2:$C$13,2,FALSE),P$3))</f>
        <v>0</v>
      </c>
      <c r="Q84" s="29">
        <f>COUNTIFS(CERNER!$X:$X,"MED",
CERNER!$E:$E,DATE(2013,VLOOKUP($B$2,MD!$B$2:$C$13,2,FALSE),Q$3))</f>
        <v>0</v>
      </c>
      <c r="R84" s="29">
        <f>COUNTIFS(CERNER!$X:$X,"MED",
CERNER!$E:$E,DATE(2013,VLOOKUP($B$2,MD!$B$2:$C$13,2,FALSE),R$3))</f>
        <v>0</v>
      </c>
      <c r="S84" s="14">
        <f>COUNTIFS(CERNER!$X:$X,"MED",
CERNER!$E:$E,DATE(2013,VLOOKUP($B$2,MD!$B$2:$C$13,2,FALSE),S$3))</f>
        <v>0</v>
      </c>
      <c r="T84" s="14">
        <f>COUNTIFS(CERNER!$X:$X,"MED",
CERNER!$E:$E,DATE(2013,VLOOKUP($B$2,MD!$B$2:$C$13,2,FALSE),T$3))</f>
        <v>0</v>
      </c>
      <c r="U84" s="14">
        <f>COUNTIFS(CERNER!$X:$X,"MED",
CERNER!$E:$E,DATE(2013,VLOOKUP($B$2,MD!$B$2:$C$13,2,FALSE),U$3))</f>
        <v>0</v>
      </c>
      <c r="V84" s="14">
        <f>COUNTIFS(CERNER!$X:$X,"MED",
CERNER!$E:$E,DATE(2013,VLOOKUP($B$2,MD!$B$2:$C$13,2,FALSE),V$3))</f>
        <v>0</v>
      </c>
      <c r="W84" s="14">
        <f>COUNTIFS(CERNER!$X:$X,"MED",
CERNER!$E:$E,DATE(2013,VLOOKUP($B$2,MD!$B$2:$C$13,2,FALSE),W$3))</f>
        <v>0</v>
      </c>
      <c r="X84" s="29">
        <f>COUNTIFS(CERNER!$X:$X,"MED",
CERNER!$E:$E,DATE(2013,VLOOKUP($B$2,MD!$B$2:$C$13,2,FALSE),X$3))</f>
        <v>0</v>
      </c>
      <c r="Y84" s="29">
        <f>COUNTIFS(CERNER!$X:$X,"MED",
CERNER!$E:$E,DATE(2013,VLOOKUP($B$2,MD!$B$2:$C$13,2,FALSE),Y$3))</f>
        <v>0</v>
      </c>
      <c r="Z84" s="14">
        <f>COUNTIFS(CERNER!$X:$X,"MED",
CERNER!$E:$E,DATE(2013,VLOOKUP($B$2,MD!$B$2:$C$13,2,FALSE),Z$3))</f>
        <v>0</v>
      </c>
      <c r="AA84" s="14">
        <f>COUNTIFS(CERNER!$X:$X,"MED",
CERNER!$E:$E,DATE(2013,VLOOKUP($B$2,MD!$B$2:$C$13,2,FALSE),AA$3))</f>
        <v>0</v>
      </c>
      <c r="AB84" s="14">
        <f>COUNTIFS(CERNER!$X:$X,"MED",
CERNER!$E:$E,DATE(2013,VLOOKUP($B$2,MD!$B$2:$C$13,2,FALSE),AB$3))</f>
        <v>0</v>
      </c>
      <c r="AC84" s="14">
        <f>COUNTIFS(CERNER!$X:$X,"MED",
CERNER!$E:$E,DATE(2013,VLOOKUP($B$2,MD!$B$2:$C$13,2,FALSE),AC$3))</f>
        <v>0</v>
      </c>
      <c r="AD84" s="14">
        <f>COUNTIFS(CERNER!$X:$X,"MED",
CERNER!$E:$E,DATE(2013,VLOOKUP($B$2,MD!$B$2:$C$13,2,FALSE),AD$3))</f>
        <v>0</v>
      </c>
      <c r="AE84" s="29">
        <f>COUNTIFS(CERNER!$X:$X,"MED",
CERNER!$E:$E,DATE(2013,VLOOKUP($B$2,MD!$B$2:$C$13,2,FALSE),AE$3))</f>
        <v>0</v>
      </c>
      <c r="AF84" s="29">
        <f>COUNTIFS(CERNER!$X:$X,"MED",
CERNER!$E:$E,DATE(2013,VLOOKUP($B$2,MD!$B$2:$C$13,2,FALSE),AF$3))</f>
        <v>0</v>
      </c>
      <c r="AG84" s="14">
        <f>COUNTIFS(CERNER!$X:$X,"MED",
CERNER!$E:$E,DATE(2013,VLOOKUP($B$2,MD!$B$2:$C$13,2,FALSE),AG$3))</f>
        <v>0</v>
      </c>
      <c r="AH84" s="14">
        <f>COUNTIFS(CERNER!$X:$X,"MED",
CERNER!$E:$E,DATE(2013,VLOOKUP($B$2,MD!$B$2:$C$13,2,FALSE),AH$3))</f>
        <v>0</v>
      </c>
      <c r="AI84" s="14">
        <f>COUNTIFS(CERNER!$X:$X,"MED",
CERNER!$E:$E,DATE(2013,VLOOKUP($B$2,MD!$B$2:$C$13,2,FALSE),AI$3))</f>
        <v>0</v>
      </c>
      <c r="AJ84" s="36">
        <f t="shared" ref="AJ84:AJ85" si="40">SUM(E84:AI84)</f>
        <v>0</v>
      </c>
      <c r="AK84" s="68">
        <f t="shared" ref="AK84:AK85" si="41">AVERAGE(E84:AI84)</f>
        <v>0</v>
      </c>
      <c r="AL84" s="69">
        <f t="shared" ref="AL84:AL85" si="42">MIN(E84:AI84)</f>
        <v>0</v>
      </c>
      <c r="AM84" s="68">
        <f t="shared" ref="AM84:AM85" si="43">MAX(E84:AI84)</f>
        <v>0</v>
      </c>
      <c r="AN84" s="26">
        <v>82</v>
      </c>
    </row>
    <row r="85" spans="1:40" ht="12.75" customHeight="1">
      <c r="A85" s="93" t="s">
        <v>82</v>
      </c>
      <c r="B85" s="199" t="s">
        <v>110</v>
      </c>
      <c r="C85" s="199"/>
      <c r="D85" s="200"/>
      <c r="E85" s="15">
        <f>COUNTIFS(CERNER!$Y:$Y,"MED",
CERNER!$E:$E,DATE(2013,VLOOKUP($B$2,MD!$B$2:$C$13,2,FALSE),E$3))</f>
        <v>0</v>
      </c>
      <c r="F85" s="15">
        <f>COUNTIFS(CERNER!$Y:$Y,"MED",
CERNER!$E:$E,DATE(2013,VLOOKUP($B$2,MD!$B$2:$C$13,2,FALSE),F$3))</f>
        <v>0</v>
      </c>
      <c r="G85" s="15">
        <f>COUNTIFS(CERNER!$Y:$Y,"MED",
CERNER!$E:$E,DATE(2013,VLOOKUP($B$2,MD!$B$2:$C$13,2,FALSE),G$3))</f>
        <v>0</v>
      </c>
      <c r="H85" s="15">
        <f>COUNTIFS(CERNER!$Y:$Y,"MED",
CERNER!$E:$E,DATE(2013,VLOOKUP($B$2,MD!$B$2:$C$13,2,FALSE),H$3))</f>
        <v>0</v>
      </c>
      <c r="I85" s="15">
        <f>COUNTIFS(CERNER!$Y:$Y,"MED",
CERNER!$E:$E,DATE(2013,VLOOKUP($B$2,MD!$B$2:$C$13,2,FALSE),I$3))</f>
        <v>0</v>
      </c>
      <c r="J85" s="31">
        <f>COUNTIFS(CERNER!$Y:$Y,"MED",
CERNER!$E:$E,DATE(2013,VLOOKUP($B$2,MD!$B$2:$C$13,2,FALSE),J$3))</f>
        <v>0</v>
      </c>
      <c r="K85" s="31">
        <f>COUNTIFS(CERNER!$Y:$Y,"MED",
CERNER!$E:$E,DATE(2013,VLOOKUP($B$2,MD!$B$2:$C$13,2,FALSE),K$3))</f>
        <v>0</v>
      </c>
      <c r="L85" s="15">
        <f>COUNTIFS(CERNER!$Y:$Y,"MED",
CERNER!$E:$E,DATE(2013,VLOOKUP($B$2,MD!$B$2:$C$13,2,FALSE),L$3))</f>
        <v>0</v>
      </c>
      <c r="M85" s="15">
        <f>COUNTIFS(CERNER!$Y:$Y,"MED",
CERNER!$E:$E,DATE(2013,VLOOKUP($B$2,MD!$B$2:$C$13,2,FALSE),M$3))</f>
        <v>0</v>
      </c>
      <c r="N85" s="15">
        <f>COUNTIFS(CERNER!$Y:$Y,"MED",
CERNER!$E:$E,DATE(2013,VLOOKUP($B$2,MD!$B$2:$C$13,2,FALSE),N$3))</f>
        <v>0</v>
      </c>
      <c r="O85" s="15">
        <f>COUNTIFS(CERNER!$Y:$Y,"MED",
CERNER!$E:$E,DATE(2013,VLOOKUP($B$2,MD!$B$2:$C$13,2,FALSE),O$3))</f>
        <v>0</v>
      </c>
      <c r="P85" s="15">
        <f>COUNTIFS(CERNER!$Y:$Y,"MED",
CERNER!$E:$E,DATE(2013,VLOOKUP($B$2,MD!$B$2:$C$13,2,FALSE),P$3))</f>
        <v>0</v>
      </c>
      <c r="Q85" s="31">
        <f>COUNTIFS(CERNER!$Y:$Y,"MED",
CERNER!$E:$E,DATE(2013,VLOOKUP($B$2,MD!$B$2:$C$13,2,FALSE),Q$3))</f>
        <v>0</v>
      </c>
      <c r="R85" s="31">
        <f>COUNTIFS(CERNER!$Y:$Y,"MED",
CERNER!$E:$E,DATE(2013,VLOOKUP($B$2,MD!$B$2:$C$13,2,FALSE),R$3))</f>
        <v>0</v>
      </c>
      <c r="S85" s="15">
        <f>COUNTIFS(CERNER!$Y:$Y,"MED",
CERNER!$E:$E,DATE(2013,VLOOKUP($B$2,MD!$B$2:$C$13,2,FALSE),S$3))</f>
        <v>0</v>
      </c>
      <c r="T85" s="15">
        <f>COUNTIFS(CERNER!$Y:$Y,"MED",
CERNER!$E:$E,DATE(2013,VLOOKUP($B$2,MD!$B$2:$C$13,2,FALSE),T$3))</f>
        <v>0</v>
      </c>
      <c r="U85" s="15">
        <f>COUNTIFS(CERNER!$Y:$Y,"MED",
CERNER!$E:$E,DATE(2013,VLOOKUP($B$2,MD!$B$2:$C$13,2,FALSE),U$3))</f>
        <v>0</v>
      </c>
      <c r="V85" s="15">
        <f>COUNTIFS(CERNER!$Y:$Y,"MED",
CERNER!$E:$E,DATE(2013,VLOOKUP($B$2,MD!$B$2:$C$13,2,FALSE),V$3))</f>
        <v>0</v>
      </c>
      <c r="W85" s="15">
        <f>COUNTIFS(CERNER!$Y:$Y,"MED",
CERNER!$E:$E,DATE(2013,VLOOKUP($B$2,MD!$B$2:$C$13,2,FALSE),W$3))</f>
        <v>0</v>
      </c>
      <c r="X85" s="31">
        <f>COUNTIFS(CERNER!$Y:$Y,"MED",
CERNER!$E:$E,DATE(2013,VLOOKUP($B$2,MD!$B$2:$C$13,2,FALSE),X$3))</f>
        <v>0</v>
      </c>
      <c r="Y85" s="31">
        <f>COUNTIFS(CERNER!$Y:$Y,"MED",
CERNER!$E:$E,DATE(2013,VLOOKUP($B$2,MD!$B$2:$C$13,2,FALSE),Y$3))</f>
        <v>0</v>
      </c>
      <c r="Z85" s="15">
        <f>COUNTIFS(CERNER!$Y:$Y,"MED",
CERNER!$E:$E,DATE(2013,VLOOKUP($B$2,MD!$B$2:$C$13,2,FALSE),Z$3))</f>
        <v>0</v>
      </c>
      <c r="AA85" s="15">
        <f>COUNTIFS(CERNER!$Y:$Y,"MED",
CERNER!$E:$E,DATE(2013,VLOOKUP($B$2,MD!$B$2:$C$13,2,FALSE),AA$3))</f>
        <v>0</v>
      </c>
      <c r="AB85" s="15">
        <f>COUNTIFS(CERNER!$Y:$Y,"MED",
CERNER!$E:$E,DATE(2013,VLOOKUP($B$2,MD!$B$2:$C$13,2,FALSE),AB$3))</f>
        <v>0</v>
      </c>
      <c r="AC85" s="15">
        <f>COUNTIFS(CERNER!$Y:$Y,"MED",
CERNER!$E:$E,DATE(2013,VLOOKUP($B$2,MD!$B$2:$C$13,2,FALSE),AC$3))</f>
        <v>0</v>
      </c>
      <c r="AD85" s="15">
        <f>COUNTIFS(CERNER!$Y:$Y,"MED",
CERNER!$E:$E,DATE(2013,VLOOKUP($B$2,MD!$B$2:$C$13,2,FALSE),AD$3))</f>
        <v>0</v>
      </c>
      <c r="AE85" s="31">
        <f>COUNTIFS(CERNER!$Y:$Y,"MED",
CERNER!$E:$E,DATE(2013,VLOOKUP($B$2,MD!$B$2:$C$13,2,FALSE),AE$3))</f>
        <v>0</v>
      </c>
      <c r="AF85" s="31">
        <f>COUNTIFS(CERNER!$Y:$Y,"MED",
CERNER!$E:$E,DATE(2013,VLOOKUP($B$2,MD!$B$2:$C$13,2,FALSE),AF$3))</f>
        <v>0</v>
      </c>
      <c r="AG85" s="15">
        <f>COUNTIFS(CERNER!$Y:$Y,"MED",
CERNER!$E:$E,DATE(2013,VLOOKUP($B$2,MD!$B$2:$C$13,2,FALSE),AG$3))</f>
        <v>0</v>
      </c>
      <c r="AH85" s="15">
        <f>COUNTIFS(CERNER!$Y:$Y,"MED",
CERNER!$E:$E,DATE(2013,VLOOKUP($B$2,MD!$B$2:$C$13,2,FALSE),AH$3))</f>
        <v>0</v>
      </c>
      <c r="AI85" s="15">
        <f>COUNTIFS(CERNER!$Y:$Y,"MED",
CERNER!$E:$E,DATE(2013,VLOOKUP($B$2,MD!$B$2:$C$13,2,FALSE),AI$3))</f>
        <v>0</v>
      </c>
      <c r="AJ85" s="36">
        <f t="shared" si="40"/>
        <v>0</v>
      </c>
      <c r="AK85" s="68">
        <f t="shared" si="41"/>
        <v>0</v>
      </c>
      <c r="AL85" s="69">
        <f t="shared" si="42"/>
        <v>0</v>
      </c>
      <c r="AM85" s="68">
        <f t="shared" si="43"/>
        <v>0</v>
      </c>
      <c r="AN85" s="26">
        <v>83</v>
      </c>
    </row>
    <row r="86" spans="1:40" s="17" customFormat="1" ht="3" customHeight="1">
      <c r="A86" s="33"/>
      <c r="AK86" s="33"/>
      <c r="AL86" s="33"/>
      <c r="AM86" s="33"/>
      <c r="AN86" s="26">
        <v>84</v>
      </c>
    </row>
    <row r="87" spans="1:40">
      <c r="A87" s="93" t="s">
        <v>82</v>
      </c>
      <c r="B87" s="40" t="s">
        <v>12</v>
      </c>
      <c r="C87" s="191" t="s">
        <v>96</v>
      </c>
      <c r="D87" s="191"/>
      <c r="E87" s="16" t="e">
        <f>SUM(#REF!)</f>
        <v>#REF!</v>
      </c>
      <c r="F87" s="16" t="e">
        <f>SUM(#REF!)</f>
        <v>#REF!</v>
      </c>
      <c r="G87" s="16" t="e">
        <f>SUM(#REF!)</f>
        <v>#REF!</v>
      </c>
      <c r="H87" s="16" t="e">
        <f>SUM(#REF!)</f>
        <v>#REF!</v>
      </c>
      <c r="I87" s="16" t="e">
        <f>SUM(#REF!)</f>
        <v>#REF!</v>
      </c>
      <c r="J87" s="16" t="e">
        <f>SUM(#REF!)</f>
        <v>#REF!</v>
      </c>
      <c r="K87" s="16" t="e">
        <f>SUM(#REF!)</f>
        <v>#REF!</v>
      </c>
      <c r="L87" s="16" t="e">
        <f>SUM(#REF!)</f>
        <v>#REF!</v>
      </c>
      <c r="M87" s="16" t="e">
        <f>SUM(#REF!)</f>
        <v>#REF!</v>
      </c>
      <c r="N87" s="16" t="e">
        <f>SUM(#REF!)</f>
        <v>#REF!</v>
      </c>
      <c r="O87" s="16" t="e">
        <f>SUM(#REF!)</f>
        <v>#REF!</v>
      </c>
      <c r="P87" s="16" t="e">
        <f>SUM(#REF!)</f>
        <v>#REF!</v>
      </c>
      <c r="Q87" s="16" t="e">
        <f>SUM(#REF!)</f>
        <v>#REF!</v>
      </c>
      <c r="R87" s="16" t="e">
        <f>SUM(#REF!)</f>
        <v>#REF!</v>
      </c>
      <c r="S87" s="16" t="e">
        <f>SUM(#REF!)</f>
        <v>#REF!</v>
      </c>
      <c r="T87" s="16" t="e">
        <f>SUM(#REF!)</f>
        <v>#REF!</v>
      </c>
      <c r="U87" s="16" t="e">
        <f>SUM(#REF!)</f>
        <v>#REF!</v>
      </c>
      <c r="V87" s="16" t="e">
        <f>SUM(#REF!)</f>
        <v>#REF!</v>
      </c>
      <c r="W87" s="16" t="e">
        <f>SUM(#REF!)</f>
        <v>#REF!</v>
      </c>
      <c r="X87" s="16" t="e">
        <f>SUM(#REF!)</f>
        <v>#REF!</v>
      </c>
      <c r="Y87" s="16" t="e">
        <f>SUM(#REF!)</f>
        <v>#REF!</v>
      </c>
      <c r="Z87" s="16" t="e">
        <f>SUM(#REF!)</f>
        <v>#REF!</v>
      </c>
      <c r="AA87" s="16" t="e">
        <f>SUM(#REF!)</f>
        <v>#REF!</v>
      </c>
      <c r="AB87" s="16" t="e">
        <f>SUM(#REF!)</f>
        <v>#REF!</v>
      </c>
      <c r="AC87" s="16" t="e">
        <f>SUM(#REF!)</f>
        <v>#REF!</v>
      </c>
      <c r="AD87" s="16" t="e">
        <f>SUM(#REF!)</f>
        <v>#REF!</v>
      </c>
      <c r="AE87" s="16" t="e">
        <f>SUM(#REF!)</f>
        <v>#REF!</v>
      </c>
      <c r="AF87" s="16" t="e">
        <f>SUM(#REF!)</f>
        <v>#REF!</v>
      </c>
      <c r="AG87" s="16" t="e">
        <f>SUM(#REF!)</f>
        <v>#REF!</v>
      </c>
      <c r="AH87" s="16" t="e">
        <f>SUM(#REF!)</f>
        <v>#REF!</v>
      </c>
      <c r="AI87" s="144" t="e">
        <f>SUM(#REF!)</f>
        <v>#REF!</v>
      </c>
      <c r="AJ87" s="19" t="e">
        <f t="shared" ref="AJ87" si="44">SUM(E87:AI87)</f>
        <v>#REF!</v>
      </c>
      <c r="AK87" s="151" t="e">
        <f t="shared" ref="AK87" si="45">AVERAGE(E87:AI87)</f>
        <v>#REF!</v>
      </c>
      <c r="AL87" s="158" t="e">
        <f t="shared" ref="AL87" si="46">MIN(E87:AI87)</f>
        <v>#REF!</v>
      </c>
      <c r="AM87" s="151" t="e">
        <f t="shared" ref="AM87" si="47">MAX(E87:AI87)</f>
        <v>#REF!</v>
      </c>
      <c r="AN87" s="26">
        <v>85</v>
      </c>
    </row>
    <row r="88" spans="1:40" s="44" customFormat="1" ht="3" customHeight="1">
      <c r="A88" s="91"/>
      <c r="B88" s="42"/>
      <c r="C88" s="43"/>
      <c r="D88" s="43"/>
      <c r="E88" s="21"/>
      <c r="F88" s="21"/>
      <c r="G88" s="21"/>
      <c r="H88" s="21"/>
      <c r="I88" s="21"/>
      <c r="J88" s="21"/>
      <c r="K88" s="21"/>
      <c r="L88" s="21"/>
      <c r="M88" s="21"/>
      <c r="N88" s="21"/>
      <c r="O88" s="21"/>
      <c r="P88" s="21"/>
      <c r="Q88" s="21"/>
      <c r="R88" s="21"/>
      <c r="S88" s="21"/>
      <c r="T88" s="21"/>
      <c r="U88" s="21"/>
      <c r="V88" s="21"/>
      <c r="W88" s="21"/>
      <c r="X88" s="21"/>
      <c r="Y88" s="21"/>
      <c r="Z88" s="21"/>
      <c r="AA88" s="21"/>
      <c r="AB88" s="21"/>
      <c r="AC88" s="21"/>
      <c r="AD88" s="21"/>
      <c r="AE88" s="21"/>
      <c r="AF88" s="21"/>
      <c r="AG88" s="21"/>
      <c r="AH88" s="21"/>
      <c r="AI88" s="21"/>
      <c r="AJ88" s="21"/>
      <c r="AK88" s="72"/>
      <c r="AL88" s="73"/>
      <c r="AM88" s="72"/>
      <c r="AN88" s="26">
        <v>86</v>
      </c>
    </row>
    <row r="89" spans="1:40" ht="12.75" customHeight="1">
      <c r="A89" s="93" t="s">
        <v>82</v>
      </c>
      <c r="B89" s="40" t="s">
        <v>12</v>
      </c>
      <c r="C89" s="191" t="s">
        <v>95</v>
      </c>
      <c r="D89" s="191"/>
      <c r="E89" s="144" t="e">
        <f>SUM(#REF!)</f>
        <v>#REF!</v>
      </c>
      <c r="F89" s="144" t="e">
        <f>SUM(#REF!)</f>
        <v>#REF!</v>
      </c>
      <c r="G89" s="144" t="e">
        <f>SUM(#REF!)</f>
        <v>#REF!</v>
      </c>
      <c r="H89" s="144" t="e">
        <f>SUM(#REF!)</f>
        <v>#REF!</v>
      </c>
      <c r="I89" s="144" t="e">
        <f>SUM(#REF!)</f>
        <v>#REF!</v>
      </c>
      <c r="J89" s="172" t="e">
        <f>SUM(#REF!)</f>
        <v>#REF!</v>
      </c>
      <c r="K89" s="172" t="e">
        <f>SUM(#REF!)</f>
        <v>#REF!</v>
      </c>
      <c r="L89" s="144" t="e">
        <f>SUM(#REF!)</f>
        <v>#REF!</v>
      </c>
      <c r="M89" s="144" t="e">
        <f>SUM(#REF!)</f>
        <v>#REF!</v>
      </c>
      <c r="N89" s="144" t="e">
        <f>SUM(#REF!)</f>
        <v>#REF!</v>
      </c>
      <c r="O89" s="144" t="e">
        <f>SUM(#REF!)</f>
        <v>#REF!</v>
      </c>
      <c r="P89" s="144" t="e">
        <f>SUM(#REF!)</f>
        <v>#REF!</v>
      </c>
      <c r="Q89" s="172" t="e">
        <f>SUM(#REF!)</f>
        <v>#REF!</v>
      </c>
      <c r="R89" s="172" t="e">
        <f>SUM(#REF!)</f>
        <v>#REF!</v>
      </c>
      <c r="S89" s="144" t="e">
        <f>SUM(#REF!)</f>
        <v>#REF!</v>
      </c>
      <c r="T89" s="144" t="e">
        <f>SUM(#REF!)</f>
        <v>#REF!</v>
      </c>
      <c r="U89" s="144" t="e">
        <f>SUM(#REF!)</f>
        <v>#REF!</v>
      </c>
      <c r="V89" s="144" t="e">
        <f>SUM(#REF!)</f>
        <v>#REF!</v>
      </c>
      <c r="W89" s="144" t="e">
        <f>SUM(#REF!)</f>
        <v>#REF!</v>
      </c>
      <c r="X89" s="172" t="e">
        <f>SUM(#REF!)</f>
        <v>#REF!</v>
      </c>
      <c r="Y89" s="172" t="e">
        <f>SUM(#REF!)</f>
        <v>#REF!</v>
      </c>
      <c r="Z89" s="144" t="e">
        <f>SUM(#REF!)</f>
        <v>#REF!</v>
      </c>
      <c r="AA89" s="144" t="e">
        <f>SUM(#REF!)</f>
        <v>#REF!</v>
      </c>
      <c r="AB89" s="144" t="e">
        <f>SUM(#REF!)</f>
        <v>#REF!</v>
      </c>
      <c r="AC89" s="144" t="e">
        <f>SUM(#REF!)</f>
        <v>#REF!</v>
      </c>
      <c r="AD89" s="144" t="e">
        <f>SUM(#REF!)</f>
        <v>#REF!</v>
      </c>
      <c r="AE89" s="172" t="e">
        <f>SUM(#REF!)</f>
        <v>#REF!</v>
      </c>
      <c r="AF89" s="172" t="e">
        <f>SUM(#REF!)</f>
        <v>#REF!</v>
      </c>
      <c r="AG89" s="144" t="e">
        <f>SUM(#REF!)</f>
        <v>#REF!</v>
      </c>
      <c r="AH89" s="144" t="e">
        <f>SUM(#REF!)</f>
        <v>#REF!</v>
      </c>
      <c r="AI89" s="144" t="e">
        <f>SUM(#REF!)</f>
        <v>#REF!</v>
      </c>
      <c r="AJ89" s="36" t="e">
        <f t="shared" ref="AJ89" si="48">SUM(E89:AI89)</f>
        <v>#REF!</v>
      </c>
      <c r="AK89" s="68" t="e">
        <f t="shared" ref="AK89" si="49">AVERAGE(E89:AI89)</f>
        <v>#REF!</v>
      </c>
      <c r="AL89" s="69" t="e">
        <f t="shared" ref="AL89" si="50">MIN(E89:AI89)</f>
        <v>#REF!</v>
      </c>
      <c r="AM89" s="68" t="e">
        <f t="shared" ref="AM89" si="51">MAX(E89:AI89)</f>
        <v>#REF!</v>
      </c>
      <c r="AN89" s="26">
        <v>87</v>
      </c>
    </row>
    <row r="90" spans="1:40" s="44" customFormat="1" ht="3" customHeight="1">
      <c r="A90" s="91"/>
      <c r="B90" s="45"/>
      <c r="C90" s="46"/>
      <c r="D90" s="46"/>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74"/>
      <c r="AL90" s="75"/>
      <c r="AM90" s="74"/>
      <c r="AN90" s="26">
        <v>88</v>
      </c>
    </row>
    <row r="91" spans="1:40" ht="12.75" customHeight="1">
      <c r="A91" s="93" t="s">
        <v>82</v>
      </c>
      <c r="B91" s="188" t="s">
        <v>94</v>
      </c>
      <c r="C91" s="189"/>
      <c r="D91" s="190"/>
      <c r="E91" s="78">
        <f>COUNTIFS(CERNER!$Z:$Z,"URG",
CERNER!$B:$B,"DC",
CERNER!$L:$L,DATE(2013,VLOOKUP($B$2,MD!$B$2:$C$13,2,FALSE),E$3))</f>
        <v>0</v>
      </c>
      <c r="F91" s="78">
        <f>COUNTIFS(CERNER!$Z:$Z,"URG",
CERNER!$B:$B,"DC",
CERNER!$L:$L,DATE(2013,VLOOKUP($B$2,MD!$B$2:$C$13,2,FALSE),F$3))</f>
        <v>0</v>
      </c>
      <c r="G91" s="78">
        <f>COUNTIFS(CERNER!$Z:$Z,"URG",
CERNER!$B:$B,"DC",
CERNER!$L:$L,DATE(2013,VLOOKUP($B$2,MD!$B$2:$C$13,2,FALSE),G$3))</f>
        <v>0</v>
      </c>
      <c r="H91" s="78">
        <f>COUNTIFS(CERNER!$Z:$Z,"URG",
CERNER!$B:$B,"DC",
CERNER!$L:$L,DATE(2013,VLOOKUP($B$2,MD!$B$2:$C$13,2,FALSE),H$3))</f>
        <v>0</v>
      </c>
      <c r="I91" s="78">
        <f>COUNTIFS(CERNER!$Z:$Z,"URG",
CERNER!$B:$B,"DC",
CERNER!$L:$L,DATE(2013,VLOOKUP($B$2,MD!$B$2:$C$13,2,FALSE),I$3))</f>
        <v>0</v>
      </c>
      <c r="J91" s="88">
        <f>COUNTIFS(CERNER!$Z:$Z,"URG",
CERNER!$B:$B,"DC",
CERNER!$L:$L,DATE(2013,VLOOKUP($B$2,MD!$B$2:$C$13,2,FALSE),J$3))</f>
        <v>0</v>
      </c>
      <c r="K91" s="88">
        <f>COUNTIFS(CERNER!$Z:$Z,"URG",
CERNER!$B:$B,"DC",
CERNER!$L:$L,DATE(2013,VLOOKUP($B$2,MD!$B$2:$C$13,2,FALSE),K$3))</f>
        <v>0</v>
      </c>
      <c r="L91" s="78">
        <f>COUNTIFS(CERNER!$Z:$Z,"URG",
CERNER!$B:$B,"DC",
CERNER!$L:$L,DATE(2013,VLOOKUP($B$2,MD!$B$2:$C$13,2,FALSE),L$3))</f>
        <v>0</v>
      </c>
      <c r="M91" s="78">
        <f>COUNTIFS(CERNER!$Z:$Z,"URG",
CERNER!$B:$B,"DC",
CERNER!$L:$L,DATE(2013,VLOOKUP($B$2,MD!$B$2:$C$13,2,FALSE),M$3))</f>
        <v>0</v>
      </c>
      <c r="N91" s="78">
        <f>COUNTIFS(CERNER!$Z:$Z,"URG",
CERNER!$B:$B,"DC",
CERNER!$L:$L,DATE(2013,VLOOKUP($B$2,MD!$B$2:$C$13,2,FALSE),N$3))</f>
        <v>1</v>
      </c>
      <c r="O91" s="78">
        <f>COUNTIFS(CERNER!$Z:$Z,"URG",
CERNER!$B:$B,"DC",
CERNER!$L:$L,DATE(2013,VLOOKUP($B$2,MD!$B$2:$C$13,2,FALSE),O$3))</f>
        <v>0</v>
      </c>
      <c r="P91" s="78">
        <f>COUNTIFS(CERNER!$Z:$Z,"URG",
CERNER!$B:$B,"DC",
CERNER!$L:$L,DATE(2013,VLOOKUP($B$2,MD!$B$2:$C$13,2,FALSE),P$3))</f>
        <v>0</v>
      </c>
      <c r="Q91" s="88">
        <f>COUNTIFS(CERNER!$Z:$Z,"URG",
CERNER!$B:$B,"DC",
CERNER!$L:$L,DATE(2013,VLOOKUP($B$2,MD!$B$2:$C$13,2,FALSE),Q$3))</f>
        <v>0</v>
      </c>
      <c r="R91" s="88">
        <f>COUNTIFS(CERNER!$Z:$Z,"URG",
CERNER!$B:$B,"DC",
CERNER!$L:$L,DATE(2013,VLOOKUP($B$2,MD!$B$2:$C$13,2,FALSE),R$3))</f>
        <v>1</v>
      </c>
      <c r="S91" s="78">
        <f>COUNTIFS(CERNER!$Z:$Z,"URG",
CERNER!$B:$B,"DC",
CERNER!$L:$L,DATE(2013,VLOOKUP($B$2,MD!$B$2:$C$13,2,FALSE),S$3))</f>
        <v>0</v>
      </c>
      <c r="T91" s="78">
        <f>COUNTIFS(CERNER!$Z:$Z,"URG",
CERNER!$B:$B,"DC",
CERNER!$L:$L,DATE(2013,VLOOKUP($B$2,MD!$B$2:$C$13,2,FALSE),T$3))</f>
        <v>0</v>
      </c>
      <c r="U91" s="78">
        <f>COUNTIFS(CERNER!$Z:$Z,"URG",
CERNER!$B:$B,"DC",
CERNER!$L:$L,DATE(2013,VLOOKUP($B$2,MD!$B$2:$C$13,2,FALSE),U$3))</f>
        <v>0</v>
      </c>
      <c r="V91" s="78">
        <f>COUNTIFS(CERNER!$Z:$Z,"URG",
CERNER!$B:$B,"DC",
CERNER!$L:$L,DATE(2013,VLOOKUP($B$2,MD!$B$2:$C$13,2,FALSE),V$3))</f>
        <v>0</v>
      </c>
      <c r="W91" s="78">
        <f>COUNTIFS(CERNER!$Z:$Z,"URG",
CERNER!$B:$B,"DC",
CERNER!$L:$L,DATE(2013,VLOOKUP($B$2,MD!$B$2:$C$13,2,FALSE),W$3))</f>
        <v>0</v>
      </c>
      <c r="X91" s="88">
        <f>COUNTIFS(CERNER!$Z:$Z,"URG",
CERNER!$B:$B,"DC",
CERNER!$L:$L,DATE(2013,VLOOKUP($B$2,MD!$B$2:$C$13,2,FALSE),X$3))</f>
        <v>0</v>
      </c>
      <c r="Y91" s="88">
        <f>COUNTIFS(CERNER!$Z:$Z,"URG",
CERNER!$B:$B,"DC",
CERNER!$L:$L,DATE(2013,VLOOKUP($B$2,MD!$B$2:$C$13,2,FALSE),Y$3))</f>
        <v>0</v>
      </c>
      <c r="Z91" s="78">
        <f>COUNTIFS(CERNER!$Z:$Z,"URG",
CERNER!$B:$B,"DC",
CERNER!$L:$L,DATE(2013,VLOOKUP($B$2,MD!$B$2:$C$13,2,FALSE),Z$3))</f>
        <v>0</v>
      </c>
      <c r="AA91" s="78">
        <f>COUNTIFS(CERNER!$Z:$Z,"URG",
CERNER!$B:$B,"DC",
CERNER!$L:$L,DATE(2013,VLOOKUP($B$2,MD!$B$2:$C$13,2,FALSE),AA$3))</f>
        <v>0</v>
      </c>
      <c r="AB91" s="78">
        <f>COUNTIFS(CERNER!$Z:$Z,"URG",
CERNER!$B:$B,"DC",
CERNER!$L:$L,DATE(2013,VLOOKUP($B$2,MD!$B$2:$C$13,2,FALSE),AB$3))</f>
        <v>0</v>
      </c>
      <c r="AC91" s="78">
        <f>COUNTIFS(CERNER!$Z:$Z,"URG",
CERNER!$B:$B,"DC",
CERNER!$L:$L,DATE(2013,VLOOKUP($B$2,MD!$B$2:$C$13,2,FALSE),AC$3))</f>
        <v>0</v>
      </c>
      <c r="AD91" s="78">
        <f>COUNTIFS(CERNER!$Z:$Z,"URG",
CERNER!$B:$B,"DC",
CERNER!$L:$L,DATE(2013,VLOOKUP($B$2,MD!$B$2:$C$13,2,FALSE),AD$3))</f>
        <v>0</v>
      </c>
      <c r="AE91" s="88">
        <f>COUNTIFS(CERNER!$Z:$Z,"URG",
CERNER!$B:$B,"DC",
CERNER!$L:$L,DATE(2013,VLOOKUP($B$2,MD!$B$2:$C$13,2,FALSE),AE$3))</f>
        <v>0</v>
      </c>
      <c r="AF91" s="88">
        <f>COUNTIFS(CERNER!$Z:$Z,"URG",
CERNER!$B:$B,"DC",
CERNER!$L:$L,DATE(2013,VLOOKUP($B$2,MD!$B$2:$C$13,2,FALSE),AF$3))</f>
        <v>0</v>
      </c>
      <c r="AG91" s="78">
        <f>COUNTIFS(CERNER!$Z:$Z,"URG",
CERNER!$B:$B,"DC",
CERNER!$L:$L,DATE(2013,VLOOKUP($B$2,MD!$B$2:$C$13,2,FALSE),AG$3))</f>
        <v>0</v>
      </c>
      <c r="AH91" s="78">
        <f>COUNTIFS(CERNER!$Z:$Z,"URG",
CERNER!$B:$B,"DC",
CERNER!$L:$L,DATE(2013,VLOOKUP($B$2,MD!$B$2:$C$13,2,FALSE),AH$3))</f>
        <v>0</v>
      </c>
      <c r="AI91" s="78">
        <f>COUNTIFS(CERNER!$Z:$Z,"URG",
CERNER!$B:$B,"DC",
CERNER!$L:$L,DATE(2013,VLOOKUP($B$2,MD!$B$2:$C$13,2,FALSE),AI$3))</f>
        <v>0</v>
      </c>
      <c r="AJ91" s="36">
        <f>SUM(E91:AI91)</f>
        <v>2</v>
      </c>
      <c r="AK91" s="68">
        <f>AVERAGE(E91:AI91)</f>
        <v>6.4516129032258063E-2</v>
      </c>
      <c r="AL91" s="69">
        <f t="shared" ref="AL91" si="52">MIN(E91:AI91)</f>
        <v>0</v>
      </c>
      <c r="AM91" s="68">
        <f t="shared" ref="AM91" si="53">MAX(E91:AI91)</f>
        <v>1</v>
      </c>
      <c r="AN91" s="26">
        <v>89</v>
      </c>
    </row>
    <row r="92" spans="1:40" s="17" customFormat="1" ht="12.75" customHeight="1">
      <c r="A92" s="33"/>
      <c r="AN92" s="26"/>
    </row>
    <row r="93" spans="1:40" s="103" customFormat="1">
      <c r="A93" s="93" t="s">
        <v>82</v>
      </c>
      <c r="B93" s="97" t="s">
        <v>93</v>
      </c>
      <c r="AL93" s="17"/>
      <c r="AM93" s="17"/>
      <c r="AN93" s="26"/>
    </row>
  </sheetData>
  <mergeCells count="65">
    <mergeCell ref="B74:AM74"/>
    <mergeCell ref="B75:D75"/>
    <mergeCell ref="B34:C35"/>
    <mergeCell ref="C42:D42"/>
    <mergeCell ref="C49:D49"/>
    <mergeCell ref="B63:B66"/>
    <mergeCell ref="B62:D62"/>
    <mergeCell ref="C36:D36"/>
    <mergeCell ref="C41:D41"/>
    <mergeCell ref="C43:D43"/>
    <mergeCell ref="C44:D44"/>
    <mergeCell ref="C48:D48"/>
    <mergeCell ref="C50:D50"/>
    <mergeCell ref="C51:D51"/>
    <mergeCell ref="B1:AK1"/>
    <mergeCell ref="B53:B55"/>
    <mergeCell ref="B14:D14"/>
    <mergeCell ref="B8:D8"/>
    <mergeCell ref="B9:D9"/>
    <mergeCell ref="B10:D10"/>
    <mergeCell ref="B4:D4"/>
    <mergeCell ref="B5:D5"/>
    <mergeCell ref="B6:D6"/>
    <mergeCell ref="B12:D12"/>
    <mergeCell ref="B13:D13"/>
    <mergeCell ref="B2:D3"/>
    <mergeCell ref="AJ2:AJ3"/>
    <mergeCell ref="AK2:AK3"/>
    <mergeCell ref="B26:B28"/>
    <mergeCell ref="C26:D26"/>
    <mergeCell ref="C24:D24"/>
    <mergeCell ref="C27:D27"/>
    <mergeCell ref="C28:D28"/>
    <mergeCell ref="C30:D30"/>
    <mergeCell ref="B18:B19"/>
    <mergeCell ref="C18:D18"/>
    <mergeCell ref="C19:D19"/>
    <mergeCell ref="C25:D25"/>
    <mergeCell ref="B23:B25"/>
    <mergeCell ref="AL2:AL3"/>
    <mergeCell ref="AM2:AM3"/>
    <mergeCell ref="B21:AM21"/>
    <mergeCell ref="B57:AM57"/>
    <mergeCell ref="B67:AM67"/>
    <mergeCell ref="B40:B44"/>
    <mergeCell ref="B47:B51"/>
    <mergeCell ref="C40:D40"/>
    <mergeCell ref="C47:D47"/>
    <mergeCell ref="B16:D16"/>
    <mergeCell ref="B30:B31"/>
    <mergeCell ref="B38:D38"/>
    <mergeCell ref="B58:D58"/>
    <mergeCell ref="C31:D31"/>
    <mergeCell ref="C23:D23"/>
    <mergeCell ref="C32:D32"/>
    <mergeCell ref="B76:D76"/>
    <mergeCell ref="B77:D77"/>
    <mergeCell ref="B78:D78"/>
    <mergeCell ref="B91:D91"/>
    <mergeCell ref="C87:D87"/>
    <mergeCell ref="C89:D89"/>
    <mergeCell ref="B82:AM82"/>
    <mergeCell ref="B80:D80"/>
    <mergeCell ref="B85:D85"/>
    <mergeCell ref="B84:D84"/>
  </mergeCells>
  <phoneticPr fontId="3" type="noConversion"/>
  <conditionalFormatting sqref="E2:AI2">
    <cfRule type="containsText" dxfId="1" priority="1" operator="containsText" text="D">
      <formula>NOT(ISERROR(SEARCH("D",E2)))</formula>
    </cfRule>
    <cfRule type="containsText" dxfId="0" priority="2" operator="containsText" text="S">
      <formula>NOT(ISERROR(SEARCH("S",E2)))</formula>
    </cfRule>
  </conditionalFormatting>
  <printOptions horizontalCentered="1"/>
  <pageMargins left="7.874015748031496E-2" right="7.874015748031496E-2" top="0.23622047244094491" bottom="0.19685039370078741" header="0.15748031496062992" footer="0.15748031496062992"/>
  <pageSetup paperSize="9" scale="74" fitToHeight="2" orientation="landscape" r:id="rId1"/>
  <headerFooter alignWithMargins="0">
    <oddHeader>&amp;LCHRD. Pontoise</oddHeader>
    <oddFooter>&amp;LGestion des flux patients&amp;RJanvier 2013</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MD</vt:lpstr>
      <vt:lpstr>CERNER</vt:lpstr>
      <vt:lpstr>TBORD</vt:lpstr>
      <vt:lpstr>TBORD!Zone_d_impression</vt:lpstr>
    </vt:vector>
  </TitlesOfParts>
  <Company>Centre Hospoitalier René Dubos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004402</dc:creator>
  <cp:lastModifiedBy>707865</cp:lastModifiedBy>
  <cp:lastPrinted>2013-04-18T08:27:42Z</cp:lastPrinted>
  <dcterms:created xsi:type="dcterms:W3CDTF">2013-02-06T15:59:57Z</dcterms:created>
  <dcterms:modified xsi:type="dcterms:W3CDTF">2013-07-08T11:36:31Z</dcterms:modified>
</cp:coreProperties>
</file>