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20730" windowHeight="9675"/>
  </bookViews>
  <sheets>
    <sheet name="Tableau amortissement capital" sheetId="104" r:id="rId1"/>
    <sheet name="Calcul déjà proprio" sheetId="102" state="hidden" r:id="rId2"/>
    <sheet name="Données main levée" sheetId="85" state="hidden" r:id="rId3"/>
  </sheets>
  <externalReferences>
    <externalReference r:id="rId4"/>
    <externalReference r:id="rId5"/>
  </externalReferences>
  <definedNames>
    <definedName name="nbdepmt">[1]Calcul!$B$17:$B$316</definedName>
  </definedNames>
  <calcPr calcId="124519" calcOnSave="0"/>
</workbook>
</file>

<file path=xl/calcChain.xml><?xml version="1.0" encoding="utf-8"?>
<calcChain xmlns="http://schemas.openxmlformats.org/spreadsheetml/2006/main">
  <c r="E256" i="104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D37" s="1"/>
  <c r="E36"/>
  <c r="E35"/>
  <c r="E34"/>
  <c r="E33"/>
  <c r="E32"/>
  <c r="E31"/>
  <c r="D31" s="1"/>
  <c r="E30"/>
  <c r="E29"/>
  <c r="E28"/>
  <c r="E27"/>
  <c r="D27" s="1"/>
  <c r="E26"/>
  <c r="E25"/>
  <c r="D25" s="1"/>
  <c r="E24"/>
  <c r="E23"/>
  <c r="E22"/>
  <c r="E21"/>
  <c r="E20"/>
  <c r="E19"/>
  <c r="E18"/>
  <c r="E17"/>
  <c r="D17"/>
  <c r="D33"/>
  <c r="D29"/>
  <c r="D26"/>
  <c r="D23"/>
  <c r="D22"/>
  <c r="D21"/>
  <c r="D20"/>
  <c r="D19"/>
  <c r="D18"/>
  <c r="G17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18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D39" l="1"/>
  <c r="D28"/>
  <c r="D36"/>
  <c r="D38"/>
  <c r="D40"/>
  <c r="D44"/>
  <c r="D50"/>
  <c r="D30"/>
  <c r="D32"/>
  <c r="D34"/>
  <c r="D42"/>
  <c r="D48"/>
  <c r="B18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17"/>
  <c r="G16"/>
  <c r="E12"/>
  <c r="E9"/>
  <c r="C18" s="1"/>
  <c r="D59" l="1"/>
  <c r="D53"/>
  <c r="D45"/>
  <c r="D43"/>
  <c r="D41"/>
  <c r="D61"/>
  <c r="D55"/>
  <c r="D51"/>
  <c r="D49"/>
  <c r="D47"/>
  <c r="C19"/>
  <c r="M21" i="102"/>
  <c r="D58" i="104" l="1"/>
  <c r="D60"/>
  <c r="D62"/>
  <c r="D66"/>
  <c r="D72"/>
  <c r="D52"/>
  <c r="D54"/>
  <c r="D56"/>
  <c r="D64"/>
  <c r="D70"/>
  <c r="C20"/>
  <c r="F51" i="102"/>
  <c r="M47"/>
  <c r="F47"/>
  <c r="M49" s="1"/>
  <c r="M51" s="1"/>
  <c r="M39"/>
  <c r="F27"/>
  <c r="F29" s="1"/>
  <c r="D81" i="104" l="1"/>
  <c r="D75"/>
  <c r="D67"/>
  <c r="D65"/>
  <c r="D63"/>
  <c r="D83"/>
  <c r="D77"/>
  <c r="D73"/>
  <c r="D71"/>
  <c r="D69"/>
  <c r="C21"/>
  <c r="M53" i="102"/>
  <c r="M31"/>
  <c r="D80" i="104" l="1"/>
  <c r="D82"/>
  <c r="D84"/>
  <c r="D88"/>
  <c r="D94"/>
  <c r="D74"/>
  <c r="D76"/>
  <c r="D78"/>
  <c r="D86"/>
  <c r="D92"/>
  <c r="C22"/>
  <c r="F2" i="85"/>
  <c r="B3"/>
  <c r="C2" s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D103" i="104" l="1"/>
  <c r="D97"/>
  <c r="D89"/>
  <c r="D87"/>
  <c r="D85"/>
  <c r="D105"/>
  <c r="D99"/>
  <c r="D95"/>
  <c r="D93"/>
  <c r="D91"/>
  <c r="C23"/>
  <c r="B4" i="85"/>
  <c r="D102" i="104" l="1"/>
  <c r="D104"/>
  <c r="D106"/>
  <c r="D110"/>
  <c r="D116"/>
  <c r="D96"/>
  <c r="D98"/>
  <c r="D100"/>
  <c r="D108"/>
  <c r="D114"/>
  <c r="C24"/>
  <c r="B5" i="85"/>
  <c r="C3"/>
  <c r="D125" i="104" l="1"/>
  <c r="D119"/>
  <c r="D111"/>
  <c r="D109"/>
  <c r="D107"/>
  <c r="D127"/>
  <c r="D121"/>
  <c r="D117"/>
  <c r="D115"/>
  <c r="D113"/>
  <c r="C25"/>
  <c r="B6" i="85"/>
  <c r="C5" s="1"/>
  <c r="C4"/>
  <c r="D124" i="104" l="1"/>
  <c r="D126"/>
  <c r="D128"/>
  <c r="D132"/>
  <c r="D138"/>
  <c r="D118"/>
  <c r="D120"/>
  <c r="D122"/>
  <c r="D130"/>
  <c r="D136"/>
  <c r="C26"/>
  <c r="D147" l="1"/>
  <c r="D141"/>
  <c r="D133"/>
  <c r="D131"/>
  <c r="D129"/>
  <c r="D149"/>
  <c r="D143"/>
  <c r="D139"/>
  <c r="D137"/>
  <c r="D135"/>
  <c r="C27"/>
  <c r="D146" l="1"/>
  <c r="D148"/>
  <c r="D150"/>
  <c r="D154"/>
  <c r="D160"/>
  <c r="D140"/>
  <c r="D142"/>
  <c r="D144"/>
  <c r="D152"/>
  <c r="D158"/>
  <c r="C28"/>
  <c r="D169" l="1"/>
  <c r="D163"/>
  <c r="D155"/>
  <c r="D153"/>
  <c r="D151"/>
  <c r="D171"/>
  <c r="D165"/>
  <c r="D161"/>
  <c r="D159"/>
  <c r="D157"/>
  <c r="C29"/>
  <c r="D168" l="1"/>
  <c r="D170"/>
  <c r="D172"/>
  <c r="D176"/>
  <c r="D182"/>
  <c r="D162"/>
  <c r="D164"/>
  <c r="D166"/>
  <c r="D174"/>
  <c r="D180"/>
  <c r="C30"/>
  <c r="D191" l="1"/>
  <c r="D185"/>
  <c r="D177"/>
  <c r="D175"/>
  <c r="D173"/>
  <c r="D193"/>
  <c r="D187"/>
  <c r="D183"/>
  <c r="D181"/>
  <c r="D179"/>
  <c r="C31"/>
  <c r="D190" l="1"/>
  <c r="D192"/>
  <c r="D194"/>
  <c r="D198"/>
  <c r="D204"/>
  <c r="D184"/>
  <c r="D186"/>
  <c r="D188"/>
  <c r="D196"/>
  <c r="D202"/>
  <c r="C32"/>
  <c r="D213" l="1"/>
  <c r="D207"/>
  <c r="D199"/>
  <c r="D197"/>
  <c r="D195"/>
  <c r="D215"/>
  <c r="D209"/>
  <c r="D205"/>
  <c r="D203"/>
  <c r="D201"/>
  <c r="C33"/>
  <c r="D212" l="1"/>
  <c r="D214"/>
  <c r="D216"/>
  <c r="D220"/>
  <c r="D226"/>
  <c r="D206"/>
  <c r="D208"/>
  <c r="D210"/>
  <c r="D218"/>
  <c r="D224"/>
  <c r="C34"/>
  <c r="D246" l="1"/>
  <c r="D235"/>
  <c r="D229"/>
  <c r="D221"/>
  <c r="D219"/>
  <c r="D217"/>
  <c r="D248"/>
  <c r="D237"/>
  <c r="D231"/>
  <c r="D227"/>
  <c r="D225"/>
  <c r="D223"/>
  <c r="C35"/>
  <c r="D234" l="1"/>
  <c r="D247"/>
  <c r="D236"/>
  <c r="D249"/>
  <c r="D238"/>
  <c r="D253"/>
  <c r="D242"/>
  <c r="D228"/>
  <c r="D230"/>
  <c r="D232"/>
  <c r="D251"/>
  <c r="D240"/>
  <c r="C36"/>
  <c r="D254" l="1"/>
  <c r="D243"/>
  <c r="D252"/>
  <c r="D241"/>
  <c r="D250"/>
  <c r="D239"/>
  <c r="D256"/>
  <c r="D245"/>
  <c r="C37"/>
  <c r="C38" l="1"/>
  <c r="C39" l="1"/>
  <c r="C40" l="1"/>
  <c r="C41" l="1"/>
  <c r="C42" l="1"/>
  <c r="C43" l="1"/>
  <c r="C44" l="1"/>
  <c r="C45" l="1"/>
  <c r="C46" l="1"/>
  <c r="C47" l="1"/>
  <c r="C48" l="1"/>
  <c r="C49" l="1"/>
  <c r="C50" l="1"/>
  <c r="C51" l="1"/>
  <c r="C52" l="1"/>
  <c r="C53" l="1"/>
  <c r="C54" l="1"/>
  <c r="C55" l="1"/>
  <c r="C56" l="1"/>
  <c r="C57" l="1"/>
  <c r="C58" l="1"/>
  <c r="C59" l="1"/>
  <c r="C60" l="1"/>
  <c r="C61" l="1"/>
  <c r="C62" l="1"/>
  <c r="C63" l="1"/>
  <c r="C64" l="1"/>
  <c r="C65" l="1"/>
  <c r="C66" l="1"/>
  <c r="C67" l="1"/>
  <c r="C68" l="1"/>
  <c r="C69" l="1"/>
  <c r="C70" l="1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l="1"/>
  <c r="C96" l="1"/>
  <c r="C97" l="1"/>
  <c r="C98" l="1"/>
  <c r="C99" l="1"/>
  <c r="C100" l="1"/>
  <c r="C101" l="1"/>
  <c r="C102" l="1"/>
  <c r="C103" l="1"/>
  <c r="C104" l="1"/>
  <c r="C105" l="1"/>
  <c r="C106" l="1"/>
  <c r="C107" l="1"/>
  <c r="C108" l="1"/>
  <c r="C109" l="1"/>
  <c r="C110" l="1"/>
  <c r="C111" l="1"/>
  <c r="C112" l="1"/>
  <c r="C113" l="1"/>
  <c r="C114" l="1"/>
  <c r="C115" l="1"/>
  <c r="C116" l="1"/>
  <c r="C117" l="1"/>
  <c r="C118" l="1"/>
  <c r="C119" l="1"/>
  <c r="C120" l="1"/>
  <c r="C121" l="1"/>
  <c r="C122" l="1"/>
  <c r="C123" l="1"/>
  <c r="C124" l="1"/>
  <c r="C125" l="1"/>
  <c r="C126" l="1"/>
  <c r="C127" l="1"/>
  <c r="C128" l="1"/>
  <c r="C129" l="1"/>
  <c r="C130" l="1"/>
  <c r="C131" l="1"/>
  <c r="C132" l="1"/>
  <c r="C133" l="1"/>
  <c r="C134" l="1"/>
  <c r="C135" l="1"/>
  <c r="C136" l="1"/>
  <c r="C137" l="1"/>
  <c r="C138" l="1"/>
  <c r="C139" l="1"/>
  <c r="C140" l="1"/>
  <c r="C141" l="1"/>
  <c r="C142" l="1"/>
  <c r="C143" l="1"/>
  <c r="C144" l="1"/>
  <c r="C145" l="1"/>
  <c r="C146" l="1"/>
  <c r="C147" l="1"/>
  <c r="C148" l="1"/>
  <c r="C149" l="1"/>
  <c r="C150" l="1"/>
  <c r="C151" l="1"/>
  <c r="C152" l="1"/>
  <c r="C153" l="1"/>
  <c r="C154" l="1"/>
  <c r="C155" l="1"/>
  <c r="C156" l="1"/>
  <c r="C157" l="1"/>
  <c r="C158" l="1"/>
  <c r="C159" l="1"/>
  <c r="C160" l="1"/>
  <c r="C161" l="1"/>
  <c r="C162" l="1"/>
  <c r="C163" l="1"/>
  <c r="C164" l="1"/>
  <c r="C165" l="1"/>
  <c r="C166" l="1"/>
  <c r="C167" l="1"/>
  <c r="C168" l="1"/>
  <c r="C169" l="1"/>
  <c r="C170" l="1"/>
  <c r="C171" l="1"/>
  <c r="C172" l="1"/>
  <c r="C173" l="1"/>
  <c r="C174" l="1"/>
  <c r="C175" l="1"/>
  <c r="C176" l="1"/>
  <c r="C177" l="1"/>
  <c r="C178" l="1"/>
  <c r="C179" l="1"/>
  <c r="C180" l="1"/>
  <c r="C181" l="1"/>
  <c r="C182" l="1"/>
  <c r="C183" l="1"/>
  <c r="C184" l="1"/>
  <c r="C185" l="1"/>
  <c r="C186" l="1"/>
  <c r="C187" l="1"/>
  <c r="C188" l="1"/>
  <c r="C189" l="1"/>
  <c r="C190" l="1"/>
  <c r="C191" l="1"/>
  <c r="C192" l="1"/>
  <c r="C193" l="1"/>
  <c r="C194" l="1"/>
  <c r="C195" l="1"/>
  <c r="C196" l="1"/>
  <c r="C197" l="1"/>
  <c r="C198" l="1"/>
  <c r="C199" l="1"/>
  <c r="C200" l="1"/>
  <c r="C201" l="1"/>
  <c r="C202" l="1"/>
  <c r="C203" l="1"/>
  <c r="C204" l="1"/>
  <c r="C205" l="1"/>
  <c r="C206" l="1"/>
  <c r="C207" l="1"/>
  <c r="C208" l="1"/>
  <c r="C209" l="1"/>
  <c r="C210" l="1"/>
  <c r="C211" l="1"/>
  <c r="C212" l="1"/>
  <c r="C213" l="1"/>
  <c r="C214" l="1"/>
  <c r="C215" l="1"/>
  <c r="C216" l="1"/>
  <c r="C217" l="1"/>
  <c r="C218" l="1"/>
  <c r="C219" l="1"/>
  <c r="C220" l="1"/>
  <c r="C221" l="1"/>
  <c r="C222" l="1"/>
  <c r="C223" l="1"/>
  <c r="C224" l="1"/>
  <c r="C225" l="1"/>
  <c r="C226" l="1"/>
  <c r="C227" l="1"/>
  <c r="C228" l="1"/>
  <c r="C229" l="1"/>
  <c r="C230" l="1"/>
  <c r="C231" l="1"/>
  <c r="C232" l="1"/>
  <c r="C233" l="1"/>
  <c r="C234" l="1"/>
  <c r="C235" l="1"/>
  <c r="C236" l="1"/>
  <c r="C237" l="1"/>
  <c r="C238" l="1"/>
  <c r="C239" l="1"/>
  <c r="C240" l="1"/>
  <c r="C241" l="1"/>
  <c r="C242" l="1"/>
  <c r="C243" l="1"/>
  <c r="C244" l="1"/>
  <c r="C245" l="1"/>
  <c r="C246" l="1"/>
  <c r="C247" l="1"/>
  <c r="C248" l="1"/>
  <c r="C249" l="1"/>
  <c r="C250" l="1"/>
  <c r="C251" l="1"/>
  <c r="C252" l="1"/>
  <c r="C253" l="1"/>
  <c r="C254" l="1"/>
  <c r="C255" l="1"/>
  <c r="C256" l="1"/>
  <c r="C257" l="1"/>
  <c r="C258" l="1"/>
  <c r="D257"/>
  <c r="C259" l="1"/>
  <c r="D258"/>
  <c r="C260" l="1"/>
  <c r="D259"/>
  <c r="C261" l="1"/>
  <c r="D260"/>
  <c r="C262" l="1"/>
  <c r="D261"/>
  <c r="C263" l="1"/>
  <c r="D262"/>
  <c r="C264" l="1"/>
  <c r="D263"/>
  <c r="C265" l="1"/>
  <c r="D264"/>
  <c r="C266" l="1"/>
  <c r="D265"/>
  <c r="C267" l="1"/>
  <c r="D266"/>
  <c r="D267" l="1"/>
  <c r="C268"/>
  <c r="C269" l="1"/>
  <c r="D268"/>
  <c r="D269" l="1"/>
  <c r="C270"/>
  <c r="C271" l="1"/>
  <c r="D270"/>
  <c r="C272" l="1"/>
  <c r="D271"/>
  <c r="C273" l="1"/>
  <c r="D272"/>
  <c r="C274" l="1"/>
  <c r="D273"/>
  <c r="C275" l="1"/>
  <c r="D274"/>
  <c r="C276" l="1"/>
  <c r="D275"/>
  <c r="C277" l="1"/>
  <c r="D276"/>
  <c r="C278" l="1"/>
  <c r="D277"/>
  <c r="C279" l="1"/>
  <c r="D278"/>
  <c r="C280" l="1"/>
  <c r="D279"/>
  <c r="C281" l="1"/>
  <c r="D280"/>
  <c r="D281" l="1"/>
  <c r="C282"/>
  <c r="C283" l="1"/>
  <c r="D282"/>
  <c r="D283" l="1"/>
  <c r="C284"/>
  <c r="C285" l="1"/>
  <c r="D284"/>
  <c r="D285" l="1"/>
  <c r="C286"/>
  <c r="C287" l="1"/>
  <c r="D286"/>
  <c r="D287" l="1"/>
  <c r="C288"/>
  <c r="C289" l="1"/>
  <c r="D288"/>
  <c r="D289" l="1"/>
  <c r="C290"/>
  <c r="C291" l="1"/>
  <c r="D290"/>
  <c r="D291" l="1"/>
  <c r="C292"/>
  <c r="C293" l="1"/>
  <c r="D292"/>
  <c r="D293" l="1"/>
  <c r="C294"/>
  <c r="C295" l="1"/>
  <c r="D294"/>
  <c r="D295" l="1"/>
  <c r="C296"/>
  <c r="C297" l="1"/>
  <c r="D296"/>
  <c r="D297" l="1"/>
  <c r="C298"/>
  <c r="D298" l="1"/>
  <c r="C299"/>
  <c r="C300" l="1"/>
  <c r="D299"/>
  <c r="D300" l="1"/>
  <c r="C301"/>
  <c r="C302" l="1"/>
  <c r="D301"/>
  <c r="C303" l="1"/>
  <c r="D302"/>
  <c r="C304" l="1"/>
  <c r="D303"/>
  <c r="D304" l="1"/>
  <c r="C305"/>
  <c r="C306" l="1"/>
  <c r="D305"/>
  <c r="C307" l="1"/>
  <c r="D306"/>
  <c r="C308" l="1"/>
  <c r="D307"/>
  <c r="D308" l="1"/>
  <c r="C309"/>
  <c r="C310" l="1"/>
  <c r="D309"/>
  <c r="C311" l="1"/>
  <c r="D310"/>
  <c r="C312" l="1"/>
  <c r="D311"/>
  <c r="D312" l="1"/>
  <c r="C313"/>
  <c r="C314" l="1"/>
  <c r="D313"/>
  <c r="C315" l="1"/>
  <c r="D314"/>
  <c r="C316" l="1"/>
  <c r="D315"/>
  <c r="D316" l="1"/>
  <c r="C317"/>
  <c r="C318" l="1"/>
  <c r="D317"/>
  <c r="C319" l="1"/>
  <c r="D318"/>
  <c r="C320" l="1"/>
  <c r="D319"/>
  <c r="C321" l="1"/>
  <c r="D320"/>
  <c r="C322" l="1"/>
  <c r="D321"/>
  <c r="C323" l="1"/>
  <c r="D322"/>
  <c r="C324" l="1"/>
  <c r="D323"/>
  <c r="C325" l="1"/>
  <c r="D324"/>
  <c r="C326" l="1"/>
  <c r="D325"/>
  <c r="C327" l="1"/>
  <c r="D326"/>
  <c r="C328" l="1"/>
  <c r="D327"/>
  <c r="C329" l="1"/>
  <c r="D328"/>
  <c r="D329" l="1"/>
  <c r="C330"/>
  <c r="C331" l="1"/>
  <c r="D330"/>
  <c r="D331" l="1"/>
  <c r="C332"/>
  <c r="C333" l="1"/>
  <c r="D332"/>
  <c r="C334" l="1"/>
  <c r="D333"/>
  <c r="C335" l="1"/>
  <c r="D334"/>
  <c r="C336" l="1"/>
  <c r="D335"/>
  <c r="C337" l="1"/>
  <c r="D336"/>
  <c r="C338" l="1"/>
  <c r="D337"/>
  <c r="C339" l="1"/>
  <c r="D338"/>
  <c r="C340" l="1"/>
  <c r="D339"/>
  <c r="C341" l="1"/>
  <c r="D340"/>
  <c r="C342" l="1"/>
  <c r="D341"/>
  <c r="C343" l="1"/>
  <c r="D342"/>
  <c r="C344" l="1"/>
  <c r="D343"/>
  <c r="C345" l="1"/>
  <c r="D344"/>
  <c r="D345" l="1"/>
  <c r="C346"/>
  <c r="C347" l="1"/>
  <c r="D346"/>
  <c r="D347" l="1"/>
  <c r="C348"/>
  <c r="C349" l="1"/>
  <c r="D348"/>
  <c r="C350" l="1"/>
  <c r="D349"/>
  <c r="C351" l="1"/>
  <c r="D350"/>
  <c r="C352" l="1"/>
  <c r="D351"/>
  <c r="C353" l="1"/>
  <c r="D352"/>
  <c r="C354" l="1"/>
  <c r="D353"/>
  <c r="C355" l="1"/>
  <c r="D354"/>
  <c r="C356" l="1"/>
  <c r="D355"/>
  <c r="C357" l="1"/>
  <c r="D356"/>
  <c r="D357" l="1"/>
  <c r="C358"/>
  <c r="C359" l="1"/>
  <c r="D358"/>
  <c r="C360" l="1"/>
  <c r="D359"/>
  <c r="C361" l="1"/>
  <c r="D360"/>
  <c r="D361" l="1"/>
  <c r="C362"/>
  <c r="C363" l="1"/>
  <c r="D362"/>
  <c r="C364" l="1"/>
  <c r="D363"/>
  <c r="C365" l="1"/>
  <c r="D364"/>
  <c r="D365" l="1"/>
  <c r="C366"/>
  <c r="C367" l="1"/>
  <c r="D366"/>
  <c r="C368" l="1"/>
  <c r="D367"/>
  <c r="C369" l="1"/>
  <c r="D368"/>
  <c r="D369" l="1"/>
  <c r="C370"/>
  <c r="C371" l="1"/>
  <c r="D370"/>
  <c r="C372" l="1"/>
  <c r="D371"/>
  <c r="C373" l="1"/>
  <c r="D372"/>
  <c r="D373" l="1"/>
  <c r="C374"/>
  <c r="C375" l="1"/>
  <c r="D374"/>
  <c r="C376" l="1"/>
  <c r="D375"/>
  <c r="D376" l="1"/>
  <c r="D156"/>
  <c r="D222"/>
  <c r="D233"/>
  <c r="D101"/>
  <c r="D24"/>
  <c r="D145"/>
  <c r="D79"/>
  <c r="D57"/>
  <c r="D211"/>
  <c r="D46"/>
  <c r="D200"/>
  <c r="D244"/>
  <c r="D178"/>
  <c r="D35"/>
  <c r="D123"/>
  <c r="D167"/>
  <c r="D112"/>
  <c r="D90"/>
  <c r="D134"/>
  <c r="D189"/>
  <c r="D68"/>
  <c r="E13"/>
  <c r="D255"/>
</calcChain>
</file>

<file path=xl/sharedStrings.xml><?xml version="1.0" encoding="utf-8"?>
<sst xmlns="http://schemas.openxmlformats.org/spreadsheetml/2006/main" count="65" uniqueCount="60">
  <si>
    <t xml:space="preserve">Région concernée :  </t>
  </si>
  <si>
    <t xml:space="preserve">Prix d'acquisition :  </t>
  </si>
  <si>
    <t xml:space="preserve">Revenus cadastrals :  </t>
  </si>
  <si>
    <t xml:space="preserve">Nombre d'enfants à charge :  </t>
  </si>
  <si>
    <t xml:space="preserve">Frais divers :  </t>
  </si>
  <si>
    <t>Données concernant le logement</t>
  </si>
  <si>
    <t>Calculs des frais liés à l'acte d'achat</t>
  </si>
  <si>
    <t>Calculs liés aux droits d'enregistrement</t>
  </si>
  <si>
    <t xml:space="preserve">Taux calculé :   </t>
  </si>
  <si>
    <t>Calculs autres</t>
  </si>
  <si>
    <t xml:space="preserve">Honoraires notaire :   </t>
  </si>
  <si>
    <t xml:space="preserve">TVA :   </t>
  </si>
  <si>
    <t xml:space="preserve">Total frais d'acte d'achat :   </t>
  </si>
  <si>
    <t xml:space="preserve">Frais d'enregistrement :   </t>
  </si>
  <si>
    <t>Calculs des frais liés à l'acte de crédit</t>
  </si>
  <si>
    <t xml:space="preserve">Honoraires :   </t>
  </si>
  <si>
    <t xml:space="preserve">Inscription :   </t>
  </si>
  <si>
    <t>Tableau d'amortissement</t>
  </si>
  <si>
    <t>Taux du prêt</t>
  </si>
  <si>
    <t>Amortissement</t>
  </si>
  <si>
    <t>Montant du prêt</t>
  </si>
  <si>
    <t>Solde</t>
  </si>
  <si>
    <t>Interêts</t>
  </si>
  <si>
    <t>Versement</t>
  </si>
  <si>
    <t>N° de Pmt</t>
  </si>
  <si>
    <t>Date</t>
  </si>
  <si>
    <t>Total des interêts</t>
  </si>
  <si>
    <t>Date de fin de prêt</t>
  </si>
  <si>
    <t>Date de la 1ère échéance</t>
  </si>
  <si>
    <t>Montant de l'échéance</t>
  </si>
  <si>
    <t>Nombre total de mois</t>
  </si>
  <si>
    <t>Nombre d'années du prêt</t>
  </si>
  <si>
    <t>Nb d'écheances par an</t>
  </si>
  <si>
    <t>Montant du rachat travaux comprises</t>
  </si>
  <si>
    <t xml:space="preserve">Autres dépenses supplémentaires :  </t>
  </si>
  <si>
    <t xml:space="preserve">Honoraires d'architecte TTC :  </t>
  </si>
  <si>
    <t>Travaux</t>
  </si>
  <si>
    <t>0 24%</t>
  </si>
  <si>
    <t>Calcul frais d'achat</t>
  </si>
  <si>
    <t xml:space="preserve">Droits d'enregistrement :   </t>
  </si>
  <si>
    <t xml:space="preserve">Coût des travaux TTC :  </t>
  </si>
  <si>
    <t xml:space="preserve">Coût total des travaux :  </t>
  </si>
  <si>
    <t>En wallonnie idem mais les taux sont de 6 ou 12,5%</t>
  </si>
  <si>
    <t>Sharney,</t>
  </si>
  <si>
    <t>Si on est déjà propriétaire on a plus droit à l'abattement</t>
  </si>
  <si>
    <t>Les droits d'enregistrement sont à Bruxelles 12,5%, Flandre 5 ou 10% en foction du revenu cadastral et nbre d'enfants</t>
  </si>
  <si>
    <t>Est-ce que tu veux bien adapter stp?</t>
  </si>
  <si>
    <t>En ce qui concerne les tableau d'amortissement je me suis cassé la tête à chercher sur internet pour faire les tableau</t>
  </si>
  <si>
    <t>1) emprunt à terme fixe : paiements des intérêts sur toute la période du prêt ex 200.000 - 5% = 240 mois d'intérêts et le 241 ième est le capital emprunté</t>
  </si>
  <si>
    <t>2) remboursement avec amortissement du capital même exemple sur 240 mois  (max 360 mois)</t>
  </si>
  <si>
    <t>J'ai tenté de refaire ton tableau pour une personne qu'est déjà propriétaire et qui veut acheter un deuxième bien, j'y ai inclus les travaux éventuelles</t>
  </si>
  <si>
    <t>Mais n'y suit pas arrivé</t>
  </si>
  <si>
    <t>SI($I$9=1;0,125;$I$9=2;0,05;0,1);SI($I$9=3;0,06;0,125)</t>
  </si>
  <si>
    <t>J'ai utilsé mais en vain. J'ai une erreur de valeur et je comprends pas</t>
  </si>
  <si>
    <t>Il y a une petite erreur dans la Flandre, le tableau indique 12,5% pour flandre mais ca devrait être soit 5 ou 10%</t>
  </si>
  <si>
    <t>Principe le client paie chaque mois un capital identique 200.000 / 240 = 833,33</t>
  </si>
  <si>
    <t>Le capital est décroissant chaque mois et l'intêt est calculé sur le capital restant</t>
  </si>
  <si>
    <t>J'ai joins le tableau de mensualités constantes</t>
  </si>
  <si>
    <t>Merci pour ton aide</t>
  </si>
  <si>
    <t>Jean Marc</t>
  </si>
</sst>
</file>

<file path=xl/styles.xml><?xml version="1.0" encoding="utf-8"?>
<styleSheet xmlns="http://schemas.openxmlformats.org/spreadsheetml/2006/main">
  <numFmts count="2">
    <numFmt numFmtId="164" formatCode="_ &quot;€&quot;\ * #,##0.00_ ;_ &quot;€&quot;\ * \-#,##0.00_ ;_ &quot;€&quot;\ * &quot;-&quot;??_ ;_ @_ "/>
    <numFmt numFmtId="165" formatCode="#,##0.00\ [$€-40C];[Red]\-#,##0.00\ [$€-40C]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Times New Roman"/>
      <family val="1"/>
    </font>
    <font>
      <b/>
      <sz val="12"/>
      <color theme="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FF0000"/>
      <name val="Arial"/>
      <family val="2"/>
    </font>
    <font>
      <b/>
      <sz val="12"/>
      <color rgb="FF2F5597"/>
      <name val="Calibri"/>
      <family val="2"/>
      <charset val="1"/>
    </font>
    <font>
      <b/>
      <sz val="12"/>
      <color rgb="FF000000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sz val="11"/>
      <color theme="1"/>
      <name val="Times New Roman"/>
      <family val="1"/>
    </font>
    <font>
      <b/>
      <sz val="16"/>
      <color theme="0"/>
      <name val="Calibri"/>
      <family val="2"/>
      <scheme val="minor"/>
    </font>
    <font>
      <b/>
      <sz val="16"/>
      <color theme="0"/>
      <name val="Calibri"/>
      <family val="2"/>
      <charset val="1"/>
    </font>
    <font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F8CBAD"/>
      </patternFill>
    </fill>
    <fill>
      <patternFill patternType="solid">
        <fgColor rgb="FFFFFFFF"/>
        <b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8CBAD"/>
      </patternFill>
    </fill>
  </fills>
  <borders count="26">
    <border>
      <left/>
      <right/>
      <top/>
      <bottom/>
      <diagonal/>
    </border>
    <border>
      <left style="dotted">
        <color rgb="FF0070C0"/>
      </left>
      <right/>
      <top style="dotted">
        <color rgb="FF0070C0"/>
      </top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/>
      <top/>
      <bottom/>
      <diagonal/>
    </border>
    <border>
      <left/>
      <right style="dotted">
        <color rgb="FF0070C0"/>
      </right>
      <top/>
      <bottom/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/>
      <top style="dotted">
        <color rgb="FF0070C0"/>
      </top>
      <bottom style="dotted">
        <color rgb="FF0070C0"/>
      </bottom>
      <diagonal/>
    </border>
    <border>
      <left style="dotted">
        <color theme="8" tint="0.39994506668294322"/>
      </left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 style="dotted">
        <color theme="8" tint="0.39994506668294322"/>
      </right>
      <top style="dotted">
        <color theme="8" tint="0.39994506668294322"/>
      </top>
      <bottom style="dotted">
        <color theme="8" tint="0.39994506668294322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theme="8" tint="0.39994506668294322"/>
      </right>
      <top style="hair">
        <color theme="8" tint="0.39994506668294322"/>
      </top>
      <bottom style="hair">
        <color theme="8" tint="0.39994506668294322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medium">
        <color theme="9" tint="-0.499984740745262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2" borderId="0" xfId="0" applyFill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6" fillId="2" borderId="0" xfId="0" applyFont="1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3" fillId="2" borderId="0" xfId="0" applyFont="1" applyFill="1" applyBorder="1" applyAlignment="1">
      <alignment horizontal="right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165" fontId="16" fillId="2" borderId="0" xfId="0" applyNumberFormat="1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165" fontId="17" fillId="2" borderId="0" xfId="0" applyNumberFormat="1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top"/>
    </xf>
    <xf numFmtId="0" fontId="8" fillId="2" borderId="0" xfId="0" applyFont="1" applyFill="1" applyBorder="1"/>
    <xf numFmtId="0" fontId="8" fillId="0" borderId="0" xfId="0" applyFont="1" applyBorder="1"/>
    <xf numFmtId="0" fontId="0" fillId="6" borderId="0" xfId="0" applyFill="1" applyBorder="1" applyAlignment="1">
      <alignment horizontal="left" vertical="top"/>
    </xf>
    <xf numFmtId="10" fontId="1" fillId="6" borderId="0" xfId="0" applyNumberFormat="1" applyFont="1" applyFill="1" applyBorder="1" applyAlignment="1">
      <alignment horizontal="center" vertical="top"/>
    </xf>
    <xf numFmtId="10" fontId="1" fillId="12" borderId="0" xfId="0" applyNumberFormat="1" applyFont="1" applyFill="1" applyBorder="1" applyAlignment="1">
      <alignment horizontal="center" vertical="top"/>
    </xf>
    <xf numFmtId="10" fontId="1" fillId="13" borderId="0" xfId="0" applyNumberFormat="1" applyFont="1" applyFill="1" applyBorder="1" applyAlignment="1">
      <alignment horizontal="center" vertical="top"/>
    </xf>
    <xf numFmtId="10" fontId="1" fillId="8" borderId="0" xfId="0" applyNumberFormat="1" applyFont="1" applyFill="1" applyBorder="1" applyAlignment="1">
      <alignment horizontal="center" vertical="top"/>
    </xf>
    <xf numFmtId="10" fontId="1" fillId="14" borderId="0" xfId="0" applyNumberFormat="1" applyFont="1" applyFill="1" applyBorder="1" applyAlignment="1">
      <alignment horizontal="center" vertical="top"/>
    </xf>
    <xf numFmtId="10" fontId="1" fillId="15" borderId="0" xfId="0" applyNumberFormat="1" applyFont="1" applyFill="1" applyBorder="1" applyAlignment="1">
      <alignment horizontal="center" vertical="top"/>
    </xf>
    <xf numFmtId="10" fontId="1" fillId="16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top" wrapText="1"/>
    </xf>
    <xf numFmtId="10" fontId="1" fillId="7" borderId="0" xfId="0" applyNumberFormat="1" applyFont="1" applyFill="1" applyBorder="1" applyAlignment="1">
      <alignment horizontal="center" vertical="top"/>
    </xf>
    <xf numFmtId="10" fontId="1" fillId="17" borderId="0" xfId="0" applyNumberFormat="1" applyFont="1" applyFill="1" applyBorder="1" applyAlignment="1">
      <alignment horizontal="center" vertical="top"/>
    </xf>
    <xf numFmtId="10" fontId="1" fillId="4" borderId="0" xfId="0" applyNumberFormat="1" applyFont="1" applyFill="1" applyBorder="1" applyAlignment="1">
      <alignment horizontal="center" vertical="top"/>
    </xf>
    <xf numFmtId="10" fontId="1" fillId="18" borderId="0" xfId="0" applyNumberFormat="1" applyFont="1" applyFill="1" applyBorder="1" applyAlignment="1">
      <alignment horizontal="center" vertical="top"/>
    </xf>
    <xf numFmtId="10" fontId="19" fillId="4" borderId="0" xfId="0" applyNumberFormat="1" applyFont="1" applyFill="1" applyBorder="1" applyAlignment="1">
      <alignment horizontal="center" vertical="top"/>
    </xf>
    <xf numFmtId="4" fontId="11" fillId="6" borderId="0" xfId="0" applyNumberFormat="1" applyFont="1" applyFill="1" applyBorder="1" applyAlignment="1">
      <alignment horizontal="center" vertical="top"/>
    </xf>
    <xf numFmtId="10" fontId="19" fillId="18" borderId="0" xfId="0" applyNumberFormat="1" applyFont="1" applyFill="1" applyBorder="1" applyAlignment="1">
      <alignment horizontal="center" vertical="top"/>
    </xf>
    <xf numFmtId="10" fontId="19" fillId="6" borderId="0" xfId="0" applyNumberFormat="1" applyFont="1" applyFill="1" applyBorder="1" applyAlignment="1">
      <alignment horizontal="center" vertical="top"/>
    </xf>
    <xf numFmtId="10" fontId="19" fillId="19" borderId="0" xfId="0" applyNumberFormat="1" applyFont="1" applyFill="1" applyBorder="1" applyAlignment="1">
      <alignment horizontal="center" vertical="top"/>
    </xf>
    <xf numFmtId="10" fontId="19" fillId="20" borderId="0" xfId="0" applyNumberFormat="1" applyFont="1" applyFill="1" applyBorder="1" applyAlignment="1">
      <alignment horizontal="center" vertical="top"/>
    </xf>
    <xf numFmtId="10" fontId="1" fillId="21" borderId="0" xfId="0" applyNumberFormat="1" applyFont="1" applyFill="1" applyBorder="1" applyAlignment="1">
      <alignment horizontal="center" vertical="top"/>
    </xf>
    <xf numFmtId="10" fontId="1" fillId="5" borderId="0" xfId="0" applyNumberFormat="1" applyFont="1" applyFill="1" applyBorder="1" applyAlignment="1">
      <alignment horizontal="center" vertical="top"/>
    </xf>
    <xf numFmtId="10" fontId="1" fillId="22" borderId="0" xfId="0" applyNumberFormat="1" applyFont="1" applyFill="1" applyBorder="1" applyAlignment="1">
      <alignment horizontal="center" vertical="top"/>
    </xf>
    <xf numFmtId="10" fontId="1" fillId="23" borderId="0" xfId="0" applyNumberFormat="1" applyFont="1" applyFill="1" applyBorder="1" applyAlignment="1">
      <alignment horizontal="center" vertical="top"/>
    </xf>
    <xf numFmtId="10" fontId="19" fillId="23" borderId="0" xfId="0" applyNumberFormat="1" applyFont="1" applyFill="1" applyBorder="1" applyAlignment="1">
      <alignment horizontal="center" vertical="top"/>
    </xf>
    <xf numFmtId="10" fontId="19" fillId="9" borderId="0" xfId="0" applyNumberFormat="1" applyFont="1" applyFill="1" applyBorder="1" applyAlignment="1">
      <alignment horizontal="center" vertical="top"/>
    </xf>
    <xf numFmtId="10" fontId="1" fillId="24" borderId="0" xfId="0" applyNumberFormat="1" applyFont="1" applyFill="1" applyBorder="1" applyAlignment="1">
      <alignment horizontal="center" vertical="top"/>
    </xf>
    <xf numFmtId="10" fontId="1" fillId="9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 vertical="center"/>
    </xf>
    <xf numFmtId="10" fontId="1" fillId="25" borderId="0" xfId="0" applyNumberFormat="1" applyFont="1" applyFill="1" applyBorder="1" applyAlignment="1">
      <alignment horizontal="center" vertical="top"/>
    </xf>
    <xf numFmtId="10" fontId="1" fillId="25" borderId="0" xfId="0" applyNumberFormat="1" applyFont="1" applyFill="1" applyBorder="1" applyAlignment="1">
      <alignment horizontal="center" vertical="top" wrapText="1"/>
    </xf>
    <xf numFmtId="10" fontId="1" fillId="17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top" wrapText="1"/>
    </xf>
    <xf numFmtId="10" fontId="1" fillId="6" borderId="0" xfId="0" applyNumberFormat="1" applyFont="1" applyFill="1" applyBorder="1" applyAlignment="1">
      <alignment horizontal="center" vertical="center"/>
    </xf>
    <xf numFmtId="4" fontId="1" fillId="6" borderId="0" xfId="0" applyNumberFormat="1" applyFont="1" applyFill="1" applyBorder="1" applyAlignment="1">
      <alignment horizontal="center" vertical="center" wrapText="1"/>
    </xf>
    <xf numFmtId="10" fontId="1" fillId="6" borderId="0" xfId="0" applyNumberFormat="1" applyFont="1" applyFill="1" applyBorder="1" applyAlignment="1">
      <alignment horizontal="center" vertical="center" wrapText="1"/>
    </xf>
    <xf numFmtId="10" fontId="1" fillId="26" borderId="0" xfId="0" applyNumberFormat="1" applyFont="1" applyFill="1" applyBorder="1" applyAlignment="1">
      <alignment horizontal="center" vertical="top"/>
    </xf>
    <xf numFmtId="4" fontId="1" fillId="6" borderId="0" xfId="0" applyNumberFormat="1" applyFont="1" applyFill="1" applyBorder="1" applyAlignment="1">
      <alignment horizontal="center"/>
    </xf>
    <xf numFmtId="10" fontId="1" fillId="2" borderId="0" xfId="0" applyNumberFormat="1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164" fontId="8" fillId="2" borderId="9" xfId="0" applyNumberFormat="1" applyFont="1" applyFill="1" applyBorder="1" applyAlignment="1">
      <alignment horizontal="center"/>
    </xf>
    <xf numFmtId="0" fontId="20" fillId="4" borderId="0" xfId="0" applyFont="1" applyFill="1" applyBorder="1" applyAlignment="1">
      <alignment vertical="center"/>
    </xf>
    <xf numFmtId="0" fontId="22" fillId="3" borderId="0" xfId="0" applyFont="1" applyFill="1" applyBorder="1" applyAlignment="1">
      <alignment vertical="center"/>
    </xf>
    <xf numFmtId="14" fontId="0" fillId="10" borderId="20" xfId="0" applyNumberFormat="1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165" fontId="0" fillId="10" borderId="20" xfId="0" applyNumberFormat="1" applyFill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165" fontId="0" fillId="11" borderId="20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4" fontId="0" fillId="11" borderId="20" xfId="0" applyNumberForma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2" borderId="0" xfId="0" applyFont="1" applyFill="1" applyBorder="1"/>
    <xf numFmtId="0" fontId="8" fillId="2" borderId="0" xfId="0" applyFont="1" applyFill="1" applyBorder="1" applyAlignment="1"/>
    <xf numFmtId="0" fontId="0" fillId="0" borderId="0" xfId="0" applyBorder="1"/>
    <xf numFmtId="0" fontId="0" fillId="4" borderId="0" xfId="0" applyFill="1" applyBorder="1"/>
    <xf numFmtId="0" fontId="0" fillId="3" borderId="0" xfId="0" applyFill="1" applyBorder="1"/>
    <xf numFmtId="0" fontId="3" fillId="2" borderId="0" xfId="0" applyFont="1" applyFill="1" applyBorder="1"/>
    <xf numFmtId="0" fontId="23" fillId="2" borderId="22" xfId="0" applyFont="1" applyFill="1" applyBorder="1" applyAlignment="1">
      <alignment horizontal="right"/>
    </xf>
    <xf numFmtId="0" fontId="2" fillId="0" borderId="0" xfId="0" applyFont="1" applyBorder="1"/>
    <xf numFmtId="0" fontId="22" fillId="3" borderId="13" xfId="0" applyFont="1" applyFill="1" applyBorder="1"/>
    <xf numFmtId="0" fontId="0" fillId="4" borderId="2" xfId="0" applyFill="1" applyBorder="1"/>
    <xf numFmtId="10" fontId="3" fillId="2" borderId="0" xfId="2" applyNumberFormat="1" applyFont="1" applyFill="1" applyBorder="1" applyAlignment="1">
      <alignment horizontal="right"/>
    </xf>
    <xf numFmtId="0" fontId="23" fillId="2" borderId="0" xfId="0" applyFont="1" applyFill="1" applyBorder="1"/>
    <xf numFmtId="0" fontId="23" fillId="2" borderId="0" xfId="0" applyFont="1" applyFill="1" applyBorder="1" applyAlignment="1">
      <alignment horizontal="right"/>
    </xf>
    <xf numFmtId="14" fontId="0" fillId="10" borderId="21" xfId="0" applyNumberFormat="1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165" fontId="0" fillId="10" borderId="21" xfId="0" applyNumberForma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165" fontId="11" fillId="3" borderId="15" xfId="0" applyNumberFormat="1" applyFont="1" applyFill="1" applyBorder="1" applyAlignment="1">
      <alignment horizontal="center" vertical="center"/>
    </xf>
    <xf numFmtId="165" fontId="10" fillId="3" borderId="25" xfId="0" applyNumberFormat="1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" fillId="0" borderId="0" xfId="0" applyFont="1" applyBorder="1"/>
    <xf numFmtId="165" fontId="0" fillId="27" borderId="21" xfId="0" applyNumberForma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165" fontId="14" fillId="2" borderId="17" xfId="0" applyNumberFormat="1" applyFont="1" applyFill="1" applyBorder="1" applyAlignment="1">
      <alignment horizontal="center" vertical="center"/>
    </xf>
    <xf numFmtId="165" fontId="14" fillId="2" borderId="16" xfId="0" applyNumberFormat="1" applyFont="1" applyFill="1" applyBorder="1" applyAlignment="1">
      <alignment horizontal="center" vertical="center"/>
    </xf>
    <xf numFmtId="14" fontId="16" fillId="2" borderId="17" xfId="0" applyNumberFormat="1" applyFont="1" applyFill="1" applyBorder="1" applyAlignment="1">
      <alignment horizontal="center" vertical="center"/>
    </xf>
    <xf numFmtId="14" fontId="16" fillId="2" borderId="16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18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4" fontId="18" fillId="2" borderId="17" xfId="1" applyFont="1" applyFill="1" applyBorder="1" applyAlignment="1">
      <alignment horizontal="center" vertical="center"/>
    </xf>
    <xf numFmtId="164" fontId="18" fillId="2" borderId="16" xfId="1" applyFont="1" applyFill="1" applyBorder="1" applyAlignment="1">
      <alignment horizontal="center" vertical="center"/>
    </xf>
    <xf numFmtId="10" fontId="16" fillId="2" borderId="17" xfId="0" applyNumberFormat="1" applyFont="1" applyFill="1" applyBorder="1" applyAlignment="1">
      <alignment horizontal="center" vertical="center"/>
    </xf>
    <xf numFmtId="10" fontId="16" fillId="2" borderId="16" xfId="0" applyNumberFormat="1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10" fontId="0" fillId="5" borderId="1" xfId="2" applyNumberFormat="1" applyFont="1" applyFill="1" applyBorder="1" applyAlignment="1">
      <alignment horizontal="center"/>
    </xf>
    <xf numFmtId="10" fontId="0" fillId="5" borderId="2" xfId="2" applyNumberFormat="1" applyFont="1" applyFill="1" applyBorder="1" applyAlignment="1">
      <alignment horizontal="center"/>
    </xf>
    <xf numFmtId="164" fontId="0" fillId="5" borderId="1" xfId="1" applyFont="1" applyFill="1" applyBorder="1" applyAlignment="1">
      <alignment horizontal="center"/>
    </xf>
    <xf numFmtId="164" fontId="0" fillId="5" borderId="2" xfId="1" applyFon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8" fillId="2" borderId="2" xfId="0" applyNumberFormat="1" applyFont="1" applyFill="1" applyBorder="1" applyAlignment="1">
      <alignment horizontal="center"/>
    </xf>
    <xf numFmtId="9" fontId="18" fillId="2" borderId="0" xfId="2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$I$9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Romain/Documents/Clients/Cr&#233;dits/Calcul%20Economie%20Racha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cul%20frais%20de%20main%20lev&#233;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Simulation Client"/>
      <sheetName val="Feuil3"/>
    </sheetNames>
    <sheetDataSet>
      <sheetData sheetId="0">
        <row r="17">
          <cell r="B17">
            <v>1</v>
          </cell>
        </row>
        <row r="18">
          <cell r="B18">
            <v>2</v>
          </cell>
        </row>
        <row r="19">
          <cell r="B19">
            <v>3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8</v>
          </cell>
        </row>
        <row r="25">
          <cell r="B25">
            <v>9</v>
          </cell>
        </row>
        <row r="26">
          <cell r="B26">
            <v>10</v>
          </cell>
        </row>
        <row r="27">
          <cell r="B27">
            <v>11</v>
          </cell>
        </row>
        <row r="28">
          <cell r="B28">
            <v>12</v>
          </cell>
        </row>
        <row r="29">
          <cell r="B29">
            <v>13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16</v>
          </cell>
        </row>
        <row r="33">
          <cell r="B33">
            <v>17</v>
          </cell>
        </row>
        <row r="34">
          <cell r="B34">
            <v>18</v>
          </cell>
        </row>
        <row r="35">
          <cell r="B35">
            <v>19</v>
          </cell>
        </row>
        <row r="36">
          <cell r="B36">
            <v>20</v>
          </cell>
        </row>
        <row r="37">
          <cell r="B37">
            <v>21</v>
          </cell>
        </row>
        <row r="38">
          <cell r="B38">
            <v>22</v>
          </cell>
        </row>
        <row r="39">
          <cell r="B39">
            <v>23</v>
          </cell>
        </row>
        <row r="40">
          <cell r="B40">
            <v>24</v>
          </cell>
        </row>
        <row r="41">
          <cell r="B41">
            <v>25</v>
          </cell>
        </row>
        <row r="42">
          <cell r="B42">
            <v>26</v>
          </cell>
        </row>
        <row r="43">
          <cell r="B43">
            <v>27</v>
          </cell>
        </row>
        <row r="44">
          <cell r="B44">
            <v>28</v>
          </cell>
        </row>
        <row r="45">
          <cell r="B45">
            <v>29</v>
          </cell>
        </row>
        <row r="46">
          <cell r="B46">
            <v>30</v>
          </cell>
        </row>
        <row r="47">
          <cell r="B47">
            <v>31</v>
          </cell>
        </row>
        <row r="48">
          <cell r="B48">
            <v>32</v>
          </cell>
        </row>
        <row r="49">
          <cell r="B49">
            <v>33</v>
          </cell>
        </row>
        <row r="50">
          <cell r="B50">
            <v>34</v>
          </cell>
        </row>
        <row r="51">
          <cell r="B51">
            <v>35</v>
          </cell>
        </row>
        <row r="52">
          <cell r="B52">
            <v>36</v>
          </cell>
        </row>
        <row r="53">
          <cell r="B53">
            <v>37</v>
          </cell>
        </row>
        <row r="54">
          <cell r="B54">
            <v>38</v>
          </cell>
        </row>
        <row r="55">
          <cell r="B55">
            <v>39</v>
          </cell>
        </row>
        <row r="56">
          <cell r="B56">
            <v>40</v>
          </cell>
        </row>
        <row r="57">
          <cell r="B57">
            <v>41</v>
          </cell>
        </row>
        <row r="58">
          <cell r="B58">
            <v>42</v>
          </cell>
        </row>
        <row r="59">
          <cell r="B59">
            <v>43</v>
          </cell>
        </row>
        <row r="60">
          <cell r="B60">
            <v>44</v>
          </cell>
        </row>
        <row r="61">
          <cell r="B61">
            <v>45</v>
          </cell>
        </row>
        <row r="62">
          <cell r="B62">
            <v>46</v>
          </cell>
        </row>
        <row r="63">
          <cell r="B63">
            <v>47</v>
          </cell>
        </row>
        <row r="64">
          <cell r="B64">
            <v>48</v>
          </cell>
        </row>
        <row r="65">
          <cell r="B65">
            <v>49</v>
          </cell>
        </row>
        <row r="66">
          <cell r="B66">
            <v>50</v>
          </cell>
        </row>
        <row r="67">
          <cell r="B67">
            <v>51</v>
          </cell>
        </row>
        <row r="68">
          <cell r="B68">
            <v>52</v>
          </cell>
        </row>
        <row r="69">
          <cell r="B69">
            <v>53</v>
          </cell>
        </row>
        <row r="70">
          <cell r="B70">
            <v>54</v>
          </cell>
        </row>
        <row r="71">
          <cell r="B71">
            <v>55</v>
          </cell>
        </row>
        <row r="72">
          <cell r="B72">
            <v>56</v>
          </cell>
        </row>
        <row r="73">
          <cell r="B73">
            <v>57</v>
          </cell>
        </row>
        <row r="74">
          <cell r="B74">
            <v>58</v>
          </cell>
        </row>
        <row r="75">
          <cell r="B75">
            <v>59</v>
          </cell>
        </row>
        <row r="76">
          <cell r="B76">
            <v>60</v>
          </cell>
        </row>
        <row r="77">
          <cell r="B77">
            <v>61</v>
          </cell>
        </row>
        <row r="78">
          <cell r="B78">
            <v>62</v>
          </cell>
        </row>
        <row r="79">
          <cell r="B79">
            <v>63</v>
          </cell>
        </row>
        <row r="80">
          <cell r="B80">
            <v>64</v>
          </cell>
        </row>
        <row r="81">
          <cell r="B81">
            <v>65</v>
          </cell>
        </row>
        <row r="82">
          <cell r="B82">
            <v>66</v>
          </cell>
        </row>
        <row r="83">
          <cell r="B83">
            <v>67</v>
          </cell>
        </row>
        <row r="84">
          <cell r="B84">
            <v>68</v>
          </cell>
        </row>
        <row r="85">
          <cell r="B85">
            <v>69</v>
          </cell>
        </row>
        <row r="86">
          <cell r="B86">
            <v>70</v>
          </cell>
        </row>
        <row r="87">
          <cell r="B87">
            <v>71</v>
          </cell>
        </row>
        <row r="88">
          <cell r="B88">
            <v>72</v>
          </cell>
        </row>
        <row r="89">
          <cell r="B89">
            <v>73</v>
          </cell>
        </row>
        <row r="90">
          <cell r="B90">
            <v>74</v>
          </cell>
        </row>
        <row r="91">
          <cell r="B91">
            <v>75</v>
          </cell>
        </row>
        <row r="92">
          <cell r="B92">
            <v>76</v>
          </cell>
        </row>
        <row r="93">
          <cell r="B93">
            <v>77</v>
          </cell>
        </row>
        <row r="94">
          <cell r="B94">
            <v>78</v>
          </cell>
        </row>
        <row r="95">
          <cell r="B95">
            <v>79</v>
          </cell>
        </row>
        <row r="96">
          <cell r="B96">
            <v>80</v>
          </cell>
        </row>
        <row r="97">
          <cell r="B97">
            <v>81</v>
          </cell>
        </row>
        <row r="98">
          <cell r="B98">
            <v>82</v>
          </cell>
        </row>
        <row r="99">
          <cell r="B99">
            <v>83</v>
          </cell>
        </row>
        <row r="100">
          <cell r="B100">
            <v>84</v>
          </cell>
        </row>
        <row r="101">
          <cell r="B101">
            <v>85</v>
          </cell>
        </row>
        <row r="102">
          <cell r="B102">
            <v>86</v>
          </cell>
        </row>
        <row r="103">
          <cell r="B103">
            <v>87</v>
          </cell>
        </row>
        <row r="104">
          <cell r="B104">
            <v>88</v>
          </cell>
        </row>
        <row r="105">
          <cell r="B105">
            <v>89</v>
          </cell>
        </row>
        <row r="106">
          <cell r="B106">
            <v>90</v>
          </cell>
        </row>
        <row r="107">
          <cell r="B107">
            <v>91</v>
          </cell>
        </row>
        <row r="108">
          <cell r="B108">
            <v>92</v>
          </cell>
        </row>
        <row r="109">
          <cell r="B109">
            <v>93</v>
          </cell>
        </row>
        <row r="110">
          <cell r="B110">
            <v>94</v>
          </cell>
        </row>
        <row r="111">
          <cell r="B111">
            <v>95</v>
          </cell>
        </row>
        <row r="112">
          <cell r="B112">
            <v>96</v>
          </cell>
        </row>
        <row r="113">
          <cell r="B113">
            <v>97</v>
          </cell>
        </row>
        <row r="114">
          <cell r="B114">
            <v>98</v>
          </cell>
        </row>
        <row r="115">
          <cell r="B115">
            <v>99</v>
          </cell>
        </row>
        <row r="116">
          <cell r="B116">
            <v>100</v>
          </cell>
        </row>
        <row r="117">
          <cell r="B117">
            <v>101</v>
          </cell>
        </row>
        <row r="118">
          <cell r="B118">
            <v>102</v>
          </cell>
        </row>
        <row r="119">
          <cell r="B119">
            <v>103</v>
          </cell>
        </row>
        <row r="120">
          <cell r="B120">
            <v>104</v>
          </cell>
        </row>
        <row r="121">
          <cell r="B121">
            <v>105</v>
          </cell>
        </row>
        <row r="122">
          <cell r="B122">
            <v>106</v>
          </cell>
        </row>
        <row r="123">
          <cell r="B123">
            <v>107</v>
          </cell>
        </row>
        <row r="124">
          <cell r="B124">
            <v>108</v>
          </cell>
        </row>
        <row r="125">
          <cell r="B125">
            <v>109</v>
          </cell>
        </row>
        <row r="126">
          <cell r="B126">
            <v>110</v>
          </cell>
        </row>
        <row r="127">
          <cell r="B127">
            <v>111</v>
          </cell>
        </row>
        <row r="128">
          <cell r="B128">
            <v>112</v>
          </cell>
        </row>
        <row r="129">
          <cell r="B129">
            <v>113</v>
          </cell>
        </row>
        <row r="130">
          <cell r="B130">
            <v>114</v>
          </cell>
        </row>
        <row r="131">
          <cell r="B131">
            <v>115</v>
          </cell>
        </row>
        <row r="132">
          <cell r="B132">
            <v>116</v>
          </cell>
        </row>
        <row r="133">
          <cell r="B133">
            <v>117</v>
          </cell>
        </row>
        <row r="134">
          <cell r="B134">
            <v>118</v>
          </cell>
        </row>
        <row r="135">
          <cell r="B135">
            <v>119</v>
          </cell>
        </row>
        <row r="136">
          <cell r="B136">
            <v>120</v>
          </cell>
        </row>
        <row r="137">
          <cell r="B137">
            <v>121</v>
          </cell>
        </row>
        <row r="138">
          <cell r="B138">
            <v>122</v>
          </cell>
        </row>
        <row r="139">
          <cell r="B139">
            <v>123</v>
          </cell>
        </row>
        <row r="140">
          <cell r="B140">
            <v>124</v>
          </cell>
        </row>
        <row r="141">
          <cell r="B141">
            <v>125</v>
          </cell>
        </row>
        <row r="142">
          <cell r="B142">
            <v>126</v>
          </cell>
        </row>
        <row r="143">
          <cell r="B143">
            <v>127</v>
          </cell>
        </row>
        <row r="144">
          <cell r="B144">
            <v>128</v>
          </cell>
        </row>
        <row r="145">
          <cell r="B145">
            <v>129</v>
          </cell>
        </row>
        <row r="146">
          <cell r="B146">
            <v>130</v>
          </cell>
        </row>
        <row r="147">
          <cell r="B147">
            <v>131</v>
          </cell>
        </row>
        <row r="148">
          <cell r="B148">
            <v>132</v>
          </cell>
        </row>
        <row r="149">
          <cell r="B149">
            <v>133</v>
          </cell>
        </row>
        <row r="150">
          <cell r="B150">
            <v>134</v>
          </cell>
        </row>
        <row r="151">
          <cell r="B151">
            <v>135</v>
          </cell>
        </row>
        <row r="152">
          <cell r="B152">
            <v>136</v>
          </cell>
        </row>
        <row r="153">
          <cell r="B153">
            <v>137</v>
          </cell>
        </row>
        <row r="154">
          <cell r="B154">
            <v>138</v>
          </cell>
        </row>
        <row r="155">
          <cell r="B155">
            <v>139</v>
          </cell>
        </row>
        <row r="156">
          <cell r="B156">
            <v>140</v>
          </cell>
        </row>
        <row r="157">
          <cell r="B157">
            <v>141</v>
          </cell>
        </row>
        <row r="158">
          <cell r="B158">
            <v>142</v>
          </cell>
        </row>
        <row r="159">
          <cell r="B159">
            <v>143</v>
          </cell>
        </row>
        <row r="160">
          <cell r="B160">
            <v>144</v>
          </cell>
        </row>
        <row r="161">
          <cell r="B161">
            <v>145</v>
          </cell>
        </row>
        <row r="162">
          <cell r="B162">
            <v>146</v>
          </cell>
        </row>
        <row r="163">
          <cell r="B163">
            <v>147</v>
          </cell>
        </row>
        <row r="164">
          <cell r="B164">
            <v>148</v>
          </cell>
        </row>
        <row r="165">
          <cell r="B165">
            <v>149</v>
          </cell>
        </row>
        <row r="166">
          <cell r="B166">
            <v>150</v>
          </cell>
        </row>
        <row r="167">
          <cell r="B167">
            <v>151</v>
          </cell>
        </row>
        <row r="168">
          <cell r="B168">
            <v>152</v>
          </cell>
        </row>
        <row r="169">
          <cell r="B169">
            <v>153</v>
          </cell>
        </row>
        <row r="170">
          <cell r="B170">
            <v>154</v>
          </cell>
        </row>
        <row r="171">
          <cell r="B171">
            <v>155</v>
          </cell>
        </row>
        <row r="172">
          <cell r="B172">
            <v>156</v>
          </cell>
        </row>
        <row r="173">
          <cell r="B173">
            <v>157</v>
          </cell>
        </row>
        <row r="174">
          <cell r="B174">
            <v>158</v>
          </cell>
        </row>
        <row r="175">
          <cell r="B175">
            <v>159</v>
          </cell>
        </row>
        <row r="176">
          <cell r="B176">
            <v>160</v>
          </cell>
        </row>
        <row r="177">
          <cell r="B177">
            <v>161</v>
          </cell>
        </row>
        <row r="178">
          <cell r="B178">
            <v>162</v>
          </cell>
        </row>
        <row r="179">
          <cell r="B179">
            <v>163</v>
          </cell>
        </row>
        <row r="180">
          <cell r="B180">
            <v>164</v>
          </cell>
        </row>
        <row r="181">
          <cell r="B181">
            <v>165</v>
          </cell>
        </row>
        <row r="182">
          <cell r="B182">
            <v>166</v>
          </cell>
        </row>
        <row r="183">
          <cell r="B183">
            <v>167</v>
          </cell>
        </row>
        <row r="184">
          <cell r="B184">
            <v>168</v>
          </cell>
        </row>
        <row r="185">
          <cell r="B185">
            <v>169</v>
          </cell>
        </row>
        <row r="186">
          <cell r="B186">
            <v>170</v>
          </cell>
        </row>
        <row r="187">
          <cell r="B187">
            <v>171</v>
          </cell>
        </row>
        <row r="188">
          <cell r="B188">
            <v>172</v>
          </cell>
        </row>
        <row r="189">
          <cell r="B189">
            <v>173</v>
          </cell>
        </row>
        <row r="190">
          <cell r="B190">
            <v>174</v>
          </cell>
        </row>
        <row r="191">
          <cell r="B191">
            <v>175</v>
          </cell>
        </row>
        <row r="192">
          <cell r="B192">
            <v>176</v>
          </cell>
        </row>
        <row r="193">
          <cell r="B193">
            <v>177</v>
          </cell>
        </row>
        <row r="194">
          <cell r="B194">
            <v>178</v>
          </cell>
        </row>
        <row r="195">
          <cell r="B195">
            <v>179</v>
          </cell>
        </row>
        <row r="196">
          <cell r="B196">
            <v>180</v>
          </cell>
        </row>
        <row r="197">
          <cell r="B197">
            <v>181</v>
          </cell>
        </row>
        <row r="198">
          <cell r="B198">
            <v>182</v>
          </cell>
        </row>
        <row r="199">
          <cell r="B199">
            <v>183</v>
          </cell>
        </row>
        <row r="200">
          <cell r="B200">
            <v>184</v>
          </cell>
        </row>
        <row r="201">
          <cell r="B201">
            <v>185</v>
          </cell>
        </row>
        <row r="202">
          <cell r="B202">
            <v>186</v>
          </cell>
        </row>
        <row r="203">
          <cell r="B203">
            <v>187</v>
          </cell>
        </row>
        <row r="204">
          <cell r="B204">
            <v>188</v>
          </cell>
        </row>
        <row r="205">
          <cell r="B205">
            <v>189</v>
          </cell>
        </row>
        <row r="206">
          <cell r="B206">
            <v>190</v>
          </cell>
        </row>
        <row r="207">
          <cell r="B207">
            <v>191</v>
          </cell>
        </row>
        <row r="208">
          <cell r="B208">
            <v>192</v>
          </cell>
        </row>
        <row r="209">
          <cell r="B209">
            <v>193</v>
          </cell>
        </row>
        <row r="210">
          <cell r="B210">
            <v>194</v>
          </cell>
        </row>
        <row r="211">
          <cell r="B211">
            <v>195</v>
          </cell>
        </row>
        <row r="212">
          <cell r="B212">
            <v>196</v>
          </cell>
        </row>
        <row r="213">
          <cell r="B213">
            <v>197</v>
          </cell>
        </row>
        <row r="214">
          <cell r="B214">
            <v>198</v>
          </cell>
        </row>
        <row r="215">
          <cell r="B215">
            <v>199</v>
          </cell>
        </row>
        <row r="216">
          <cell r="B216">
            <v>200</v>
          </cell>
        </row>
        <row r="217">
          <cell r="B217">
            <v>201</v>
          </cell>
        </row>
        <row r="218">
          <cell r="B218">
            <v>202</v>
          </cell>
        </row>
        <row r="219">
          <cell r="B219">
            <v>203</v>
          </cell>
        </row>
        <row r="220">
          <cell r="B220">
            <v>204</v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clcul rachat"/>
      <sheetName val="Feuil2"/>
    </sheetNames>
    <sheetDataSet>
      <sheetData sheetId="0" refreshError="1"/>
      <sheetData sheetId="1" refreshError="1"/>
      <sheetData sheetId="2" refreshError="1">
        <row r="2">
          <cell r="B2">
            <v>500</v>
          </cell>
        </row>
        <row r="100">
          <cell r="B100">
            <v>50000</v>
          </cell>
        </row>
        <row r="198">
          <cell r="B198">
            <v>175000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76"/>
  <sheetViews>
    <sheetView showGridLines="0" tabSelected="1" workbookViewId="0"/>
  </sheetViews>
  <sheetFormatPr baseColWidth="10" defaultColWidth="15.7109375" defaultRowHeight="15"/>
  <cols>
    <col min="1" max="1" width="5" style="19" customWidth="1"/>
    <col min="2" max="2" width="15.7109375" style="23"/>
    <col min="3" max="5" width="15.7109375" style="19"/>
    <col min="6" max="6" width="15.7109375" style="23"/>
    <col min="7" max="16384" width="15.7109375" style="19"/>
  </cols>
  <sheetData>
    <row r="2" spans="2:8">
      <c r="B2" s="124" t="s">
        <v>17</v>
      </c>
      <c r="C2" s="124"/>
      <c r="D2" s="124"/>
      <c r="E2" s="124"/>
      <c r="F2" s="124"/>
      <c r="G2" s="124"/>
    </row>
    <row r="3" spans="2:8">
      <c r="B3" s="125"/>
      <c r="C3" s="125"/>
      <c r="D3" s="125"/>
      <c r="E3" s="125"/>
      <c r="F3" s="125"/>
      <c r="G3" s="125"/>
    </row>
    <row r="4" spans="2:8">
      <c r="B4" s="24"/>
      <c r="C4" s="20"/>
      <c r="D4" s="126"/>
      <c r="E4" s="126"/>
      <c r="F4" s="24"/>
      <c r="G4" s="20"/>
      <c r="H4" s="20"/>
    </row>
    <row r="5" spans="2:8" ht="15.75">
      <c r="B5" s="88" t="s">
        <v>20</v>
      </c>
      <c r="C5" s="88"/>
      <c r="D5" s="21"/>
      <c r="E5" s="127">
        <v>100000</v>
      </c>
      <c r="F5" s="128"/>
      <c r="G5" s="30"/>
      <c r="H5" s="20"/>
    </row>
    <row r="6" spans="2:8" ht="15.75">
      <c r="B6" s="89" t="s">
        <v>18</v>
      </c>
      <c r="C6" s="89"/>
      <c r="D6" s="21"/>
      <c r="E6" s="129">
        <v>0.05</v>
      </c>
      <c r="F6" s="130"/>
      <c r="G6" s="27"/>
      <c r="H6" s="20"/>
    </row>
    <row r="7" spans="2:8" ht="15.75">
      <c r="B7" s="88" t="s">
        <v>32</v>
      </c>
      <c r="C7" s="88"/>
      <c r="D7" s="21"/>
      <c r="E7" s="118">
        <v>12</v>
      </c>
      <c r="F7" s="119"/>
      <c r="G7" s="147"/>
      <c r="H7" s="20"/>
    </row>
    <row r="8" spans="2:8" ht="15.75">
      <c r="B8" s="89" t="s">
        <v>31</v>
      </c>
      <c r="C8" s="89"/>
      <c r="D8" s="21"/>
      <c r="E8" s="118">
        <v>20</v>
      </c>
      <c r="F8" s="119"/>
      <c r="G8" s="29"/>
      <c r="H8" s="20"/>
    </row>
    <row r="9" spans="2:8" ht="15.75">
      <c r="B9" s="88" t="s">
        <v>30</v>
      </c>
      <c r="C9" s="88"/>
      <c r="D9" s="21"/>
      <c r="E9" s="118">
        <f>E7*E8</f>
        <v>240</v>
      </c>
      <c r="F9" s="119"/>
      <c r="G9" s="28"/>
      <c r="H9" s="20"/>
    </row>
    <row r="10" spans="2:8" ht="15.75">
      <c r="B10" s="89" t="s">
        <v>29</v>
      </c>
      <c r="C10" s="89"/>
      <c r="D10" s="21"/>
      <c r="E10" s="120">
        <v>0</v>
      </c>
      <c r="F10" s="121"/>
      <c r="G10" s="27"/>
      <c r="H10" s="20"/>
    </row>
    <row r="11" spans="2:8" ht="15.75">
      <c r="B11" s="88" t="s">
        <v>28</v>
      </c>
      <c r="C11" s="88"/>
      <c r="D11" s="21"/>
      <c r="E11" s="122">
        <v>42125</v>
      </c>
      <c r="F11" s="123"/>
      <c r="G11" s="25"/>
      <c r="H11" s="20"/>
    </row>
    <row r="12" spans="2:8" ht="15.75">
      <c r="B12" s="89" t="s">
        <v>27</v>
      </c>
      <c r="C12" s="89"/>
      <c r="D12" s="21"/>
      <c r="E12" s="122">
        <f>EDATE(E11,E8*E7)</f>
        <v>49430</v>
      </c>
      <c r="F12" s="123"/>
      <c r="G12" s="25"/>
      <c r="H12" s="20"/>
    </row>
    <row r="13" spans="2:8" ht="15.75">
      <c r="B13" s="88" t="s">
        <v>26</v>
      </c>
      <c r="C13" s="88"/>
      <c r="D13" s="26"/>
      <c r="E13" s="120">
        <f>SUM(E17:E316)</f>
        <v>49093.19159296243</v>
      </c>
      <c r="F13" s="121"/>
      <c r="G13" s="25"/>
      <c r="H13" s="20"/>
    </row>
    <row r="14" spans="2:8">
      <c r="B14" s="24"/>
      <c r="C14" s="20"/>
      <c r="D14" s="20"/>
      <c r="H14" s="20"/>
    </row>
    <row r="15" spans="2:8" ht="15.75">
      <c r="B15" s="115" t="s">
        <v>25</v>
      </c>
      <c r="C15" s="115" t="s">
        <v>24</v>
      </c>
      <c r="D15" s="115" t="s">
        <v>23</v>
      </c>
      <c r="E15" s="115" t="s">
        <v>22</v>
      </c>
      <c r="F15" s="115" t="s">
        <v>19</v>
      </c>
      <c r="G15" s="115" t="s">
        <v>21</v>
      </c>
      <c r="H15" s="20"/>
    </row>
    <row r="16" spans="2:8" ht="16.5" thickBot="1">
      <c r="B16" s="111"/>
      <c r="C16" s="112"/>
      <c r="D16" s="113"/>
      <c r="E16" s="113"/>
      <c r="F16" s="113"/>
      <c r="G16" s="114">
        <f>E5</f>
        <v>100000</v>
      </c>
      <c r="H16" s="20"/>
    </row>
    <row r="17" spans="2:8">
      <c r="B17" s="108">
        <f>$E$11</f>
        <v>42125</v>
      </c>
      <c r="C17" s="109">
        <v>1</v>
      </c>
      <c r="D17" s="110">
        <f>F17+E17</f>
        <v>824.07904503150212</v>
      </c>
      <c r="E17" s="110">
        <f>G16*((1+E$6)^(1/12)-1)</f>
        <v>407.41237836483538</v>
      </c>
      <c r="F17" s="110">
        <f>E$5/(E$7*E$8)</f>
        <v>416.66666666666669</v>
      </c>
      <c r="G17" s="110">
        <f>G16-F17</f>
        <v>99583.333333333328</v>
      </c>
      <c r="H17" s="20"/>
    </row>
    <row r="18" spans="2:8">
      <c r="B18" s="82">
        <f t="shared" ref="B18:B81" si="0">EDATE(B17,1)</f>
        <v>42156</v>
      </c>
      <c r="C18" s="83">
        <f t="shared" ref="C18:C81" si="1">IF(OR(C17="",C17&gt;=$E$9),"",C17+1)</f>
        <v>2</v>
      </c>
      <c r="D18" s="117">
        <f t="shared" ref="D18:D81" si="2">F18+E18</f>
        <v>822.38149345498186</v>
      </c>
      <c r="E18" s="84">
        <f t="shared" ref="E18:E81" si="3">G17*((1+E$6)^(1/12)-1)</f>
        <v>405.71482678831518</v>
      </c>
      <c r="F18" s="84">
        <f t="shared" ref="F18:F81" si="4">E$5/(E$7*E$8)</f>
        <v>416.66666666666669</v>
      </c>
      <c r="G18" s="117">
        <f t="shared" ref="G18:G81" si="5">G17-F18</f>
        <v>99166.666666666657</v>
      </c>
      <c r="H18" s="20"/>
    </row>
    <row r="19" spans="2:8">
      <c r="B19" s="79">
        <f t="shared" si="0"/>
        <v>42186</v>
      </c>
      <c r="C19" s="80">
        <f t="shared" si="1"/>
        <v>3</v>
      </c>
      <c r="D19" s="81">
        <f t="shared" si="2"/>
        <v>820.68394187846172</v>
      </c>
      <c r="E19" s="81">
        <f t="shared" si="3"/>
        <v>404.01727521179504</v>
      </c>
      <c r="F19" s="110">
        <f t="shared" si="4"/>
        <v>416.66666666666669</v>
      </c>
      <c r="G19" s="81">
        <f t="shared" si="5"/>
        <v>98749.999999999985</v>
      </c>
    </row>
    <row r="20" spans="2:8">
      <c r="B20" s="82">
        <f t="shared" si="0"/>
        <v>42217</v>
      </c>
      <c r="C20" s="85">
        <f t="shared" si="1"/>
        <v>4</v>
      </c>
      <c r="D20" s="86">
        <f t="shared" si="2"/>
        <v>818.98639030194158</v>
      </c>
      <c r="E20" s="86">
        <f t="shared" si="3"/>
        <v>402.31972363527484</v>
      </c>
      <c r="F20" s="84">
        <f t="shared" si="4"/>
        <v>416.66666666666669</v>
      </c>
      <c r="G20" s="86">
        <f t="shared" si="5"/>
        <v>98333.333333333314</v>
      </c>
    </row>
    <row r="21" spans="2:8">
      <c r="B21" s="79">
        <f t="shared" si="0"/>
        <v>42248</v>
      </c>
      <c r="C21" s="80">
        <f t="shared" si="1"/>
        <v>5</v>
      </c>
      <c r="D21" s="81">
        <f t="shared" si="2"/>
        <v>817.28883872542133</v>
      </c>
      <c r="E21" s="81">
        <f t="shared" si="3"/>
        <v>400.6221720587547</v>
      </c>
      <c r="F21" s="110">
        <f t="shared" si="4"/>
        <v>416.66666666666669</v>
      </c>
      <c r="G21" s="81">
        <f t="shared" si="5"/>
        <v>97916.666666666642</v>
      </c>
    </row>
    <row r="22" spans="2:8">
      <c r="B22" s="82">
        <f t="shared" si="0"/>
        <v>42278</v>
      </c>
      <c r="C22" s="85">
        <f t="shared" si="1"/>
        <v>6</v>
      </c>
      <c r="D22" s="86">
        <f t="shared" si="2"/>
        <v>815.59128714890119</v>
      </c>
      <c r="E22" s="86">
        <f t="shared" si="3"/>
        <v>398.9246204822345</v>
      </c>
      <c r="F22" s="84">
        <f t="shared" si="4"/>
        <v>416.66666666666669</v>
      </c>
      <c r="G22" s="86">
        <f t="shared" si="5"/>
        <v>97499.999999999971</v>
      </c>
    </row>
    <row r="23" spans="2:8">
      <c r="B23" s="79">
        <f t="shared" si="0"/>
        <v>42309</v>
      </c>
      <c r="C23" s="80">
        <f t="shared" si="1"/>
        <v>7</v>
      </c>
      <c r="D23" s="81">
        <f t="shared" si="2"/>
        <v>813.89373557238105</v>
      </c>
      <c r="E23" s="81">
        <f t="shared" si="3"/>
        <v>397.22706890571436</v>
      </c>
      <c r="F23" s="110">
        <f t="shared" si="4"/>
        <v>416.66666666666669</v>
      </c>
      <c r="G23" s="81">
        <f t="shared" si="5"/>
        <v>97083.333333333299</v>
      </c>
    </row>
    <row r="24" spans="2:8">
      <c r="B24" s="82">
        <f t="shared" si="0"/>
        <v>42339</v>
      </c>
      <c r="C24" s="85">
        <f t="shared" si="1"/>
        <v>8</v>
      </c>
      <c r="D24" s="86">
        <f t="shared" si="2"/>
        <v>812.19618399586079</v>
      </c>
      <c r="E24" s="86">
        <f t="shared" si="3"/>
        <v>395.52951732919416</v>
      </c>
      <c r="F24" s="84">
        <f t="shared" si="4"/>
        <v>416.66666666666669</v>
      </c>
      <c r="G24" s="86">
        <f t="shared" si="5"/>
        <v>96666.666666666628</v>
      </c>
    </row>
    <row r="25" spans="2:8">
      <c r="B25" s="79">
        <f t="shared" si="0"/>
        <v>42370</v>
      </c>
      <c r="C25" s="80">
        <f t="shared" si="1"/>
        <v>9</v>
      </c>
      <c r="D25" s="81">
        <f t="shared" si="2"/>
        <v>810.49863241934077</v>
      </c>
      <c r="E25" s="81">
        <f t="shared" si="3"/>
        <v>393.83196575267402</v>
      </c>
      <c r="F25" s="110">
        <f t="shared" si="4"/>
        <v>416.66666666666669</v>
      </c>
      <c r="G25" s="81">
        <f t="shared" si="5"/>
        <v>96249.999999999956</v>
      </c>
    </row>
    <row r="26" spans="2:8">
      <c r="B26" s="82">
        <f t="shared" si="0"/>
        <v>42401</v>
      </c>
      <c r="C26" s="85">
        <f t="shared" si="1"/>
        <v>10</v>
      </c>
      <c r="D26" s="86">
        <f t="shared" si="2"/>
        <v>808.80108084282051</v>
      </c>
      <c r="E26" s="86">
        <f t="shared" si="3"/>
        <v>392.13441417615383</v>
      </c>
      <c r="F26" s="84">
        <f t="shared" si="4"/>
        <v>416.66666666666669</v>
      </c>
      <c r="G26" s="86">
        <f t="shared" si="5"/>
        <v>95833.333333333285</v>
      </c>
    </row>
    <row r="27" spans="2:8">
      <c r="B27" s="79">
        <f t="shared" si="0"/>
        <v>42430</v>
      </c>
      <c r="C27" s="80">
        <f t="shared" si="1"/>
        <v>11</v>
      </c>
      <c r="D27" s="81">
        <f t="shared" si="2"/>
        <v>807.10352926630037</v>
      </c>
      <c r="E27" s="81">
        <f t="shared" si="3"/>
        <v>390.43686259963368</v>
      </c>
      <c r="F27" s="110">
        <f t="shared" si="4"/>
        <v>416.66666666666669</v>
      </c>
      <c r="G27" s="81">
        <f t="shared" si="5"/>
        <v>95416.666666666613</v>
      </c>
    </row>
    <row r="28" spans="2:8">
      <c r="B28" s="82">
        <f t="shared" si="0"/>
        <v>42461</v>
      </c>
      <c r="C28" s="85">
        <f t="shared" si="1"/>
        <v>12</v>
      </c>
      <c r="D28" s="86">
        <f t="shared" si="2"/>
        <v>805.40597768978023</v>
      </c>
      <c r="E28" s="86">
        <f t="shared" si="3"/>
        <v>388.73931102311349</v>
      </c>
      <c r="F28" s="84">
        <f t="shared" si="4"/>
        <v>416.66666666666669</v>
      </c>
      <c r="G28" s="86">
        <f t="shared" si="5"/>
        <v>94999.999999999942</v>
      </c>
    </row>
    <row r="29" spans="2:8">
      <c r="B29" s="79">
        <f t="shared" si="0"/>
        <v>42491</v>
      </c>
      <c r="C29" s="80">
        <f t="shared" si="1"/>
        <v>13</v>
      </c>
      <c r="D29" s="81">
        <f t="shared" si="2"/>
        <v>803.70842611325997</v>
      </c>
      <c r="E29" s="81">
        <f t="shared" si="3"/>
        <v>387.04175944659335</v>
      </c>
      <c r="F29" s="110">
        <f t="shared" si="4"/>
        <v>416.66666666666669</v>
      </c>
      <c r="G29" s="81">
        <f t="shared" si="5"/>
        <v>94583.33333333327</v>
      </c>
    </row>
    <row r="30" spans="2:8">
      <c r="B30" s="82">
        <f t="shared" si="0"/>
        <v>42522</v>
      </c>
      <c r="C30" s="85">
        <f t="shared" si="1"/>
        <v>14</v>
      </c>
      <c r="D30" s="86">
        <f t="shared" si="2"/>
        <v>802.01087453673983</v>
      </c>
      <c r="E30" s="86">
        <f t="shared" si="3"/>
        <v>385.34420787007315</v>
      </c>
      <c r="F30" s="84">
        <f t="shared" si="4"/>
        <v>416.66666666666669</v>
      </c>
      <c r="G30" s="86">
        <f t="shared" si="5"/>
        <v>94166.666666666599</v>
      </c>
    </row>
    <row r="31" spans="2:8">
      <c r="B31" s="79">
        <f t="shared" si="0"/>
        <v>42552</v>
      </c>
      <c r="C31" s="80">
        <f t="shared" si="1"/>
        <v>15</v>
      </c>
      <c r="D31" s="81">
        <f t="shared" si="2"/>
        <v>800.31332296021969</v>
      </c>
      <c r="E31" s="81">
        <f t="shared" si="3"/>
        <v>383.64665629355301</v>
      </c>
      <c r="F31" s="110">
        <f t="shared" si="4"/>
        <v>416.66666666666669</v>
      </c>
      <c r="G31" s="81">
        <f t="shared" si="5"/>
        <v>93749.999999999927</v>
      </c>
    </row>
    <row r="32" spans="2:8">
      <c r="B32" s="82">
        <f t="shared" si="0"/>
        <v>42583</v>
      </c>
      <c r="C32" s="85">
        <f t="shared" si="1"/>
        <v>16</v>
      </c>
      <c r="D32" s="86">
        <f t="shared" si="2"/>
        <v>798.61577138369955</v>
      </c>
      <c r="E32" s="86">
        <f t="shared" si="3"/>
        <v>381.94910471703287</v>
      </c>
      <c r="F32" s="86">
        <f t="shared" si="4"/>
        <v>416.66666666666669</v>
      </c>
      <c r="G32" s="86">
        <f t="shared" si="5"/>
        <v>93333.333333333256</v>
      </c>
    </row>
    <row r="33" spans="2:7">
      <c r="B33" s="79">
        <f t="shared" si="0"/>
        <v>42614</v>
      </c>
      <c r="C33" s="80">
        <f t="shared" si="1"/>
        <v>17</v>
      </c>
      <c r="D33" s="81">
        <f t="shared" si="2"/>
        <v>796.91821980717941</v>
      </c>
      <c r="E33" s="81">
        <f t="shared" si="3"/>
        <v>380.25155314051267</v>
      </c>
      <c r="F33" s="81">
        <f t="shared" si="4"/>
        <v>416.66666666666669</v>
      </c>
      <c r="G33" s="81">
        <f t="shared" si="5"/>
        <v>92916.666666666584</v>
      </c>
    </row>
    <row r="34" spans="2:7">
      <c r="B34" s="82">
        <f t="shared" si="0"/>
        <v>42644</v>
      </c>
      <c r="C34" s="85">
        <f t="shared" si="1"/>
        <v>18</v>
      </c>
      <c r="D34" s="86">
        <f t="shared" si="2"/>
        <v>795.22066823065916</v>
      </c>
      <c r="E34" s="86">
        <f t="shared" si="3"/>
        <v>378.55400156399253</v>
      </c>
      <c r="F34" s="86">
        <f t="shared" si="4"/>
        <v>416.66666666666669</v>
      </c>
      <c r="G34" s="86">
        <f t="shared" si="5"/>
        <v>92499.999999999913</v>
      </c>
    </row>
    <row r="35" spans="2:7">
      <c r="B35" s="79">
        <f t="shared" si="0"/>
        <v>42675</v>
      </c>
      <c r="C35" s="80">
        <f t="shared" si="1"/>
        <v>19</v>
      </c>
      <c r="D35" s="81">
        <f t="shared" si="2"/>
        <v>793.52311665413902</v>
      </c>
      <c r="E35" s="81">
        <f t="shared" si="3"/>
        <v>376.85644998747233</v>
      </c>
      <c r="F35" s="81">
        <f t="shared" si="4"/>
        <v>416.66666666666669</v>
      </c>
      <c r="G35" s="81">
        <f t="shared" si="5"/>
        <v>92083.333333333241</v>
      </c>
    </row>
    <row r="36" spans="2:7">
      <c r="B36" s="82">
        <f t="shared" si="0"/>
        <v>42705</v>
      </c>
      <c r="C36" s="85">
        <f t="shared" si="1"/>
        <v>20</v>
      </c>
      <c r="D36" s="86">
        <f t="shared" si="2"/>
        <v>791.82556507761888</v>
      </c>
      <c r="E36" s="86">
        <f t="shared" si="3"/>
        <v>375.15889841095219</v>
      </c>
      <c r="F36" s="86">
        <f t="shared" si="4"/>
        <v>416.66666666666669</v>
      </c>
      <c r="G36" s="86">
        <f t="shared" si="5"/>
        <v>91666.66666666657</v>
      </c>
    </row>
    <row r="37" spans="2:7">
      <c r="B37" s="79">
        <f t="shared" si="0"/>
        <v>42736</v>
      </c>
      <c r="C37" s="80">
        <f t="shared" si="1"/>
        <v>21</v>
      </c>
      <c r="D37" s="81">
        <f t="shared" si="2"/>
        <v>790.12801350109862</v>
      </c>
      <c r="E37" s="81">
        <f t="shared" si="3"/>
        <v>373.46134683443199</v>
      </c>
      <c r="F37" s="81">
        <f t="shared" si="4"/>
        <v>416.66666666666669</v>
      </c>
      <c r="G37" s="81">
        <f t="shared" si="5"/>
        <v>91249.999999999898</v>
      </c>
    </row>
    <row r="38" spans="2:7">
      <c r="B38" s="82">
        <f t="shared" si="0"/>
        <v>42767</v>
      </c>
      <c r="C38" s="85">
        <f t="shared" si="1"/>
        <v>22</v>
      </c>
      <c r="D38" s="86">
        <f t="shared" si="2"/>
        <v>788.43046192457859</v>
      </c>
      <c r="E38" s="86">
        <f t="shared" si="3"/>
        <v>371.76379525791185</v>
      </c>
      <c r="F38" s="86">
        <f t="shared" si="4"/>
        <v>416.66666666666669</v>
      </c>
      <c r="G38" s="86">
        <f t="shared" si="5"/>
        <v>90833.333333333227</v>
      </c>
    </row>
    <row r="39" spans="2:7">
      <c r="B39" s="79">
        <f t="shared" si="0"/>
        <v>42795</v>
      </c>
      <c r="C39" s="80">
        <f t="shared" si="1"/>
        <v>23</v>
      </c>
      <c r="D39" s="81">
        <f t="shared" si="2"/>
        <v>786.73291034805834</v>
      </c>
      <c r="E39" s="81">
        <f t="shared" si="3"/>
        <v>370.06624368139165</v>
      </c>
      <c r="F39" s="81">
        <f t="shared" si="4"/>
        <v>416.66666666666669</v>
      </c>
      <c r="G39" s="81">
        <f t="shared" si="5"/>
        <v>90416.666666666555</v>
      </c>
    </row>
    <row r="40" spans="2:7">
      <c r="B40" s="82">
        <f t="shared" si="0"/>
        <v>42826</v>
      </c>
      <c r="C40" s="85">
        <f t="shared" si="1"/>
        <v>24</v>
      </c>
      <c r="D40" s="86">
        <f t="shared" si="2"/>
        <v>785.0353587715382</v>
      </c>
      <c r="E40" s="86">
        <f t="shared" si="3"/>
        <v>368.36869210487151</v>
      </c>
      <c r="F40" s="86">
        <f t="shared" si="4"/>
        <v>416.66666666666669</v>
      </c>
      <c r="G40" s="86">
        <f t="shared" si="5"/>
        <v>89999.999999999884</v>
      </c>
    </row>
    <row r="41" spans="2:7">
      <c r="B41" s="79">
        <f t="shared" si="0"/>
        <v>42856</v>
      </c>
      <c r="C41" s="80">
        <f t="shared" si="1"/>
        <v>25</v>
      </c>
      <c r="D41" s="81">
        <f t="shared" si="2"/>
        <v>783.33780719501806</v>
      </c>
      <c r="E41" s="81">
        <f t="shared" si="3"/>
        <v>366.67114052835132</v>
      </c>
      <c r="F41" s="81">
        <f t="shared" si="4"/>
        <v>416.66666666666669</v>
      </c>
      <c r="G41" s="81">
        <f t="shared" si="5"/>
        <v>89583.333333333212</v>
      </c>
    </row>
    <row r="42" spans="2:7">
      <c r="B42" s="82">
        <f t="shared" si="0"/>
        <v>42887</v>
      </c>
      <c r="C42" s="85">
        <f t="shared" si="1"/>
        <v>26</v>
      </c>
      <c r="D42" s="86">
        <f t="shared" si="2"/>
        <v>781.6402556184978</v>
      </c>
      <c r="E42" s="86">
        <f t="shared" si="3"/>
        <v>364.97358895183118</v>
      </c>
      <c r="F42" s="86">
        <f t="shared" si="4"/>
        <v>416.66666666666669</v>
      </c>
      <c r="G42" s="86">
        <f t="shared" si="5"/>
        <v>89166.666666666541</v>
      </c>
    </row>
    <row r="43" spans="2:7">
      <c r="B43" s="79">
        <f t="shared" si="0"/>
        <v>42917</v>
      </c>
      <c r="C43" s="80">
        <f t="shared" si="1"/>
        <v>27</v>
      </c>
      <c r="D43" s="81">
        <f t="shared" si="2"/>
        <v>779.94270404197766</v>
      </c>
      <c r="E43" s="81">
        <f t="shared" si="3"/>
        <v>363.27603737531098</v>
      </c>
      <c r="F43" s="81">
        <f t="shared" si="4"/>
        <v>416.66666666666669</v>
      </c>
      <c r="G43" s="81">
        <f t="shared" si="5"/>
        <v>88749.999999999869</v>
      </c>
    </row>
    <row r="44" spans="2:7">
      <c r="B44" s="82">
        <f t="shared" si="0"/>
        <v>42948</v>
      </c>
      <c r="C44" s="85">
        <f t="shared" si="1"/>
        <v>28</v>
      </c>
      <c r="D44" s="86">
        <f t="shared" si="2"/>
        <v>778.24515246545752</v>
      </c>
      <c r="E44" s="86">
        <f t="shared" si="3"/>
        <v>361.57848579879084</v>
      </c>
      <c r="F44" s="86">
        <f t="shared" si="4"/>
        <v>416.66666666666669</v>
      </c>
      <c r="G44" s="86">
        <f t="shared" si="5"/>
        <v>88333.333333333198</v>
      </c>
    </row>
    <row r="45" spans="2:7">
      <c r="B45" s="79">
        <f t="shared" si="0"/>
        <v>42979</v>
      </c>
      <c r="C45" s="80">
        <f t="shared" si="1"/>
        <v>29</v>
      </c>
      <c r="D45" s="81">
        <f t="shared" si="2"/>
        <v>776.54760088893738</v>
      </c>
      <c r="E45" s="81">
        <f t="shared" si="3"/>
        <v>359.8809342222707</v>
      </c>
      <c r="F45" s="81">
        <f t="shared" si="4"/>
        <v>416.66666666666669</v>
      </c>
      <c r="G45" s="81">
        <f t="shared" si="5"/>
        <v>87916.666666666526</v>
      </c>
    </row>
    <row r="46" spans="2:7">
      <c r="B46" s="82">
        <f t="shared" si="0"/>
        <v>43009</v>
      </c>
      <c r="C46" s="85">
        <f t="shared" si="1"/>
        <v>30</v>
      </c>
      <c r="D46" s="86">
        <f t="shared" si="2"/>
        <v>774.85004931241724</v>
      </c>
      <c r="E46" s="86">
        <f t="shared" si="3"/>
        <v>358.1833826457505</v>
      </c>
      <c r="F46" s="86">
        <f t="shared" si="4"/>
        <v>416.66666666666669</v>
      </c>
      <c r="G46" s="86">
        <f t="shared" si="5"/>
        <v>87499.999999999854</v>
      </c>
    </row>
    <row r="47" spans="2:7">
      <c r="B47" s="79">
        <f t="shared" si="0"/>
        <v>43040</v>
      </c>
      <c r="C47" s="80">
        <f t="shared" si="1"/>
        <v>31</v>
      </c>
      <c r="D47" s="81">
        <f t="shared" si="2"/>
        <v>773.15249773589699</v>
      </c>
      <c r="E47" s="81">
        <f t="shared" si="3"/>
        <v>356.48583106923036</v>
      </c>
      <c r="F47" s="81">
        <f t="shared" si="4"/>
        <v>416.66666666666669</v>
      </c>
      <c r="G47" s="81">
        <f t="shared" si="5"/>
        <v>87083.333333333183</v>
      </c>
    </row>
    <row r="48" spans="2:7">
      <c r="B48" s="82">
        <f t="shared" si="0"/>
        <v>43070</v>
      </c>
      <c r="C48" s="85">
        <f t="shared" si="1"/>
        <v>32</v>
      </c>
      <c r="D48" s="86">
        <f t="shared" si="2"/>
        <v>771.45494615937685</v>
      </c>
      <c r="E48" s="86">
        <f t="shared" si="3"/>
        <v>354.78827949271016</v>
      </c>
      <c r="F48" s="86">
        <f t="shared" si="4"/>
        <v>416.66666666666669</v>
      </c>
      <c r="G48" s="86">
        <f t="shared" si="5"/>
        <v>86666.666666666511</v>
      </c>
    </row>
    <row r="49" spans="2:7">
      <c r="B49" s="79">
        <f t="shared" si="0"/>
        <v>43101</v>
      </c>
      <c r="C49" s="80">
        <f t="shared" si="1"/>
        <v>33</v>
      </c>
      <c r="D49" s="81">
        <f t="shared" si="2"/>
        <v>769.7573945828567</v>
      </c>
      <c r="E49" s="81">
        <f t="shared" si="3"/>
        <v>353.09072791619002</v>
      </c>
      <c r="F49" s="81">
        <f t="shared" si="4"/>
        <v>416.66666666666669</v>
      </c>
      <c r="G49" s="81">
        <f t="shared" si="5"/>
        <v>86249.99999999984</v>
      </c>
    </row>
    <row r="50" spans="2:7">
      <c r="B50" s="82">
        <f t="shared" si="0"/>
        <v>43132</v>
      </c>
      <c r="C50" s="85">
        <f t="shared" si="1"/>
        <v>34</v>
      </c>
      <c r="D50" s="86">
        <f t="shared" si="2"/>
        <v>768.05984300633645</v>
      </c>
      <c r="E50" s="86">
        <f t="shared" si="3"/>
        <v>351.39317633966982</v>
      </c>
      <c r="F50" s="86">
        <f t="shared" si="4"/>
        <v>416.66666666666669</v>
      </c>
      <c r="G50" s="86">
        <f t="shared" si="5"/>
        <v>85833.333333333168</v>
      </c>
    </row>
    <row r="51" spans="2:7">
      <c r="B51" s="79">
        <f t="shared" si="0"/>
        <v>43160</v>
      </c>
      <c r="C51" s="80">
        <f t="shared" si="1"/>
        <v>35</v>
      </c>
      <c r="D51" s="81">
        <f t="shared" si="2"/>
        <v>766.36229142981642</v>
      </c>
      <c r="E51" s="81">
        <f t="shared" si="3"/>
        <v>349.69562476314968</v>
      </c>
      <c r="F51" s="81">
        <f t="shared" si="4"/>
        <v>416.66666666666669</v>
      </c>
      <c r="G51" s="81">
        <f t="shared" si="5"/>
        <v>85416.666666666497</v>
      </c>
    </row>
    <row r="52" spans="2:7">
      <c r="B52" s="82">
        <f t="shared" si="0"/>
        <v>43191</v>
      </c>
      <c r="C52" s="85">
        <f t="shared" si="1"/>
        <v>36</v>
      </c>
      <c r="D52" s="86">
        <f t="shared" si="2"/>
        <v>764.66473985329617</v>
      </c>
      <c r="E52" s="86">
        <f t="shared" si="3"/>
        <v>347.99807318662948</v>
      </c>
      <c r="F52" s="86">
        <f t="shared" si="4"/>
        <v>416.66666666666669</v>
      </c>
      <c r="G52" s="86">
        <f t="shared" si="5"/>
        <v>84999.999999999825</v>
      </c>
    </row>
    <row r="53" spans="2:7">
      <c r="B53" s="79">
        <f t="shared" si="0"/>
        <v>43221</v>
      </c>
      <c r="C53" s="80">
        <f t="shared" si="1"/>
        <v>37</v>
      </c>
      <c r="D53" s="81">
        <f t="shared" si="2"/>
        <v>762.96718827677603</v>
      </c>
      <c r="E53" s="81">
        <f t="shared" si="3"/>
        <v>346.30052161010934</v>
      </c>
      <c r="F53" s="81">
        <f t="shared" si="4"/>
        <v>416.66666666666669</v>
      </c>
      <c r="G53" s="81">
        <f t="shared" si="5"/>
        <v>84583.333333333154</v>
      </c>
    </row>
    <row r="54" spans="2:7">
      <c r="B54" s="82">
        <f t="shared" si="0"/>
        <v>43252</v>
      </c>
      <c r="C54" s="85">
        <f t="shared" si="1"/>
        <v>38</v>
      </c>
      <c r="D54" s="86">
        <f t="shared" si="2"/>
        <v>761.26963670025589</v>
      </c>
      <c r="E54" s="86">
        <f t="shared" si="3"/>
        <v>344.60297003358914</v>
      </c>
      <c r="F54" s="86">
        <f t="shared" si="4"/>
        <v>416.66666666666669</v>
      </c>
      <c r="G54" s="86">
        <f t="shared" si="5"/>
        <v>84166.666666666482</v>
      </c>
    </row>
    <row r="55" spans="2:7">
      <c r="B55" s="79">
        <f t="shared" si="0"/>
        <v>43282</v>
      </c>
      <c r="C55" s="80">
        <f t="shared" si="1"/>
        <v>39</v>
      </c>
      <c r="D55" s="81">
        <f t="shared" si="2"/>
        <v>759.57208512373563</v>
      </c>
      <c r="E55" s="81">
        <f t="shared" si="3"/>
        <v>342.905418457069</v>
      </c>
      <c r="F55" s="81">
        <f t="shared" si="4"/>
        <v>416.66666666666669</v>
      </c>
      <c r="G55" s="81">
        <f t="shared" si="5"/>
        <v>83749.999999999811</v>
      </c>
    </row>
    <row r="56" spans="2:7">
      <c r="B56" s="82">
        <f t="shared" si="0"/>
        <v>43313</v>
      </c>
      <c r="C56" s="85">
        <f t="shared" si="1"/>
        <v>40</v>
      </c>
      <c r="D56" s="86">
        <f t="shared" si="2"/>
        <v>757.87453354721549</v>
      </c>
      <c r="E56" s="86">
        <f t="shared" si="3"/>
        <v>341.20786688054881</v>
      </c>
      <c r="F56" s="86">
        <f t="shared" si="4"/>
        <v>416.66666666666669</v>
      </c>
      <c r="G56" s="86">
        <f t="shared" si="5"/>
        <v>83333.333333333139</v>
      </c>
    </row>
    <row r="57" spans="2:7">
      <c r="B57" s="79">
        <f t="shared" si="0"/>
        <v>43344</v>
      </c>
      <c r="C57" s="80">
        <f t="shared" si="1"/>
        <v>41</v>
      </c>
      <c r="D57" s="81">
        <f t="shared" si="2"/>
        <v>756.17698197069535</v>
      </c>
      <c r="E57" s="81">
        <f t="shared" si="3"/>
        <v>339.51031530402867</v>
      </c>
      <c r="F57" s="81">
        <f t="shared" si="4"/>
        <v>416.66666666666669</v>
      </c>
      <c r="G57" s="81">
        <f t="shared" si="5"/>
        <v>82916.666666666468</v>
      </c>
    </row>
    <row r="58" spans="2:7">
      <c r="B58" s="82">
        <f t="shared" si="0"/>
        <v>43374</v>
      </c>
      <c r="C58" s="85">
        <f t="shared" si="1"/>
        <v>42</v>
      </c>
      <c r="D58" s="86">
        <f t="shared" si="2"/>
        <v>754.47943039417521</v>
      </c>
      <c r="E58" s="86">
        <f t="shared" si="3"/>
        <v>337.81276372750852</v>
      </c>
      <c r="F58" s="86">
        <f t="shared" si="4"/>
        <v>416.66666666666669</v>
      </c>
      <c r="G58" s="86">
        <f t="shared" si="5"/>
        <v>82499.999999999796</v>
      </c>
    </row>
    <row r="59" spans="2:7">
      <c r="B59" s="79">
        <f t="shared" si="0"/>
        <v>43405</v>
      </c>
      <c r="C59" s="80">
        <f t="shared" si="1"/>
        <v>43</v>
      </c>
      <c r="D59" s="81">
        <f t="shared" si="2"/>
        <v>752.78187881765507</v>
      </c>
      <c r="E59" s="81">
        <f t="shared" si="3"/>
        <v>336.11521215098833</v>
      </c>
      <c r="F59" s="81">
        <f t="shared" si="4"/>
        <v>416.66666666666669</v>
      </c>
      <c r="G59" s="81">
        <f t="shared" si="5"/>
        <v>82083.333333333125</v>
      </c>
    </row>
    <row r="60" spans="2:7">
      <c r="B60" s="82">
        <f t="shared" si="0"/>
        <v>43435</v>
      </c>
      <c r="C60" s="85">
        <f t="shared" si="1"/>
        <v>44</v>
      </c>
      <c r="D60" s="86">
        <f t="shared" si="2"/>
        <v>751.08432724113482</v>
      </c>
      <c r="E60" s="86">
        <f t="shared" si="3"/>
        <v>334.41766057446819</v>
      </c>
      <c r="F60" s="86">
        <f t="shared" si="4"/>
        <v>416.66666666666669</v>
      </c>
      <c r="G60" s="86">
        <f t="shared" si="5"/>
        <v>81666.666666666453</v>
      </c>
    </row>
    <row r="61" spans="2:7">
      <c r="B61" s="79">
        <f t="shared" si="0"/>
        <v>43466</v>
      </c>
      <c r="C61" s="80">
        <f t="shared" si="1"/>
        <v>45</v>
      </c>
      <c r="D61" s="81">
        <f t="shared" si="2"/>
        <v>749.38677566461467</v>
      </c>
      <c r="E61" s="81">
        <f t="shared" si="3"/>
        <v>332.72010899794799</v>
      </c>
      <c r="F61" s="81">
        <f t="shared" si="4"/>
        <v>416.66666666666669</v>
      </c>
      <c r="G61" s="81">
        <f t="shared" si="5"/>
        <v>81249.999999999782</v>
      </c>
    </row>
    <row r="62" spans="2:7">
      <c r="B62" s="82">
        <f t="shared" si="0"/>
        <v>43497</v>
      </c>
      <c r="C62" s="85">
        <f t="shared" si="1"/>
        <v>46</v>
      </c>
      <c r="D62" s="86">
        <f t="shared" si="2"/>
        <v>747.68922408809453</v>
      </c>
      <c r="E62" s="86">
        <f t="shared" si="3"/>
        <v>331.02255742142785</v>
      </c>
      <c r="F62" s="86">
        <f t="shared" si="4"/>
        <v>416.66666666666669</v>
      </c>
      <c r="G62" s="86">
        <f t="shared" si="5"/>
        <v>80833.33333333311</v>
      </c>
    </row>
    <row r="63" spans="2:7">
      <c r="B63" s="79">
        <f t="shared" si="0"/>
        <v>43525</v>
      </c>
      <c r="C63" s="80">
        <f t="shared" si="1"/>
        <v>47</v>
      </c>
      <c r="D63" s="81">
        <f t="shared" si="2"/>
        <v>745.99167251157428</v>
      </c>
      <c r="E63" s="81">
        <f t="shared" si="3"/>
        <v>329.32500584490765</v>
      </c>
      <c r="F63" s="81">
        <f t="shared" si="4"/>
        <v>416.66666666666669</v>
      </c>
      <c r="G63" s="81">
        <f t="shared" si="5"/>
        <v>80416.666666666439</v>
      </c>
    </row>
    <row r="64" spans="2:7">
      <c r="B64" s="82">
        <f t="shared" si="0"/>
        <v>43556</v>
      </c>
      <c r="C64" s="85">
        <f t="shared" si="1"/>
        <v>48</v>
      </c>
      <c r="D64" s="86">
        <f t="shared" si="2"/>
        <v>744.29412093505425</v>
      </c>
      <c r="E64" s="86">
        <f t="shared" si="3"/>
        <v>327.62745426838751</v>
      </c>
      <c r="F64" s="86">
        <f t="shared" si="4"/>
        <v>416.66666666666669</v>
      </c>
      <c r="G64" s="86">
        <f t="shared" si="5"/>
        <v>79999.999999999767</v>
      </c>
    </row>
    <row r="65" spans="2:7">
      <c r="B65" s="79">
        <f t="shared" si="0"/>
        <v>43586</v>
      </c>
      <c r="C65" s="80">
        <f t="shared" si="1"/>
        <v>49</v>
      </c>
      <c r="D65" s="81">
        <f t="shared" si="2"/>
        <v>742.596569358534</v>
      </c>
      <c r="E65" s="81">
        <f t="shared" si="3"/>
        <v>325.92990269186731</v>
      </c>
      <c r="F65" s="81">
        <f t="shared" si="4"/>
        <v>416.66666666666669</v>
      </c>
      <c r="G65" s="81">
        <f t="shared" si="5"/>
        <v>79583.333333333096</v>
      </c>
    </row>
    <row r="66" spans="2:7">
      <c r="B66" s="82">
        <f t="shared" si="0"/>
        <v>43617</v>
      </c>
      <c r="C66" s="85">
        <f t="shared" si="1"/>
        <v>50</v>
      </c>
      <c r="D66" s="86">
        <f t="shared" si="2"/>
        <v>740.89901778201386</v>
      </c>
      <c r="E66" s="86">
        <f t="shared" si="3"/>
        <v>324.23235111534717</v>
      </c>
      <c r="F66" s="86">
        <f t="shared" si="4"/>
        <v>416.66666666666669</v>
      </c>
      <c r="G66" s="86">
        <f t="shared" si="5"/>
        <v>79166.666666666424</v>
      </c>
    </row>
    <row r="67" spans="2:7">
      <c r="B67" s="79">
        <f t="shared" si="0"/>
        <v>43647</v>
      </c>
      <c r="C67" s="80">
        <f t="shared" si="1"/>
        <v>51</v>
      </c>
      <c r="D67" s="81">
        <f t="shared" si="2"/>
        <v>739.20146620549372</v>
      </c>
      <c r="E67" s="81">
        <f t="shared" si="3"/>
        <v>322.53479953882697</v>
      </c>
      <c r="F67" s="81">
        <f t="shared" si="4"/>
        <v>416.66666666666669</v>
      </c>
      <c r="G67" s="81">
        <f t="shared" si="5"/>
        <v>78749.999999999753</v>
      </c>
    </row>
    <row r="68" spans="2:7">
      <c r="B68" s="82">
        <f t="shared" si="0"/>
        <v>43678</v>
      </c>
      <c r="C68" s="85">
        <f t="shared" si="1"/>
        <v>52</v>
      </c>
      <c r="D68" s="86">
        <f t="shared" si="2"/>
        <v>737.50391462897346</v>
      </c>
      <c r="E68" s="86">
        <f t="shared" si="3"/>
        <v>320.83724796230683</v>
      </c>
      <c r="F68" s="86">
        <f t="shared" si="4"/>
        <v>416.66666666666669</v>
      </c>
      <c r="G68" s="86">
        <f t="shared" si="5"/>
        <v>78333.333333333081</v>
      </c>
    </row>
    <row r="69" spans="2:7">
      <c r="B69" s="79">
        <f t="shared" si="0"/>
        <v>43709</v>
      </c>
      <c r="C69" s="80">
        <f t="shared" si="1"/>
        <v>53</v>
      </c>
      <c r="D69" s="81">
        <f t="shared" si="2"/>
        <v>735.80636305245332</v>
      </c>
      <c r="E69" s="81">
        <f t="shared" si="3"/>
        <v>319.13969638578664</v>
      </c>
      <c r="F69" s="81">
        <f t="shared" si="4"/>
        <v>416.66666666666669</v>
      </c>
      <c r="G69" s="81">
        <f t="shared" si="5"/>
        <v>77916.66666666641</v>
      </c>
    </row>
    <row r="70" spans="2:7">
      <c r="B70" s="82">
        <f t="shared" si="0"/>
        <v>43739</v>
      </c>
      <c r="C70" s="85">
        <f t="shared" si="1"/>
        <v>54</v>
      </c>
      <c r="D70" s="86">
        <f t="shared" si="2"/>
        <v>734.10881147593318</v>
      </c>
      <c r="E70" s="86">
        <f t="shared" si="3"/>
        <v>317.44214480926649</v>
      </c>
      <c r="F70" s="86">
        <f t="shared" si="4"/>
        <v>416.66666666666669</v>
      </c>
      <c r="G70" s="86">
        <f t="shared" si="5"/>
        <v>77499.999999999738</v>
      </c>
    </row>
    <row r="71" spans="2:7">
      <c r="B71" s="79">
        <f t="shared" si="0"/>
        <v>43770</v>
      </c>
      <c r="C71" s="80">
        <f t="shared" si="1"/>
        <v>55</v>
      </c>
      <c r="D71" s="81">
        <f t="shared" si="2"/>
        <v>732.41125989941304</v>
      </c>
      <c r="E71" s="81">
        <f t="shared" si="3"/>
        <v>315.74459323274635</v>
      </c>
      <c r="F71" s="81">
        <f t="shared" si="4"/>
        <v>416.66666666666669</v>
      </c>
      <c r="G71" s="81">
        <f t="shared" si="5"/>
        <v>77083.333333333067</v>
      </c>
    </row>
    <row r="72" spans="2:7">
      <c r="B72" s="82">
        <f t="shared" si="0"/>
        <v>43800</v>
      </c>
      <c r="C72" s="85">
        <f t="shared" si="1"/>
        <v>56</v>
      </c>
      <c r="D72" s="86">
        <f t="shared" si="2"/>
        <v>730.7137083228929</v>
      </c>
      <c r="E72" s="86">
        <f t="shared" si="3"/>
        <v>314.04704165622616</v>
      </c>
      <c r="F72" s="86">
        <f t="shared" si="4"/>
        <v>416.66666666666669</v>
      </c>
      <c r="G72" s="86">
        <f t="shared" si="5"/>
        <v>76666.666666666395</v>
      </c>
    </row>
    <row r="73" spans="2:7">
      <c r="B73" s="79">
        <f t="shared" si="0"/>
        <v>43831</v>
      </c>
      <c r="C73" s="80">
        <f t="shared" si="1"/>
        <v>57</v>
      </c>
      <c r="D73" s="81">
        <f t="shared" si="2"/>
        <v>729.01615674637264</v>
      </c>
      <c r="E73" s="81">
        <f t="shared" si="3"/>
        <v>312.34949007970602</v>
      </c>
      <c r="F73" s="81">
        <f t="shared" si="4"/>
        <v>416.66666666666669</v>
      </c>
      <c r="G73" s="81">
        <f t="shared" si="5"/>
        <v>76249.999999999724</v>
      </c>
    </row>
    <row r="74" spans="2:7">
      <c r="B74" s="82">
        <f t="shared" si="0"/>
        <v>43862</v>
      </c>
      <c r="C74" s="85">
        <f t="shared" si="1"/>
        <v>58</v>
      </c>
      <c r="D74" s="86">
        <f t="shared" si="2"/>
        <v>727.3186051698525</v>
      </c>
      <c r="E74" s="86">
        <f t="shared" si="3"/>
        <v>310.65193850318582</v>
      </c>
      <c r="F74" s="86">
        <f t="shared" si="4"/>
        <v>416.66666666666669</v>
      </c>
      <c r="G74" s="86">
        <f t="shared" si="5"/>
        <v>75833.333333333052</v>
      </c>
    </row>
    <row r="75" spans="2:7">
      <c r="B75" s="79">
        <f t="shared" si="0"/>
        <v>43891</v>
      </c>
      <c r="C75" s="80">
        <f t="shared" si="1"/>
        <v>59</v>
      </c>
      <c r="D75" s="81">
        <f t="shared" si="2"/>
        <v>725.62105359333236</v>
      </c>
      <c r="E75" s="81">
        <f t="shared" si="3"/>
        <v>308.95438692666568</v>
      </c>
      <c r="F75" s="81">
        <f t="shared" si="4"/>
        <v>416.66666666666669</v>
      </c>
      <c r="G75" s="81">
        <f t="shared" si="5"/>
        <v>75416.66666666638</v>
      </c>
    </row>
    <row r="76" spans="2:7">
      <c r="B76" s="82">
        <f t="shared" si="0"/>
        <v>43922</v>
      </c>
      <c r="C76" s="85">
        <f t="shared" si="1"/>
        <v>60</v>
      </c>
      <c r="D76" s="86">
        <f t="shared" si="2"/>
        <v>723.92350201681211</v>
      </c>
      <c r="E76" s="86">
        <f t="shared" si="3"/>
        <v>307.25683535014548</v>
      </c>
      <c r="F76" s="86">
        <f t="shared" si="4"/>
        <v>416.66666666666669</v>
      </c>
      <c r="G76" s="86">
        <f t="shared" si="5"/>
        <v>74999.999999999709</v>
      </c>
    </row>
    <row r="77" spans="2:7">
      <c r="B77" s="79">
        <f t="shared" si="0"/>
        <v>43952</v>
      </c>
      <c r="C77" s="80">
        <f t="shared" si="1"/>
        <v>61</v>
      </c>
      <c r="D77" s="81">
        <f t="shared" si="2"/>
        <v>722.22595044029208</v>
      </c>
      <c r="E77" s="81">
        <f t="shared" si="3"/>
        <v>305.55928377362534</v>
      </c>
      <c r="F77" s="81">
        <f t="shared" si="4"/>
        <v>416.66666666666669</v>
      </c>
      <c r="G77" s="81">
        <f t="shared" si="5"/>
        <v>74583.333333333037</v>
      </c>
    </row>
    <row r="78" spans="2:7">
      <c r="B78" s="82">
        <f t="shared" si="0"/>
        <v>43983</v>
      </c>
      <c r="C78" s="85">
        <f t="shared" si="1"/>
        <v>62</v>
      </c>
      <c r="D78" s="86">
        <f t="shared" si="2"/>
        <v>720.52839886377183</v>
      </c>
      <c r="E78" s="86">
        <f t="shared" si="3"/>
        <v>303.86173219710514</v>
      </c>
      <c r="F78" s="86">
        <f t="shared" si="4"/>
        <v>416.66666666666669</v>
      </c>
      <c r="G78" s="86">
        <f t="shared" si="5"/>
        <v>74166.666666666366</v>
      </c>
    </row>
    <row r="79" spans="2:7">
      <c r="B79" s="79">
        <f t="shared" si="0"/>
        <v>44013</v>
      </c>
      <c r="C79" s="80">
        <f t="shared" si="1"/>
        <v>63</v>
      </c>
      <c r="D79" s="81">
        <f t="shared" si="2"/>
        <v>718.83084728725169</v>
      </c>
      <c r="E79" s="81">
        <f t="shared" si="3"/>
        <v>302.164180620585</v>
      </c>
      <c r="F79" s="81">
        <f t="shared" si="4"/>
        <v>416.66666666666669</v>
      </c>
      <c r="G79" s="81">
        <f t="shared" si="5"/>
        <v>73749.999999999694</v>
      </c>
    </row>
    <row r="80" spans="2:7">
      <c r="B80" s="82">
        <f t="shared" si="0"/>
        <v>44044</v>
      </c>
      <c r="C80" s="85">
        <f t="shared" si="1"/>
        <v>64</v>
      </c>
      <c r="D80" s="86">
        <f t="shared" si="2"/>
        <v>717.13329571073155</v>
      </c>
      <c r="E80" s="86">
        <f t="shared" si="3"/>
        <v>300.4666290440648</v>
      </c>
      <c r="F80" s="86">
        <f t="shared" si="4"/>
        <v>416.66666666666669</v>
      </c>
      <c r="G80" s="86">
        <f t="shared" si="5"/>
        <v>73333.333333333023</v>
      </c>
    </row>
    <row r="81" spans="2:7">
      <c r="B81" s="79">
        <f t="shared" si="0"/>
        <v>44075</v>
      </c>
      <c r="C81" s="80">
        <f t="shared" si="1"/>
        <v>65</v>
      </c>
      <c r="D81" s="81">
        <f t="shared" si="2"/>
        <v>715.43574413421129</v>
      </c>
      <c r="E81" s="81">
        <f t="shared" si="3"/>
        <v>298.76907746754466</v>
      </c>
      <c r="F81" s="81">
        <f t="shared" si="4"/>
        <v>416.66666666666669</v>
      </c>
      <c r="G81" s="81">
        <f t="shared" si="5"/>
        <v>72916.666666666351</v>
      </c>
    </row>
    <row r="82" spans="2:7">
      <c r="B82" s="82">
        <f t="shared" ref="B82:B145" si="6">EDATE(B81,1)</f>
        <v>44105</v>
      </c>
      <c r="C82" s="85">
        <f t="shared" ref="C82:C145" si="7">IF(OR(C81="",C81&gt;=$E$9),"",C81+1)</f>
        <v>66</v>
      </c>
      <c r="D82" s="86">
        <f t="shared" ref="D82:D145" si="8">F82+E82</f>
        <v>713.73819255769115</v>
      </c>
      <c r="E82" s="86">
        <f t="shared" ref="E82:E145" si="9">G81*((1+E$6)^(1/12)-1)</f>
        <v>297.07152589102446</v>
      </c>
      <c r="F82" s="86">
        <f t="shared" ref="F82:F145" si="10">E$5/(E$7*E$8)</f>
        <v>416.66666666666669</v>
      </c>
      <c r="G82" s="86">
        <f t="shared" ref="G82:G145" si="11">G81-F82</f>
        <v>72499.99999999968</v>
      </c>
    </row>
    <row r="83" spans="2:7">
      <c r="B83" s="79">
        <f t="shared" si="6"/>
        <v>44136</v>
      </c>
      <c r="C83" s="80">
        <f t="shared" si="7"/>
        <v>67</v>
      </c>
      <c r="D83" s="81">
        <f t="shared" si="8"/>
        <v>712.04064098117101</v>
      </c>
      <c r="E83" s="81">
        <f t="shared" si="9"/>
        <v>295.37397431450432</v>
      </c>
      <c r="F83" s="81">
        <f t="shared" si="10"/>
        <v>416.66666666666669</v>
      </c>
      <c r="G83" s="81">
        <f t="shared" si="11"/>
        <v>72083.333333333008</v>
      </c>
    </row>
    <row r="84" spans="2:7">
      <c r="B84" s="82">
        <f t="shared" si="6"/>
        <v>44166</v>
      </c>
      <c r="C84" s="85">
        <f t="shared" si="7"/>
        <v>68</v>
      </c>
      <c r="D84" s="86">
        <f t="shared" si="8"/>
        <v>710.34308940465087</v>
      </c>
      <c r="E84" s="86">
        <f t="shared" si="9"/>
        <v>293.67642273798418</v>
      </c>
      <c r="F84" s="86">
        <f t="shared" si="10"/>
        <v>416.66666666666669</v>
      </c>
      <c r="G84" s="86">
        <f t="shared" si="11"/>
        <v>71666.666666666337</v>
      </c>
    </row>
    <row r="85" spans="2:7">
      <c r="B85" s="79">
        <f t="shared" si="6"/>
        <v>44197</v>
      </c>
      <c r="C85" s="80">
        <f t="shared" si="7"/>
        <v>69</v>
      </c>
      <c r="D85" s="81">
        <f t="shared" si="8"/>
        <v>708.64553782813073</v>
      </c>
      <c r="E85" s="81">
        <f t="shared" si="9"/>
        <v>291.97887116146399</v>
      </c>
      <c r="F85" s="81">
        <f t="shared" si="10"/>
        <v>416.66666666666669</v>
      </c>
      <c r="G85" s="81">
        <f t="shared" si="11"/>
        <v>71249.999999999665</v>
      </c>
    </row>
    <row r="86" spans="2:7">
      <c r="B86" s="82">
        <f t="shared" si="6"/>
        <v>44228</v>
      </c>
      <c r="C86" s="85">
        <f t="shared" si="7"/>
        <v>70</v>
      </c>
      <c r="D86" s="86">
        <f t="shared" si="8"/>
        <v>706.94798625161047</v>
      </c>
      <c r="E86" s="86">
        <f t="shared" si="9"/>
        <v>290.28131958494384</v>
      </c>
      <c r="F86" s="86">
        <f t="shared" si="10"/>
        <v>416.66666666666669</v>
      </c>
      <c r="G86" s="86">
        <f t="shared" si="11"/>
        <v>70833.333333332994</v>
      </c>
    </row>
    <row r="87" spans="2:7">
      <c r="B87" s="79">
        <f t="shared" si="6"/>
        <v>44256</v>
      </c>
      <c r="C87" s="80">
        <f t="shared" si="7"/>
        <v>71</v>
      </c>
      <c r="D87" s="81">
        <f t="shared" si="8"/>
        <v>705.25043467509033</v>
      </c>
      <c r="E87" s="81">
        <f t="shared" si="9"/>
        <v>288.58376800842365</v>
      </c>
      <c r="F87" s="81">
        <f t="shared" si="10"/>
        <v>416.66666666666669</v>
      </c>
      <c r="G87" s="81">
        <f t="shared" si="11"/>
        <v>70416.666666666322</v>
      </c>
    </row>
    <row r="88" spans="2:7">
      <c r="B88" s="82">
        <f t="shared" si="6"/>
        <v>44287</v>
      </c>
      <c r="C88" s="85">
        <f t="shared" si="7"/>
        <v>72</v>
      </c>
      <c r="D88" s="86">
        <f t="shared" si="8"/>
        <v>703.55288309857019</v>
      </c>
      <c r="E88" s="86">
        <f t="shared" si="9"/>
        <v>286.88621643190351</v>
      </c>
      <c r="F88" s="86">
        <f t="shared" si="10"/>
        <v>416.66666666666669</v>
      </c>
      <c r="G88" s="86">
        <f t="shared" si="11"/>
        <v>69999.999999999651</v>
      </c>
    </row>
    <row r="89" spans="2:7">
      <c r="B89" s="79">
        <f t="shared" si="6"/>
        <v>44317</v>
      </c>
      <c r="C89" s="80">
        <f t="shared" si="7"/>
        <v>73</v>
      </c>
      <c r="D89" s="81">
        <f t="shared" si="8"/>
        <v>701.85533152204994</v>
      </c>
      <c r="E89" s="81">
        <f t="shared" si="9"/>
        <v>285.18866485538331</v>
      </c>
      <c r="F89" s="81">
        <f t="shared" si="10"/>
        <v>416.66666666666669</v>
      </c>
      <c r="G89" s="81">
        <f t="shared" si="11"/>
        <v>69583.333333332979</v>
      </c>
    </row>
    <row r="90" spans="2:7">
      <c r="B90" s="82">
        <f t="shared" si="6"/>
        <v>44348</v>
      </c>
      <c r="C90" s="85">
        <f t="shared" si="7"/>
        <v>74</v>
      </c>
      <c r="D90" s="86">
        <f t="shared" si="8"/>
        <v>700.15777994552991</v>
      </c>
      <c r="E90" s="86">
        <f t="shared" si="9"/>
        <v>283.49111327886317</v>
      </c>
      <c r="F90" s="86">
        <f t="shared" si="10"/>
        <v>416.66666666666669</v>
      </c>
      <c r="G90" s="86">
        <f t="shared" si="11"/>
        <v>69166.666666666308</v>
      </c>
    </row>
    <row r="91" spans="2:7">
      <c r="B91" s="79">
        <f t="shared" si="6"/>
        <v>44378</v>
      </c>
      <c r="C91" s="80">
        <f t="shared" si="7"/>
        <v>75</v>
      </c>
      <c r="D91" s="81">
        <f t="shared" si="8"/>
        <v>698.46022836900966</v>
      </c>
      <c r="E91" s="81">
        <f t="shared" si="9"/>
        <v>281.79356170234297</v>
      </c>
      <c r="F91" s="81">
        <f t="shared" si="10"/>
        <v>416.66666666666669</v>
      </c>
      <c r="G91" s="81">
        <f t="shared" si="11"/>
        <v>68749.999999999636</v>
      </c>
    </row>
    <row r="92" spans="2:7">
      <c r="B92" s="82">
        <f t="shared" si="6"/>
        <v>44409</v>
      </c>
      <c r="C92" s="85">
        <f t="shared" si="7"/>
        <v>76</v>
      </c>
      <c r="D92" s="86">
        <f t="shared" si="8"/>
        <v>696.76267679248951</v>
      </c>
      <c r="E92" s="86">
        <f t="shared" si="9"/>
        <v>280.09601012582283</v>
      </c>
      <c r="F92" s="86">
        <f t="shared" si="10"/>
        <v>416.66666666666669</v>
      </c>
      <c r="G92" s="86">
        <f t="shared" si="11"/>
        <v>68333.333333332965</v>
      </c>
    </row>
    <row r="93" spans="2:7">
      <c r="B93" s="79">
        <f t="shared" si="6"/>
        <v>44440</v>
      </c>
      <c r="C93" s="80">
        <f t="shared" si="7"/>
        <v>77</v>
      </c>
      <c r="D93" s="81">
        <f t="shared" si="8"/>
        <v>695.06512521596937</v>
      </c>
      <c r="E93" s="81">
        <f t="shared" si="9"/>
        <v>278.39845854930263</v>
      </c>
      <c r="F93" s="81">
        <f t="shared" si="10"/>
        <v>416.66666666666669</v>
      </c>
      <c r="G93" s="81">
        <f t="shared" si="11"/>
        <v>67916.666666666293</v>
      </c>
    </row>
    <row r="94" spans="2:7">
      <c r="B94" s="82">
        <f t="shared" si="6"/>
        <v>44470</v>
      </c>
      <c r="C94" s="85">
        <f t="shared" si="7"/>
        <v>78</v>
      </c>
      <c r="D94" s="86">
        <f t="shared" si="8"/>
        <v>693.36757363944912</v>
      </c>
      <c r="E94" s="86">
        <f t="shared" si="9"/>
        <v>276.70090697278249</v>
      </c>
      <c r="F94" s="86">
        <f t="shared" si="10"/>
        <v>416.66666666666669</v>
      </c>
      <c r="G94" s="86">
        <f t="shared" si="11"/>
        <v>67499.999999999622</v>
      </c>
    </row>
    <row r="95" spans="2:7">
      <c r="B95" s="79">
        <f t="shared" si="6"/>
        <v>44501</v>
      </c>
      <c r="C95" s="80">
        <f t="shared" si="7"/>
        <v>79</v>
      </c>
      <c r="D95" s="81">
        <f t="shared" si="8"/>
        <v>691.67002206292898</v>
      </c>
      <c r="E95" s="81">
        <f t="shared" si="9"/>
        <v>275.00335539626229</v>
      </c>
      <c r="F95" s="81">
        <f t="shared" si="10"/>
        <v>416.66666666666669</v>
      </c>
      <c r="G95" s="81">
        <f t="shared" si="11"/>
        <v>67083.33333333295</v>
      </c>
    </row>
    <row r="96" spans="2:7">
      <c r="B96" s="82">
        <f t="shared" si="6"/>
        <v>44531</v>
      </c>
      <c r="C96" s="85">
        <f t="shared" si="7"/>
        <v>80</v>
      </c>
      <c r="D96" s="86">
        <f t="shared" si="8"/>
        <v>689.97247048640884</v>
      </c>
      <c r="E96" s="86">
        <f t="shared" si="9"/>
        <v>273.30580381974215</v>
      </c>
      <c r="F96" s="86">
        <f t="shared" si="10"/>
        <v>416.66666666666669</v>
      </c>
      <c r="G96" s="86">
        <f t="shared" si="11"/>
        <v>66666.666666666279</v>
      </c>
    </row>
    <row r="97" spans="2:7">
      <c r="B97" s="79">
        <f t="shared" si="6"/>
        <v>44562</v>
      </c>
      <c r="C97" s="80">
        <f t="shared" si="7"/>
        <v>81</v>
      </c>
      <c r="D97" s="81">
        <f t="shared" si="8"/>
        <v>688.2749189098887</v>
      </c>
      <c r="E97" s="81">
        <f t="shared" si="9"/>
        <v>271.60825224322201</v>
      </c>
      <c r="F97" s="81">
        <f t="shared" si="10"/>
        <v>416.66666666666669</v>
      </c>
      <c r="G97" s="81">
        <f t="shared" si="11"/>
        <v>66249.999999999607</v>
      </c>
    </row>
    <row r="98" spans="2:7">
      <c r="B98" s="82">
        <f t="shared" si="6"/>
        <v>44593</v>
      </c>
      <c r="C98" s="85">
        <f t="shared" si="7"/>
        <v>82</v>
      </c>
      <c r="D98" s="86">
        <f t="shared" si="8"/>
        <v>686.57736733336856</v>
      </c>
      <c r="E98" s="86">
        <f t="shared" si="9"/>
        <v>269.91070066670181</v>
      </c>
      <c r="F98" s="86">
        <f t="shared" si="10"/>
        <v>416.66666666666669</v>
      </c>
      <c r="G98" s="86">
        <f t="shared" si="11"/>
        <v>65833.333333332936</v>
      </c>
    </row>
    <row r="99" spans="2:7">
      <c r="B99" s="79">
        <f t="shared" si="6"/>
        <v>44621</v>
      </c>
      <c r="C99" s="80">
        <f t="shared" si="7"/>
        <v>83</v>
      </c>
      <c r="D99" s="81">
        <f t="shared" si="8"/>
        <v>684.8798157568483</v>
      </c>
      <c r="E99" s="81">
        <f t="shared" si="9"/>
        <v>268.21314909018167</v>
      </c>
      <c r="F99" s="81">
        <f t="shared" si="10"/>
        <v>416.66666666666669</v>
      </c>
      <c r="G99" s="81">
        <f t="shared" si="11"/>
        <v>65416.666666666271</v>
      </c>
    </row>
    <row r="100" spans="2:7">
      <c r="B100" s="82">
        <f t="shared" si="6"/>
        <v>44652</v>
      </c>
      <c r="C100" s="85">
        <f t="shared" si="7"/>
        <v>84</v>
      </c>
      <c r="D100" s="86">
        <f t="shared" si="8"/>
        <v>683.18226418032827</v>
      </c>
      <c r="E100" s="86">
        <f t="shared" si="9"/>
        <v>266.51559751366153</v>
      </c>
      <c r="F100" s="86">
        <f t="shared" si="10"/>
        <v>416.66666666666669</v>
      </c>
      <c r="G100" s="86">
        <f t="shared" si="11"/>
        <v>64999.999999999607</v>
      </c>
    </row>
    <row r="101" spans="2:7">
      <c r="B101" s="79">
        <f t="shared" si="6"/>
        <v>44682</v>
      </c>
      <c r="C101" s="80">
        <f t="shared" si="7"/>
        <v>85</v>
      </c>
      <c r="D101" s="81">
        <f t="shared" si="8"/>
        <v>681.48471260380802</v>
      </c>
      <c r="E101" s="81">
        <f t="shared" si="9"/>
        <v>264.81804593714139</v>
      </c>
      <c r="F101" s="81">
        <f t="shared" si="10"/>
        <v>416.66666666666669</v>
      </c>
      <c r="G101" s="81">
        <f t="shared" si="11"/>
        <v>64583.333333332943</v>
      </c>
    </row>
    <row r="102" spans="2:7">
      <c r="B102" s="82">
        <f t="shared" si="6"/>
        <v>44713</v>
      </c>
      <c r="C102" s="85">
        <f t="shared" si="7"/>
        <v>86</v>
      </c>
      <c r="D102" s="86">
        <f t="shared" si="8"/>
        <v>679.78716102728799</v>
      </c>
      <c r="E102" s="86">
        <f t="shared" si="9"/>
        <v>263.12049436062125</v>
      </c>
      <c r="F102" s="86">
        <f t="shared" si="10"/>
        <v>416.66666666666669</v>
      </c>
      <c r="G102" s="86">
        <f t="shared" si="11"/>
        <v>64166.666666666279</v>
      </c>
    </row>
    <row r="103" spans="2:7">
      <c r="B103" s="79">
        <f t="shared" si="6"/>
        <v>44743</v>
      </c>
      <c r="C103" s="80">
        <f t="shared" si="7"/>
        <v>87</v>
      </c>
      <c r="D103" s="81">
        <f t="shared" si="8"/>
        <v>678.08960945076774</v>
      </c>
      <c r="E103" s="81">
        <f t="shared" si="9"/>
        <v>261.42294278410111</v>
      </c>
      <c r="F103" s="81">
        <f t="shared" si="10"/>
        <v>416.66666666666669</v>
      </c>
      <c r="G103" s="81">
        <f t="shared" si="11"/>
        <v>63749.999999999614</v>
      </c>
    </row>
    <row r="104" spans="2:7">
      <c r="B104" s="82">
        <f t="shared" si="6"/>
        <v>44774</v>
      </c>
      <c r="C104" s="85">
        <f t="shared" si="7"/>
        <v>88</v>
      </c>
      <c r="D104" s="86">
        <f t="shared" si="8"/>
        <v>676.39205787424771</v>
      </c>
      <c r="E104" s="86">
        <f t="shared" si="9"/>
        <v>259.72539120758097</v>
      </c>
      <c r="F104" s="86">
        <f t="shared" si="10"/>
        <v>416.66666666666669</v>
      </c>
      <c r="G104" s="86">
        <f t="shared" si="11"/>
        <v>63333.33333333295</v>
      </c>
    </row>
    <row r="105" spans="2:7">
      <c r="B105" s="79">
        <f t="shared" si="6"/>
        <v>44805</v>
      </c>
      <c r="C105" s="80">
        <f t="shared" si="7"/>
        <v>89</v>
      </c>
      <c r="D105" s="81">
        <f t="shared" si="8"/>
        <v>674.69450629772746</v>
      </c>
      <c r="E105" s="81">
        <f t="shared" si="9"/>
        <v>258.02783963106083</v>
      </c>
      <c r="F105" s="81">
        <f t="shared" si="10"/>
        <v>416.66666666666669</v>
      </c>
      <c r="G105" s="81">
        <f t="shared" si="11"/>
        <v>62916.666666666286</v>
      </c>
    </row>
    <row r="106" spans="2:7">
      <c r="B106" s="82">
        <f t="shared" si="6"/>
        <v>44835</v>
      </c>
      <c r="C106" s="85">
        <f t="shared" si="7"/>
        <v>90</v>
      </c>
      <c r="D106" s="86">
        <f t="shared" si="8"/>
        <v>672.99695472120743</v>
      </c>
      <c r="E106" s="86">
        <f t="shared" si="9"/>
        <v>256.33028805454069</v>
      </c>
      <c r="F106" s="86">
        <f t="shared" si="10"/>
        <v>416.66666666666669</v>
      </c>
      <c r="G106" s="86">
        <f t="shared" si="11"/>
        <v>62499.999999999622</v>
      </c>
    </row>
    <row r="107" spans="2:7">
      <c r="B107" s="79">
        <f t="shared" si="6"/>
        <v>44866</v>
      </c>
      <c r="C107" s="80">
        <f t="shared" si="7"/>
        <v>91</v>
      </c>
      <c r="D107" s="81">
        <f t="shared" si="8"/>
        <v>671.29940314468718</v>
      </c>
      <c r="E107" s="81">
        <f t="shared" si="9"/>
        <v>254.63273647802055</v>
      </c>
      <c r="F107" s="81">
        <f t="shared" si="10"/>
        <v>416.66666666666669</v>
      </c>
      <c r="G107" s="81">
        <f t="shared" si="11"/>
        <v>62083.333333332957</v>
      </c>
    </row>
    <row r="108" spans="2:7">
      <c r="B108" s="82">
        <f t="shared" si="6"/>
        <v>44896</v>
      </c>
      <c r="C108" s="85">
        <f t="shared" si="7"/>
        <v>92</v>
      </c>
      <c r="D108" s="86">
        <f t="shared" si="8"/>
        <v>669.60185156816715</v>
      </c>
      <c r="E108" s="86">
        <f t="shared" si="9"/>
        <v>252.93518490150041</v>
      </c>
      <c r="F108" s="86">
        <f t="shared" si="10"/>
        <v>416.66666666666669</v>
      </c>
      <c r="G108" s="86">
        <f t="shared" si="11"/>
        <v>61666.666666666293</v>
      </c>
    </row>
    <row r="109" spans="2:7">
      <c r="B109" s="79">
        <f t="shared" si="6"/>
        <v>44927</v>
      </c>
      <c r="C109" s="80">
        <f t="shared" si="7"/>
        <v>93</v>
      </c>
      <c r="D109" s="81">
        <f t="shared" si="8"/>
        <v>667.90429999164689</v>
      </c>
      <c r="E109" s="81">
        <f t="shared" si="9"/>
        <v>251.23763332498027</v>
      </c>
      <c r="F109" s="81">
        <f t="shared" si="10"/>
        <v>416.66666666666669</v>
      </c>
      <c r="G109" s="81">
        <f t="shared" si="11"/>
        <v>61249.999999999629</v>
      </c>
    </row>
    <row r="110" spans="2:7">
      <c r="B110" s="82">
        <f t="shared" si="6"/>
        <v>44958</v>
      </c>
      <c r="C110" s="85">
        <f t="shared" si="7"/>
        <v>94</v>
      </c>
      <c r="D110" s="86">
        <f t="shared" si="8"/>
        <v>666.20674841512687</v>
      </c>
      <c r="E110" s="86">
        <f t="shared" si="9"/>
        <v>249.54008174846012</v>
      </c>
      <c r="F110" s="86">
        <f t="shared" si="10"/>
        <v>416.66666666666669</v>
      </c>
      <c r="G110" s="86">
        <f t="shared" si="11"/>
        <v>60833.333333332965</v>
      </c>
    </row>
    <row r="111" spans="2:7">
      <c r="B111" s="79">
        <f t="shared" si="6"/>
        <v>44986</v>
      </c>
      <c r="C111" s="80">
        <f t="shared" si="7"/>
        <v>95</v>
      </c>
      <c r="D111" s="81">
        <f t="shared" si="8"/>
        <v>664.50919683860673</v>
      </c>
      <c r="E111" s="81">
        <f t="shared" si="9"/>
        <v>247.84253017194001</v>
      </c>
      <c r="F111" s="81">
        <f t="shared" si="10"/>
        <v>416.66666666666669</v>
      </c>
      <c r="G111" s="81">
        <f t="shared" si="11"/>
        <v>60416.6666666663</v>
      </c>
    </row>
    <row r="112" spans="2:7">
      <c r="B112" s="82">
        <f t="shared" si="6"/>
        <v>45017</v>
      </c>
      <c r="C112" s="85">
        <f t="shared" si="7"/>
        <v>96</v>
      </c>
      <c r="D112" s="86">
        <f t="shared" si="8"/>
        <v>662.81164526208659</v>
      </c>
      <c r="E112" s="86">
        <f t="shared" si="9"/>
        <v>246.14497859541987</v>
      </c>
      <c r="F112" s="86">
        <f t="shared" si="10"/>
        <v>416.66666666666669</v>
      </c>
      <c r="G112" s="86">
        <f t="shared" si="11"/>
        <v>59999.999999999636</v>
      </c>
    </row>
    <row r="113" spans="2:7">
      <c r="B113" s="79">
        <f t="shared" si="6"/>
        <v>45047</v>
      </c>
      <c r="C113" s="80">
        <f t="shared" si="7"/>
        <v>97</v>
      </c>
      <c r="D113" s="81">
        <f t="shared" si="8"/>
        <v>661.11409368556644</v>
      </c>
      <c r="E113" s="81">
        <f t="shared" si="9"/>
        <v>244.44742701889973</v>
      </c>
      <c r="F113" s="81">
        <f t="shared" si="10"/>
        <v>416.66666666666669</v>
      </c>
      <c r="G113" s="81">
        <f t="shared" si="11"/>
        <v>59583.333333332972</v>
      </c>
    </row>
    <row r="114" spans="2:7">
      <c r="B114" s="82">
        <f t="shared" si="6"/>
        <v>45078</v>
      </c>
      <c r="C114" s="85">
        <f t="shared" si="7"/>
        <v>98</v>
      </c>
      <c r="D114" s="86">
        <f t="shared" si="8"/>
        <v>659.4165421090463</v>
      </c>
      <c r="E114" s="86">
        <f t="shared" si="9"/>
        <v>242.74987544237959</v>
      </c>
      <c r="F114" s="86">
        <f t="shared" si="10"/>
        <v>416.66666666666669</v>
      </c>
      <c r="G114" s="86">
        <f t="shared" si="11"/>
        <v>59166.666666666308</v>
      </c>
    </row>
    <row r="115" spans="2:7">
      <c r="B115" s="79">
        <f t="shared" si="6"/>
        <v>45108</v>
      </c>
      <c r="C115" s="80">
        <f t="shared" si="7"/>
        <v>99</v>
      </c>
      <c r="D115" s="81">
        <f t="shared" si="8"/>
        <v>657.71899053252616</v>
      </c>
      <c r="E115" s="81">
        <f t="shared" si="9"/>
        <v>241.05232386585945</v>
      </c>
      <c r="F115" s="81">
        <f t="shared" si="10"/>
        <v>416.66666666666669</v>
      </c>
      <c r="G115" s="81">
        <f t="shared" si="11"/>
        <v>58749.999999999643</v>
      </c>
    </row>
    <row r="116" spans="2:7">
      <c r="B116" s="82">
        <f t="shared" si="6"/>
        <v>45139</v>
      </c>
      <c r="C116" s="85">
        <f t="shared" si="7"/>
        <v>100</v>
      </c>
      <c r="D116" s="86">
        <f t="shared" si="8"/>
        <v>656.02143895600602</v>
      </c>
      <c r="E116" s="86">
        <f t="shared" si="9"/>
        <v>239.35477228933931</v>
      </c>
      <c r="F116" s="86">
        <f t="shared" si="10"/>
        <v>416.66666666666669</v>
      </c>
      <c r="G116" s="86">
        <f t="shared" si="11"/>
        <v>58333.333333332979</v>
      </c>
    </row>
    <row r="117" spans="2:7">
      <c r="B117" s="79">
        <f t="shared" si="6"/>
        <v>45170</v>
      </c>
      <c r="C117" s="80">
        <f t="shared" si="7"/>
        <v>101</v>
      </c>
      <c r="D117" s="81">
        <f t="shared" si="8"/>
        <v>654.32388737948588</v>
      </c>
      <c r="E117" s="81">
        <f t="shared" si="9"/>
        <v>237.65722071281917</v>
      </c>
      <c r="F117" s="81">
        <f t="shared" si="10"/>
        <v>416.66666666666669</v>
      </c>
      <c r="G117" s="81">
        <f t="shared" si="11"/>
        <v>57916.666666666315</v>
      </c>
    </row>
    <row r="118" spans="2:7">
      <c r="B118" s="82">
        <f t="shared" si="6"/>
        <v>45200</v>
      </c>
      <c r="C118" s="85">
        <f t="shared" si="7"/>
        <v>102</v>
      </c>
      <c r="D118" s="86">
        <f t="shared" si="8"/>
        <v>652.62633580296574</v>
      </c>
      <c r="E118" s="86">
        <f t="shared" si="9"/>
        <v>235.95966913629903</v>
      </c>
      <c r="F118" s="86">
        <f t="shared" si="10"/>
        <v>416.66666666666669</v>
      </c>
      <c r="G118" s="86">
        <f t="shared" si="11"/>
        <v>57499.999999999651</v>
      </c>
    </row>
    <row r="119" spans="2:7">
      <c r="B119" s="79">
        <f t="shared" si="6"/>
        <v>45231</v>
      </c>
      <c r="C119" s="80">
        <f t="shared" si="7"/>
        <v>103</v>
      </c>
      <c r="D119" s="81">
        <f t="shared" si="8"/>
        <v>650.9287842264456</v>
      </c>
      <c r="E119" s="81">
        <f t="shared" si="9"/>
        <v>234.26211755977891</v>
      </c>
      <c r="F119" s="81">
        <f t="shared" si="10"/>
        <v>416.66666666666669</v>
      </c>
      <c r="G119" s="81">
        <f t="shared" si="11"/>
        <v>57083.333333332987</v>
      </c>
    </row>
    <row r="120" spans="2:7">
      <c r="B120" s="82">
        <f t="shared" si="6"/>
        <v>45261</v>
      </c>
      <c r="C120" s="85">
        <f t="shared" si="7"/>
        <v>104</v>
      </c>
      <c r="D120" s="86">
        <f t="shared" si="8"/>
        <v>649.23123264992546</v>
      </c>
      <c r="E120" s="86">
        <f t="shared" si="9"/>
        <v>232.56456598325877</v>
      </c>
      <c r="F120" s="86">
        <f t="shared" si="10"/>
        <v>416.66666666666669</v>
      </c>
      <c r="G120" s="86">
        <f t="shared" si="11"/>
        <v>56666.666666666322</v>
      </c>
    </row>
    <row r="121" spans="2:7">
      <c r="B121" s="79">
        <f t="shared" si="6"/>
        <v>45292</v>
      </c>
      <c r="C121" s="80">
        <f t="shared" si="7"/>
        <v>105</v>
      </c>
      <c r="D121" s="81">
        <f t="shared" si="8"/>
        <v>647.53368107340532</v>
      </c>
      <c r="E121" s="81">
        <f t="shared" si="9"/>
        <v>230.86701440673863</v>
      </c>
      <c r="F121" s="81">
        <f t="shared" si="10"/>
        <v>416.66666666666669</v>
      </c>
      <c r="G121" s="81">
        <f t="shared" si="11"/>
        <v>56249.999999999658</v>
      </c>
    </row>
    <row r="122" spans="2:7">
      <c r="B122" s="82">
        <f t="shared" si="6"/>
        <v>45323</v>
      </c>
      <c r="C122" s="85">
        <f t="shared" si="7"/>
        <v>106</v>
      </c>
      <c r="D122" s="86">
        <f t="shared" si="8"/>
        <v>645.83612949688518</v>
      </c>
      <c r="E122" s="86">
        <f t="shared" si="9"/>
        <v>229.16946283021849</v>
      </c>
      <c r="F122" s="86">
        <f t="shared" si="10"/>
        <v>416.66666666666669</v>
      </c>
      <c r="G122" s="86">
        <f t="shared" si="11"/>
        <v>55833.333333332994</v>
      </c>
    </row>
    <row r="123" spans="2:7">
      <c r="B123" s="79">
        <f t="shared" si="6"/>
        <v>45352</v>
      </c>
      <c r="C123" s="80">
        <f t="shared" si="7"/>
        <v>107</v>
      </c>
      <c r="D123" s="81">
        <f t="shared" si="8"/>
        <v>644.13857792036504</v>
      </c>
      <c r="E123" s="81">
        <f t="shared" si="9"/>
        <v>227.47191125369835</v>
      </c>
      <c r="F123" s="81">
        <f t="shared" si="10"/>
        <v>416.66666666666669</v>
      </c>
      <c r="G123" s="81">
        <f t="shared" si="11"/>
        <v>55416.66666666633</v>
      </c>
    </row>
    <row r="124" spans="2:7">
      <c r="B124" s="82">
        <f t="shared" si="6"/>
        <v>45383</v>
      </c>
      <c r="C124" s="85">
        <f t="shared" si="7"/>
        <v>108</v>
      </c>
      <c r="D124" s="86">
        <f t="shared" si="8"/>
        <v>642.4410263438449</v>
      </c>
      <c r="E124" s="86">
        <f t="shared" si="9"/>
        <v>225.77435967717821</v>
      </c>
      <c r="F124" s="86">
        <f t="shared" si="10"/>
        <v>416.66666666666669</v>
      </c>
      <c r="G124" s="86">
        <f t="shared" si="11"/>
        <v>54999.999999999665</v>
      </c>
    </row>
    <row r="125" spans="2:7">
      <c r="B125" s="79">
        <f t="shared" si="6"/>
        <v>45413</v>
      </c>
      <c r="C125" s="80">
        <f t="shared" si="7"/>
        <v>109</v>
      </c>
      <c r="D125" s="81">
        <f t="shared" si="8"/>
        <v>640.74347476732476</v>
      </c>
      <c r="E125" s="81">
        <f t="shared" si="9"/>
        <v>224.07680810065807</v>
      </c>
      <c r="F125" s="81">
        <f t="shared" si="10"/>
        <v>416.66666666666669</v>
      </c>
      <c r="G125" s="81">
        <f t="shared" si="11"/>
        <v>54583.333333333001</v>
      </c>
    </row>
    <row r="126" spans="2:7">
      <c r="B126" s="82">
        <f t="shared" si="6"/>
        <v>45444</v>
      </c>
      <c r="C126" s="85">
        <f t="shared" si="7"/>
        <v>110</v>
      </c>
      <c r="D126" s="86">
        <f t="shared" si="8"/>
        <v>639.04592319080461</v>
      </c>
      <c r="E126" s="86">
        <f t="shared" si="9"/>
        <v>222.37925652413793</v>
      </c>
      <c r="F126" s="86">
        <f t="shared" si="10"/>
        <v>416.66666666666669</v>
      </c>
      <c r="G126" s="86">
        <f t="shared" si="11"/>
        <v>54166.666666666337</v>
      </c>
    </row>
    <row r="127" spans="2:7">
      <c r="B127" s="79">
        <f t="shared" si="6"/>
        <v>45474</v>
      </c>
      <c r="C127" s="80">
        <f t="shared" si="7"/>
        <v>111</v>
      </c>
      <c r="D127" s="81">
        <f t="shared" si="8"/>
        <v>637.34837161428447</v>
      </c>
      <c r="E127" s="81">
        <f t="shared" si="9"/>
        <v>220.68170494761782</v>
      </c>
      <c r="F127" s="81">
        <f t="shared" si="10"/>
        <v>416.66666666666669</v>
      </c>
      <c r="G127" s="81">
        <f t="shared" si="11"/>
        <v>53749.999999999673</v>
      </c>
    </row>
    <row r="128" spans="2:7">
      <c r="B128" s="82">
        <f t="shared" si="6"/>
        <v>45505</v>
      </c>
      <c r="C128" s="85">
        <f t="shared" si="7"/>
        <v>112</v>
      </c>
      <c r="D128" s="86">
        <f t="shared" si="8"/>
        <v>635.65082003776433</v>
      </c>
      <c r="E128" s="86">
        <f t="shared" si="9"/>
        <v>218.98415337109768</v>
      </c>
      <c r="F128" s="86">
        <f t="shared" si="10"/>
        <v>416.66666666666669</v>
      </c>
      <c r="G128" s="86">
        <f t="shared" si="11"/>
        <v>53333.333333333008</v>
      </c>
    </row>
    <row r="129" spans="2:7">
      <c r="B129" s="79">
        <f t="shared" si="6"/>
        <v>45536</v>
      </c>
      <c r="C129" s="80">
        <f t="shared" si="7"/>
        <v>113</v>
      </c>
      <c r="D129" s="81">
        <f t="shared" si="8"/>
        <v>633.95326846124419</v>
      </c>
      <c r="E129" s="81">
        <f t="shared" si="9"/>
        <v>217.28660179457754</v>
      </c>
      <c r="F129" s="81">
        <f t="shared" si="10"/>
        <v>416.66666666666669</v>
      </c>
      <c r="G129" s="81">
        <f t="shared" si="11"/>
        <v>52916.666666666344</v>
      </c>
    </row>
    <row r="130" spans="2:7">
      <c r="B130" s="82">
        <f t="shared" si="6"/>
        <v>45566</v>
      </c>
      <c r="C130" s="85">
        <f t="shared" si="7"/>
        <v>114</v>
      </c>
      <c r="D130" s="86">
        <f t="shared" si="8"/>
        <v>632.25571688472405</v>
      </c>
      <c r="E130" s="86">
        <f t="shared" si="9"/>
        <v>215.58905021805739</v>
      </c>
      <c r="F130" s="86">
        <f t="shared" si="10"/>
        <v>416.66666666666669</v>
      </c>
      <c r="G130" s="86">
        <f t="shared" si="11"/>
        <v>52499.99999999968</v>
      </c>
    </row>
    <row r="131" spans="2:7">
      <c r="B131" s="79">
        <f t="shared" si="6"/>
        <v>45597</v>
      </c>
      <c r="C131" s="80">
        <f t="shared" si="7"/>
        <v>115</v>
      </c>
      <c r="D131" s="81">
        <f t="shared" si="8"/>
        <v>630.55816530820391</v>
      </c>
      <c r="E131" s="81">
        <f t="shared" si="9"/>
        <v>213.89149864153725</v>
      </c>
      <c r="F131" s="81">
        <f t="shared" si="10"/>
        <v>416.66666666666669</v>
      </c>
      <c r="G131" s="81">
        <f t="shared" si="11"/>
        <v>52083.333333333016</v>
      </c>
    </row>
    <row r="132" spans="2:7">
      <c r="B132" s="82">
        <f t="shared" si="6"/>
        <v>45627</v>
      </c>
      <c r="C132" s="85">
        <f t="shared" si="7"/>
        <v>116</v>
      </c>
      <c r="D132" s="86">
        <f t="shared" si="8"/>
        <v>628.86061373168377</v>
      </c>
      <c r="E132" s="86">
        <f t="shared" si="9"/>
        <v>212.19394706501711</v>
      </c>
      <c r="F132" s="86">
        <f t="shared" si="10"/>
        <v>416.66666666666669</v>
      </c>
      <c r="G132" s="86">
        <f t="shared" si="11"/>
        <v>51666.666666666351</v>
      </c>
    </row>
    <row r="133" spans="2:7">
      <c r="B133" s="79">
        <f t="shared" si="6"/>
        <v>45658</v>
      </c>
      <c r="C133" s="80">
        <f t="shared" si="7"/>
        <v>117</v>
      </c>
      <c r="D133" s="81">
        <f t="shared" si="8"/>
        <v>627.16306215516363</v>
      </c>
      <c r="E133" s="81">
        <f t="shared" si="9"/>
        <v>210.49639548849697</v>
      </c>
      <c r="F133" s="81">
        <f t="shared" si="10"/>
        <v>416.66666666666669</v>
      </c>
      <c r="G133" s="81">
        <f t="shared" si="11"/>
        <v>51249.999999999687</v>
      </c>
    </row>
    <row r="134" spans="2:7">
      <c r="B134" s="82">
        <f t="shared" si="6"/>
        <v>45689</v>
      </c>
      <c r="C134" s="85">
        <f t="shared" si="7"/>
        <v>118</v>
      </c>
      <c r="D134" s="86">
        <f t="shared" si="8"/>
        <v>625.46551057864349</v>
      </c>
      <c r="E134" s="86">
        <f t="shared" si="9"/>
        <v>208.79884391197683</v>
      </c>
      <c r="F134" s="86">
        <f t="shared" si="10"/>
        <v>416.66666666666669</v>
      </c>
      <c r="G134" s="86">
        <f t="shared" si="11"/>
        <v>50833.333333333023</v>
      </c>
    </row>
    <row r="135" spans="2:7">
      <c r="B135" s="79">
        <f t="shared" si="6"/>
        <v>45717</v>
      </c>
      <c r="C135" s="80">
        <f t="shared" si="7"/>
        <v>119</v>
      </c>
      <c r="D135" s="81">
        <f t="shared" si="8"/>
        <v>623.76795900212335</v>
      </c>
      <c r="E135" s="81">
        <f t="shared" si="9"/>
        <v>207.10129233545669</v>
      </c>
      <c r="F135" s="81">
        <f t="shared" si="10"/>
        <v>416.66666666666669</v>
      </c>
      <c r="G135" s="81">
        <f t="shared" si="11"/>
        <v>50416.666666666359</v>
      </c>
    </row>
    <row r="136" spans="2:7">
      <c r="B136" s="82">
        <f t="shared" si="6"/>
        <v>45748</v>
      </c>
      <c r="C136" s="85">
        <f t="shared" si="7"/>
        <v>120</v>
      </c>
      <c r="D136" s="86">
        <f t="shared" si="8"/>
        <v>622.07040742560321</v>
      </c>
      <c r="E136" s="86">
        <f t="shared" si="9"/>
        <v>205.40374075893658</v>
      </c>
      <c r="F136" s="86">
        <f t="shared" si="10"/>
        <v>416.66666666666669</v>
      </c>
      <c r="G136" s="86">
        <f t="shared" si="11"/>
        <v>49999.999999999694</v>
      </c>
    </row>
    <row r="137" spans="2:7">
      <c r="B137" s="79">
        <f t="shared" si="6"/>
        <v>45778</v>
      </c>
      <c r="C137" s="80">
        <f t="shared" si="7"/>
        <v>121</v>
      </c>
      <c r="D137" s="81">
        <f t="shared" si="8"/>
        <v>620.37285584908318</v>
      </c>
      <c r="E137" s="81">
        <f t="shared" si="9"/>
        <v>203.70618918241644</v>
      </c>
      <c r="F137" s="81">
        <f t="shared" si="10"/>
        <v>416.66666666666669</v>
      </c>
      <c r="G137" s="81">
        <f t="shared" si="11"/>
        <v>49583.33333333303</v>
      </c>
    </row>
    <row r="138" spans="2:7">
      <c r="B138" s="82">
        <f t="shared" si="6"/>
        <v>45809</v>
      </c>
      <c r="C138" s="85">
        <f t="shared" si="7"/>
        <v>122</v>
      </c>
      <c r="D138" s="86">
        <f t="shared" si="8"/>
        <v>618.67530427256293</v>
      </c>
      <c r="E138" s="86">
        <f t="shared" si="9"/>
        <v>202.0086376058963</v>
      </c>
      <c r="F138" s="86">
        <f t="shared" si="10"/>
        <v>416.66666666666669</v>
      </c>
      <c r="G138" s="86">
        <f t="shared" si="11"/>
        <v>49166.666666666366</v>
      </c>
    </row>
    <row r="139" spans="2:7">
      <c r="B139" s="79">
        <f t="shared" si="6"/>
        <v>45839</v>
      </c>
      <c r="C139" s="80">
        <f t="shared" si="7"/>
        <v>123</v>
      </c>
      <c r="D139" s="81">
        <f t="shared" si="8"/>
        <v>616.9777526960429</v>
      </c>
      <c r="E139" s="81">
        <f t="shared" si="9"/>
        <v>200.31108602937616</v>
      </c>
      <c r="F139" s="81">
        <f t="shared" si="10"/>
        <v>416.66666666666669</v>
      </c>
      <c r="G139" s="81">
        <f t="shared" si="11"/>
        <v>48749.999999999702</v>
      </c>
    </row>
    <row r="140" spans="2:7">
      <c r="B140" s="82">
        <f t="shared" si="6"/>
        <v>45870</v>
      </c>
      <c r="C140" s="85">
        <f t="shared" si="7"/>
        <v>124</v>
      </c>
      <c r="D140" s="86">
        <f t="shared" si="8"/>
        <v>615.28020111952264</v>
      </c>
      <c r="E140" s="86">
        <f t="shared" si="9"/>
        <v>198.61353445285602</v>
      </c>
      <c r="F140" s="86">
        <f t="shared" si="10"/>
        <v>416.66666666666669</v>
      </c>
      <c r="G140" s="86">
        <f t="shared" si="11"/>
        <v>48333.333333333037</v>
      </c>
    </row>
    <row r="141" spans="2:7">
      <c r="B141" s="79">
        <f t="shared" si="6"/>
        <v>45901</v>
      </c>
      <c r="C141" s="80">
        <f t="shared" si="7"/>
        <v>125</v>
      </c>
      <c r="D141" s="81">
        <f t="shared" si="8"/>
        <v>613.58264954300262</v>
      </c>
      <c r="E141" s="81">
        <f t="shared" si="9"/>
        <v>196.91598287633587</v>
      </c>
      <c r="F141" s="81">
        <f t="shared" si="10"/>
        <v>416.66666666666669</v>
      </c>
      <c r="G141" s="81">
        <f t="shared" si="11"/>
        <v>47916.666666666373</v>
      </c>
    </row>
    <row r="142" spans="2:7">
      <c r="B142" s="82">
        <f t="shared" si="6"/>
        <v>45931</v>
      </c>
      <c r="C142" s="85">
        <f t="shared" si="7"/>
        <v>126</v>
      </c>
      <c r="D142" s="86">
        <f t="shared" si="8"/>
        <v>611.88509796648236</v>
      </c>
      <c r="E142" s="86">
        <f t="shared" si="9"/>
        <v>195.21843129981573</v>
      </c>
      <c r="F142" s="86">
        <f t="shared" si="10"/>
        <v>416.66666666666669</v>
      </c>
      <c r="G142" s="86">
        <f t="shared" si="11"/>
        <v>47499.999999999709</v>
      </c>
    </row>
    <row r="143" spans="2:7">
      <c r="B143" s="79">
        <f t="shared" si="6"/>
        <v>45962</v>
      </c>
      <c r="C143" s="80">
        <f t="shared" si="7"/>
        <v>127</v>
      </c>
      <c r="D143" s="81">
        <f t="shared" si="8"/>
        <v>610.18754638996234</v>
      </c>
      <c r="E143" s="81">
        <f t="shared" si="9"/>
        <v>193.52087972329559</v>
      </c>
      <c r="F143" s="81">
        <f t="shared" si="10"/>
        <v>416.66666666666669</v>
      </c>
      <c r="G143" s="81">
        <f t="shared" si="11"/>
        <v>47083.333333333045</v>
      </c>
    </row>
    <row r="144" spans="2:7">
      <c r="B144" s="82">
        <f t="shared" si="6"/>
        <v>45992</v>
      </c>
      <c r="C144" s="85">
        <f t="shared" si="7"/>
        <v>128</v>
      </c>
      <c r="D144" s="86">
        <f t="shared" si="8"/>
        <v>608.48999481344219</v>
      </c>
      <c r="E144" s="86">
        <f t="shared" si="9"/>
        <v>191.82332814677548</v>
      </c>
      <c r="F144" s="86">
        <f t="shared" si="10"/>
        <v>416.66666666666669</v>
      </c>
      <c r="G144" s="86">
        <f t="shared" si="11"/>
        <v>46666.66666666638</v>
      </c>
    </row>
    <row r="145" spans="2:7">
      <c r="B145" s="79">
        <f t="shared" si="6"/>
        <v>46023</v>
      </c>
      <c r="C145" s="80">
        <f t="shared" si="7"/>
        <v>129</v>
      </c>
      <c r="D145" s="81">
        <f t="shared" si="8"/>
        <v>606.79244323692205</v>
      </c>
      <c r="E145" s="81">
        <f t="shared" si="9"/>
        <v>190.12577657025534</v>
      </c>
      <c r="F145" s="81">
        <f t="shared" si="10"/>
        <v>416.66666666666669</v>
      </c>
      <c r="G145" s="81">
        <f t="shared" si="11"/>
        <v>46249.999999999716</v>
      </c>
    </row>
    <row r="146" spans="2:7">
      <c r="B146" s="82">
        <f t="shared" ref="B146:B209" si="12">EDATE(B145,1)</f>
        <v>46054</v>
      </c>
      <c r="C146" s="85">
        <f t="shared" ref="C146:C209" si="13">IF(OR(C145="",C145&gt;=$E$9),"",C145+1)</f>
        <v>130</v>
      </c>
      <c r="D146" s="86">
        <f t="shared" ref="D146:D209" si="14">F146+E146</f>
        <v>605.09489166040191</v>
      </c>
      <c r="E146" s="86">
        <f t="shared" ref="E146:E209" si="15">G145*((1+E$6)^(1/12)-1)</f>
        <v>188.4282249937352</v>
      </c>
      <c r="F146" s="86">
        <f t="shared" ref="F146:F209" si="16">E$5/(E$7*E$8)</f>
        <v>416.66666666666669</v>
      </c>
      <c r="G146" s="86">
        <f t="shared" ref="G146:G209" si="17">G145-F146</f>
        <v>45833.333333333052</v>
      </c>
    </row>
    <row r="147" spans="2:7">
      <c r="B147" s="79">
        <f t="shared" si="12"/>
        <v>46082</v>
      </c>
      <c r="C147" s="80">
        <f t="shared" si="13"/>
        <v>131</v>
      </c>
      <c r="D147" s="81">
        <f t="shared" si="14"/>
        <v>603.39734008388177</v>
      </c>
      <c r="E147" s="81">
        <f t="shared" si="15"/>
        <v>186.73067341721506</v>
      </c>
      <c r="F147" s="81">
        <f t="shared" si="16"/>
        <v>416.66666666666669</v>
      </c>
      <c r="G147" s="81">
        <f t="shared" si="17"/>
        <v>45416.666666666388</v>
      </c>
    </row>
    <row r="148" spans="2:7">
      <c r="B148" s="82">
        <f t="shared" si="12"/>
        <v>46113</v>
      </c>
      <c r="C148" s="85">
        <f t="shared" si="13"/>
        <v>132</v>
      </c>
      <c r="D148" s="86">
        <f t="shared" si="14"/>
        <v>601.69978850736163</v>
      </c>
      <c r="E148" s="86">
        <f t="shared" si="15"/>
        <v>185.03312184069492</v>
      </c>
      <c r="F148" s="86">
        <f t="shared" si="16"/>
        <v>416.66666666666669</v>
      </c>
      <c r="G148" s="86">
        <f t="shared" si="17"/>
        <v>44999.999999999724</v>
      </c>
    </row>
    <row r="149" spans="2:7">
      <c r="B149" s="79">
        <f t="shared" si="12"/>
        <v>46143</v>
      </c>
      <c r="C149" s="80">
        <f t="shared" si="13"/>
        <v>133</v>
      </c>
      <c r="D149" s="81">
        <f t="shared" si="14"/>
        <v>600.00223693084149</v>
      </c>
      <c r="E149" s="81">
        <f t="shared" si="15"/>
        <v>183.33557026417478</v>
      </c>
      <c r="F149" s="81">
        <f t="shared" si="16"/>
        <v>416.66666666666669</v>
      </c>
      <c r="G149" s="81">
        <f t="shared" si="17"/>
        <v>44583.333333333059</v>
      </c>
    </row>
    <row r="150" spans="2:7">
      <c r="B150" s="82">
        <f t="shared" si="12"/>
        <v>46174</v>
      </c>
      <c r="C150" s="85">
        <f t="shared" si="13"/>
        <v>134</v>
      </c>
      <c r="D150" s="86">
        <f t="shared" si="14"/>
        <v>598.30468535432135</v>
      </c>
      <c r="E150" s="86">
        <f t="shared" si="15"/>
        <v>181.63801868765464</v>
      </c>
      <c r="F150" s="86">
        <f t="shared" si="16"/>
        <v>416.66666666666669</v>
      </c>
      <c r="G150" s="86">
        <f t="shared" si="17"/>
        <v>44166.666666666395</v>
      </c>
    </row>
    <row r="151" spans="2:7">
      <c r="B151" s="79">
        <f t="shared" si="12"/>
        <v>46204</v>
      </c>
      <c r="C151" s="80">
        <f t="shared" si="13"/>
        <v>135</v>
      </c>
      <c r="D151" s="81">
        <f t="shared" si="14"/>
        <v>596.60713377780121</v>
      </c>
      <c r="E151" s="81">
        <f t="shared" si="15"/>
        <v>179.9404671111345</v>
      </c>
      <c r="F151" s="81">
        <f t="shared" si="16"/>
        <v>416.66666666666669</v>
      </c>
      <c r="G151" s="81">
        <f t="shared" si="17"/>
        <v>43749.999999999731</v>
      </c>
    </row>
    <row r="152" spans="2:7">
      <c r="B152" s="82">
        <f t="shared" si="12"/>
        <v>46235</v>
      </c>
      <c r="C152" s="85">
        <f t="shared" si="13"/>
        <v>136</v>
      </c>
      <c r="D152" s="86">
        <f t="shared" si="14"/>
        <v>594.90958220128107</v>
      </c>
      <c r="E152" s="86">
        <f t="shared" si="15"/>
        <v>178.24291553461435</v>
      </c>
      <c r="F152" s="86">
        <f t="shared" si="16"/>
        <v>416.66666666666669</v>
      </c>
      <c r="G152" s="86">
        <f t="shared" si="17"/>
        <v>43333.333333333067</v>
      </c>
    </row>
    <row r="153" spans="2:7">
      <c r="B153" s="79">
        <f t="shared" si="12"/>
        <v>46266</v>
      </c>
      <c r="C153" s="80">
        <f t="shared" si="13"/>
        <v>137</v>
      </c>
      <c r="D153" s="81">
        <f t="shared" si="14"/>
        <v>593.21203062476093</v>
      </c>
      <c r="E153" s="81">
        <f t="shared" si="15"/>
        <v>176.54536395809424</v>
      </c>
      <c r="F153" s="81">
        <f t="shared" si="16"/>
        <v>416.66666666666669</v>
      </c>
      <c r="G153" s="81">
        <f t="shared" si="17"/>
        <v>42916.666666666402</v>
      </c>
    </row>
    <row r="154" spans="2:7">
      <c r="B154" s="82">
        <f t="shared" si="12"/>
        <v>46296</v>
      </c>
      <c r="C154" s="85">
        <f t="shared" si="13"/>
        <v>138</v>
      </c>
      <c r="D154" s="86">
        <f t="shared" si="14"/>
        <v>591.51447904824079</v>
      </c>
      <c r="E154" s="86">
        <f t="shared" si="15"/>
        <v>174.8478123815741</v>
      </c>
      <c r="F154" s="86">
        <f t="shared" si="16"/>
        <v>416.66666666666669</v>
      </c>
      <c r="G154" s="86">
        <f t="shared" si="17"/>
        <v>42499.999999999738</v>
      </c>
    </row>
    <row r="155" spans="2:7">
      <c r="B155" s="79">
        <f t="shared" si="12"/>
        <v>46327</v>
      </c>
      <c r="C155" s="80">
        <f t="shared" si="13"/>
        <v>139</v>
      </c>
      <c r="D155" s="81">
        <f t="shared" si="14"/>
        <v>589.81692747172065</v>
      </c>
      <c r="E155" s="81">
        <f t="shared" si="15"/>
        <v>173.15026080505396</v>
      </c>
      <c r="F155" s="81">
        <f t="shared" si="16"/>
        <v>416.66666666666669</v>
      </c>
      <c r="G155" s="81">
        <f t="shared" si="17"/>
        <v>42083.333333333074</v>
      </c>
    </row>
    <row r="156" spans="2:7">
      <c r="B156" s="82">
        <f t="shared" si="12"/>
        <v>46357</v>
      </c>
      <c r="C156" s="85">
        <f t="shared" si="13"/>
        <v>140</v>
      </c>
      <c r="D156" s="86">
        <f t="shared" si="14"/>
        <v>588.11937589520051</v>
      </c>
      <c r="E156" s="86">
        <f t="shared" si="15"/>
        <v>171.45270922853382</v>
      </c>
      <c r="F156" s="86">
        <f t="shared" si="16"/>
        <v>416.66666666666669</v>
      </c>
      <c r="G156" s="86">
        <f t="shared" si="17"/>
        <v>41666.66666666641</v>
      </c>
    </row>
    <row r="157" spans="2:7">
      <c r="B157" s="79">
        <f t="shared" si="12"/>
        <v>46388</v>
      </c>
      <c r="C157" s="80">
        <f t="shared" si="13"/>
        <v>141</v>
      </c>
      <c r="D157" s="81">
        <f t="shared" si="14"/>
        <v>586.42182431868036</v>
      </c>
      <c r="E157" s="81">
        <f t="shared" si="15"/>
        <v>169.75515765201368</v>
      </c>
      <c r="F157" s="81">
        <f t="shared" si="16"/>
        <v>416.66666666666669</v>
      </c>
      <c r="G157" s="81">
        <f t="shared" si="17"/>
        <v>41249.999999999745</v>
      </c>
    </row>
    <row r="158" spans="2:7">
      <c r="B158" s="82">
        <f t="shared" si="12"/>
        <v>46419</v>
      </c>
      <c r="C158" s="85">
        <f t="shared" si="13"/>
        <v>142</v>
      </c>
      <c r="D158" s="86">
        <f t="shared" si="14"/>
        <v>584.72427274216022</v>
      </c>
      <c r="E158" s="86">
        <f t="shared" si="15"/>
        <v>168.05760607549354</v>
      </c>
      <c r="F158" s="86">
        <f t="shared" si="16"/>
        <v>416.66666666666669</v>
      </c>
      <c r="G158" s="86">
        <f t="shared" si="17"/>
        <v>40833.333333333081</v>
      </c>
    </row>
    <row r="159" spans="2:7">
      <c r="B159" s="79">
        <f t="shared" si="12"/>
        <v>46447</v>
      </c>
      <c r="C159" s="80">
        <f t="shared" si="13"/>
        <v>143</v>
      </c>
      <c r="D159" s="81">
        <f t="shared" si="14"/>
        <v>583.02672116564008</v>
      </c>
      <c r="E159" s="81">
        <f t="shared" si="15"/>
        <v>166.3600544989734</v>
      </c>
      <c r="F159" s="81">
        <f t="shared" si="16"/>
        <v>416.66666666666669</v>
      </c>
      <c r="G159" s="81">
        <f t="shared" si="17"/>
        <v>40416.666666666417</v>
      </c>
    </row>
    <row r="160" spans="2:7">
      <c r="B160" s="82">
        <f t="shared" si="12"/>
        <v>46478</v>
      </c>
      <c r="C160" s="85">
        <f t="shared" si="13"/>
        <v>144</v>
      </c>
      <c r="D160" s="86">
        <f t="shared" si="14"/>
        <v>581.32916958911994</v>
      </c>
      <c r="E160" s="86">
        <f t="shared" si="15"/>
        <v>164.66250292245326</v>
      </c>
      <c r="F160" s="86">
        <f t="shared" si="16"/>
        <v>416.66666666666669</v>
      </c>
      <c r="G160" s="86">
        <f t="shared" si="17"/>
        <v>39999.999999999753</v>
      </c>
    </row>
    <row r="161" spans="2:7">
      <c r="B161" s="79">
        <f t="shared" si="12"/>
        <v>46508</v>
      </c>
      <c r="C161" s="80">
        <f t="shared" si="13"/>
        <v>145</v>
      </c>
      <c r="D161" s="81">
        <f t="shared" si="14"/>
        <v>579.6316180125998</v>
      </c>
      <c r="E161" s="81">
        <f t="shared" si="15"/>
        <v>162.96495134593314</v>
      </c>
      <c r="F161" s="81">
        <f t="shared" si="16"/>
        <v>416.66666666666669</v>
      </c>
      <c r="G161" s="81">
        <f t="shared" si="17"/>
        <v>39583.333333333088</v>
      </c>
    </row>
    <row r="162" spans="2:7">
      <c r="B162" s="82">
        <f t="shared" si="12"/>
        <v>46539</v>
      </c>
      <c r="C162" s="85">
        <f t="shared" si="13"/>
        <v>146</v>
      </c>
      <c r="D162" s="86">
        <f t="shared" si="14"/>
        <v>577.93406643607966</v>
      </c>
      <c r="E162" s="86">
        <f t="shared" si="15"/>
        <v>161.267399769413</v>
      </c>
      <c r="F162" s="86">
        <f t="shared" si="16"/>
        <v>416.66666666666669</v>
      </c>
      <c r="G162" s="86">
        <f t="shared" si="17"/>
        <v>39166.666666666424</v>
      </c>
    </row>
    <row r="163" spans="2:7">
      <c r="B163" s="79">
        <f t="shared" si="12"/>
        <v>46569</v>
      </c>
      <c r="C163" s="80">
        <f t="shared" si="13"/>
        <v>147</v>
      </c>
      <c r="D163" s="81">
        <f t="shared" si="14"/>
        <v>576.23651485955952</v>
      </c>
      <c r="E163" s="81">
        <f t="shared" si="15"/>
        <v>159.56984819289286</v>
      </c>
      <c r="F163" s="81">
        <f t="shared" si="16"/>
        <v>416.66666666666669</v>
      </c>
      <c r="G163" s="81">
        <f t="shared" si="17"/>
        <v>38749.99999999976</v>
      </c>
    </row>
    <row r="164" spans="2:7">
      <c r="B164" s="82">
        <f t="shared" si="12"/>
        <v>46600</v>
      </c>
      <c r="C164" s="85">
        <f t="shared" si="13"/>
        <v>148</v>
      </c>
      <c r="D164" s="86">
        <f t="shared" si="14"/>
        <v>574.53896328303938</v>
      </c>
      <c r="E164" s="86">
        <f t="shared" si="15"/>
        <v>157.87229661637272</v>
      </c>
      <c r="F164" s="86">
        <f t="shared" si="16"/>
        <v>416.66666666666669</v>
      </c>
      <c r="G164" s="86">
        <f t="shared" si="17"/>
        <v>38333.333333333096</v>
      </c>
    </row>
    <row r="165" spans="2:7">
      <c r="B165" s="79">
        <f t="shared" si="12"/>
        <v>46631</v>
      </c>
      <c r="C165" s="80">
        <f t="shared" si="13"/>
        <v>149</v>
      </c>
      <c r="D165" s="81">
        <f t="shared" si="14"/>
        <v>572.84141170651924</v>
      </c>
      <c r="E165" s="81">
        <f t="shared" si="15"/>
        <v>156.17474503985258</v>
      </c>
      <c r="F165" s="81">
        <f t="shared" si="16"/>
        <v>416.66666666666669</v>
      </c>
      <c r="G165" s="81">
        <f t="shared" si="17"/>
        <v>37916.666666666431</v>
      </c>
    </row>
    <row r="166" spans="2:7">
      <c r="B166" s="82">
        <f t="shared" si="12"/>
        <v>46661</v>
      </c>
      <c r="C166" s="85">
        <f t="shared" si="13"/>
        <v>150</v>
      </c>
      <c r="D166" s="86">
        <f t="shared" si="14"/>
        <v>571.1438601299991</v>
      </c>
      <c r="E166" s="86">
        <f t="shared" si="15"/>
        <v>154.47719346333244</v>
      </c>
      <c r="F166" s="86">
        <f t="shared" si="16"/>
        <v>416.66666666666669</v>
      </c>
      <c r="G166" s="86">
        <f t="shared" si="17"/>
        <v>37499.999999999767</v>
      </c>
    </row>
    <row r="167" spans="2:7">
      <c r="B167" s="79">
        <f t="shared" si="12"/>
        <v>46692</v>
      </c>
      <c r="C167" s="80">
        <f t="shared" si="13"/>
        <v>151</v>
      </c>
      <c r="D167" s="81">
        <f t="shared" si="14"/>
        <v>569.44630855347896</v>
      </c>
      <c r="E167" s="81">
        <f t="shared" si="15"/>
        <v>152.7796418868123</v>
      </c>
      <c r="F167" s="81">
        <f t="shared" si="16"/>
        <v>416.66666666666669</v>
      </c>
      <c r="G167" s="81">
        <f t="shared" si="17"/>
        <v>37083.333333333103</v>
      </c>
    </row>
    <row r="168" spans="2:7">
      <c r="B168" s="82">
        <f t="shared" si="12"/>
        <v>46722</v>
      </c>
      <c r="C168" s="85">
        <f t="shared" si="13"/>
        <v>152</v>
      </c>
      <c r="D168" s="86">
        <f t="shared" si="14"/>
        <v>567.74875697695882</v>
      </c>
      <c r="E168" s="86">
        <f t="shared" si="15"/>
        <v>151.08209031029216</v>
      </c>
      <c r="F168" s="86">
        <f t="shared" si="16"/>
        <v>416.66666666666669</v>
      </c>
      <c r="G168" s="86">
        <f t="shared" si="17"/>
        <v>36666.666666666439</v>
      </c>
    </row>
    <row r="169" spans="2:7">
      <c r="B169" s="79">
        <f t="shared" si="12"/>
        <v>46753</v>
      </c>
      <c r="C169" s="80">
        <f t="shared" si="13"/>
        <v>153</v>
      </c>
      <c r="D169" s="81">
        <f t="shared" si="14"/>
        <v>566.05120540043868</v>
      </c>
      <c r="E169" s="81">
        <f t="shared" si="15"/>
        <v>149.38453873377202</v>
      </c>
      <c r="F169" s="81">
        <f t="shared" si="16"/>
        <v>416.66666666666669</v>
      </c>
      <c r="G169" s="81">
        <f t="shared" si="17"/>
        <v>36249.999999999774</v>
      </c>
    </row>
    <row r="170" spans="2:7">
      <c r="B170" s="82">
        <f t="shared" si="12"/>
        <v>46784</v>
      </c>
      <c r="C170" s="85">
        <f t="shared" si="13"/>
        <v>154</v>
      </c>
      <c r="D170" s="86">
        <f t="shared" si="14"/>
        <v>564.35365382391865</v>
      </c>
      <c r="E170" s="86">
        <f t="shared" si="15"/>
        <v>147.68698715725191</v>
      </c>
      <c r="F170" s="86">
        <f t="shared" si="16"/>
        <v>416.66666666666669</v>
      </c>
      <c r="G170" s="86">
        <f t="shared" si="17"/>
        <v>35833.33333333311</v>
      </c>
    </row>
    <row r="171" spans="2:7">
      <c r="B171" s="79">
        <f t="shared" si="12"/>
        <v>46813</v>
      </c>
      <c r="C171" s="80">
        <f t="shared" si="13"/>
        <v>155</v>
      </c>
      <c r="D171" s="81">
        <f t="shared" si="14"/>
        <v>562.65610224739839</v>
      </c>
      <c r="E171" s="81">
        <f t="shared" si="15"/>
        <v>145.98943558073177</v>
      </c>
      <c r="F171" s="81">
        <f t="shared" si="16"/>
        <v>416.66666666666669</v>
      </c>
      <c r="G171" s="81">
        <f t="shared" si="17"/>
        <v>35416.666666666446</v>
      </c>
    </row>
    <row r="172" spans="2:7">
      <c r="B172" s="82">
        <f t="shared" si="12"/>
        <v>46844</v>
      </c>
      <c r="C172" s="85">
        <f t="shared" si="13"/>
        <v>156</v>
      </c>
      <c r="D172" s="86">
        <f t="shared" si="14"/>
        <v>560.95855067087837</v>
      </c>
      <c r="E172" s="86">
        <f t="shared" si="15"/>
        <v>144.29188400421162</v>
      </c>
      <c r="F172" s="86">
        <f t="shared" si="16"/>
        <v>416.66666666666669</v>
      </c>
      <c r="G172" s="86">
        <f t="shared" si="17"/>
        <v>34999.999999999782</v>
      </c>
    </row>
    <row r="173" spans="2:7">
      <c r="B173" s="79">
        <f t="shared" si="12"/>
        <v>46874</v>
      </c>
      <c r="C173" s="80">
        <f t="shared" si="13"/>
        <v>157</v>
      </c>
      <c r="D173" s="81">
        <f t="shared" si="14"/>
        <v>559.26099909435811</v>
      </c>
      <c r="E173" s="81">
        <f t="shared" si="15"/>
        <v>142.59433242769148</v>
      </c>
      <c r="F173" s="81">
        <f t="shared" si="16"/>
        <v>416.66666666666669</v>
      </c>
      <c r="G173" s="81">
        <f t="shared" si="17"/>
        <v>34583.333333333117</v>
      </c>
    </row>
    <row r="174" spans="2:7">
      <c r="B174" s="82">
        <f t="shared" si="12"/>
        <v>46905</v>
      </c>
      <c r="C174" s="85">
        <f t="shared" si="13"/>
        <v>158</v>
      </c>
      <c r="D174" s="86">
        <f t="shared" si="14"/>
        <v>557.56344751783809</v>
      </c>
      <c r="E174" s="86">
        <f t="shared" si="15"/>
        <v>140.89678085117134</v>
      </c>
      <c r="F174" s="86">
        <f t="shared" si="16"/>
        <v>416.66666666666669</v>
      </c>
      <c r="G174" s="86">
        <f t="shared" si="17"/>
        <v>34166.666666666453</v>
      </c>
    </row>
    <row r="175" spans="2:7">
      <c r="B175" s="79">
        <f t="shared" si="12"/>
        <v>46935</v>
      </c>
      <c r="C175" s="80">
        <f t="shared" si="13"/>
        <v>159</v>
      </c>
      <c r="D175" s="81">
        <f t="shared" si="14"/>
        <v>555.86589594131783</v>
      </c>
      <c r="E175" s="81">
        <f t="shared" si="15"/>
        <v>139.1992292746512</v>
      </c>
      <c r="F175" s="81">
        <f t="shared" si="16"/>
        <v>416.66666666666669</v>
      </c>
      <c r="G175" s="81">
        <f t="shared" si="17"/>
        <v>33749.999999999789</v>
      </c>
    </row>
    <row r="176" spans="2:7">
      <c r="B176" s="82">
        <f t="shared" si="12"/>
        <v>46966</v>
      </c>
      <c r="C176" s="85">
        <f t="shared" si="13"/>
        <v>160</v>
      </c>
      <c r="D176" s="86">
        <f t="shared" si="14"/>
        <v>554.1683443647978</v>
      </c>
      <c r="E176" s="86">
        <f t="shared" si="15"/>
        <v>137.50167769813106</v>
      </c>
      <c r="F176" s="86">
        <f t="shared" si="16"/>
        <v>416.66666666666669</v>
      </c>
      <c r="G176" s="86">
        <f t="shared" si="17"/>
        <v>33333.333333333125</v>
      </c>
    </row>
    <row r="177" spans="2:7">
      <c r="B177" s="79">
        <f t="shared" si="12"/>
        <v>46997</v>
      </c>
      <c r="C177" s="80">
        <f t="shared" si="13"/>
        <v>161</v>
      </c>
      <c r="D177" s="81">
        <f t="shared" si="14"/>
        <v>552.47079278827755</v>
      </c>
      <c r="E177" s="81">
        <f t="shared" si="15"/>
        <v>135.80412612161092</v>
      </c>
      <c r="F177" s="81">
        <f t="shared" si="16"/>
        <v>416.66666666666669</v>
      </c>
      <c r="G177" s="81">
        <f t="shared" si="17"/>
        <v>32916.666666666461</v>
      </c>
    </row>
    <row r="178" spans="2:7">
      <c r="B178" s="82">
        <f t="shared" si="12"/>
        <v>47027</v>
      </c>
      <c r="C178" s="85">
        <f t="shared" si="13"/>
        <v>162</v>
      </c>
      <c r="D178" s="86">
        <f t="shared" si="14"/>
        <v>550.77324121175752</v>
      </c>
      <c r="E178" s="86">
        <f t="shared" si="15"/>
        <v>134.10657454509081</v>
      </c>
      <c r="F178" s="86">
        <f t="shared" si="16"/>
        <v>416.66666666666669</v>
      </c>
      <c r="G178" s="86">
        <f t="shared" si="17"/>
        <v>32499.999999999793</v>
      </c>
    </row>
    <row r="179" spans="2:7">
      <c r="B179" s="79">
        <f t="shared" si="12"/>
        <v>47058</v>
      </c>
      <c r="C179" s="80">
        <f t="shared" si="13"/>
        <v>163</v>
      </c>
      <c r="D179" s="81">
        <f t="shared" si="14"/>
        <v>549.07568963523727</v>
      </c>
      <c r="E179" s="81">
        <f t="shared" si="15"/>
        <v>132.40902296857064</v>
      </c>
      <c r="F179" s="81">
        <f t="shared" si="16"/>
        <v>416.66666666666669</v>
      </c>
      <c r="G179" s="81">
        <f t="shared" si="17"/>
        <v>32083.333333333125</v>
      </c>
    </row>
    <row r="180" spans="2:7">
      <c r="B180" s="82">
        <f t="shared" si="12"/>
        <v>47088</v>
      </c>
      <c r="C180" s="85">
        <f t="shared" si="13"/>
        <v>164</v>
      </c>
      <c r="D180" s="86">
        <f t="shared" si="14"/>
        <v>547.37813805871724</v>
      </c>
      <c r="E180" s="86">
        <f t="shared" si="15"/>
        <v>130.7114713920505</v>
      </c>
      <c r="F180" s="86">
        <f t="shared" si="16"/>
        <v>416.66666666666669</v>
      </c>
      <c r="G180" s="86">
        <f t="shared" si="17"/>
        <v>31666.666666666457</v>
      </c>
    </row>
    <row r="181" spans="2:7">
      <c r="B181" s="79">
        <f t="shared" si="12"/>
        <v>47119</v>
      </c>
      <c r="C181" s="80">
        <f t="shared" si="13"/>
        <v>165</v>
      </c>
      <c r="D181" s="81">
        <f t="shared" si="14"/>
        <v>545.68058648219699</v>
      </c>
      <c r="E181" s="81">
        <f t="shared" si="15"/>
        <v>129.01391981553033</v>
      </c>
      <c r="F181" s="81">
        <f t="shared" si="16"/>
        <v>416.66666666666669</v>
      </c>
      <c r="G181" s="81">
        <f t="shared" si="17"/>
        <v>31249.999999999789</v>
      </c>
    </row>
    <row r="182" spans="2:7">
      <c r="B182" s="82">
        <f t="shared" si="12"/>
        <v>47150</v>
      </c>
      <c r="C182" s="85">
        <f t="shared" si="13"/>
        <v>166</v>
      </c>
      <c r="D182" s="86">
        <f t="shared" si="14"/>
        <v>543.98303490567685</v>
      </c>
      <c r="E182" s="86">
        <f t="shared" si="15"/>
        <v>127.31636823901019</v>
      </c>
      <c r="F182" s="86">
        <f t="shared" si="16"/>
        <v>416.66666666666669</v>
      </c>
      <c r="G182" s="86">
        <f t="shared" si="17"/>
        <v>30833.333333333121</v>
      </c>
    </row>
    <row r="183" spans="2:7">
      <c r="B183" s="79">
        <f t="shared" si="12"/>
        <v>47178</v>
      </c>
      <c r="C183" s="80">
        <f t="shared" si="13"/>
        <v>167</v>
      </c>
      <c r="D183" s="81">
        <f t="shared" si="14"/>
        <v>542.2854833291567</v>
      </c>
      <c r="E183" s="81">
        <f t="shared" si="15"/>
        <v>125.61881666249003</v>
      </c>
      <c r="F183" s="81">
        <f t="shared" si="16"/>
        <v>416.66666666666669</v>
      </c>
      <c r="G183" s="81">
        <f t="shared" si="17"/>
        <v>30416.666666666453</v>
      </c>
    </row>
    <row r="184" spans="2:7">
      <c r="B184" s="82">
        <f t="shared" si="12"/>
        <v>47209</v>
      </c>
      <c r="C184" s="85">
        <f t="shared" si="13"/>
        <v>168</v>
      </c>
      <c r="D184" s="86">
        <f t="shared" si="14"/>
        <v>540.58793175263656</v>
      </c>
      <c r="E184" s="86">
        <f t="shared" si="15"/>
        <v>123.92126508596988</v>
      </c>
      <c r="F184" s="86">
        <f t="shared" si="16"/>
        <v>416.66666666666669</v>
      </c>
      <c r="G184" s="86">
        <f t="shared" si="17"/>
        <v>29999.999999999785</v>
      </c>
    </row>
    <row r="185" spans="2:7">
      <c r="B185" s="79">
        <f t="shared" si="12"/>
        <v>47239</v>
      </c>
      <c r="C185" s="80">
        <f t="shared" si="13"/>
        <v>169</v>
      </c>
      <c r="D185" s="81">
        <f t="shared" si="14"/>
        <v>538.89038017611642</v>
      </c>
      <c r="E185" s="81">
        <f t="shared" si="15"/>
        <v>122.22371350944972</v>
      </c>
      <c r="F185" s="81">
        <f t="shared" si="16"/>
        <v>416.66666666666669</v>
      </c>
      <c r="G185" s="81">
        <f t="shared" si="17"/>
        <v>29583.333333333117</v>
      </c>
    </row>
    <row r="186" spans="2:7">
      <c r="B186" s="82">
        <f t="shared" si="12"/>
        <v>47270</v>
      </c>
      <c r="C186" s="85">
        <f t="shared" si="13"/>
        <v>170</v>
      </c>
      <c r="D186" s="86">
        <f t="shared" si="14"/>
        <v>537.19282859959628</v>
      </c>
      <c r="E186" s="86">
        <f t="shared" si="15"/>
        <v>120.52616193292958</v>
      </c>
      <c r="F186" s="86">
        <f t="shared" si="16"/>
        <v>416.66666666666669</v>
      </c>
      <c r="G186" s="86">
        <f t="shared" si="17"/>
        <v>29166.66666666645</v>
      </c>
    </row>
    <row r="187" spans="2:7">
      <c r="B187" s="79">
        <f t="shared" si="12"/>
        <v>47300</v>
      </c>
      <c r="C187" s="80">
        <f t="shared" si="13"/>
        <v>171</v>
      </c>
      <c r="D187" s="81">
        <f t="shared" si="14"/>
        <v>535.49527702307614</v>
      </c>
      <c r="E187" s="81">
        <f t="shared" si="15"/>
        <v>118.82861035640943</v>
      </c>
      <c r="F187" s="81">
        <f t="shared" si="16"/>
        <v>416.66666666666669</v>
      </c>
      <c r="G187" s="81">
        <f t="shared" si="17"/>
        <v>28749.999999999782</v>
      </c>
    </row>
    <row r="188" spans="2:7">
      <c r="B188" s="82">
        <f t="shared" si="12"/>
        <v>47331</v>
      </c>
      <c r="C188" s="85">
        <f t="shared" si="13"/>
        <v>172</v>
      </c>
      <c r="D188" s="86">
        <f t="shared" si="14"/>
        <v>533.797725446556</v>
      </c>
      <c r="E188" s="86">
        <f t="shared" si="15"/>
        <v>117.13105877988927</v>
      </c>
      <c r="F188" s="86">
        <f t="shared" si="16"/>
        <v>416.66666666666669</v>
      </c>
      <c r="G188" s="86">
        <f t="shared" si="17"/>
        <v>28333.333333333114</v>
      </c>
    </row>
    <row r="189" spans="2:7">
      <c r="B189" s="79">
        <f t="shared" si="12"/>
        <v>47362</v>
      </c>
      <c r="C189" s="80">
        <f t="shared" si="13"/>
        <v>173</v>
      </c>
      <c r="D189" s="81">
        <f t="shared" si="14"/>
        <v>532.10017387003586</v>
      </c>
      <c r="E189" s="81">
        <f t="shared" si="15"/>
        <v>115.43350720336912</v>
      </c>
      <c r="F189" s="81">
        <f t="shared" si="16"/>
        <v>416.66666666666669</v>
      </c>
      <c r="G189" s="81">
        <f t="shared" si="17"/>
        <v>27916.666666666446</v>
      </c>
    </row>
    <row r="190" spans="2:7">
      <c r="B190" s="82">
        <f t="shared" si="12"/>
        <v>47392</v>
      </c>
      <c r="C190" s="85">
        <f t="shared" si="13"/>
        <v>174</v>
      </c>
      <c r="D190" s="86">
        <f t="shared" si="14"/>
        <v>530.40262229351561</v>
      </c>
      <c r="E190" s="86">
        <f t="shared" si="15"/>
        <v>113.73595562684896</v>
      </c>
      <c r="F190" s="86">
        <f t="shared" si="16"/>
        <v>416.66666666666669</v>
      </c>
      <c r="G190" s="86">
        <f t="shared" si="17"/>
        <v>27499.999999999778</v>
      </c>
    </row>
    <row r="191" spans="2:7">
      <c r="B191" s="79">
        <f t="shared" si="12"/>
        <v>47423</v>
      </c>
      <c r="C191" s="80">
        <f t="shared" si="13"/>
        <v>175</v>
      </c>
      <c r="D191" s="81">
        <f t="shared" si="14"/>
        <v>528.70507071699546</v>
      </c>
      <c r="E191" s="81">
        <f t="shared" si="15"/>
        <v>112.03840405032882</v>
      </c>
      <c r="F191" s="81">
        <f t="shared" si="16"/>
        <v>416.66666666666669</v>
      </c>
      <c r="G191" s="81">
        <f t="shared" si="17"/>
        <v>27083.33333333311</v>
      </c>
    </row>
    <row r="192" spans="2:7">
      <c r="B192" s="82">
        <f t="shared" si="12"/>
        <v>47453</v>
      </c>
      <c r="C192" s="85">
        <f t="shared" si="13"/>
        <v>176</v>
      </c>
      <c r="D192" s="86">
        <f t="shared" si="14"/>
        <v>527.00751914047532</v>
      </c>
      <c r="E192" s="86">
        <f t="shared" si="15"/>
        <v>110.34085247380867</v>
      </c>
      <c r="F192" s="86">
        <f t="shared" si="16"/>
        <v>416.66666666666669</v>
      </c>
      <c r="G192" s="86">
        <f t="shared" si="17"/>
        <v>26666.666666666442</v>
      </c>
    </row>
    <row r="193" spans="2:7">
      <c r="B193" s="79">
        <f t="shared" si="12"/>
        <v>47484</v>
      </c>
      <c r="C193" s="80">
        <f t="shared" si="13"/>
        <v>177</v>
      </c>
      <c r="D193" s="81">
        <f t="shared" si="14"/>
        <v>525.30996756395518</v>
      </c>
      <c r="E193" s="81">
        <f t="shared" si="15"/>
        <v>108.64330089728851</v>
      </c>
      <c r="F193" s="81">
        <f t="shared" si="16"/>
        <v>416.66666666666669</v>
      </c>
      <c r="G193" s="81">
        <f t="shared" si="17"/>
        <v>26249.999999999774</v>
      </c>
    </row>
    <row r="194" spans="2:7">
      <c r="B194" s="82">
        <f t="shared" si="12"/>
        <v>47515</v>
      </c>
      <c r="C194" s="85">
        <f t="shared" si="13"/>
        <v>178</v>
      </c>
      <c r="D194" s="86">
        <f t="shared" si="14"/>
        <v>523.61241598743504</v>
      </c>
      <c r="E194" s="86">
        <f t="shared" si="15"/>
        <v>106.94574932076836</v>
      </c>
      <c r="F194" s="86">
        <f t="shared" si="16"/>
        <v>416.66666666666669</v>
      </c>
      <c r="G194" s="86">
        <f t="shared" si="17"/>
        <v>25833.333333333107</v>
      </c>
    </row>
    <row r="195" spans="2:7">
      <c r="B195" s="79">
        <f t="shared" si="12"/>
        <v>47543</v>
      </c>
      <c r="C195" s="80">
        <f t="shared" si="13"/>
        <v>179</v>
      </c>
      <c r="D195" s="81">
        <f t="shared" si="14"/>
        <v>521.9148644109149</v>
      </c>
      <c r="E195" s="81">
        <f t="shared" si="15"/>
        <v>105.2481977442482</v>
      </c>
      <c r="F195" s="81">
        <f t="shared" si="16"/>
        <v>416.66666666666669</v>
      </c>
      <c r="G195" s="81">
        <f t="shared" si="17"/>
        <v>25416.666666666439</v>
      </c>
    </row>
    <row r="196" spans="2:7">
      <c r="B196" s="82">
        <f t="shared" si="12"/>
        <v>47574</v>
      </c>
      <c r="C196" s="85">
        <f t="shared" si="13"/>
        <v>180</v>
      </c>
      <c r="D196" s="86">
        <f t="shared" si="14"/>
        <v>520.21731283439476</v>
      </c>
      <c r="E196" s="86">
        <f t="shared" si="15"/>
        <v>103.55064616772806</v>
      </c>
      <c r="F196" s="86">
        <f t="shared" si="16"/>
        <v>416.66666666666669</v>
      </c>
      <c r="G196" s="86">
        <f t="shared" si="17"/>
        <v>24999.999999999771</v>
      </c>
    </row>
    <row r="197" spans="2:7">
      <c r="B197" s="79">
        <f t="shared" si="12"/>
        <v>47604</v>
      </c>
      <c r="C197" s="80">
        <f t="shared" si="13"/>
        <v>181</v>
      </c>
      <c r="D197" s="81">
        <f t="shared" si="14"/>
        <v>518.51976125787462</v>
      </c>
      <c r="E197" s="81">
        <f t="shared" si="15"/>
        <v>101.85309459120791</v>
      </c>
      <c r="F197" s="81">
        <f t="shared" si="16"/>
        <v>416.66666666666669</v>
      </c>
      <c r="G197" s="81">
        <f t="shared" si="17"/>
        <v>24583.333333333103</v>
      </c>
    </row>
    <row r="198" spans="2:7">
      <c r="B198" s="82">
        <f t="shared" si="12"/>
        <v>47635</v>
      </c>
      <c r="C198" s="85">
        <f t="shared" si="13"/>
        <v>182</v>
      </c>
      <c r="D198" s="86">
        <f t="shared" si="14"/>
        <v>516.82220968135448</v>
      </c>
      <c r="E198" s="86">
        <f t="shared" si="15"/>
        <v>100.15554301468775</v>
      </c>
      <c r="F198" s="86">
        <f t="shared" si="16"/>
        <v>416.66666666666669</v>
      </c>
      <c r="G198" s="86">
        <f t="shared" si="17"/>
        <v>24166.666666666435</v>
      </c>
    </row>
    <row r="199" spans="2:7">
      <c r="B199" s="79">
        <f t="shared" si="12"/>
        <v>47665</v>
      </c>
      <c r="C199" s="80">
        <f t="shared" si="13"/>
        <v>183</v>
      </c>
      <c r="D199" s="81">
        <f t="shared" si="14"/>
        <v>515.12465810483423</v>
      </c>
      <c r="E199" s="81">
        <f t="shared" si="15"/>
        <v>98.457991438167596</v>
      </c>
      <c r="F199" s="81">
        <f t="shared" si="16"/>
        <v>416.66666666666669</v>
      </c>
      <c r="G199" s="81">
        <f t="shared" si="17"/>
        <v>23749.999999999767</v>
      </c>
    </row>
    <row r="200" spans="2:7">
      <c r="B200" s="82">
        <f t="shared" si="12"/>
        <v>47696</v>
      </c>
      <c r="C200" s="85">
        <f t="shared" si="13"/>
        <v>184</v>
      </c>
      <c r="D200" s="86">
        <f t="shared" si="14"/>
        <v>513.42710652831408</v>
      </c>
      <c r="E200" s="86">
        <f t="shared" si="15"/>
        <v>96.760439861647441</v>
      </c>
      <c r="F200" s="86">
        <f t="shared" si="16"/>
        <v>416.66666666666669</v>
      </c>
      <c r="G200" s="86">
        <f t="shared" si="17"/>
        <v>23333.333333333099</v>
      </c>
    </row>
    <row r="201" spans="2:7">
      <c r="B201" s="79">
        <f t="shared" si="12"/>
        <v>47727</v>
      </c>
      <c r="C201" s="80">
        <f t="shared" si="13"/>
        <v>185</v>
      </c>
      <c r="D201" s="81">
        <f t="shared" si="14"/>
        <v>511.729554951794</v>
      </c>
      <c r="E201" s="81">
        <f t="shared" si="15"/>
        <v>95.0628882851273</v>
      </c>
      <c r="F201" s="81">
        <f t="shared" si="16"/>
        <v>416.66666666666669</v>
      </c>
      <c r="G201" s="81">
        <f t="shared" si="17"/>
        <v>22916.666666666431</v>
      </c>
    </row>
    <row r="202" spans="2:7">
      <c r="B202" s="82">
        <f t="shared" si="12"/>
        <v>47757</v>
      </c>
      <c r="C202" s="85">
        <f t="shared" si="13"/>
        <v>186</v>
      </c>
      <c r="D202" s="86">
        <f t="shared" si="14"/>
        <v>510.0320033752738</v>
      </c>
      <c r="E202" s="86">
        <f t="shared" si="15"/>
        <v>93.365336708607146</v>
      </c>
      <c r="F202" s="86">
        <f t="shared" si="16"/>
        <v>416.66666666666669</v>
      </c>
      <c r="G202" s="86">
        <f t="shared" si="17"/>
        <v>22499.999999999764</v>
      </c>
    </row>
    <row r="203" spans="2:7">
      <c r="B203" s="79">
        <f t="shared" si="12"/>
        <v>47788</v>
      </c>
      <c r="C203" s="80">
        <f t="shared" si="13"/>
        <v>187</v>
      </c>
      <c r="D203" s="81">
        <f t="shared" si="14"/>
        <v>508.33445179875366</v>
      </c>
      <c r="E203" s="81">
        <f t="shared" si="15"/>
        <v>91.667785132086991</v>
      </c>
      <c r="F203" s="81">
        <f t="shared" si="16"/>
        <v>416.66666666666669</v>
      </c>
      <c r="G203" s="81">
        <f t="shared" si="17"/>
        <v>22083.333333333096</v>
      </c>
    </row>
    <row r="204" spans="2:7">
      <c r="B204" s="82">
        <f t="shared" si="12"/>
        <v>47818</v>
      </c>
      <c r="C204" s="85">
        <f t="shared" si="13"/>
        <v>188</v>
      </c>
      <c r="D204" s="86">
        <f t="shared" si="14"/>
        <v>506.63690022223352</v>
      </c>
      <c r="E204" s="86">
        <f t="shared" si="15"/>
        <v>89.970233555566836</v>
      </c>
      <c r="F204" s="86">
        <f t="shared" si="16"/>
        <v>416.66666666666669</v>
      </c>
      <c r="G204" s="86">
        <f t="shared" si="17"/>
        <v>21666.666666666428</v>
      </c>
    </row>
    <row r="205" spans="2:7">
      <c r="B205" s="79">
        <f t="shared" si="12"/>
        <v>47849</v>
      </c>
      <c r="C205" s="80">
        <f t="shared" si="13"/>
        <v>189</v>
      </c>
      <c r="D205" s="81">
        <f t="shared" si="14"/>
        <v>504.93934864571338</v>
      </c>
      <c r="E205" s="81">
        <f t="shared" si="15"/>
        <v>88.272681979046681</v>
      </c>
      <c r="F205" s="81">
        <f t="shared" si="16"/>
        <v>416.66666666666669</v>
      </c>
      <c r="G205" s="81">
        <f t="shared" si="17"/>
        <v>21249.99999999976</v>
      </c>
    </row>
    <row r="206" spans="2:7">
      <c r="B206" s="82">
        <f t="shared" si="12"/>
        <v>47880</v>
      </c>
      <c r="C206" s="85">
        <f t="shared" si="13"/>
        <v>190</v>
      </c>
      <c r="D206" s="86">
        <f t="shared" si="14"/>
        <v>503.24179706919324</v>
      </c>
      <c r="E206" s="86">
        <f t="shared" si="15"/>
        <v>86.57513040252654</v>
      </c>
      <c r="F206" s="86">
        <f t="shared" si="16"/>
        <v>416.66666666666669</v>
      </c>
      <c r="G206" s="86">
        <f t="shared" si="17"/>
        <v>20833.333333333092</v>
      </c>
    </row>
    <row r="207" spans="2:7">
      <c r="B207" s="79">
        <f t="shared" si="12"/>
        <v>47908</v>
      </c>
      <c r="C207" s="80">
        <f t="shared" si="13"/>
        <v>191</v>
      </c>
      <c r="D207" s="81">
        <f t="shared" si="14"/>
        <v>501.5442454926731</v>
      </c>
      <c r="E207" s="81">
        <f t="shared" si="15"/>
        <v>84.877578826006385</v>
      </c>
      <c r="F207" s="81">
        <f t="shared" si="16"/>
        <v>416.66666666666669</v>
      </c>
      <c r="G207" s="81">
        <f t="shared" si="17"/>
        <v>20416.666666666424</v>
      </c>
    </row>
    <row r="208" spans="2:7">
      <c r="B208" s="82">
        <f t="shared" si="12"/>
        <v>47939</v>
      </c>
      <c r="C208" s="85">
        <f t="shared" si="13"/>
        <v>192</v>
      </c>
      <c r="D208" s="86">
        <f t="shared" si="14"/>
        <v>499.8466939161529</v>
      </c>
      <c r="E208" s="86">
        <f t="shared" si="15"/>
        <v>83.18002724948623</v>
      </c>
      <c r="F208" s="86">
        <f t="shared" si="16"/>
        <v>416.66666666666669</v>
      </c>
      <c r="G208" s="86">
        <f t="shared" si="17"/>
        <v>19999.999999999756</v>
      </c>
    </row>
    <row r="209" spans="2:7">
      <c r="B209" s="79">
        <f t="shared" si="12"/>
        <v>47969</v>
      </c>
      <c r="C209" s="80">
        <f t="shared" si="13"/>
        <v>193</v>
      </c>
      <c r="D209" s="81">
        <f t="shared" si="14"/>
        <v>498.14914233963276</v>
      </c>
      <c r="E209" s="81">
        <f t="shared" si="15"/>
        <v>81.482475672966075</v>
      </c>
      <c r="F209" s="81">
        <f t="shared" si="16"/>
        <v>416.66666666666669</v>
      </c>
      <c r="G209" s="81">
        <f t="shared" si="17"/>
        <v>19583.333333333088</v>
      </c>
    </row>
    <row r="210" spans="2:7">
      <c r="B210" s="82">
        <f t="shared" ref="B210:B273" si="18">EDATE(B209,1)</f>
        <v>48000</v>
      </c>
      <c r="C210" s="85">
        <f t="shared" ref="C210:C273" si="19">IF(OR(C209="",C209&gt;=$E$9),"",C209+1)</f>
        <v>194</v>
      </c>
      <c r="D210" s="86">
        <f t="shared" ref="D210:D256" si="20">F210+E210</f>
        <v>496.45159076311262</v>
      </c>
      <c r="E210" s="86">
        <f t="shared" ref="E210:E256" si="21">G209*((1+E$6)^(1/12)-1)</f>
        <v>79.78492409644592</v>
      </c>
      <c r="F210" s="86">
        <f t="shared" ref="F210:F273" si="22">E$5/(E$7*E$8)</f>
        <v>416.66666666666669</v>
      </c>
      <c r="G210" s="86">
        <f t="shared" ref="G210:G273" si="23">G209-F210</f>
        <v>19166.66666666642</v>
      </c>
    </row>
    <row r="211" spans="2:7">
      <c r="B211" s="79">
        <f t="shared" si="18"/>
        <v>48030</v>
      </c>
      <c r="C211" s="80">
        <f t="shared" si="19"/>
        <v>195</v>
      </c>
      <c r="D211" s="81">
        <f t="shared" si="20"/>
        <v>494.75403918659248</v>
      </c>
      <c r="E211" s="81">
        <f t="shared" si="21"/>
        <v>78.087372519925779</v>
      </c>
      <c r="F211" s="81">
        <f t="shared" si="22"/>
        <v>416.66666666666669</v>
      </c>
      <c r="G211" s="81">
        <f t="shared" si="23"/>
        <v>18749.999999999753</v>
      </c>
    </row>
    <row r="212" spans="2:7">
      <c r="B212" s="82">
        <f t="shared" si="18"/>
        <v>48061</v>
      </c>
      <c r="C212" s="85">
        <f t="shared" si="19"/>
        <v>196</v>
      </c>
      <c r="D212" s="86">
        <f t="shared" si="20"/>
        <v>493.05648761007228</v>
      </c>
      <c r="E212" s="86">
        <f t="shared" si="21"/>
        <v>76.389820943405624</v>
      </c>
      <c r="F212" s="86">
        <f t="shared" si="22"/>
        <v>416.66666666666669</v>
      </c>
      <c r="G212" s="86">
        <f t="shared" si="23"/>
        <v>18333.333333333085</v>
      </c>
    </row>
    <row r="213" spans="2:7">
      <c r="B213" s="79">
        <f t="shared" si="18"/>
        <v>48092</v>
      </c>
      <c r="C213" s="80">
        <f t="shared" si="19"/>
        <v>197</v>
      </c>
      <c r="D213" s="81">
        <f t="shared" si="20"/>
        <v>491.35893603355214</v>
      </c>
      <c r="E213" s="81">
        <f t="shared" si="21"/>
        <v>74.692269366885469</v>
      </c>
      <c r="F213" s="81">
        <f t="shared" si="22"/>
        <v>416.66666666666669</v>
      </c>
      <c r="G213" s="81">
        <f t="shared" si="23"/>
        <v>17916.666666666417</v>
      </c>
    </row>
    <row r="214" spans="2:7">
      <c r="B214" s="87">
        <f t="shared" si="18"/>
        <v>48122</v>
      </c>
      <c r="C214" s="85">
        <f t="shared" si="19"/>
        <v>198</v>
      </c>
      <c r="D214" s="86">
        <f t="shared" si="20"/>
        <v>489.661384457032</v>
      </c>
      <c r="E214" s="86">
        <f t="shared" si="21"/>
        <v>72.994717790365314</v>
      </c>
      <c r="F214" s="86">
        <f t="shared" si="22"/>
        <v>416.66666666666669</v>
      </c>
      <c r="G214" s="86">
        <f t="shared" si="23"/>
        <v>17499.999999999749</v>
      </c>
    </row>
    <row r="215" spans="2:7">
      <c r="B215" s="79">
        <f t="shared" si="18"/>
        <v>48153</v>
      </c>
      <c r="C215" s="80">
        <f t="shared" si="19"/>
        <v>199</v>
      </c>
      <c r="D215" s="81">
        <f t="shared" si="20"/>
        <v>487.96383288051186</v>
      </c>
      <c r="E215" s="81">
        <f t="shared" si="21"/>
        <v>71.297166213845159</v>
      </c>
      <c r="F215" s="81">
        <f t="shared" si="22"/>
        <v>416.66666666666669</v>
      </c>
      <c r="G215" s="81">
        <f t="shared" si="23"/>
        <v>17083.333333333081</v>
      </c>
    </row>
    <row r="216" spans="2:7">
      <c r="B216" s="82">
        <f t="shared" si="18"/>
        <v>48183</v>
      </c>
      <c r="C216" s="85">
        <f t="shared" si="19"/>
        <v>200</v>
      </c>
      <c r="D216" s="86">
        <f t="shared" si="20"/>
        <v>486.26628130399172</v>
      </c>
      <c r="E216" s="86">
        <f t="shared" si="21"/>
        <v>69.599614637325004</v>
      </c>
      <c r="F216" s="86">
        <f t="shared" si="22"/>
        <v>416.66666666666669</v>
      </c>
      <c r="G216" s="86">
        <f t="shared" si="23"/>
        <v>16666.666666666413</v>
      </c>
    </row>
    <row r="217" spans="2:7">
      <c r="B217" s="79">
        <f t="shared" si="18"/>
        <v>48214</v>
      </c>
      <c r="C217" s="80">
        <f t="shared" si="19"/>
        <v>201</v>
      </c>
      <c r="D217" s="81">
        <f t="shared" si="20"/>
        <v>484.56872972747158</v>
      </c>
      <c r="E217" s="81">
        <f t="shared" si="21"/>
        <v>67.902063060804863</v>
      </c>
      <c r="F217" s="81">
        <f t="shared" si="22"/>
        <v>416.66666666666669</v>
      </c>
      <c r="G217" s="81">
        <f t="shared" si="23"/>
        <v>16249.999999999747</v>
      </c>
    </row>
    <row r="218" spans="2:7">
      <c r="B218" s="82">
        <f t="shared" si="18"/>
        <v>48245</v>
      </c>
      <c r="C218" s="85">
        <f t="shared" si="19"/>
        <v>202</v>
      </c>
      <c r="D218" s="86">
        <f t="shared" si="20"/>
        <v>482.87117815095138</v>
      </c>
      <c r="E218" s="86">
        <f t="shared" si="21"/>
        <v>66.204511484284708</v>
      </c>
      <c r="F218" s="86">
        <f t="shared" si="22"/>
        <v>416.66666666666669</v>
      </c>
      <c r="G218" s="86">
        <f t="shared" si="23"/>
        <v>15833.333333333081</v>
      </c>
    </row>
    <row r="219" spans="2:7">
      <c r="B219" s="79">
        <f t="shared" si="18"/>
        <v>48274</v>
      </c>
      <c r="C219" s="80">
        <f t="shared" si="19"/>
        <v>203</v>
      </c>
      <c r="D219" s="81">
        <f t="shared" si="20"/>
        <v>481.17362657443124</v>
      </c>
      <c r="E219" s="81">
        <f t="shared" si="21"/>
        <v>64.506959907764568</v>
      </c>
      <c r="F219" s="81">
        <f t="shared" si="22"/>
        <v>416.66666666666669</v>
      </c>
      <c r="G219" s="81">
        <f t="shared" si="23"/>
        <v>15416.666666666415</v>
      </c>
    </row>
    <row r="220" spans="2:7">
      <c r="B220" s="82">
        <f t="shared" si="18"/>
        <v>48305</v>
      </c>
      <c r="C220" s="85">
        <f t="shared" si="19"/>
        <v>204</v>
      </c>
      <c r="D220" s="86">
        <f t="shared" si="20"/>
        <v>479.4760749979111</v>
      </c>
      <c r="E220" s="86">
        <f t="shared" si="21"/>
        <v>62.809408331244427</v>
      </c>
      <c r="F220" s="86">
        <f t="shared" si="22"/>
        <v>416.66666666666669</v>
      </c>
      <c r="G220" s="86">
        <f t="shared" si="23"/>
        <v>14999.999999999749</v>
      </c>
    </row>
    <row r="221" spans="2:7">
      <c r="B221" s="79">
        <f t="shared" si="18"/>
        <v>48335</v>
      </c>
      <c r="C221" s="80">
        <f t="shared" si="19"/>
        <v>205</v>
      </c>
      <c r="D221" s="81">
        <f t="shared" si="20"/>
        <v>477.77852342139096</v>
      </c>
      <c r="E221" s="81">
        <f t="shared" si="21"/>
        <v>61.111856754724279</v>
      </c>
      <c r="F221" s="81">
        <f t="shared" si="22"/>
        <v>416.66666666666669</v>
      </c>
      <c r="G221" s="81">
        <f t="shared" si="23"/>
        <v>14583.333333333083</v>
      </c>
    </row>
    <row r="222" spans="2:7">
      <c r="B222" s="82">
        <f t="shared" si="18"/>
        <v>48366</v>
      </c>
      <c r="C222" s="85">
        <f t="shared" si="19"/>
        <v>206</v>
      </c>
      <c r="D222" s="86">
        <f t="shared" si="20"/>
        <v>476.08097184487082</v>
      </c>
      <c r="E222" s="86">
        <f t="shared" si="21"/>
        <v>59.414305178204138</v>
      </c>
      <c r="F222" s="86">
        <f t="shared" si="22"/>
        <v>416.66666666666669</v>
      </c>
      <c r="G222" s="86">
        <f t="shared" si="23"/>
        <v>14166.666666666417</v>
      </c>
    </row>
    <row r="223" spans="2:7">
      <c r="B223" s="79">
        <f t="shared" si="18"/>
        <v>48396</v>
      </c>
      <c r="C223" s="80">
        <f t="shared" si="19"/>
        <v>207</v>
      </c>
      <c r="D223" s="81">
        <f t="shared" si="20"/>
        <v>474.38342026835068</v>
      </c>
      <c r="E223" s="81">
        <f t="shared" si="21"/>
        <v>57.71675360168399</v>
      </c>
      <c r="F223" s="81">
        <f t="shared" si="22"/>
        <v>416.66666666666669</v>
      </c>
      <c r="G223" s="81">
        <f t="shared" si="23"/>
        <v>13749.999999999751</v>
      </c>
    </row>
    <row r="224" spans="2:7">
      <c r="B224" s="82">
        <f t="shared" si="18"/>
        <v>48427</v>
      </c>
      <c r="C224" s="85">
        <f t="shared" si="19"/>
        <v>208</v>
      </c>
      <c r="D224" s="86">
        <f t="shared" si="20"/>
        <v>472.68586869183054</v>
      </c>
      <c r="E224" s="86">
        <f t="shared" si="21"/>
        <v>56.019202025163843</v>
      </c>
      <c r="F224" s="86">
        <f t="shared" si="22"/>
        <v>416.66666666666669</v>
      </c>
      <c r="G224" s="86">
        <f t="shared" si="23"/>
        <v>13333.333333333085</v>
      </c>
    </row>
    <row r="225" spans="2:7">
      <c r="B225" s="79">
        <f t="shared" si="18"/>
        <v>48458</v>
      </c>
      <c r="C225" s="80">
        <f t="shared" si="19"/>
        <v>209</v>
      </c>
      <c r="D225" s="81">
        <f t="shared" si="20"/>
        <v>470.98831711531039</v>
      </c>
      <c r="E225" s="81">
        <f t="shared" si="21"/>
        <v>54.321650448643702</v>
      </c>
      <c r="F225" s="81">
        <f t="shared" si="22"/>
        <v>416.66666666666669</v>
      </c>
      <c r="G225" s="81">
        <f t="shared" si="23"/>
        <v>12916.666666666419</v>
      </c>
    </row>
    <row r="226" spans="2:7">
      <c r="B226" s="82">
        <f t="shared" si="18"/>
        <v>48488</v>
      </c>
      <c r="C226" s="85">
        <f t="shared" si="19"/>
        <v>210</v>
      </c>
      <c r="D226" s="86">
        <f t="shared" si="20"/>
        <v>469.29076553879025</v>
      </c>
      <c r="E226" s="86">
        <f t="shared" si="21"/>
        <v>52.624098872123554</v>
      </c>
      <c r="F226" s="86">
        <f t="shared" si="22"/>
        <v>416.66666666666669</v>
      </c>
      <c r="G226" s="86">
        <f t="shared" si="23"/>
        <v>12499.999999999753</v>
      </c>
    </row>
    <row r="227" spans="2:7">
      <c r="B227" s="79">
        <f t="shared" si="18"/>
        <v>48519</v>
      </c>
      <c r="C227" s="80">
        <f t="shared" si="19"/>
        <v>211</v>
      </c>
      <c r="D227" s="81">
        <f t="shared" si="20"/>
        <v>467.59321396227011</v>
      </c>
      <c r="E227" s="81">
        <f t="shared" si="21"/>
        <v>50.926547295603413</v>
      </c>
      <c r="F227" s="81">
        <f t="shared" si="22"/>
        <v>416.66666666666669</v>
      </c>
      <c r="G227" s="81">
        <f t="shared" si="23"/>
        <v>12083.333333333087</v>
      </c>
    </row>
    <row r="228" spans="2:7">
      <c r="B228" s="82">
        <f t="shared" si="18"/>
        <v>48549</v>
      </c>
      <c r="C228" s="85">
        <f t="shared" si="19"/>
        <v>212</v>
      </c>
      <c r="D228" s="86">
        <f t="shared" si="20"/>
        <v>465.89566238574997</v>
      </c>
      <c r="E228" s="86">
        <f t="shared" si="21"/>
        <v>49.228995719083265</v>
      </c>
      <c r="F228" s="86">
        <f t="shared" si="22"/>
        <v>416.66666666666669</v>
      </c>
      <c r="G228" s="86">
        <f t="shared" si="23"/>
        <v>11666.66666666642</v>
      </c>
    </row>
    <row r="229" spans="2:7">
      <c r="B229" s="79">
        <f t="shared" si="18"/>
        <v>48580</v>
      </c>
      <c r="C229" s="80">
        <f t="shared" si="19"/>
        <v>213</v>
      </c>
      <c r="D229" s="81">
        <f t="shared" si="20"/>
        <v>464.19811080922983</v>
      </c>
      <c r="E229" s="81">
        <f t="shared" si="21"/>
        <v>47.531444142563124</v>
      </c>
      <c r="F229" s="81">
        <f t="shared" si="22"/>
        <v>416.66666666666669</v>
      </c>
      <c r="G229" s="81">
        <f t="shared" si="23"/>
        <v>11249.999999999754</v>
      </c>
    </row>
    <row r="230" spans="2:7">
      <c r="B230" s="82">
        <f t="shared" si="18"/>
        <v>48611</v>
      </c>
      <c r="C230" s="85">
        <f t="shared" si="19"/>
        <v>214</v>
      </c>
      <c r="D230" s="86">
        <f t="shared" si="20"/>
        <v>462.50055923270963</v>
      </c>
      <c r="E230" s="86">
        <f t="shared" si="21"/>
        <v>45.833892566042977</v>
      </c>
      <c r="F230" s="86">
        <f t="shared" si="22"/>
        <v>416.66666666666669</v>
      </c>
      <c r="G230" s="86">
        <f t="shared" si="23"/>
        <v>10833.333333333088</v>
      </c>
    </row>
    <row r="231" spans="2:7">
      <c r="B231" s="79">
        <f t="shared" si="18"/>
        <v>48639</v>
      </c>
      <c r="C231" s="80">
        <f t="shared" si="19"/>
        <v>215</v>
      </c>
      <c r="D231" s="81">
        <f t="shared" si="20"/>
        <v>460.80300765618949</v>
      </c>
      <c r="E231" s="81">
        <f t="shared" si="21"/>
        <v>44.136340989522829</v>
      </c>
      <c r="F231" s="81">
        <f t="shared" si="22"/>
        <v>416.66666666666669</v>
      </c>
      <c r="G231" s="81">
        <f t="shared" si="23"/>
        <v>10416.666666666422</v>
      </c>
    </row>
    <row r="232" spans="2:7">
      <c r="B232" s="82">
        <f t="shared" si="18"/>
        <v>48670</v>
      </c>
      <c r="C232" s="85">
        <f t="shared" si="19"/>
        <v>216</v>
      </c>
      <c r="D232" s="86">
        <f t="shared" si="20"/>
        <v>459.10545607966935</v>
      </c>
      <c r="E232" s="86">
        <f t="shared" si="21"/>
        <v>42.438789413002688</v>
      </c>
      <c r="F232" s="86">
        <f t="shared" si="22"/>
        <v>416.66666666666669</v>
      </c>
      <c r="G232" s="86">
        <f t="shared" si="23"/>
        <v>9999.9999999997563</v>
      </c>
    </row>
    <row r="233" spans="2:7">
      <c r="B233" s="79">
        <f t="shared" si="18"/>
        <v>48700</v>
      </c>
      <c r="C233" s="80">
        <f t="shared" si="19"/>
        <v>217</v>
      </c>
      <c r="D233" s="81">
        <f t="shared" si="20"/>
        <v>457.40790450314921</v>
      </c>
      <c r="E233" s="81">
        <f t="shared" si="21"/>
        <v>40.74123783648254</v>
      </c>
      <c r="F233" s="81">
        <f t="shared" si="22"/>
        <v>416.66666666666669</v>
      </c>
      <c r="G233" s="81">
        <f t="shared" si="23"/>
        <v>9583.3333333330902</v>
      </c>
    </row>
    <row r="234" spans="2:7">
      <c r="B234" s="82">
        <f t="shared" si="18"/>
        <v>48731</v>
      </c>
      <c r="C234" s="85">
        <f t="shared" si="19"/>
        <v>218</v>
      </c>
      <c r="D234" s="86">
        <f t="shared" si="20"/>
        <v>455.71035292662907</v>
      </c>
      <c r="E234" s="86">
        <f t="shared" si="21"/>
        <v>39.043686259962399</v>
      </c>
      <c r="F234" s="86">
        <f t="shared" si="22"/>
        <v>416.66666666666669</v>
      </c>
      <c r="G234" s="86">
        <f t="shared" si="23"/>
        <v>9166.6666666664241</v>
      </c>
    </row>
    <row r="235" spans="2:7">
      <c r="B235" s="79">
        <f t="shared" si="18"/>
        <v>48761</v>
      </c>
      <c r="C235" s="80">
        <f t="shared" si="19"/>
        <v>219</v>
      </c>
      <c r="D235" s="81">
        <f t="shared" si="20"/>
        <v>454.01280135010893</v>
      </c>
      <c r="E235" s="81">
        <f t="shared" si="21"/>
        <v>37.346134683442251</v>
      </c>
      <c r="F235" s="81">
        <f t="shared" si="22"/>
        <v>416.66666666666669</v>
      </c>
      <c r="G235" s="81">
        <f t="shared" si="23"/>
        <v>8749.9999999997581</v>
      </c>
    </row>
    <row r="236" spans="2:7">
      <c r="B236" s="82">
        <f t="shared" si="18"/>
        <v>48792</v>
      </c>
      <c r="C236" s="85">
        <f t="shared" si="19"/>
        <v>220</v>
      </c>
      <c r="D236" s="86">
        <f t="shared" si="20"/>
        <v>452.31524977358879</v>
      </c>
      <c r="E236" s="86">
        <f t="shared" si="21"/>
        <v>35.648583106922111</v>
      </c>
      <c r="F236" s="86">
        <f t="shared" si="22"/>
        <v>416.66666666666669</v>
      </c>
      <c r="G236" s="86">
        <f t="shared" si="23"/>
        <v>8333.333333333092</v>
      </c>
    </row>
    <row r="237" spans="2:7">
      <c r="B237" s="79">
        <f t="shared" si="18"/>
        <v>48823</v>
      </c>
      <c r="C237" s="80">
        <f t="shared" si="19"/>
        <v>221</v>
      </c>
      <c r="D237" s="81">
        <f t="shared" si="20"/>
        <v>450.61769819706865</v>
      </c>
      <c r="E237" s="81">
        <f t="shared" si="21"/>
        <v>33.951031530401963</v>
      </c>
      <c r="F237" s="81">
        <f t="shared" si="22"/>
        <v>416.66666666666669</v>
      </c>
      <c r="G237" s="81">
        <f t="shared" si="23"/>
        <v>7916.666666666425</v>
      </c>
    </row>
    <row r="238" spans="2:7">
      <c r="B238" s="82">
        <f t="shared" si="18"/>
        <v>48853</v>
      </c>
      <c r="C238" s="85">
        <f t="shared" si="19"/>
        <v>222</v>
      </c>
      <c r="D238" s="86">
        <f t="shared" si="20"/>
        <v>448.92014662054851</v>
      </c>
      <c r="E238" s="86">
        <f t="shared" si="21"/>
        <v>32.253479953881815</v>
      </c>
      <c r="F238" s="86">
        <f t="shared" si="22"/>
        <v>416.66666666666669</v>
      </c>
      <c r="G238" s="86">
        <f t="shared" si="23"/>
        <v>7499.9999999997581</v>
      </c>
    </row>
    <row r="239" spans="2:7">
      <c r="B239" s="79">
        <f t="shared" si="18"/>
        <v>48884</v>
      </c>
      <c r="C239" s="80">
        <f t="shared" si="19"/>
        <v>223</v>
      </c>
      <c r="D239" s="81">
        <f t="shared" si="20"/>
        <v>447.22259504402837</v>
      </c>
      <c r="E239" s="81">
        <f t="shared" si="21"/>
        <v>30.555928377361667</v>
      </c>
      <c r="F239" s="81">
        <f t="shared" si="22"/>
        <v>416.66666666666669</v>
      </c>
      <c r="G239" s="81">
        <f t="shared" si="23"/>
        <v>7083.3333333330911</v>
      </c>
    </row>
    <row r="240" spans="2:7">
      <c r="B240" s="82">
        <f t="shared" si="18"/>
        <v>48914</v>
      </c>
      <c r="C240" s="85">
        <f t="shared" si="19"/>
        <v>224</v>
      </c>
      <c r="D240" s="86">
        <f t="shared" si="20"/>
        <v>445.52504346750823</v>
      </c>
      <c r="E240" s="86">
        <f t="shared" si="21"/>
        <v>28.858376800841516</v>
      </c>
      <c r="F240" s="86">
        <f t="shared" si="22"/>
        <v>416.66666666666669</v>
      </c>
      <c r="G240" s="86">
        <f t="shared" si="23"/>
        <v>6666.6666666664241</v>
      </c>
    </row>
    <row r="241" spans="2:7">
      <c r="B241" s="79">
        <f t="shared" si="18"/>
        <v>48945</v>
      </c>
      <c r="C241" s="80">
        <f t="shared" si="19"/>
        <v>225</v>
      </c>
      <c r="D241" s="81">
        <f t="shared" si="20"/>
        <v>443.82749189098803</v>
      </c>
      <c r="E241" s="81">
        <f t="shared" si="21"/>
        <v>27.160825224321368</v>
      </c>
      <c r="F241" s="81">
        <f t="shared" si="22"/>
        <v>416.66666666666669</v>
      </c>
      <c r="G241" s="81">
        <f t="shared" si="23"/>
        <v>6249.9999999997572</v>
      </c>
    </row>
    <row r="242" spans="2:7">
      <c r="B242" s="82">
        <f t="shared" si="18"/>
        <v>48976</v>
      </c>
      <c r="C242" s="85">
        <f t="shared" si="19"/>
        <v>226</v>
      </c>
      <c r="D242" s="86">
        <f t="shared" si="20"/>
        <v>442.12994031446789</v>
      </c>
      <c r="E242" s="86">
        <f t="shared" si="21"/>
        <v>25.46327364780122</v>
      </c>
      <c r="F242" s="86">
        <f t="shared" si="22"/>
        <v>416.66666666666669</v>
      </c>
      <c r="G242" s="86">
        <f t="shared" si="23"/>
        <v>5833.3333333330902</v>
      </c>
    </row>
    <row r="243" spans="2:7">
      <c r="B243" s="79">
        <f t="shared" si="18"/>
        <v>49004</v>
      </c>
      <c r="C243" s="80">
        <f t="shared" si="19"/>
        <v>227</v>
      </c>
      <c r="D243" s="81">
        <f t="shared" si="20"/>
        <v>440.43238873794775</v>
      </c>
      <c r="E243" s="81">
        <f t="shared" si="21"/>
        <v>23.765722071281072</v>
      </c>
      <c r="F243" s="81">
        <f t="shared" si="22"/>
        <v>416.66666666666669</v>
      </c>
      <c r="G243" s="81">
        <f t="shared" si="23"/>
        <v>5416.6666666664232</v>
      </c>
    </row>
    <row r="244" spans="2:7">
      <c r="B244" s="82">
        <f t="shared" si="18"/>
        <v>49035</v>
      </c>
      <c r="C244" s="85">
        <f t="shared" si="19"/>
        <v>228</v>
      </c>
      <c r="D244" s="86">
        <f t="shared" si="20"/>
        <v>438.73483716142761</v>
      </c>
      <c r="E244" s="86">
        <f t="shared" si="21"/>
        <v>22.068170494760924</v>
      </c>
      <c r="F244" s="86">
        <f t="shared" si="22"/>
        <v>416.66666666666669</v>
      </c>
      <c r="G244" s="86">
        <f t="shared" si="23"/>
        <v>4999.9999999997563</v>
      </c>
    </row>
    <row r="245" spans="2:7">
      <c r="B245" s="79">
        <f t="shared" si="18"/>
        <v>49065</v>
      </c>
      <c r="C245" s="80">
        <f t="shared" si="19"/>
        <v>229</v>
      </c>
      <c r="D245" s="81">
        <f t="shared" si="20"/>
        <v>437.03728558490747</v>
      </c>
      <c r="E245" s="81">
        <f t="shared" si="21"/>
        <v>20.370618918240773</v>
      </c>
      <c r="F245" s="81">
        <f t="shared" si="22"/>
        <v>416.66666666666669</v>
      </c>
      <c r="G245" s="81">
        <f t="shared" si="23"/>
        <v>4583.3333333330893</v>
      </c>
    </row>
    <row r="246" spans="2:7">
      <c r="B246" s="82">
        <f t="shared" si="18"/>
        <v>49096</v>
      </c>
      <c r="C246" s="85">
        <f t="shared" si="19"/>
        <v>230</v>
      </c>
      <c r="D246" s="86">
        <f t="shared" si="20"/>
        <v>435.33973400838732</v>
      </c>
      <c r="E246" s="86">
        <f t="shared" si="21"/>
        <v>18.673067341720625</v>
      </c>
      <c r="F246" s="86">
        <f t="shared" si="22"/>
        <v>416.66666666666669</v>
      </c>
      <c r="G246" s="86">
        <f t="shared" si="23"/>
        <v>4166.6666666664223</v>
      </c>
    </row>
    <row r="247" spans="2:7">
      <c r="B247" s="79">
        <f t="shared" si="18"/>
        <v>49126</v>
      </c>
      <c r="C247" s="80">
        <f t="shared" si="19"/>
        <v>231</v>
      </c>
      <c r="D247" s="81">
        <f t="shared" si="20"/>
        <v>433.64218243186718</v>
      </c>
      <c r="E247" s="81">
        <f t="shared" si="21"/>
        <v>16.975515765200477</v>
      </c>
      <c r="F247" s="81">
        <f t="shared" si="22"/>
        <v>416.66666666666669</v>
      </c>
      <c r="G247" s="81">
        <f t="shared" si="23"/>
        <v>3749.9999999997558</v>
      </c>
    </row>
    <row r="248" spans="2:7">
      <c r="B248" s="82">
        <f t="shared" si="18"/>
        <v>49157</v>
      </c>
      <c r="C248" s="85">
        <f t="shared" si="19"/>
        <v>232</v>
      </c>
      <c r="D248" s="86">
        <f t="shared" si="20"/>
        <v>431.94463085534704</v>
      </c>
      <c r="E248" s="86">
        <f t="shared" si="21"/>
        <v>15.277964188680331</v>
      </c>
      <c r="F248" s="86">
        <f t="shared" si="22"/>
        <v>416.66666666666669</v>
      </c>
      <c r="G248" s="86">
        <f t="shared" si="23"/>
        <v>3333.3333333330893</v>
      </c>
    </row>
    <row r="249" spans="2:7">
      <c r="B249" s="79">
        <f t="shared" si="18"/>
        <v>49188</v>
      </c>
      <c r="C249" s="80">
        <f t="shared" si="19"/>
        <v>233</v>
      </c>
      <c r="D249" s="81">
        <f t="shared" si="20"/>
        <v>430.24707927882685</v>
      </c>
      <c r="E249" s="81">
        <f t="shared" si="21"/>
        <v>13.580412612160185</v>
      </c>
      <c r="F249" s="81">
        <f t="shared" si="22"/>
        <v>416.66666666666669</v>
      </c>
      <c r="G249" s="81">
        <f t="shared" si="23"/>
        <v>2916.6666666664228</v>
      </c>
    </row>
    <row r="250" spans="2:7">
      <c r="B250" s="82">
        <f t="shared" si="18"/>
        <v>49218</v>
      </c>
      <c r="C250" s="85">
        <f t="shared" si="19"/>
        <v>234</v>
      </c>
      <c r="D250" s="86">
        <f t="shared" si="20"/>
        <v>428.5495277023067</v>
      </c>
      <c r="E250" s="86">
        <f t="shared" si="21"/>
        <v>11.882861035640037</v>
      </c>
      <c r="F250" s="86">
        <f t="shared" si="22"/>
        <v>416.66666666666669</v>
      </c>
      <c r="G250" s="86">
        <f t="shared" si="23"/>
        <v>2499.9999999997563</v>
      </c>
    </row>
    <row r="251" spans="2:7">
      <c r="B251" s="79">
        <f t="shared" si="18"/>
        <v>49249</v>
      </c>
      <c r="C251" s="80">
        <f t="shared" si="19"/>
        <v>235</v>
      </c>
      <c r="D251" s="81">
        <f t="shared" si="20"/>
        <v>426.85197612578656</v>
      </c>
      <c r="E251" s="81">
        <f t="shared" si="21"/>
        <v>10.185309459119891</v>
      </c>
      <c r="F251" s="81">
        <f t="shared" si="22"/>
        <v>416.66666666666669</v>
      </c>
      <c r="G251" s="81">
        <f t="shared" si="23"/>
        <v>2083.3333333330897</v>
      </c>
    </row>
    <row r="252" spans="2:7">
      <c r="B252" s="82">
        <f t="shared" si="18"/>
        <v>49279</v>
      </c>
      <c r="C252" s="85">
        <f t="shared" si="19"/>
        <v>236</v>
      </c>
      <c r="D252" s="86">
        <f t="shared" si="20"/>
        <v>425.15442454926642</v>
      </c>
      <c r="E252" s="86">
        <f t="shared" si="21"/>
        <v>8.4877578825997446</v>
      </c>
      <c r="F252" s="86">
        <f t="shared" si="22"/>
        <v>416.66666666666669</v>
      </c>
      <c r="G252" s="86">
        <f t="shared" si="23"/>
        <v>1666.666666666423</v>
      </c>
    </row>
    <row r="253" spans="2:7">
      <c r="B253" s="79">
        <f t="shared" si="18"/>
        <v>49310</v>
      </c>
      <c r="C253" s="80">
        <f t="shared" si="19"/>
        <v>237</v>
      </c>
      <c r="D253" s="81">
        <f t="shared" si="20"/>
        <v>423.45687297274628</v>
      </c>
      <c r="E253" s="81">
        <f t="shared" si="21"/>
        <v>6.7902063060795967</v>
      </c>
      <c r="F253" s="81">
        <f t="shared" si="22"/>
        <v>416.66666666666669</v>
      </c>
      <c r="G253" s="81">
        <f t="shared" si="23"/>
        <v>1249.9999999997563</v>
      </c>
    </row>
    <row r="254" spans="2:7">
      <c r="B254" s="82">
        <f t="shared" si="18"/>
        <v>49341</v>
      </c>
      <c r="C254" s="85">
        <f t="shared" si="19"/>
        <v>238</v>
      </c>
      <c r="D254" s="86">
        <f t="shared" si="20"/>
        <v>421.75932139622614</v>
      </c>
      <c r="E254" s="86">
        <f t="shared" si="21"/>
        <v>5.0926547295594489</v>
      </c>
      <c r="F254" s="86">
        <f t="shared" si="22"/>
        <v>416.66666666666669</v>
      </c>
      <c r="G254" s="86">
        <f t="shared" si="23"/>
        <v>833.33333333308951</v>
      </c>
    </row>
    <row r="255" spans="2:7">
      <c r="B255" s="79">
        <f t="shared" si="18"/>
        <v>49369</v>
      </c>
      <c r="C255" s="80">
        <f t="shared" si="19"/>
        <v>239</v>
      </c>
      <c r="D255" s="81">
        <f t="shared" si="20"/>
        <v>420.061769819706</v>
      </c>
      <c r="E255" s="81">
        <f t="shared" si="21"/>
        <v>3.395103153039301</v>
      </c>
      <c r="F255" s="81">
        <f t="shared" si="22"/>
        <v>416.66666666666669</v>
      </c>
      <c r="G255" s="81">
        <f t="shared" si="23"/>
        <v>416.66666666642283</v>
      </c>
    </row>
    <row r="256" spans="2:7">
      <c r="B256" s="82">
        <f t="shared" si="18"/>
        <v>49400</v>
      </c>
      <c r="C256" s="85">
        <f t="shared" si="19"/>
        <v>240</v>
      </c>
      <c r="D256" s="86">
        <f t="shared" si="20"/>
        <v>418.36421824318586</v>
      </c>
      <c r="E256" s="86">
        <f t="shared" si="21"/>
        <v>1.6975515765191538</v>
      </c>
      <c r="F256" s="86">
        <f t="shared" si="22"/>
        <v>416.66666666666669</v>
      </c>
      <c r="G256" s="86">
        <f t="shared" si="23"/>
        <v>-2.4385826691286638E-10</v>
      </c>
    </row>
    <row r="257" spans="2:7">
      <c r="B257" s="79">
        <f t="shared" si="18"/>
        <v>49430</v>
      </c>
      <c r="C257" s="80" t="str">
        <f t="shared" si="19"/>
        <v/>
      </c>
      <c r="D257" s="81" t="str">
        <f t="shared" ref="D209:D272" si="24">IF($C257="","",$E$10)</f>
        <v/>
      </c>
      <c r="E257" s="81"/>
      <c r="F257" s="81"/>
      <c r="G257" s="81"/>
    </row>
    <row r="258" spans="2:7">
      <c r="B258" s="82">
        <f t="shared" si="18"/>
        <v>49461</v>
      </c>
      <c r="C258" s="85" t="str">
        <f t="shared" si="19"/>
        <v/>
      </c>
      <c r="D258" s="86" t="str">
        <f t="shared" si="24"/>
        <v/>
      </c>
      <c r="E258" s="86"/>
      <c r="F258" s="86"/>
      <c r="G258" s="86"/>
    </row>
    <row r="259" spans="2:7">
      <c r="B259" s="79">
        <f t="shared" si="18"/>
        <v>49491</v>
      </c>
      <c r="C259" s="80" t="str">
        <f t="shared" si="19"/>
        <v/>
      </c>
      <c r="D259" s="81" t="str">
        <f t="shared" si="24"/>
        <v/>
      </c>
      <c r="E259" s="81"/>
      <c r="F259" s="81"/>
      <c r="G259" s="81"/>
    </row>
    <row r="260" spans="2:7">
      <c r="B260" s="82">
        <f t="shared" si="18"/>
        <v>49522</v>
      </c>
      <c r="C260" s="85" t="str">
        <f t="shared" si="19"/>
        <v/>
      </c>
      <c r="D260" s="86" t="str">
        <f t="shared" si="24"/>
        <v/>
      </c>
      <c r="E260" s="86"/>
      <c r="F260" s="86"/>
      <c r="G260" s="86"/>
    </row>
    <row r="261" spans="2:7">
      <c r="B261" s="79">
        <f t="shared" si="18"/>
        <v>49553</v>
      </c>
      <c r="C261" s="80" t="str">
        <f t="shared" si="19"/>
        <v/>
      </c>
      <c r="D261" s="81" t="str">
        <f t="shared" si="24"/>
        <v/>
      </c>
      <c r="E261" s="81"/>
      <c r="F261" s="81"/>
      <c r="G261" s="81"/>
    </row>
    <row r="262" spans="2:7">
      <c r="B262" s="82">
        <f t="shared" si="18"/>
        <v>49583</v>
      </c>
      <c r="C262" s="85" t="str">
        <f t="shared" si="19"/>
        <v/>
      </c>
      <c r="D262" s="86" t="str">
        <f t="shared" si="24"/>
        <v/>
      </c>
      <c r="E262" s="86"/>
      <c r="F262" s="86"/>
      <c r="G262" s="86"/>
    </row>
    <row r="263" spans="2:7">
      <c r="B263" s="79">
        <f t="shared" si="18"/>
        <v>49614</v>
      </c>
      <c r="C263" s="80" t="str">
        <f t="shared" si="19"/>
        <v/>
      </c>
      <c r="D263" s="81" t="str">
        <f t="shared" si="24"/>
        <v/>
      </c>
      <c r="E263" s="81"/>
      <c r="F263" s="81"/>
      <c r="G263" s="81"/>
    </row>
    <row r="264" spans="2:7">
      <c r="B264" s="82">
        <f t="shared" si="18"/>
        <v>49644</v>
      </c>
      <c r="C264" s="85" t="str">
        <f t="shared" si="19"/>
        <v/>
      </c>
      <c r="D264" s="86" t="str">
        <f t="shared" si="24"/>
        <v/>
      </c>
      <c r="E264" s="86"/>
      <c r="F264" s="86"/>
      <c r="G264" s="86"/>
    </row>
    <row r="265" spans="2:7">
      <c r="B265" s="79">
        <f t="shared" si="18"/>
        <v>49675</v>
      </c>
      <c r="C265" s="80" t="str">
        <f t="shared" si="19"/>
        <v/>
      </c>
      <c r="D265" s="81" t="str">
        <f t="shared" si="24"/>
        <v/>
      </c>
      <c r="E265" s="81"/>
      <c r="F265" s="81"/>
      <c r="G265" s="81"/>
    </row>
    <row r="266" spans="2:7">
      <c r="B266" s="82">
        <f t="shared" si="18"/>
        <v>49706</v>
      </c>
      <c r="C266" s="85" t="str">
        <f t="shared" si="19"/>
        <v/>
      </c>
      <c r="D266" s="86" t="str">
        <f t="shared" si="24"/>
        <v/>
      </c>
      <c r="E266" s="86"/>
      <c r="F266" s="86"/>
      <c r="G266" s="86"/>
    </row>
    <row r="267" spans="2:7">
      <c r="B267" s="79">
        <f t="shared" si="18"/>
        <v>49735</v>
      </c>
      <c r="C267" s="80" t="str">
        <f t="shared" si="19"/>
        <v/>
      </c>
      <c r="D267" s="81" t="str">
        <f t="shared" si="24"/>
        <v/>
      </c>
      <c r="E267" s="81"/>
      <c r="F267" s="81"/>
      <c r="G267" s="81"/>
    </row>
    <row r="268" spans="2:7">
      <c r="B268" s="82">
        <f t="shared" si="18"/>
        <v>49766</v>
      </c>
      <c r="C268" s="85" t="str">
        <f t="shared" si="19"/>
        <v/>
      </c>
      <c r="D268" s="86" t="str">
        <f t="shared" si="24"/>
        <v/>
      </c>
      <c r="E268" s="86"/>
      <c r="F268" s="86"/>
      <c r="G268" s="86"/>
    </row>
    <row r="269" spans="2:7">
      <c r="B269" s="79">
        <f t="shared" si="18"/>
        <v>49796</v>
      </c>
      <c r="C269" s="80" t="str">
        <f t="shared" si="19"/>
        <v/>
      </c>
      <c r="D269" s="81" t="str">
        <f t="shared" si="24"/>
        <v/>
      </c>
      <c r="E269" s="81"/>
      <c r="F269" s="81"/>
      <c r="G269" s="81"/>
    </row>
    <row r="270" spans="2:7">
      <c r="B270" s="82">
        <f t="shared" si="18"/>
        <v>49827</v>
      </c>
      <c r="C270" s="85" t="str">
        <f t="shared" si="19"/>
        <v/>
      </c>
      <c r="D270" s="86" t="str">
        <f t="shared" si="24"/>
        <v/>
      </c>
      <c r="E270" s="86"/>
      <c r="F270" s="86"/>
      <c r="G270" s="86"/>
    </row>
    <row r="271" spans="2:7">
      <c r="B271" s="79">
        <f t="shared" si="18"/>
        <v>49857</v>
      </c>
      <c r="C271" s="80" t="str">
        <f t="shared" si="19"/>
        <v/>
      </c>
      <c r="D271" s="81" t="str">
        <f t="shared" si="24"/>
        <v/>
      </c>
      <c r="E271" s="81"/>
      <c r="F271" s="81"/>
      <c r="G271" s="81"/>
    </row>
    <row r="272" spans="2:7">
      <c r="B272" s="82">
        <f t="shared" si="18"/>
        <v>49888</v>
      </c>
      <c r="C272" s="85" t="str">
        <f t="shared" si="19"/>
        <v/>
      </c>
      <c r="D272" s="86" t="str">
        <f t="shared" si="24"/>
        <v/>
      </c>
      <c r="E272" s="86"/>
      <c r="F272" s="86"/>
      <c r="G272" s="86"/>
    </row>
    <row r="273" spans="2:7">
      <c r="B273" s="79">
        <f t="shared" si="18"/>
        <v>49919</v>
      </c>
      <c r="C273" s="80" t="str">
        <f t="shared" si="19"/>
        <v/>
      </c>
      <c r="D273" s="81" t="str">
        <f t="shared" ref="D273:D336" si="25">IF($C273="","",$E$10)</f>
        <v/>
      </c>
      <c r="E273" s="81"/>
      <c r="F273" s="81"/>
      <c r="G273" s="81"/>
    </row>
    <row r="274" spans="2:7">
      <c r="B274" s="82">
        <f t="shared" ref="B274:B337" si="26">EDATE(B273,1)</f>
        <v>49949</v>
      </c>
      <c r="C274" s="85" t="str">
        <f t="shared" ref="C274:C337" si="27">IF(OR(C273="",C273&gt;=$E$9),"",C273+1)</f>
        <v/>
      </c>
      <c r="D274" s="86" t="str">
        <f t="shared" si="25"/>
        <v/>
      </c>
      <c r="E274" s="86"/>
      <c r="F274" s="86"/>
      <c r="G274" s="86"/>
    </row>
    <row r="275" spans="2:7">
      <c r="B275" s="79">
        <f t="shared" si="26"/>
        <v>49980</v>
      </c>
      <c r="C275" s="80" t="str">
        <f t="shared" si="27"/>
        <v/>
      </c>
      <c r="D275" s="81" t="str">
        <f t="shared" si="25"/>
        <v/>
      </c>
      <c r="E275" s="81"/>
      <c r="F275" s="81"/>
      <c r="G275" s="81"/>
    </row>
    <row r="276" spans="2:7">
      <c r="B276" s="82">
        <f t="shared" si="26"/>
        <v>50010</v>
      </c>
      <c r="C276" s="85" t="str">
        <f t="shared" si="27"/>
        <v/>
      </c>
      <c r="D276" s="86" t="str">
        <f t="shared" si="25"/>
        <v/>
      </c>
      <c r="E276" s="86"/>
      <c r="F276" s="86"/>
      <c r="G276" s="86"/>
    </row>
    <row r="277" spans="2:7">
      <c r="B277" s="79">
        <f t="shared" si="26"/>
        <v>50041</v>
      </c>
      <c r="C277" s="80" t="str">
        <f t="shared" si="27"/>
        <v/>
      </c>
      <c r="D277" s="81" t="str">
        <f t="shared" si="25"/>
        <v/>
      </c>
      <c r="E277" s="81"/>
      <c r="F277" s="81"/>
      <c r="G277" s="81"/>
    </row>
    <row r="278" spans="2:7">
      <c r="B278" s="82">
        <f t="shared" si="26"/>
        <v>50072</v>
      </c>
      <c r="C278" s="85" t="str">
        <f t="shared" si="27"/>
        <v/>
      </c>
      <c r="D278" s="86" t="str">
        <f t="shared" si="25"/>
        <v/>
      </c>
      <c r="E278" s="86"/>
      <c r="F278" s="86"/>
      <c r="G278" s="86"/>
    </row>
    <row r="279" spans="2:7">
      <c r="B279" s="79">
        <f t="shared" si="26"/>
        <v>50100</v>
      </c>
      <c r="C279" s="80" t="str">
        <f t="shared" si="27"/>
        <v/>
      </c>
      <c r="D279" s="81" t="str">
        <f t="shared" si="25"/>
        <v/>
      </c>
      <c r="E279" s="81"/>
      <c r="F279" s="81"/>
      <c r="G279" s="81"/>
    </row>
    <row r="280" spans="2:7">
      <c r="B280" s="82">
        <f t="shared" si="26"/>
        <v>50131</v>
      </c>
      <c r="C280" s="85" t="str">
        <f t="shared" si="27"/>
        <v/>
      </c>
      <c r="D280" s="86" t="str">
        <f t="shared" si="25"/>
        <v/>
      </c>
      <c r="E280" s="86"/>
      <c r="F280" s="86"/>
      <c r="G280" s="86"/>
    </row>
    <row r="281" spans="2:7">
      <c r="B281" s="79">
        <f t="shared" si="26"/>
        <v>50161</v>
      </c>
      <c r="C281" s="80" t="str">
        <f t="shared" si="27"/>
        <v/>
      </c>
      <c r="D281" s="81" t="str">
        <f t="shared" si="25"/>
        <v/>
      </c>
      <c r="E281" s="81"/>
      <c r="F281" s="81"/>
      <c r="G281" s="81"/>
    </row>
    <row r="282" spans="2:7">
      <c r="B282" s="82">
        <f t="shared" si="26"/>
        <v>50192</v>
      </c>
      <c r="C282" s="85" t="str">
        <f t="shared" si="27"/>
        <v/>
      </c>
      <c r="D282" s="86" t="str">
        <f t="shared" si="25"/>
        <v/>
      </c>
      <c r="E282" s="86"/>
      <c r="F282" s="86"/>
      <c r="G282" s="86"/>
    </row>
    <row r="283" spans="2:7">
      <c r="B283" s="79">
        <f t="shared" si="26"/>
        <v>50222</v>
      </c>
      <c r="C283" s="80" t="str">
        <f t="shared" si="27"/>
        <v/>
      </c>
      <c r="D283" s="81" t="str">
        <f t="shared" si="25"/>
        <v/>
      </c>
      <c r="E283" s="81"/>
      <c r="F283" s="81"/>
      <c r="G283" s="81"/>
    </row>
    <row r="284" spans="2:7">
      <c r="B284" s="82">
        <f t="shared" si="26"/>
        <v>50253</v>
      </c>
      <c r="C284" s="85" t="str">
        <f t="shared" si="27"/>
        <v/>
      </c>
      <c r="D284" s="86" t="str">
        <f t="shared" si="25"/>
        <v/>
      </c>
      <c r="E284" s="86"/>
      <c r="F284" s="86"/>
      <c r="G284" s="86"/>
    </row>
    <row r="285" spans="2:7">
      <c r="B285" s="79">
        <f t="shared" si="26"/>
        <v>50284</v>
      </c>
      <c r="C285" s="80" t="str">
        <f t="shared" si="27"/>
        <v/>
      </c>
      <c r="D285" s="81" t="str">
        <f t="shared" si="25"/>
        <v/>
      </c>
      <c r="E285" s="81"/>
      <c r="F285" s="81"/>
      <c r="G285" s="81"/>
    </row>
    <row r="286" spans="2:7">
      <c r="B286" s="82">
        <f t="shared" si="26"/>
        <v>50314</v>
      </c>
      <c r="C286" s="85" t="str">
        <f t="shared" si="27"/>
        <v/>
      </c>
      <c r="D286" s="86" t="str">
        <f t="shared" si="25"/>
        <v/>
      </c>
      <c r="E286" s="86"/>
      <c r="F286" s="86"/>
      <c r="G286" s="86"/>
    </row>
    <row r="287" spans="2:7">
      <c r="B287" s="79">
        <f t="shared" si="26"/>
        <v>50345</v>
      </c>
      <c r="C287" s="80" t="str">
        <f t="shared" si="27"/>
        <v/>
      </c>
      <c r="D287" s="81" t="str">
        <f t="shared" si="25"/>
        <v/>
      </c>
      <c r="E287" s="81"/>
      <c r="F287" s="81"/>
      <c r="G287" s="81"/>
    </row>
    <row r="288" spans="2:7">
      <c r="B288" s="82">
        <f t="shared" si="26"/>
        <v>50375</v>
      </c>
      <c r="C288" s="85" t="str">
        <f t="shared" si="27"/>
        <v/>
      </c>
      <c r="D288" s="86" t="str">
        <f t="shared" si="25"/>
        <v/>
      </c>
      <c r="E288" s="86"/>
      <c r="F288" s="86"/>
      <c r="G288" s="86"/>
    </row>
    <row r="289" spans="2:7">
      <c r="B289" s="79">
        <f t="shared" si="26"/>
        <v>50406</v>
      </c>
      <c r="C289" s="80" t="str">
        <f t="shared" si="27"/>
        <v/>
      </c>
      <c r="D289" s="81" t="str">
        <f t="shared" si="25"/>
        <v/>
      </c>
      <c r="E289" s="81"/>
      <c r="F289" s="81"/>
      <c r="G289" s="81"/>
    </row>
    <row r="290" spans="2:7">
      <c r="B290" s="82">
        <f t="shared" si="26"/>
        <v>50437</v>
      </c>
      <c r="C290" s="85" t="str">
        <f t="shared" si="27"/>
        <v/>
      </c>
      <c r="D290" s="86" t="str">
        <f t="shared" si="25"/>
        <v/>
      </c>
      <c r="E290" s="86"/>
      <c r="F290" s="86"/>
      <c r="G290" s="86"/>
    </row>
    <row r="291" spans="2:7">
      <c r="B291" s="79">
        <f t="shared" si="26"/>
        <v>50465</v>
      </c>
      <c r="C291" s="80" t="str">
        <f t="shared" si="27"/>
        <v/>
      </c>
      <c r="D291" s="81" t="str">
        <f t="shared" si="25"/>
        <v/>
      </c>
      <c r="E291" s="81"/>
      <c r="F291" s="81"/>
      <c r="G291" s="81"/>
    </row>
    <row r="292" spans="2:7">
      <c r="B292" s="82">
        <f t="shared" si="26"/>
        <v>50496</v>
      </c>
      <c r="C292" s="85" t="str">
        <f t="shared" si="27"/>
        <v/>
      </c>
      <c r="D292" s="86" t="str">
        <f t="shared" si="25"/>
        <v/>
      </c>
      <c r="E292" s="86"/>
      <c r="F292" s="86"/>
      <c r="G292" s="86"/>
    </row>
    <row r="293" spans="2:7">
      <c r="B293" s="79">
        <f t="shared" si="26"/>
        <v>50526</v>
      </c>
      <c r="C293" s="80" t="str">
        <f t="shared" si="27"/>
        <v/>
      </c>
      <c r="D293" s="81" t="str">
        <f t="shared" si="25"/>
        <v/>
      </c>
      <c r="E293" s="81"/>
      <c r="F293" s="81"/>
      <c r="G293" s="81"/>
    </row>
    <row r="294" spans="2:7">
      <c r="B294" s="82">
        <f t="shared" si="26"/>
        <v>50557</v>
      </c>
      <c r="C294" s="85" t="str">
        <f t="shared" si="27"/>
        <v/>
      </c>
      <c r="D294" s="86" t="str">
        <f t="shared" si="25"/>
        <v/>
      </c>
      <c r="E294" s="86"/>
      <c r="F294" s="86"/>
      <c r="G294" s="86"/>
    </row>
    <row r="295" spans="2:7">
      <c r="B295" s="79">
        <f t="shared" si="26"/>
        <v>50587</v>
      </c>
      <c r="C295" s="80" t="str">
        <f t="shared" si="27"/>
        <v/>
      </c>
      <c r="D295" s="81" t="str">
        <f t="shared" si="25"/>
        <v/>
      </c>
      <c r="E295" s="81"/>
      <c r="F295" s="81"/>
      <c r="G295" s="81"/>
    </row>
    <row r="296" spans="2:7">
      <c r="B296" s="82">
        <f t="shared" si="26"/>
        <v>50618</v>
      </c>
      <c r="C296" s="85" t="str">
        <f t="shared" si="27"/>
        <v/>
      </c>
      <c r="D296" s="86" t="str">
        <f t="shared" si="25"/>
        <v/>
      </c>
      <c r="E296" s="86"/>
      <c r="F296" s="86"/>
      <c r="G296" s="86"/>
    </row>
    <row r="297" spans="2:7">
      <c r="B297" s="79">
        <f t="shared" si="26"/>
        <v>50649</v>
      </c>
      <c r="C297" s="80" t="str">
        <f t="shared" si="27"/>
        <v/>
      </c>
      <c r="D297" s="81" t="str">
        <f t="shared" si="25"/>
        <v/>
      </c>
      <c r="E297" s="81"/>
      <c r="F297" s="81"/>
      <c r="G297" s="81"/>
    </row>
    <row r="298" spans="2:7">
      <c r="B298" s="82">
        <f t="shared" si="26"/>
        <v>50679</v>
      </c>
      <c r="C298" s="85" t="str">
        <f t="shared" si="27"/>
        <v/>
      </c>
      <c r="D298" s="86" t="str">
        <f t="shared" si="25"/>
        <v/>
      </c>
      <c r="E298" s="86"/>
      <c r="F298" s="86"/>
      <c r="G298" s="86"/>
    </row>
    <row r="299" spans="2:7">
      <c r="B299" s="79">
        <f t="shared" si="26"/>
        <v>50710</v>
      </c>
      <c r="C299" s="80" t="str">
        <f t="shared" si="27"/>
        <v/>
      </c>
      <c r="D299" s="81" t="str">
        <f t="shared" si="25"/>
        <v/>
      </c>
      <c r="E299" s="81"/>
      <c r="F299" s="81"/>
      <c r="G299" s="81"/>
    </row>
    <row r="300" spans="2:7">
      <c r="B300" s="82">
        <f t="shared" si="26"/>
        <v>50740</v>
      </c>
      <c r="C300" s="85" t="str">
        <f t="shared" si="27"/>
        <v/>
      </c>
      <c r="D300" s="86" t="str">
        <f t="shared" si="25"/>
        <v/>
      </c>
      <c r="E300" s="86"/>
      <c r="F300" s="86"/>
      <c r="G300" s="86"/>
    </row>
    <row r="301" spans="2:7">
      <c r="B301" s="79">
        <f t="shared" si="26"/>
        <v>50771</v>
      </c>
      <c r="C301" s="80" t="str">
        <f t="shared" si="27"/>
        <v/>
      </c>
      <c r="D301" s="81" t="str">
        <f t="shared" si="25"/>
        <v/>
      </c>
      <c r="E301" s="81"/>
      <c r="F301" s="81"/>
      <c r="G301" s="81"/>
    </row>
    <row r="302" spans="2:7">
      <c r="B302" s="82">
        <f t="shared" si="26"/>
        <v>50802</v>
      </c>
      <c r="C302" s="85" t="str">
        <f t="shared" si="27"/>
        <v/>
      </c>
      <c r="D302" s="86" t="str">
        <f t="shared" si="25"/>
        <v/>
      </c>
      <c r="E302" s="86"/>
      <c r="F302" s="86"/>
      <c r="G302" s="86"/>
    </row>
    <row r="303" spans="2:7">
      <c r="B303" s="79">
        <f t="shared" si="26"/>
        <v>50830</v>
      </c>
      <c r="C303" s="80" t="str">
        <f t="shared" si="27"/>
        <v/>
      </c>
      <c r="D303" s="81" t="str">
        <f t="shared" si="25"/>
        <v/>
      </c>
      <c r="E303" s="81"/>
      <c r="F303" s="81"/>
      <c r="G303" s="81"/>
    </row>
    <row r="304" spans="2:7">
      <c r="B304" s="82">
        <f t="shared" si="26"/>
        <v>50861</v>
      </c>
      <c r="C304" s="85" t="str">
        <f t="shared" si="27"/>
        <v/>
      </c>
      <c r="D304" s="86" t="str">
        <f t="shared" si="25"/>
        <v/>
      </c>
      <c r="E304" s="86"/>
      <c r="F304" s="86"/>
      <c r="G304" s="86"/>
    </row>
    <row r="305" spans="2:7">
      <c r="B305" s="79">
        <f t="shared" si="26"/>
        <v>50891</v>
      </c>
      <c r="C305" s="80" t="str">
        <f t="shared" si="27"/>
        <v/>
      </c>
      <c r="D305" s="81" t="str">
        <f t="shared" si="25"/>
        <v/>
      </c>
      <c r="E305" s="81"/>
      <c r="F305" s="81"/>
      <c r="G305" s="81"/>
    </row>
    <row r="306" spans="2:7">
      <c r="B306" s="82">
        <f t="shared" si="26"/>
        <v>50922</v>
      </c>
      <c r="C306" s="85" t="str">
        <f t="shared" si="27"/>
        <v/>
      </c>
      <c r="D306" s="86" t="str">
        <f t="shared" si="25"/>
        <v/>
      </c>
      <c r="E306" s="86"/>
      <c r="F306" s="86"/>
      <c r="G306" s="86"/>
    </row>
    <row r="307" spans="2:7">
      <c r="B307" s="79">
        <f t="shared" si="26"/>
        <v>50952</v>
      </c>
      <c r="C307" s="80" t="str">
        <f t="shared" si="27"/>
        <v/>
      </c>
      <c r="D307" s="81" t="str">
        <f t="shared" si="25"/>
        <v/>
      </c>
      <c r="E307" s="81"/>
      <c r="F307" s="81"/>
      <c r="G307" s="81"/>
    </row>
    <row r="308" spans="2:7">
      <c r="B308" s="82">
        <f t="shared" si="26"/>
        <v>50983</v>
      </c>
      <c r="C308" s="85" t="str">
        <f t="shared" si="27"/>
        <v/>
      </c>
      <c r="D308" s="86" t="str">
        <f t="shared" si="25"/>
        <v/>
      </c>
      <c r="E308" s="86"/>
      <c r="F308" s="86"/>
      <c r="G308" s="86"/>
    </row>
    <row r="309" spans="2:7">
      <c r="B309" s="79">
        <f t="shared" si="26"/>
        <v>51014</v>
      </c>
      <c r="C309" s="80" t="str">
        <f t="shared" si="27"/>
        <v/>
      </c>
      <c r="D309" s="81" t="str">
        <f t="shared" si="25"/>
        <v/>
      </c>
      <c r="E309" s="81"/>
      <c r="F309" s="81"/>
      <c r="G309" s="81"/>
    </row>
    <row r="310" spans="2:7">
      <c r="B310" s="82">
        <f t="shared" si="26"/>
        <v>51044</v>
      </c>
      <c r="C310" s="85" t="str">
        <f t="shared" si="27"/>
        <v/>
      </c>
      <c r="D310" s="86" t="str">
        <f t="shared" si="25"/>
        <v/>
      </c>
      <c r="E310" s="86"/>
      <c r="F310" s="86"/>
      <c r="G310" s="86"/>
    </row>
    <row r="311" spans="2:7">
      <c r="B311" s="79">
        <f t="shared" si="26"/>
        <v>51075</v>
      </c>
      <c r="C311" s="80" t="str">
        <f t="shared" si="27"/>
        <v/>
      </c>
      <c r="D311" s="81" t="str">
        <f t="shared" si="25"/>
        <v/>
      </c>
      <c r="E311" s="81"/>
      <c r="F311" s="81"/>
      <c r="G311" s="81"/>
    </row>
    <row r="312" spans="2:7">
      <c r="B312" s="82">
        <f t="shared" si="26"/>
        <v>51105</v>
      </c>
      <c r="C312" s="85" t="str">
        <f t="shared" si="27"/>
        <v/>
      </c>
      <c r="D312" s="86" t="str">
        <f t="shared" si="25"/>
        <v/>
      </c>
      <c r="E312" s="86"/>
      <c r="F312" s="86"/>
      <c r="G312" s="86"/>
    </row>
    <row r="313" spans="2:7">
      <c r="B313" s="79">
        <f t="shared" si="26"/>
        <v>51136</v>
      </c>
      <c r="C313" s="80" t="str">
        <f t="shared" si="27"/>
        <v/>
      </c>
      <c r="D313" s="81" t="str">
        <f t="shared" si="25"/>
        <v/>
      </c>
      <c r="E313" s="81"/>
      <c r="F313" s="81"/>
      <c r="G313" s="81"/>
    </row>
    <row r="314" spans="2:7">
      <c r="B314" s="82">
        <f t="shared" si="26"/>
        <v>51167</v>
      </c>
      <c r="C314" s="85" t="str">
        <f t="shared" si="27"/>
        <v/>
      </c>
      <c r="D314" s="86" t="str">
        <f t="shared" si="25"/>
        <v/>
      </c>
      <c r="E314" s="86"/>
      <c r="F314" s="86"/>
      <c r="G314" s="86"/>
    </row>
    <row r="315" spans="2:7">
      <c r="B315" s="79">
        <f t="shared" si="26"/>
        <v>51196</v>
      </c>
      <c r="C315" s="80" t="str">
        <f t="shared" si="27"/>
        <v/>
      </c>
      <c r="D315" s="81" t="str">
        <f t="shared" si="25"/>
        <v/>
      </c>
      <c r="E315" s="81"/>
      <c r="F315" s="81"/>
      <c r="G315" s="81"/>
    </row>
    <row r="316" spans="2:7">
      <c r="B316" s="82">
        <f t="shared" si="26"/>
        <v>51227</v>
      </c>
      <c r="C316" s="83" t="str">
        <f t="shared" si="27"/>
        <v/>
      </c>
      <c r="D316" s="84" t="str">
        <f t="shared" si="25"/>
        <v/>
      </c>
      <c r="E316" s="84"/>
      <c r="F316" s="84"/>
      <c r="G316" s="84"/>
    </row>
    <row r="317" spans="2:7">
      <c r="B317" s="79">
        <f t="shared" si="26"/>
        <v>51257</v>
      </c>
      <c r="C317" s="80" t="str">
        <f t="shared" si="27"/>
        <v/>
      </c>
      <c r="D317" s="81" t="str">
        <f t="shared" si="25"/>
        <v/>
      </c>
      <c r="E317" s="81"/>
      <c r="F317" s="81"/>
      <c r="G317" s="81"/>
    </row>
    <row r="318" spans="2:7">
      <c r="B318" s="82">
        <f t="shared" si="26"/>
        <v>51288</v>
      </c>
      <c r="C318" s="85" t="str">
        <f t="shared" si="27"/>
        <v/>
      </c>
      <c r="D318" s="86" t="str">
        <f t="shared" si="25"/>
        <v/>
      </c>
      <c r="E318" s="86"/>
      <c r="F318" s="86"/>
      <c r="G318" s="86"/>
    </row>
    <row r="319" spans="2:7">
      <c r="B319" s="79">
        <f t="shared" si="26"/>
        <v>51318</v>
      </c>
      <c r="C319" s="80" t="str">
        <f t="shared" si="27"/>
        <v/>
      </c>
      <c r="D319" s="81" t="str">
        <f t="shared" si="25"/>
        <v/>
      </c>
      <c r="E319" s="81"/>
      <c r="F319" s="81"/>
      <c r="G319" s="81"/>
    </row>
    <row r="320" spans="2:7">
      <c r="B320" s="82">
        <f t="shared" si="26"/>
        <v>51349</v>
      </c>
      <c r="C320" s="85" t="str">
        <f t="shared" si="27"/>
        <v/>
      </c>
      <c r="D320" s="86" t="str">
        <f t="shared" si="25"/>
        <v/>
      </c>
      <c r="E320" s="86"/>
      <c r="F320" s="86"/>
      <c r="G320" s="86"/>
    </row>
    <row r="321" spans="2:7">
      <c r="B321" s="79">
        <f t="shared" si="26"/>
        <v>51380</v>
      </c>
      <c r="C321" s="80" t="str">
        <f t="shared" si="27"/>
        <v/>
      </c>
      <c r="D321" s="81" t="str">
        <f t="shared" si="25"/>
        <v/>
      </c>
      <c r="E321" s="81"/>
      <c r="F321" s="81"/>
      <c r="G321" s="81"/>
    </row>
    <row r="322" spans="2:7">
      <c r="B322" s="82">
        <f t="shared" si="26"/>
        <v>51410</v>
      </c>
      <c r="C322" s="85" t="str">
        <f t="shared" si="27"/>
        <v/>
      </c>
      <c r="D322" s="86" t="str">
        <f t="shared" si="25"/>
        <v/>
      </c>
      <c r="E322" s="86"/>
      <c r="F322" s="86"/>
      <c r="G322" s="86"/>
    </row>
    <row r="323" spans="2:7">
      <c r="B323" s="79">
        <f t="shared" si="26"/>
        <v>51441</v>
      </c>
      <c r="C323" s="80" t="str">
        <f t="shared" si="27"/>
        <v/>
      </c>
      <c r="D323" s="81" t="str">
        <f t="shared" si="25"/>
        <v/>
      </c>
      <c r="E323" s="81"/>
      <c r="F323" s="81"/>
      <c r="G323" s="81"/>
    </row>
    <row r="324" spans="2:7">
      <c r="B324" s="82">
        <f t="shared" si="26"/>
        <v>51471</v>
      </c>
      <c r="C324" s="85" t="str">
        <f t="shared" si="27"/>
        <v/>
      </c>
      <c r="D324" s="86" t="str">
        <f t="shared" si="25"/>
        <v/>
      </c>
      <c r="E324" s="86"/>
      <c r="F324" s="86"/>
      <c r="G324" s="86"/>
    </row>
    <row r="325" spans="2:7">
      <c r="B325" s="79">
        <f t="shared" si="26"/>
        <v>51502</v>
      </c>
      <c r="C325" s="80" t="str">
        <f t="shared" si="27"/>
        <v/>
      </c>
      <c r="D325" s="81" t="str">
        <f t="shared" si="25"/>
        <v/>
      </c>
      <c r="E325" s="81"/>
      <c r="F325" s="81"/>
      <c r="G325" s="81"/>
    </row>
    <row r="326" spans="2:7">
      <c r="B326" s="82">
        <f t="shared" si="26"/>
        <v>51533</v>
      </c>
      <c r="C326" s="85" t="str">
        <f t="shared" si="27"/>
        <v/>
      </c>
      <c r="D326" s="86" t="str">
        <f t="shared" si="25"/>
        <v/>
      </c>
      <c r="E326" s="86"/>
      <c r="F326" s="86"/>
      <c r="G326" s="86"/>
    </row>
    <row r="327" spans="2:7">
      <c r="B327" s="79">
        <f t="shared" si="26"/>
        <v>51561</v>
      </c>
      <c r="C327" s="80" t="str">
        <f t="shared" si="27"/>
        <v/>
      </c>
      <c r="D327" s="81" t="str">
        <f t="shared" si="25"/>
        <v/>
      </c>
      <c r="E327" s="81"/>
      <c r="F327" s="81"/>
      <c r="G327" s="81"/>
    </row>
    <row r="328" spans="2:7">
      <c r="B328" s="82">
        <f t="shared" si="26"/>
        <v>51592</v>
      </c>
      <c r="C328" s="85" t="str">
        <f t="shared" si="27"/>
        <v/>
      </c>
      <c r="D328" s="86" t="str">
        <f t="shared" si="25"/>
        <v/>
      </c>
      <c r="E328" s="86"/>
      <c r="F328" s="86"/>
      <c r="G328" s="86"/>
    </row>
    <row r="329" spans="2:7">
      <c r="B329" s="79">
        <f t="shared" si="26"/>
        <v>51622</v>
      </c>
      <c r="C329" s="80" t="str">
        <f t="shared" si="27"/>
        <v/>
      </c>
      <c r="D329" s="81" t="str">
        <f t="shared" si="25"/>
        <v/>
      </c>
      <c r="E329" s="81"/>
      <c r="F329" s="81"/>
      <c r="G329" s="81"/>
    </row>
    <row r="330" spans="2:7">
      <c r="B330" s="82">
        <f t="shared" si="26"/>
        <v>51653</v>
      </c>
      <c r="C330" s="85" t="str">
        <f t="shared" si="27"/>
        <v/>
      </c>
      <c r="D330" s="86" t="str">
        <f t="shared" si="25"/>
        <v/>
      </c>
      <c r="E330" s="86"/>
      <c r="F330" s="86"/>
      <c r="G330" s="86"/>
    </row>
    <row r="331" spans="2:7">
      <c r="B331" s="79">
        <f t="shared" si="26"/>
        <v>51683</v>
      </c>
      <c r="C331" s="80" t="str">
        <f t="shared" si="27"/>
        <v/>
      </c>
      <c r="D331" s="81" t="str">
        <f t="shared" si="25"/>
        <v/>
      </c>
      <c r="E331" s="81"/>
      <c r="F331" s="81"/>
      <c r="G331" s="81"/>
    </row>
    <row r="332" spans="2:7">
      <c r="B332" s="82">
        <f t="shared" si="26"/>
        <v>51714</v>
      </c>
      <c r="C332" s="85" t="str">
        <f t="shared" si="27"/>
        <v/>
      </c>
      <c r="D332" s="86" t="str">
        <f t="shared" si="25"/>
        <v/>
      </c>
      <c r="E332" s="86"/>
      <c r="F332" s="86"/>
      <c r="G332" s="86"/>
    </row>
    <row r="333" spans="2:7">
      <c r="B333" s="79">
        <f t="shared" si="26"/>
        <v>51745</v>
      </c>
      <c r="C333" s="80" t="str">
        <f t="shared" si="27"/>
        <v/>
      </c>
      <c r="D333" s="81" t="str">
        <f t="shared" si="25"/>
        <v/>
      </c>
      <c r="E333" s="81"/>
      <c r="F333" s="81"/>
      <c r="G333" s="81"/>
    </row>
    <row r="334" spans="2:7">
      <c r="B334" s="82">
        <f t="shared" si="26"/>
        <v>51775</v>
      </c>
      <c r="C334" s="85" t="str">
        <f t="shared" si="27"/>
        <v/>
      </c>
      <c r="D334" s="86" t="str">
        <f t="shared" si="25"/>
        <v/>
      </c>
      <c r="E334" s="86"/>
      <c r="F334" s="86"/>
      <c r="G334" s="86"/>
    </row>
    <row r="335" spans="2:7">
      <c r="B335" s="79">
        <f t="shared" si="26"/>
        <v>51806</v>
      </c>
      <c r="C335" s="80" t="str">
        <f t="shared" si="27"/>
        <v/>
      </c>
      <c r="D335" s="81" t="str">
        <f t="shared" si="25"/>
        <v/>
      </c>
      <c r="E335" s="81"/>
      <c r="F335" s="81"/>
      <c r="G335" s="81"/>
    </row>
    <row r="336" spans="2:7">
      <c r="B336" s="82">
        <f t="shared" si="26"/>
        <v>51836</v>
      </c>
      <c r="C336" s="85" t="str">
        <f t="shared" si="27"/>
        <v/>
      </c>
      <c r="D336" s="86" t="str">
        <f t="shared" si="25"/>
        <v/>
      </c>
      <c r="E336" s="86"/>
      <c r="F336" s="86"/>
      <c r="G336" s="86"/>
    </row>
    <row r="337" spans="2:7">
      <c r="B337" s="79">
        <f t="shared" si="26"/>
        <v>51867</v>
      </c>
      <c r="C337" s="80" t="str">
        <f t="shared" si="27"/>
        <v/>
      </c>
      <c r="D337" s="81" t="str">
        <f t="shared" ref="D337:D376" si="28">IF($C337="","",$E$10)</f>
        <v/>
      </c>
      <c r="E337" s="81"/>
      <c r="F337" s="81"/>
      <c r="G337" s="81"/>
    </row>
    <row r="338" spans="2:7">
      <c r="B338" s="82">
        <f t="shared" ref="B338:B376" si="29">EDATE(B337,1)</f>
        <v>51898</v>
      </c>
      <c r="C338" s="85" t="str">
        <f t="shared" ref="C338:C376" si="30">IF(OR(C337="",C337&gt;=$E$9),"",C337+1)</f>
        <v/>
      </c>
      <c r="D338" s="86" t="str">
        <f t="shared" si="28"/>
        <v/>
      </c>
      <c r="E338" s="86"/>
      <c r="F338" s="86"/>
      <c r="G338" s="86"/>
    </row>
    <row r="339" spans="2:7">
      <c r="B339" s="79">
        <f t="shared" si="29"/>
        <v>51926</v>
      </c>
      <c r="C339" s="80" t="str">
        <f t="shared" si="30"/>
        <v/>
      </c>
      <c r="D339" s="81" t="str">
        <f t="shared" si="28"/>
        <v/>
      </c>
      <c r="E339" s="81"/>
      <c r="F339" s="81"/>
      <c r="G339" s="81"/>
    </row>
    <row r="340" spans="2:7">
      <c r="B340" s="82">
        <f t="shared" si="29"/>
        <v>51957</v>
      </c>
      <c r="C340" s="85" t="str">
        <f t="shared" si="30"/>
        <v/>
      </c>
      <c r="D340" s="86" t="str">
        <f t="shared" si="28"/>
        <v/>
      </c>
      <c r="E340" s="86"/>
      <c r="F340" s="86"/>
      <c r="G340" s="86"/>
    </row>
    <row r="341" spans="2:7">
      <c r="B341" s="79">
        <f t="shared" si="29"/>
        <v>51987</v>
      </c>
      <c r="C341" s="80" t="str">
        <f t="shared" si="30"/>
        <v/>
      </c>
      <c r="D341" s="81" t="str">
        <f t="shared" si="28"/>
        <v/>
      </c>
      <c r="E341" s="81"/>
      <c r="F341" s="81"/>
      <c r="G341" s="81"/>
    </row>
    <row r="342" spans="2:7">
      <c r="B342" s="82">
        <f t="shared" si="29"/>
        <v>52018</v>
      </c>
      <c r="C342" s="85" t="str">
        <f t="shared" si="30"/>
        <v/>
      </c>
      <c r="D342" s="86" t="str">
        <f t="shared" si="28"/>
        <v/>
      </c>
      <c r="E342" s="86"/>
      <c r="F342" s="86"/>
      <c r="G342" s="86"/>
    </row>
    <row r="343" spans="2:7">
      <c r="B343" s="79">
        <f t="shared" si="29"/>
        <v>52048</v>
      </c>
      <c r="C343" s="80" t="str">
        <f t="shared" si="30"/>
        <v/>
      </c>
      <c r="D343" s="81" t="str">
        <f t="shared" si="28"/>
        <v/>
      </c>
      <c r="E343" s="81"/>
      <c r="F343" s="81"/>
      <c r="G343" s="81"/>
    </row>
    <row r="344" spans="2:7">
      <c r="B344" s="82">
        <f t="shared" si="29"/>
        <v>52079</v>
      </c>
      <c r="C344" s="85" t="str">
        <f t="shared" si="30"/>
        <v/>
      </c>
      <c r="D344" s="86" t="str">
        <f t="shared" si="28"/>
        <v/>
      </c>
      <c r="E344" s="86"/>
      <c r="F344" s="86"/>
      <c r="G344" s="86"/>
    </row>
    <row r="345" spans="2:7">
      <c r="B345" s="79">
        <f t="shared" si="29"/>
        <v>52110</v>
      </c>
      <c r="C345" s="80" t="str">
        <f t="shared" si="30"/>
        <v/>
      </c>
      <c r="D345" s="81" t="str">
        <f t="shared" si="28"/>
        <v/>
      </c>
      <c r="E345" s="81"/>
      <c r="F345" s="81"/>
      <c r="G345" s="81"/>
    </row>
    <row r="346" spans="2:7">
      <c r="B346" s="82">
        <f t="shared" si="29"/>
        <v>52140</v>
      </c>
      <c r="C346" s="85" t="str">
        <f t="shared" si="30"/>
        <v/>
      </c>
      <c r="D346" s="86" t="str">
        <f t="shared" si="28"/>
        <v/>
      </c>
      <c r="E346" s="86"/>
      <c r="F346" s="86"/>
      <c r="G346" s="86"/>
    </row>
    <row r="347" spans="2:7">
      <c r="B347" s="79">
        <f t="shared" si="29"/>
        <v>52171</v>
      </c>
      <c r="C347" s="80" t="str">
        <f t="shared" si="30"/>
        <v/>
      </c>
      <c r="D347" s="81" t="str">
        <f t="shared" si="28"/>
        <v/>
      </c>
      <c r="E347" s="81"/>
      <c r="F347" s="81"/>
      <c r="G347" s="81"/>
    </row>
    <row r="348" spans="2:7">
      <c r="B348" s="82">
        <f t="shared" si="29"/>
        <v>52201</v>
      </c>
      <c r="C348" s="85" t="str">
        <f t="shared" si="30"/>
        <v/>
      </c>
      <c r="D348" s="86" t="str">
        <f t="shared" si="28"/>
        <v/>
      </c>
      <c r="E348" s="86"/>
      <c r="F348" s="86"/>
      <c r="G348" s="86"/>
    </row>
    <row r="349" spans="2:7">
      <c r="B349" s="79">
        <f t="shared" si="29"/>
        <v>52232</v>
      </c>
      <c r="C349" s="80" t="str">
        <f t="shared" si="30"/>
        <v/>
      </c>
      <c r="D349" s="81" t="str">
        <f t="shared" si="28"/>
        <v/>
      </c>
      <c r="E349" s="81"/>
      <c r="F349" s="81"/>
      <c r="G349" s="81"/>
    </row>
    <row r="350" spans="2:7">
      <c r="B350" s="82">
        <f t="shared" si="29"/>
        <v>52263</v>
      </c>
      <c r="C350" s="85" t="str">
        <f t="shared" si="30"/>
        <v/>
      </c>
      <c r="D350" s="86" t="str">
        <f t="shared" si="28"/>
        <v/>
      </c>
      <c r="E350" s="86"/>
      <c r="F350" s="86"/>
      <c r="G350" s="86"/>
    </row>
    <row r="351" spans="2:7">
      <c r="B351" s="79">
        <f t="shared" si="29"/>
        <v>52291</v>
      </c>
      <c r="C351" s="80" t="str">
        <f t="shared" si="30"/>
        <v/>
      </c>
      <c r="D351" s="81" t="str">
        <f t="shared" si="28"/>
        <v/>
      </c>
      <c r="E351" s="81"/>
      <c r="F351" s="81"/>
      <c r="G351" s="81"/>
    </row>
    <row r="352" spans="2:7">
      <c r="B352" s="82">
        <f t="shared" si="29"/>
        <v>52322</v>
      </c>
      <c r="C352" s="85" t="str">
        <f t="shared" si="30"/>
        <v/>
      </c>
      <c r="D352" s="86" t="str">
        <f t="shared" si="28"/>
        <v/>
      </c>
      <c r="E352" s="86"/>
      <c r="F352" s="86"/>
      <c r="G352" s="86"/>
    </row>
    <row r="353" spans="2:7">
      <c r="B353" s="79">
        <f t="shared" si="29"/>
        <v>52352</v>
      </c>
      <c r="C353" s="80" t="str">
        <f t="shared" si="30"/>
        <v/>
      </c>
      <c r="D353" s="81" t="str">
        <f t="shared" si="28"/>
        <v/>
      </c>
      <c r="E353" s="81"/>
      <c r="F353" s="81"/>
      <c r="G353" s="81"/>
    </row>
    <row r="354" spans="2:7">
      <c r="B354" s="82">
        <f t="shared" si="29"/>
        <v>52383</v>
      </c>
      <c r="C354" s="85" t="str">
        <f t="shared" si="30"/>
        <v/>
      </c>
      <c r="D354" s="86" t="str">
        <f t="shared" si="28"/>
        <v/>
      </c>
      <c r="E354" s="86"/>
      <c r="F354" s="86"/>
      <c r="G354" s="86"/>
    </row>
    <row r="355" spans="2:7">
      <c r="B355" s="79">
        <f t="shared" si="29"/>
        <v>52413</v>
      </c>
      <c r="C355" s="80" t="str">
        <f t="shared" si="30"/>
        <v/>
      </c>
      <c r="D355" s="81" t="str">
        <f t="shared" si="28"/>
        <v/>
      </c>
      <c r="E355" s="81"/>
      <c r="F355" s="81"/>
      <c r="G355" s="81"/>
    </row>
    <row r="356" spans="2:7">
      <c r="B356" s="82">
        <f t="shared" si="29"/>
        <v>52444</v>
      </c>
      <c r="C356" s="85" t="str">
        <f t="shared" si="30"/>
        <v/>
      </c>
      <c r="D356" s="86" t="str">
        <f t="shared" si="28"/>
        <v/>
      </c>
      <c r="E356" s="86"/>
      <c r="F356" s="86"/>
      <c r="G356" s="86"/>
    </row>
    <row r="357" spans="2:7">
      <c r="B357" s="79">
        <f t="shared" si="29"/>
        <v>52475</v>
      </c>
      <c r="C357" s="80" t="str">
        <f t="shared" si="30"/>
        <v/>
      </c>
      <c r="D357" s="81" t="str">
        <f t="shared" si="28"/>
        <v/>
      </c>
      <c r="E357" s="81"/>
      <c r="F357" s="81"/>
      <c r="G357" s="81"/>
    </row>
    <row r="358" spans="2:7">
      <c r="B358" s="82">
        <f t="shared" si="29"/>
        <v>52505</v>
      </c>
      <c r="C358" s="85" t="str">
        <f t="shared" si="30"/>
        <v/>
      </c>
      <c r="D358" s="86" t="str">
        <f t="shared" si="28"/>
        <v/>
      </c>
      <c r="E358" s="86"/>
      <c r="F358" s="86"/>
      <c r="G358" s="86"/>
    </row>
    <row r="359" spans="2:7">
      <c r="B359" s="79">
        <f t="shared" si="29"/>
        <v>52536</v>
      </c>
      <c r="C359" s="80" t="str">
        <f t="shared" si="30"/>
        <v/>
      </c>
      <c r="D359" s="81" t="str">
        <f t="shared" si="28"/>
        <v/>
      </c>
      <c r="E359" s="81"/>
      <c r="F359" s="81"/>
      <c r="G359" s="81"/>
    </row>
    <row r="360" spans="2:7">
      <c r="B360" s="82">
        <f t="shared" si="29"/>
        <v>52566</v>
      </c>
      <c r="C360" s="85" t="str">
        <f t="shared" si="30"/>
        <v/>
      </c>
      <c r="D360" s="86" t="str">
        <f t="shared" si="28"/>
        <v/>
      </c>
      <c r="E360" s="86"/>
      <c r="F360" s="86"/>
      <c r="G360" s="86"/>
    </row>
    <row r="361" spans="2:7">
      <c r="B361" s="79">
        <f t="shared" si="29"/>
        <v>52597</v>
      </c>
      <c r="C361" s="80" t="str">
        <f t="shared" si="30"/>
        <v/>
      </c>
      <c r="D361" s="81" t="str">
        <f t="shared" si="28"/>
        <v/>
      </c>
      <c r="E361" s="81"/>
      <c r="F361" s="81"/>
      <c r="G361" s="81"/>
    </row>
    <row r="362" spans="2:7">
      <c r="B362" s="82">
        <f t="shared" si="29"/>
        <v>52628</v>
      </c>
      <c r="C362" s="85" t="str">
        <f t="shared" si="30"/>
        <v/>
      </c>
      <c r="D362" s="86" t="str">
        <f t="shared" si="28"/>
        <v/>
      </c>
      <c r="E362" s="86"/>
      <c r="F362" s="86"/>
      <c r="G362" s="86"/>
    </row>
    <row r="363" spans="2:7">
      <c r="B363" s="79">
        <f t="shared" si="29"/>
        <v>52657</v>
      </c>
      <c r="C363" s="80" t="str">
        <f t="shared" si="30"/>
        <v/>
      </c>
      <c r="D363" s="81" t="str">
        <f t="shared" si="28"/>
        <v/>
      </c>
      <c r="E363" s="81"/>
      <c r="F363" s="81"/>
      <c r="G363" s="81"/>
    </row>
    <row r="364" spans="2:7">
      <c r="B364" s="82">
        <f t="shared" si="29"/>
        <v>52688</v>
      </c>
      <c r="C364" s="85" t="str">
        <f t="shared" si="30"/>
        <v/>
      </c>
      <c r="D364" s="86" t="str">
        <f t="shared" si="28"/>
        <v/>
      </c>
      <c r="E364" s="86"/>
      <c r="F364" s="86"/>
      <c r="G364" s="86"/>
    </row>
    <row r="365" spans="2:7">
      <c r="B365" s="79">
        <f t="shared" si="29"/>
        <v>52718</v>
      </c>
      <c r="C365" s="80" t="str">
        <f t="shared" si="30"/>
        <v/>
      </c>
      <c r="D365" s="81" t="str">
        <f t="shared" si="28"/>
        <v/>
      </c>
      <c r="E365" s="81"/>
      <c r="F365" s="81"/>
      <c r="G365" s="81"/>
    </row>
    <row r="366" spans="2:7">
      <c r="B366" s="82">
        <f t="shared" si="29"/>
        <v>52749</v>
      </c>
      <c r="C366" s="85" t="str">
        <f t="shared" si="30"/>
        <v/>
      </c>
      <c r="D366" s="86" t="str">
        <f t="shared" si="28"/>
        <v/>
      </c>
      <c r="E366" s="86"/>
      <c r="F366" s="86"/>
      <c r="G366" s="86"/>
    </row>
    <row r="367" spans="2:7">
      <c r="B367" s="79">
        <f t="shared" si="29"/>
        <v>52779</v>
      </c>
      <c r="C367" s="80" t="str">
        <f t="shared" si="30"/>
        <v/>
      </c>
      <c r="D367" s="81" t="str">
        <f t="shared" si="28"/>
        <v/>
      </c>
      <c r="E367" s="81"/>
      <c r="F367" s="81"/>
      <c r="G367" s="81"/>
    </row>
    <row r="368" spans="2:7">
      <c r="B368" s="82">
        <f t="shared" si="29"/>
        <v>52810</v>
      </c>
      <c r="C368" s="85" t="str">
        <f t="shared" si="30"/>
        <v/>
      </c>
      <c r="D368" s="86" t="str">
        <f t="shared" si="28"/>
        <v/>
      </c>
      <c r="E368" s="86"/>
      <c r="F368" s="86"/>
      <c r="G368" s="86"/>
    </row>
    <row r="369" spans="2:7">
      <c r="B369" s="79">
        <f t="shared" si="29"/>
        <v>52841</v>
      </c>
      <c r="C369" s="80" t="str">
        <f t="shared" si="30"/>
        <v/>
      </c>
      <c r="D369" s="81" t="str">
        <f t="shared" si="28"/>
        <v/>
      </c>
      <c r="E369" s="81"/>
      <c r="F369" s="81"/>
      <c r="G369" s="81"/>
    </row>
    <row r="370" spans="2:7">
      <c r="B370" s="82">
        <f t="shared" si="29"/>
        <v>52871</v>
      </c>
      <c r="C370" s="85" t="str">
        <f t="shared" si="30"/>
        <v/>
      </c>
      <c r="D370" s="86" t="str">
        <f t="shared" si="28"/>
        <v/>
      </c>
      <c r="E370" s="86"/>
      <c r="F370" s="86"/>
      <c r="G370" s="86"/>
    </row>
    <row r="371" spans="2:7">
      <c r="B371" s="79">
        <f t="shared" si="29"/>
        <v>52902</v>
      </c>
      <c r="C371" s="80" t="str">
        <f t="shared" si="30"/>
        <v/>
      </c>
      <c r="D371" s="81" t="str">
        <f t="shared" si="28"/>
        <v/>
      </c>
      <c r="E371" s="81"/>
      <c r="F371" s="81"/>
      <c r="G371" s="81"/>
    </row>
    <row r="372" spans="2:7">
      <c r="B372" s="82">
        <f t="shared" si="29"/>
        <v>52932</v>
      </c>
      <c r="C372" s="85" t="str">
        <f t="shared" si="30"/>
        <v/>
      </c>
      <c r="D372" s="86" t="str">
        <f t="shared" si="28"/>
        <v/>
      </c>
      <c r="E372" s="86"/>
      <c r="F372" s="86"/>
      <c r="G372" s="86"/>
    </row>
    <row r="373" spans="2:7">
      <c r="B373" s="79">
        <f t="shared" si="29"/>
        <v>52963</v>
      </c>
      <c r="C373" s="80" t="str">
        <f t="shared" si="30"/>
        <v/>
      </c>
      <c r="D373" s="81" t="str">
        <f t="shared" si="28"/>
        <v/>
      </c>
      <c r="E373" s="81"/>
      <c r="F373" s="81"/>
      <c r="G373" s="81"/>
    </row>
    <row r="374" spans="2:7">
      <c r="B374" s="82">
        <f t="shared" si="29"/>
        <v>52994</v>
      </c>
      <c r="C374" s="85" t="str">
        <f t="shared" si="30"/>
        <v/>
      </c>
      <c r="D374" s="86" t="str">
        <f t="shared" si="28"/>
        <v/>
      </c>
      <c r="E374" s="86"/>
      <c r="F374" s="86"/>
      <c r="G374" s="86"/>
    </row>
    <row r="375" spans="2:7">
      <c r="B375" s="79">
        <f t="shared" si="29"/>
        <v>53022</v>
      </c>
      <c r="C375" s="80" t="str">
        <f t="shared" si="30"/>
        <v/>
      </c>
      <c r="D375" s="81" t="str">
        <f t="shared" si="28"/>
        <v/>
      </c>
      <c r="E375" s="81"/>
      <c r="F375" s="81"/>
      <c r="G375" s="81"/>
    </row>
    <row r="376" spans="2:7">
      <c r="B376" s="82">
        <f t="shared" si="29"/>
        <v>53053</v>
      </c>
      <c r="C376" s="85" t="str">
        <f t="shared" si="30"/>
        <v/>
      </c>
      <c r="D376" s="86" t="str">
        <f t="shared" si="28"/>
        <v/>
      </c>
      <c r="E376" s="86"/>
      <c r="F376" s="86"/>
      <c r="G376" s="86"/>
    </row>
  </sheetData>
  <mergeCells count="11">
    <mergeCell ref="E8:F8"/>
    <mergeCell ref="B2:G3"/>
    <mergeCell ref="D4:E4"/>
    <mergeCell ref="E5:F5"/>
    <mergeCell ref="E6:F6"/>
    <mergeCell ref="E7:F7"/>
    <mergeCell ref="E9:F9"/>
    <mergeCell ref="E10:F10"/>
    <mergeCell ref="E11:F11"/>
    <mergeCell ref="E12:F12"/>
    <mergeCell ref="E13:F13"/>
  </mergeCells>
  <dataValidations count="1">
    <dataValidation type="list" allowBlank="1" showInputMessage="1" showErrorMessage="1" sqref="G5">
      <formula1>nbdepmt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2:Q63"/>
  <sheetViews>
    <sheetView showGridLines="0" workbookViewId="0">
      <selection activeCell="S34" sqref="S34"/>
    </sheetView>
  </sheetViews>
  <sheetFormatPr baseColWidth="10" defaultRowHeight="15"/>
  <cols>
    <col min="1" max="1" width="2.7109375" customWidth="1"/>
    <col min="2" max="2" width="4.5703125" customWidth="1"/>
    <col min="3" max="14" width="9.85546875" customWidth="1"/>
    <col min="15" max="15" width="5.7109375" customWidth="1"/>
    <col min="16" max="16" width="4.28515625" customWidth="1"/>
  </cols>
  <sheetData>
    <row r="2" spans="1:17"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/>
    </row>
    <row r="3" spans="1:17" ht="15" customHeight="1">
      <c r="B3" s="93"/>
      <c r="C3" s="77"/>
      <c r="D3" s="131" t="s">
        <v>38</v>
      </c>
      <c r="E3" s="131"/>
      <c r="F3" s="131"/>
      <c r="G3" s="77"/>
      <c r="H3" s="77"/>
      <c r="I3" s="77"/>
      <c r="J3" s="77"/>
      <c r="K3" s="77"/>
      <c r="L3" s="77"/>
      <c r="M3" s="77"/>
      <c r="N3" s="98"/>
      <c r="O3" s="94"/>
      <c r="Q3" t="s">
        <v>43</v>
      </c>
    </row>
    <row r="4" spans="1:17" ht="15" customHeight="1">
      <c r="B4" s="93"/>
      <c r="C4" s="77"/>
      <c r="D4" s="131"/>
      <c r="E4" s="131"/>
      <c r="F4" s="131"/>
      <c r="G4" s="77"/>
      <c r="H4" s="77"/>
      <c r="I4" s="77"/>
      <c r="J4" s="77"/>
      <c r="K4" s="77"/>
      <c r="L4" s="77"/>
      <c r="M4" s="77"/>
      <c r="N4" s="98"/>
      <c r="O4" s="94"/>
    </row>
    <row r="5" spans="1:17">
      <c r="A5" s="1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8"/>
      <c r="Q5" t="s">
        <v>50</v>
      </c>
    </row>
    <row r="6" spans="1:17">
      <c r="A6" s="6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8"/>
      <c r="Q6" t="s">
        <v>51</v>
      </c>
    </row>
    <row r="7" spans="1:17" ht="18.75">
      <c r="A7" s="6"/>
      <c r="B7" s="5"/>
      <c r="C7" s="6"/>
      <c r="D7" s="13"/>
      <c r="E7" s="22" t="s">
        <v>5</v>
      </c>
      <c r="F7" s="14"/>
      <c r="G7" s="14"/>
      <c r="H7" s="14"/>
      <c r="I7" s="14"/>
      <c r="J7" s="14"/>
      <c r="K7" s="14"/>
      <c r="L7" s="14"/>
      <c r="M7" s="14"/>
      <c r="N7" s="104"/>
      <c r="O7" s="8"/>
      <c r="Q7" t="s">
        <v>53</v>
      </c>
    </row>
    <row r="8" spans="1:17">
      <c r="A8" s="6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"/>
      <c r="Q8" t="s">
        <v>52</v>
      </c>
    </row>
    <row r="9" spans="1:17">
      <c r="A9" s="6"/>
      <c r="B9" s="5"/>
      <c r="C9" s="6"/>
      <c r="D9" s="6"/>
      <c r="E9" s="18" t="s">
        <v>0</v>
      </c>
      <c r="F9" s="7"/>
      <c r="G9" s="6"/>
      <c r="H9" s="6"/>
      <c r="I9" s="12">
        <v>2</v>
      </c>
      <c r="J9" s="6"/>
      <c r="K9" s="6"/>
      <c r="L9" s="6"/>
      <c r="M9" s="6"/>
      <c r="N9" s="6"/>
      <c r="O9" s="8"/>
    </row>
    <row r="10" spans="1:17">
      <c r="A10" s="6"/>
      <c r="B10" s="5"/>
      <c r="C10" s="6"/>
      <c r="D10" s="6"/>
      <c r="E10" s="100"/>
      <c r="F10" s="6"/>
      <c r="G10" s="6"/>
      <c r="H10" s="6"/>
      <c r="I10" s="6"/>
      <c r="J10" s="6"/>
      <c r="K10" s="6"/>
      <c r="L10" s="6"/>
      <c r="M10" s="6"/>
      <c r="N10" s="6"/>
      <c r="O10" s="8"/>
    </row>
    <row r="11" spans="1:17">
      <c r="A11" s="6"/>
      <c r="B11" s="5"/>
      <c r="C11" s="6"/>
      <c r="D11" s="6"/>
      <c r="E11" s="18" t="s">
        <v>1</v>
      </c>
      <c r="F11" s="132">
        <v>200000</v>
      </c>
      <c r="G11" s="133"/>
      <c r="H11" s="6"/>
      <c r="I11" s="6"/>
      <c r="J11" s="6"/>
      <c r="K11" s="6"/>
      <c r="L11" s="18" t="s">
        <v>2</v>
      </c>
      <c r="M11" s="134">
        <v>746</v>
      </c>
      <c r="N11" s="135"/>
      <c r="O11" s="8"/>
    </row>
    <row r="12" spans="1:17">
      <c r="A12" s="6"/>
      <c r="B12" s="5"/>
      <c r="C12" s="6"/>
      <c r="D12" s="6"/>
      <c r="E12" s="100"/>
      <c r="F12" s="6"/>
      <c r="G12" s="6"/>
      <c r="H12" s="6"/>
      <c r="I12" s="6"/>
      <c r="J12" s="6"/>
      <c r="K12" s="6"/>
      <c r="L12" s="100"/>
      <c r="M12" s="6"/>
      <c r="N12" s="6"/>
      <c r="O12" s="8"/>
    </row>
    <row r="13" spans="1:17">
      <c r="A13" s="6"/>
      <c r="B13" s="5"/>
      <c r="C13" s="6"/>
      <c r="H13" s="6"/>
      <c r="I13" s="6"/>
      <c r="J13" s="6"/>
      <c r="K13" s="6"/>
      <c r="L13" s="18" t="s">
        <v>3</v>
      </c>
      <c r="M13" s="136">
        <v>0</v>
      </c>
      <c r="N13" s="137"/>
      <c r="O13" s="8"/>
    </row>
    <row r="14" spans="1:17">
      <c r="A14" s="6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Q14" t="s">
        <v>44</v>
      </c>
    </row>
    <row r="15" spans="1:17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6"/>
      <c r="Q15" t="s">
        <v>45</v>
      </c>
    </row>
    <row r="16" spans="1:17">
      <c r="A16" s="6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4"/>
      <c r="Q16" t="s">
        <v>42</v>
      </c>
    </row>
    <row r="17" spans="1:17" ht="18.75">
      <c r="A17" s="6"/>
      <c r="B17" s="5"/>
      <c r="C17" s="6"/>
      <c r="D17" s="13"/>
      <c r="E17" s="22" t="s">
        <v>6</v>
      </c>
      <c r="F17" s="14"/>
      <c r="G17" s="14"/>
      <c r="H17" s="14"/>
      <c r="I17" s="14"/>
      <c r="J17" s="14"/>
      <c r="K17" s="14"/>
      <c r="L17" s="14"/>
      <c r="M17" s="14"/>
      <c r="N17" s="104"/>
      <c r="O17" s="8"/>
    </row>
    <row r="18" spans="1:17">
      <c r="A18" s="6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8"/>
      <c r="Q18" t="s">
        <v>54</v>
      </c>
    </row>
    <row r="19" spans="1:17" ht="18.75">
      <c r="A19" s="6"/>
      <c r="B19" s="5"/>
      <c r="C19" s="6"/>
      <c r="D19" s="15"/>
      <c r="E19" s="16"/>
      <c r="F19" s="103" t="s">
        <v>7</v>
      </c>
      <c r="G19" s="16"/>
      <c r="H19" s="16"/>
      <c r="I19" s="16"/>
      <c r="J19" s="16"/>
      <c r="K19" s="16"/>
      <c r="L19" s="16"/>
      <c r="M19" s="16"/>
      <c r="N19" s="17"/>
      <c r="O19" s="8"/>
    </row>
    <row r="20" spans="1:17">
      <c r="A20" s="6"/>
      <c r="B20" s="5"/>
      <c r="C20" s="6"/>
      <c r="D20" s="6"/>
      <c r="E20" s="6"/>
      <c r="F20" s="6"/>
      <c r="G20" s="6"/>
      <c r="H20" s="95"/>
      <c r="I20" s="6"/>
      <c r="J20" s="6"/>
      <c r="K20" s="6"/>
      <c r="L20" s="6"/>
      <c r="M20" s="6"/>
      <c r="N20" s="6"/>
      <c r="O20" s="8"/>
      <c r="Q20" t="s">
        <v>46</v>
      </c>
    </row>
    <row r="21" spans="1:17">
      <c r="A21" s="6"/>
      <c r="B21" s="5"/>
      <c r="C21" s="6"/>
      <c r="D21" s="6"/>
      <c r="E21" s="18" t="s">
        <v>8</v>
      </c>
      <c r="F21" s="138" t="s">
        <v>52</v>
      </c>
      <c r="G21" s="139"/>
      <c r="H21" s="6"/>
      <c r="I21" s="6"/>
      <c r="J21" s="97"/>
      <c r="K21" s="18" t="s">
        <v>39</v>
      </c>
      <c r="L21" s="97"/>
      <c r="M21" s="132" t="e">
        <f>F11*F21</f>
        <v>#VALUE!</v>
      </c>
      <c r="N21" s="133"/>
      <c r="O21" s="8"/>
    </row>
    <row r="22" spans="1:17">
      <c r="A22" s="6"/>
      <c r="B22" s="5"/>
      <c r="C22" s="6"/>
      <c r="D22" s="6"/>
      <c r="E22" s="100"/>
      <c r="F22" s="6"/>
      <c r="G22" s="6"/>
      <c r="H22" s="6"/>
      <c r="I22" s="6"/>
      <c r="J22" s="97"/>
      <c r="K22" s="100"/>
      <c r="L22" s="97"/>
      <c r="M22" s="6"/>
      <c r="N22" s="6"/>
      <c r="O22" s="8"/>
      <c r="Q22" t="s">
        <v>47</v>
      </c>
    </row>
    <row r="23" spans="1:17">
      <c r="A23" s="6"/>
      <c r="B23" s="5"/>
      <c r="C23" s="6"/>
      <c r="D23" s="6"/>
      <c r="E23" s="18"/>
      <c r="F23" s="142"/>
      <c r="G23" s="142"/>
      <c r="H23" s="6"/>
      <c r="I23" s="6"/>
      <c r="O23" s="8"/>
      <c r="Q23" t="s">
        <v>48</v>
      </c>
    </row>
    <row r="24" spans="1:17">
      <c r="A24" s="6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8"/>
    </row>
    <row r="25" spans="1:17" ht="18.75">
      <c r="A25" s="6"/>
      <c r="B25" s="5"/>
      <c r="C25" s="6"/>
      <c r="D25" s="15"/>
      <c r="E25" s="16"/>
      <c r="F25" s="103" t="s">
        <v>9</v>
      </c>
      <c r="G25" s="16"/>
      <c r="H25" s="16"/>
      <c r="I25" s="16"/>
      <c r="J25" s="16"/>
      <c r="K25" s="16"/>
      <c r="L25" s="16"/>
      <c r="M25" s="16"/>
      <c r="N25" s="17"/>
      <c r="O25" s="8"/>
    </row>
    <row r="26" spans="1:17">
      <c r="A26" s="6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8"/>
      <c r="Q26" t="s">
        <v>49</v>
      </c>
    </row>
    <row r="27" spans="1:17">
      <c r="A27" s="6"/>
      <c r="B27" s="5"/>
      <c r="C27" s="6"/>
      <c r="D27" s="6"/>
      <c r="E27" s="18" t="s">
        <v>10</v>
      </c>
      <c r="F27" s="140">
        <f>IF($F$11&lt;=7500,$F$11*0.0456,IF($F$11&lt;=17500,7500*0.0456+($F$11-7500)*0.0285,IF($F$11&lt;=30000,7500*0.0456+(17500-7500)*0.0285+($F$11-17500)*0.0228,IF($F$11&lt;=45495,7500*0.0456+(17500-7500)*0.0285+(30000-17500)*0.0228+($F$11-30000)*0.0171,IF($F$11&lt;=64095,7500*0.0456+(17500-7500)*0.0285+(30000-17500)*0.0228+(45495-30000)*0.0171+($F$11-45495)*0.0114,IF($F$11&lt;=250095,7500*0.0456+(17500-7500)*0.0285+(30000-17500)*0.0228+(45495-30000)*0.0171+(64095-45495)*0.0114+($F$11-64095)*0.0057,IF($F$11&gt;250095,7500*0.0456+(17500-7500)*0.0285+(30000-17500)*0.0228+(45495-30000)*0.0171+(64095-45495)*0.0114+(250095-64095)*0.0057+($F$11-250095)*0.00057,"")))))))</f>
        <v>2163.663</v>
      </c>
      <c r="G27" s="141"/>
      <c r="H27" s="6"/>
      <c r="I27" s="6"/>
      <c r="J27" s="97"/>
      <c r="K27" s="18" t="s">
        <v>4</v>
      </c>
      <c r="L27" s="97"/>
      <c r="M27" s="134">
        <v>1000</v>
      </c>
      <c r="N27" s="135"/>
      <c r="O27" s="8"/>
      <c r="Q27" t="s">
        <v>55</v>
      </c>
    </row>
    <row r="28" spans="1:17">
      <c r="A28" s="6"/>
      <c r="B28" s="5"/>
      <c r="C28" s="6"/>
      <c r="D28" s="6"/>
      <c r="E28" s="100"/>
      <c r="F28" s="6"/>
      <c r="G28" s="6"/>
      <c r="H28" s="6"/>
      <c r="I28" s="6"/>
      <c r="J28" s="97"/>
      <c r="K28" s="6"/>
      <c r="L28" s="97"/>
      <c r="M28" s="6"/>
      <c r="N28" s="6"/>
      <c r="O28" s="8"/>
      <c r="Q28" t="s">
        <v>56</v>
      </c>
    </row>
    <row r="29" spans="1:17">
      <c r="A29" s="6"/>
      <c r="B29" s="5"/>
      <c r="C29" s="6"/>
      <c r="D29" s="6"/>
      <c r="E29" s="18" t="s">
        <v>11</v>
      </c>
      <c r="F29" s="140">
        <f>($F$27+$M$27)*0.21</f>
        <v>664.36923000000002</v>
      </c>
      <c r="G29" s="141"/>
      <c r="H29" s="6"/>
      <c r="I29" s="6"/>
      <c r="J29" s="97"/>
      <c r="K29" s="6"/>
      <c r="L29" s="97"/>
      <c r="M29" s="6"/>
      <c r="N29" s="6"/>
      <c r="O29" s="8"/>
    </row>
    <row r="30" spans="1:17">
      <c r="A30" s="6"/>
      <c r="B30" s="5"/>
      <c r="C30" s="6"/>
      <c r="D30" s="6"/>
      <c r="E30" s="6"/>
      <c r="F30" s="6"/>
      <c r="G30" s="6"/>
      <c r="H30" s="6"/>
      <c r="I30" s="6"/>
      <c r="J30" s="97"/>
      <c r="K30" s="6"/>
      <c r="L30" s="97"/>
      <c r="M30" s="6"/>
      <c r="N30" s="6"/>
      <c r="O30" s="8"/>
      <c r="Q30" t="s">
        <v>57</v>
      </c>
    </row>
    <row r="31" spans="1:17">
      <c r="A31" s="6"/>
      <c r="B31" s="5"/>
      <c r="C31" s="6"/>
      <c r="D31" s="6"/>
      <c r="E31" s="6"/>
      <c r="F31" s="6"/>
      <c r="G31" s="6"/>
      <c r="H31" s="6"/>
      <c r="I31" s="6"/>
      <c r="J31" s="97"/>
      <c r="K31" s="18" t="s">
        <v>12</v>
      </c>
      <c r="L31" s="97"/>
      <c r="M31" s="143" t="e">
        <f>$M$21+$F$27+$M$27+$F$29</f>
        <v>#VALUE!</v>
      </c>
      <c r="N31" s="144"/>
      <c r="O31" s="8"/>
    </row>
    <row r="32" spans="1:17">
      <c r="A32" s="6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1"/>
      <c r="Q32" t="s">
        <v>58</v>
      </c>
    </row>
    <row r="33" spans="1:17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6"/>
    </row>
    <row r="34" spans="1:17">
      <c r="A34" s="6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Q34" t="s">
        <v>59</v>
      </c>
    </row>
    <row r="35" spans="1:17" ht="18.75">
      <c r="A35" s="6"/>
      <c r="B35" s="5"/>
      <c r="C35" s="6"/>
      <c r="D35" s="99"/>
      <c r="E35" s="73"/>
      <c r="F35" s="78" t="s">
        <v>36</v>
      </c>
      <c r="G35" s="73"/>
      <c r="H35" s="73"/>
      <c r="I35" s="73"/>
      <c r="J35" s="73"/>
      <c r="K35" s="73"/>
      <c r="L35" s="73"/>
      <c r="M35" s="99"/>
      <c r="N35" s="99"/>
      <c r="O35" s="8"/>
    </row>
    <row r="36" spans="1:17">
      <c r="A36" s="6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8"/>
    </row>
    <row r="37" spans="1:17">
      <c r="A37" s="6"/>
      <c r="B37" s="5"/>
      <c r="C37" s="6"/>
      <c r="D37" s="33"/>
      <c r="E37" s="101" t="s">
        <v>40</v>
      </c>
      <c r="F37" s="145">
        <v>10000</v>
      </c>
      <c r="G37" s="146"/>
      <c r="H37" s="6"/>
      <c r="I37" s="33"/>
      <c r="J37" s="97"/>
      <c r="K37" s="101" t="s">
        <v>34</v>
      </c>
      <c r="L37" s="97"/>
      <c r="M37" s="145"/>
      <c r="N37" s="146"/>
      <c r="O37" s="8"/>
    </row>
    <row r="38" spans="1:17">
      <c r="A38" s="6"/>
      <c r="B38" s="5"/>
      <c r="C38" s="6"/>
      <c r="D38" s="32"/>
      <c r="E38" s="106"/>
      <c r="F38" s="32"/>
      <c r="G38" s="32"/>
      <c r="H38" s="6"/>
      <c r="I38" s="32"/>
      <c r="J38" s="32"/>
      <c r="K38" s="97"/>
      <c r="L38" s="97"/>
      <c r="M38" s="32"/>
      <c r="N38" s="32"/>
      <c r="O38" s="8"/>
    </row>
    <row r="39" spans="1:17">
      <c r="A39" s="6"/>
      <c r="B39" s="5"/>
      <c r="C39" s="6"/>
      <c r="D39" s="33"/>
      <c r="E39" s="101" t="s">
        <v>35</v>
      </c>
      <c r="F39" s="145"/>
      <c r="G39" s="146"/>
      <c r="H39" s="6"/>
      <c r="I39" s="33"/>
      <c r="J39" s="97"/>
      <c r="K39" s="105" t="s">
        <v>41</v>
      </c>
      <c r="L39" s="97"/>
      <c r="M39" s="145">
        <f>K33+K35+M37</f>
        <v>0</v>
      </c>
      <c r="N39" s="146"/>
      <c r="O39" s="8"/>
    </row>
    <row r="40" spans="1:17">
      <c r="A40" s="6"/>
      <c r="B40" s="5"/>
      <c r="C40" s="6"/>
      <c r="D40" s="6"/>
      <c r="E40" s="6"/>
      <c r="F40" s="6"/>
      <c r="G40" s="6"/>
      <c r="H40" s="6"/>
      <c r="I40" s="6"/>
      <c r="J40" s="6"/>
      <c r="K40" s="116"/>
      <c r="L40" s="97"/>
      <c r="M40" s="6"/>
      <c r="N40" s="6"/>
      <c r="O40" s="8"/>
    </row>
    <row r="41" spans="1:17">
      <c r="A41" s="6"/>
      <c r="B41" s="5"/>
      <c r="C41" s="6"/>
      <c r="D41" s="6"/>
      <c r="E41" s="6"/>
      <c r="F41" s="6"/>
      <c r="G41" s="97"/>
      <c r="H41" s="102"/>
      <c r="I41" s="102"/>
      <c r="J41" s="102"/>
      <c r="K41" s="107" t="s">
        <v>33</v>
      </c>
      <c r="L41" s="96"/>
      <c r="M41" s="145"/>
      <c r="N41" s="146"/>
      <c r="O41" s="6"/>
    </row>
    <row r="42" spans="1:17">
      <c r="A42" s="6"/>
      <c r="B42" s="9"/>
      <c r="C42" s="10"/>
      <c r="D42" s="10"/>
      <c r="E42" s="10"/>
      <c r="F42" s="10"/>
      <c r="G42" s="10"/>
      <c r="H42" s="75"/>
      <c r="I42" s="75"/>
      <c r="J42" s="75"/>
      <c r="K42" s="76"/>
      <c r="L42" s="76"/>
      <c r="M42" s="10"/>
      <c r="N42" s="10"/>
      <c r="O42" s="11"/>
    </row>
    <row r="43" spans="1:17">
      <c r="A43" s="6"/>
      <c r="B43" s="6"/>
      <c r="C43" s="1"/>
      <c r="D43" s="1"/>
      <c r="E43" s="1"/>
      <c r="F43" s="1"/>
      <c r="G43" s="6"/>
      <c r="H43" s="72"/>
      <c r="I43" s="72"/>
      <c r="J43" s="72"/>
      <c r="K43" s="74"/>
      <c r="L43" s="74"/>
      <c r="M43" s="1"/>
      <c r="N43" s="1"/>
      <c r="O43" s="6"/>
    </row>
    <row r="44" spans="1:17">
      <c r="A44" s="6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</row>
    <row r="45" spans="1:17" ht="18.75">
      <c r="A45" s="6"/>
      <c r="B45" s="5"/>
      <c r="C45" s="6"/>
      <c r="D45" s="13"/>
      <c r="E45" s="22" t="s">
        <v>14</v>
      </c>
      <c r="F45" s="14"/>
      <c r="G45" s="14"/>
      <c r="H45" s="14"/>
      <c r="I45" s="14"/>
      <c r="J45" s="14"/>
      <c r="K45" s="14"/>
      <c r="L45" s="14"/>
      <c r="M45" s="14"/>
      <c r="N45" s="104"/>
      <c r="O45" s="8"/>
    </row>
    <row r="46" spans="1:17">
      <c r="A46" s="6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8"/>
    </row>
    <row r="47" spans="1:17">
      <c r="A47" s="6"/>
      <c r="B47" s="5"/>
      <c r="C47" s="6"/>
      <c r="D47" s="6"/>
      <c r="E47" s="18" t="s">
        <v>13</v>
      </c>
      <c r="F47" s="140">
        <f>0.011*$F$11</f>
        <v>2200</v>
      </c>
      <c r="G47" s="141"/>
      <c r="H47" s="6"/>
      <c r="I47" s="6"/>
      <c r="J47" s="97"/>
      <c r="K47" s="18" t="s">
        <v>15</v>
      </c>
      <c r="L47" s="97"/>
      <c r="M47" s="140">
        <f>IF($F$11&lt;=7500,$F$11*0.0171,IF($F$11&lt;=17500,7500*0.0171+($F$11-7500)*0.01368,IF($F$11&lt;=30000,7500*0.0171+(17500-7500)*0.01368+($F$11-17500)*0.00912,IF($F$11&lt;=45495,7500*0.0171+(17500-7500)*0.01368+(30000-17500)*0.00912+($F$11-30000)*0.00684,IF($F$11&lt;=64095,7500*0.0171+(17500-7500)*0.01368+(30000-17500)*0.00912+(45495-30000)*0.00684+($F$11-45495)*0.00456,IF($F$11&lt;=250095,7500*0.0171+(17500-7500)*0.01368+(30000-17500)*0.00912+(45495-30000)*0.00684+(64095-45495)*0.00456+($F$11-64095)*0.00228,IF($F$11&gt;250095,7500*0.0171+(17500-7500)*0.01368+(30000-17500)*0.00912+(45495-30000)*0.00684+(64095-45495)*0.00456+(250095-64095)*0.00228+($F$11-250095)*0.000456)))))))</f>
        <v>879.71519999999987</v>
      </c>
      <c r="N47" s="141"/>
      <c r="O47" s="8"/>
    </row>
    <row r="48" spans="1:17">
      <c r="A48" s="6"/>
      <c r="B48" s="5"/>
      <c r="C48" s="6"/>
      <c r="D48" s="6"/>
      <c r="E48" s="100"/>
      <c r="F48" s="6"/>
      <c r="G48" s="6"/>
      <c r="H48" s="6"/>
      <c r="I48" s="6"/>
      <c r="J48" s="97"/>
      <c r="K48" s="100"/>
      <c r="L48" s="97"/>
      <c r="M48" s="6"/>
      <c r="N48" s="6"/>
      <c r="O48" s="8"/>
    </row>
    <row r="49" spans="1:15">
      <c r="A49" s="6"/>
      <c r="B49" s="5"/>
      <c r="C49" s="6"/>
      <c r="D49" s="6"/>
      <c r="E49" s="18" t="s">
        <v>4</v>
      </c>
      <c r="F49" s="134">
        <v>1000</v>
      </c>
      <c r="G49" s="135"/>
      <c r="H49" s="6"/>
      <c r="I49" s="6"/>
      <c r="J49" s="97"/>
      <c r="K49" s="18" t="s">
        <v>16</v>
      </c>
      <c r="L49" s="97"/>
      <c r="M49" s="140">
        <f>0.3*$F$47</f>
        <v>660</v>
      </c>
      <c r="N49" s="141"/>
      <c r="O49" s="8"/>
    </row>
    <row r="50" spans="1:15">
      <c r="A50" s="6"/>
      <c r="B50" s="5"/>
      <c r="C50" s="6"/>
      <c r="D50" s="6"/>
      <c r="E50" s="100"/>
      <c r="F50" s="6"/>
      <c r="G50" s="6"/>
      <c r="H50" s="6"/>
      <c r="I50" s="6"/>
      <c r="J50" s="97"/>
      <c r="K50" s="100"/>
      <c r="L50" s="97"/>
      <c r="M50" s="6"/>
      <c r="N50" s="6"/>
      <c r="O50" s="8"/>
    </row>
    <row r="51" spans="1:15">
      <c r="A51" s="6"/>
      <c r="B51" s="5"/>
      <c r="C51" s="6"/>
      <c r="D51" s="6"/>
      <c r="E51" s="18" t="s">
        <v>10</v>
      </c>
      <c r="F51" s="140">
        <f>0.001*$F$11</f>
        <v>200</v>
      </c>
      <c r="G51" s="141"/>
      <c r="H51" s="6"/>
      <c r="I51" s="6"/>
      <c r="J51" s="97"/>
      <c r="K51" s="18" t="s">
        <v>11</v>
      </c>
      <c r="L51" s="97"/>
      <c r="M51" s="140">
        <f>($M$49+$F$51)*0.21</f>
        <v>180.6</v>
      </c>
      <c r="N51" s="141"/>
      <c r="O51" s="8"/>
    </row>
    <row r="52" spans="1:15">
      <c r="A52" s="6"/>
      <c r="B52" s="5"/>
      <c r="C52" s="6"/>
      <c r="D52" s="6"/>
      <c r="E52" s="6"/>
      <c r="F52" s="6"/>
      <c r="G52" s="6"/>
      <c r="H52" s="6"/>
      <c r="I52" s="6"/>
      <c r="J52" s="97"/>
      <c r="K52" s="100"/>
      <c r="L52" s="97"/>
      <c r="M52" s="6"/>
      <c r="N52" s="6"/>
      <c r="O52" s="8"/>
    </row>
    <row r="53" spans="1:15">
      <c r="A53" s="6"/>
      <c r="B53" s="5"/>
      <c r="C53" s="6"/>
      <c r="D53" s="6"/>
      <c r="E53" s="6"/>
      <c r="F53" s="6"/>
      <c r="G53" s="6"/>
      <c r="H53" s="6"/>
      <c r="I53" s="6"/>
      <c r="J53" s="97"/>
      <c r="K53" s="18" t="s">
        <v>12</v>
      </c>
      <c r="L53" s="97"/>
      <c r="M53" s="143">
        <f>$F$47+$M$47+$F$49+$M$49+$F$51+$M$51</f>
        <v>5120.3152</v>
      </c>
      <c r="N53" s="144"/>
      <c r="O53" s="8"/>
    </row>
    <row r="54" spans="1:15">
      <c r="A54" s="6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1"/>
    </row>
    <row r="55" spans="1:15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6"/>
    </row>
    <row r="56" spans="1:15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6"/>
    </row>
    <row r="57" spans="1:15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6"/>
    </row>
    <row r="58" spans="1:15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6"/>
    </row>
    <row r="59" spans="1:15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6"/>
    </row>
    <row r="60" spans="1:15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6"/>
    </row>
    <row r="61" spans="1:15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23">
    <mergeCell ref="F49:G49"/>
    <mergeCell ref="M49:N49"/>
    <mergeCell ref="F51:G51"/>
    <mergeCell ref="M51:N51"/>
    <mergeCell ref="M53:N53"/>
    <mergeCell ref="F47:G47"/>
    <mergeCell ref="M47:N47"/>
    <mergeCell ref="F23:G23"/>
    <mergeCell ref="M21:N21"/>
    <mergeCell ref="F27:G27"/>
    <mergeCell ref="M27:N27"/>
    <mergeCell ref="F29:G29"/>
    <mergeCell ref="M31:N31"/>
    <mergeCell ref="F37:G37"/>
    <mergeCell ref="M37:N37"/>
    <mergeCell ref="F39:G39"/>
    <mergeCell ref="M39:N39"/>
    <mergeCell ref="M41:N41"/>
    <mergeCell ref="D3:F4"/>
    <mergeCell ref="F11:G11"/>
    <mergeCell ref="M11:N11"/>
    <mergeCell ref="M13:N13"/>
    <mergeCell ref="F21:G21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F252"/>
  <sheetViews>
    <sheetView workbookViewId="0">
      <selection activeCell="M29" sqref="M29"/>
    </sheetView>
  </sheetViews>
  <sheetFormatPr baseColWidth="10" defaultRowHeight="15"/>
  <cols>
    <col min="1" max="1" width="11.42578125" style="34"/>
    <col min="2" max="3" width="11.42578125" style="34" bestFit="1" customWidth="1"/>
    <col min="4" max="16384" width="11.42578125" style="34"/>
  </cols>
  <sheetData>
    <row r="2" spans="2:6">
      <c r="B2" s="31">
        <v>500</v>
      </c>
      <c r="C2" s="31">
        <f t="shared" ref="C2:C42" si="0">B3-1</f>
        <v>999</v>
      </c>
      <c r="D2" s="35">
        <v>1.0099</v>
      </c>
      <c r="F2" s="34">
        <f>VLOOKUP(F5,B2:D252,3,TRUE)</f>
        <v>4.5999999999999999E-3</v>
      </c>
    </row>
    <row r="3" spans="2:6">
      <c r="B3" s="31">
        <f>B2+500</f>
        <v>1000</v>
      </c>
      <c r="C3" s="31">
        <f t="shared" si="0"/>
        <v>1499</v>
      </c>
      <c r="D3" s="35">
        <v>0.505</v>
      </c>
    </row>
    <row r="4" spans="2:6">
      <c r="B4" s="31">
        <f>B3+500</f>
        <v>1500</v>
      </c>
      <c r="C4" s="31">
        <f t="shared" si="0"/>
        <v>1999</v>
      </c>
      <c r="D4" s="35">
        <v>0.33660000000000001</v>
      </c>
    </row>
    <row r="5" spans="2:6">
      <c r="B5" s="31">
        <f>B4+B2</f>
        <v>2000</v>
      </c>
      <c r="C5" s="31">
        <f t="shared" si="0"/>
        <v>2499</v>
      </c>
      <c r="D5" s="35">
        <v>0.2525</v>
      </c>
      <c r="F5" s="34">
        <v>200000</v>
      </c>
    </row>
    <row r="6" spans="2:6">
      <c r="B6" s="31">
        <f>B5+B2</f>
        <v>2500</v>
      </c>
      <c r="C6" s="31">
        <f t="shared" si="0"/>
        <v>2999</v>
      </c>
      <c r="D6" s="35">
        <v>0.20269999999999999</v>
      </c>
    </row>
    <row r="7" spans="2:6">
      <c r="B7" s="31">
        <v>3000</v>
      </c>
      <c r="C7" s="31">
        <f t="shared" si="0"/>
        <v>3499</v>
      </c>
      <c r="D7" s="35">
        <v>0.16969999999999999</v>
      </c>
    </row>
    <row r="8" spans="2:6">
      <c r="B8" s="31">
        <v>3500</v>
      </c>
      <c r="C8" s="31">
        <f t="shared" si="0"/>
        <v>3999</v>
      </c>
      <c r="D8" s="35">
        <v>0.14610000000000001</v>
      </c>
    </row>
    <row r="9" spans="2:6">
      <c r="B9" s="31">
        <v>4000</v>
      </c>
      <c r="C9" s="31">
        <f t="shared" si="0"/>
        <v>4499</v>
      </c>
      <c r="D9" s="35">
        <v>0.1285</v>
      </c>
    </row>
    <row r="10" spans="2:6">
      <c r="B10" s="31">
        <v>4500</v>
      </c>
      <c r="C10" s="31">
        <f t="shared" si="0"/>
        <v>4999</v>
      </c>
      <c r="D10" s="35">
        <v>0.1147</v>
      </c>
    </row>
    <row r="11" spans="2:6">
      <c r="B11" s="31">
        <v>5000</v>
      </c>
      <c r="C11" s="31">
        <f t="shared" si="0"/>
        <v>5499</v>
      </c>
      <c r="D11" s="35">
        <v>0.1038</v>
      </c>
    </row>
    <row r="12" spans="2:6">
      <c r="B12" s="31">
        <v>5500</v>
      </c>
      <c r="C12" s="31">
        <f t="shared" si="0"/>
        <v>5999</v>
      </c>
      <c r="D12" s="35">
        <v>9.4799999999999995E-2</v>
      </c>
    </row>
    <row r="13" spans="2:6">
      <c r="B13" s="31">
        <v>6000</v>
      </c>
      <c r="C13" s="31">
        <f t="shared" si="0"/>
        <v>6499</v>
      </c>
      <c r="D13" s="35">
        <v>8.7300000000000003E-2</v>
      </c>
    </row>
    <row r="14" spans="2:6">
      <c r="B14" s="31">
        <v>6500</v>
      </c>
      <c r="C14" s="31">
        <f t="shared" si="0"/>
        <v>6999</v>
      </c>
      <c r="D14" s="35">
        <v>8.09E-2</v>
      </c>
    </row>
    <row r="15" spans="2:6">
      <c r="B15" s="31">
        <v>7000</v>
      </c>
      <c r="C15" s="31">
        <f t="shared" si="0"/>
        <v>7499</v>
      </c>
      <c r="D15" s="35">
        <v>7.5499999999999998E-2</v>
      </c>
    </row>
    <row r="16" spans="2:6">
      <c r="B16" s="31">
        <v>7500</v>
      </c>
      <c r="C16" s="31">
        <f t="shared" si="0"/>
        <v>7999</v>
      </c>
      <c r="D16" s="35">
        <v>7.0800000000000002E-2</v>
      </c>
    </row>
    <row r="17" spans="2:4">
      <c r="B17" s="31">
        <v>8000</v>
      </c>
      <c r="C17" s="31">
        <f t="shared" si="0"/>
        <v>8499</v>
      </c>
      <c r="D17" s="35">
        <v>6.6600000000000006E-2</v>
      </c>
    </row>
    <row r="18" spans="2:4">
      <c r="B18" s="31">
        <v>8500</v>
      </c>
      <c r="C18" s="31">
        <f t="shared" si="0"/>
        <v>8999</v>
      </c>
      <c r="D18" s="35">
        <v>6.2899999999999998E-2</v>
      </c>
    </row>
    <row r="19" spans="2:4">
      <c r="B19" s="31">
        <v>9000</v>
      </c>
      <c r="C19" s="31">
        <f t="shared" si="0"/>
        <v>9499</v>
      </c>
      <c r="D19" s="35">
        <v>5.9700000000000003E-2</v>
      </c>
    </row>
    <row r="20" spans="2:4">
      <c r="B20" s="31">
        <v>9500</v>
      </c>
      <c r="C20" s="31">
        <f t="shared" si="0"/>
        <v>9999</v>
      </c>
      <c r="D20" s="35">
        <v>5.67E-2</v>
      </c>
    </row>
    <row r="21" spans="2:4">
      <c r="B21" s="31">
        <v>10000</v>
      </c>
      <c r="C21" s="31">
        <f t="shared" si="0"/>
        <v>10499</v>
      </c>
      <c r="D21" s="35">
        <v>5.4100000000000002E-2</v>
      </c>
    </row>
    <row r="22" spans="2:4">
      <c r="B22" s="31">
        <v>10500</v>
      </c>
      <c r="C22" s="31">
        <f t="shared" si="0"/>
        <v>10999</v>
      </c>
      <c r="D22" s="35">
        <v>5.1700000000000003E-2</v>
      </c>
    </row>
    <row r="23" spans="2:4">
      <c r="B23" s="31">
        <v>11000</v>
      </c>
      <c r="C23" s="31">
        <f t="shared" si="0"/>
        <v>11499</v>
      </c>
      <c r="D23" s="35">
        <v>4.9599999999999998E-2</v>
      </c>
    </row>
    <row r="24" spans="2:4">
      <c r="B24" s="31">
        <v>11500</v>
      </c>
      <c r="C24" s="31">
        <f t="shared" si="0"/>
        <v>11999</v>
      </c>
      <c r="D24" s="35">
        <v>4.7600000000000003E-2</v>
      </c>
    </row>
    <row r="25" spans="2:4">
      <c r="B25" s="31">
        <v>12000</v>
      </c>
      <c r="C25" s="31">
        <f t="shared" si="0"/>
        <v>12499</v>
      </c>
      <c r="D25" s="35">
        <v>4.58E-2</v>
      </c>
    </row>
    <row r="26" spans="2:4">
      <c r="B26" s="31">
        <v>12500</v>
      </c>
      <c r="C26" s="31">
        <f t="shared" si="0"/>
        <v>12999</v>
      </c>
      <c r="D26" s="35">
        <v>4.41E-2</v>
      </c>
    </row>
    <row r="27" spans="2:4">
      <c r="B27" s="31">
        <v>13000</v>
      </c>
      <c r="C27" s="31">
        <f t="shared" si="0"/>
        <v>13499</v>
      </c>
      <c r="D27" s="35">
        <v>4.2599999999999999E-2</v>
      </c>
    </row>
    <row r="28" spans="2:4">
      <c r="B28" s="31">
        <v>13500</v>
      </c>
      <c r="C28" s="31">
        <f t="shared" si="0"/>
        <v>13999</v>
      </c>
      <c r="D28" s="35">
        <v>4.1200000000000001E-2</v>
      </c>
    </row>
    <row r="29" spans="2:4">
      <c r="B29" s="31">
        <v>14000</v>
      </c>
      <c r="C29" s="31">
        <f t="shared" si="0"/>
        <v>14499</v>
      </c>
      <c r="D29" s="35">
        <v>3.9800000000000002E-2</v>
      </c>
    </row>
    <row r="30" spans="2:4">
      <c r="B30" s="31">
        <v>14500</v>
      </c>
      <c r="C30" s="31">
        <f t="shared" si="0"/>
        <v>14999</v>
      </c>
      <c r="D30" s="35">
        <v>3.8600000000000002E-2</v>
      </c>
    </row>
    <row r="31" spans="2:4">
      <c r="B31" s="31">
        <v>15000</v>
      </c>
      <c r="C31" s="31">
        <f t="shared" si="0"/>
        <v>15499</v>
      </c>
      <c r="D31" s="35">
        <v>3.7499999999999999E-2</v>
      </c>
    </row>
    <row r="32" spans="2:4">
      <c r="B32" s="31">
        <v>15500</v>
      </c>
      <c r="C32" s="31">
        <f t="shared" si="0"/>
        <v>15999</v>
      </c>
      <c r="D32" s="65">
        <v>3.6400000000000002E-2</v>
      </c>
    </row>
    <row r="33" spans="2:4">
      <c r="B33" s="31">
        <v>16000</v>
      </c>
      <c r="C33" s="31">
        <f t="shared" si="0"/>
        <v>16499</v>
      </c>
      <c r="D33" s="65">
        <v>3.5400000000000001E-2</v>
      </c>
    </row>
    <row r="34" spans="2:4">
      <c r="B34" s="31">
        <v>16500</v>
      </c>
      <c r="C34" s="31">
        <f t="shared" si="0"/>
        <v>16999</v>
      </c>
      <c r="D34" s="65">
        <v>3.44E-2</v>
      </c>
    </row>
    <row r="35" spans="2:4">
      <c r="B35" s="31">
        <v>17000</v>
      </c>
      <c r="C35" s="31">
        <f t="shared" si="0"/>
        <v>17499</v>
      </c>
      <c r="D35" s="65">
        <v>3.3500000000000002E-2</v>
      </c>
    </row>
    <row r="36" spans="2:4">
      <c r="B36" s="31">
        <v>17500</v>
      </c>
      <c r="C36" s="31">
        <f t="shared" si="0"/>
        <v>17999</v>
      </c>
      <c r="D36" s="65">
        <v>3.27E-2</v>
      </c>
    </row>
    <row r="37" spans="2:4">
      <c r="B37" s="31">
        <v>18000</v>
      </c>
      <c r="C37" s="31">
        <f t="shared" si="0"/>
        <v>18499</v>
      </c>
      <c r="D37" s="65">
        <v>3.1899999999999998E-2</v>
      </c>
    </row>
    <row r="38" spans="2:4">
      <c r="B38" s="61">
        <v>18500</v>
      </c>
      <c r="C38" s="31">
        <f t="shared" si="0"/>
        <v>18999</v>
      </c>
      <c r="D38" s="65">
        <v>3.1099999999999999E-2</v>
      </c>
    </row>
    <row r="39" spans="2:4">
      <c r="B39" s="31">
        <v>19000</v>
      </c>
      <c r="C39" s="31">
        <f t="shared" si="0"/>
        <v>19499</v>
      </c>
      <c r="D39" s="65">
        <v>3.0300000000000001E-2</v>
      </c>
    </row>
    <row r="40" spans="2:4">
      <c r="B40" s="31">
        <v>19500</v>
      </c>
      <c r="C40" s="31">
        <f t="shared" si="0"/>
        <v>19999</v>
      </c>
      <c r="D40" s="65">
        <v>2.9600000000000001E-2</v>
      </c>
    </row>
    <row r="41" spans="2:4">
      <c r="B41" s="31">
        <v>20000</v>
      </c>
      <c r="C41" s="31">
        <f t="shared" si="0"/>
        <v>20499</v>
      </c>
      <c r="D41" s="65">
        <v>2.9000000000000001E-2</v>
      </c>
    </row>
    <row r="42" spans="2:4">
      <c r="B42" s="61">
        <v>20500</v>
      </c>
      <c r="C42" s="31">
        <f t="shared" si="0"/>
        <v>20999</v>
      </c>
      <c r="D42" s="68">
        <v>2.8299999999999999E-2</v>
      </c>
    </row>
    <row r="43" spans="2:4">
      <c r="B43" s="61">
        <v>21000</v>
      </c>
      <c r="C43" s="31">
        <v>21999</v>
      </c>
      <c r="D43" s="71">
        <v>2.7699999999999999E-2</v>
      </c>
    </row>
    <row r="44" spans="2:4">
      <c r="B44" s="61">
        <v>22000</v>
      </c>
      <c r="C44" s="31">
        <f t="shared" ref="C44:C75" si="1">B45-1</f>
        <v>22499</v>
      </c>
      <c r="D44" s="68">
        <v>2.6599999999999999E-2</v>
      </c>
    </row>
    <row r="45" spans="2:4">
      <c r="B45" s="61">
        <v>22500</v>
      </c>
      <c r="C45" s="31">
        <f t="shared" si="1"/>
        <v>22999</v>
      </c>
      <c r="D45" s="65">
        <v>2.5999999999999999E-2</v>
      </c>
    </row>
    <row r="46" spans="2:4">
      <c r="B46" s="31">
        <v>23000</v>
      </c>
      <c r="C46" s="31">
        <f t="shared" si="1"/>
        <v>23499</v>
      </c>
      <c r="D46" s="65">
        <v>2.5499999999999998E-2</v>
      </c>
    </row>
    <row r="47" spans="2:4">
      <c r="B47" s="31">
        <v>23500</v>
      </c>
      <c r="C47" s="31">
        <f t="shared" si="1"/>
        <v>23999</v>
      </c>
      <c r="D47" s="65">
        <v>2.53E-2</v>
      </c>
    </row>
    <row r="48" spans="2:4">
      <c r="B48" s="31">
        <v>24000</v>
      </c>
      <c r="C48" s="31">
        <f t="shared" si="1"/>
        <v>24499</v>
      </c>
      <c r="D48" s="65">
        <v>2.46E-2</v>
      </c>
    </row>
    <row r="49" spans="2:4">
      <c r="B49" s="31">
        <v>24500</v>
      </c>
      <c r="C49" s="31">
        <f t="shared" si="1"/>
        <v>24999</v>
      </c>
      <c r="D49" s="65">
        <v>2.41E-2</v>
      </c>
    </row>
    <row r="50" spans="2:4">
      <c r="B50" s="31">
        <v>25000</v>
      </c>
      <c r="C50" s="31">
        <f t="shared" si="1"/>
        <v>25499</v>
      </c>
      <c r="D50" s="65">
        <v>2.3699999999999999E-2</v>
      </c>
    </row>
    <row r="51" spans="2:4">
      <c r="B51" s="31">
        <v>25500</v>
      </c>
      <c r="C51" s="31">
        <f t="shared" si="1"/>
        <v>25999</v>
      </c>
      <c r="D51" s="65">
        <v>2.4199999999999999E-2</v>
      </c>
    </row>
    <row r="52" spans="2:4">
      <c r="B52" s="31">
        <v>26000</v>
      </c>
      <c r="C52" s="31">
        <f t="shared" si="1"/>
        <v>26499</v>
      </c>
      <c r="D52" s="65">
        <v>2.3800000000000002E-2</v>
      </c>
    </row>
    <row r="53" spans="2:4">
      <c r="B53" s="31">
        <v>26500</v>
      </c>
      <c r="C53" s="31">
        <f t="shared" si="1"/>
        <v>26999</v>
      </c>
      <c r="D53" s="65">
        <v>2.3400000000000001E-2</v>
      </c>
    </row>
    <row r="54" spans="2:4">
      <c r="B54" s="31">
        <v>27000</v>
      </c>
      <c r="C54" s="31">
        <f t="shared" si="1"/>
        <v>27499</v>
      </c>
      <c r="D54" s="65">
        <v>2.3E-2</v>
      </c>
    </row>
    <row r="55" spans="2:4">
      <c r="B55" s="31">
        <v>27500</v>
      </c>
      <c r="C55" s="31">
        <f t="shared" si="1"/>
        <v>27999</v>
      </c>
      <c r="D55" s="65">
        <v>2.2700000000000001E-2</v>
      </c>
    </row>
    <row r="56" spans="2:4">
      <c r="B56" s="31">
        <v>28000</v>
      </c>
      <c r="C56" s="31">
        <f t="shared" si="1"/>
        <v>28499</v>
      </c>
      <c r="D56" s="65">
        <v>2.23E-2</v>
      </c>
    </row>
    <row r="57" spans="2:4">
      <c r="B57" s="61">
        <v>28500</v>
      </c>
      <c r="C57" s="31">
        <f t="shared" si="1"/>
        <v>28999</v>
      </c>
      <c r="D57" s="65">
        <v>2.1999999999999999E-2</v>
      </c>
    </row>
    <row r="58" spans="2:4">
      <c r="B58" s="31">
        <v>29000</v>
      </c>
      <c r="C58" s="31">
        <f t="shared" si="1"/>
        <v>29499</v>
      </c>
      <c r="D58" s="65">
        <v>2.1600000000000001E-2</v>
      </c>
    </row>
    <row r="59" spans="2:4">
      <c r="B59" s="31">
        <v>29500</v>
      </c>
      <c r="C59" s="31">
        <f t="shared" si="1"/>
        <v>29999</v>
      </c>
      <c r="D59" s="65">
        <v>2.1299999999999999E-2</v>
      </c>
    </row>
    <row r="60" spans="2:4">
      <c r="B60" s="31">
        <v>30000</v>
      </c>
      <c r="C60" s="31">
        <f t="shared" si="1"/>
        <v>30499</v>
      </c>
      <c r="D60" s="65">
        <v>2.1000000000000001E-2</v>
      </c>
    </row>
    <row r="61" spans="2:4">
      <c r="B61" s="42">
        <v>30500</v>
      </c>
      <c r="C61" s="31">
        <f t="shared" si="1"/>
        <v>30999</v>
      </c>
      <c r="D61" s="35">
        <v>2.07E-2</v>
      </c>
    </row>
    <row r="62" spans="2:4">
      <c r="B62" s="42">
        <v>31000</v>
      </c>
      <c r="C62" s="31">
        <f t="shared" si="1"/>
        <v>31499</v>
      </c>
      <c r="D62" s="35">
        <v>2.0400000000000001E-2</v>
      </c>
    </row>
    <row r="63" spans="2:4">
      <c r="B63" s="42">
        <v>31500</v>
      </c>
      <c r="C63" s="31">
        <f t="shared" si="1"/>
        <v>31999</v>
      </c>
      <c r="D63" s="35">
        <v>2.01E-2</v>
      </c>
    </row>
    <row r="64" spans="2:4">
      <c r="B64" s="42">
        <v>32000</v>
      </c>
      <c r="C64" s="31">
        <f t="shared" si="1"/>
        <v>32499</v>
      </c>
      <c r="D64" s="35">
        <v>1.9800000000000002E-2</v>
      </c>
    </row>
    <row r="65" spans="2:4">
      <c r="B65" s="42">
        <v>32500</v>
      </c>
      <c r="C65" s="31">
        <f t="shared" si="1"/>
        <v>32999</v>
      </c>
      <c r="D65" s="35">
        <v>1.9599999999999999E-2</v>
      </c>
    </row>
    <row r="66" spans="2:4">
      <c r="B66" s="42">
        <v>33000</v>
      </c>
      <c r="C66" s="31">
        <f t="shared" si="1"/>
        <v>33499</v>
      </c>
      <c r="D66" s="35">
        <v>1.9300000000000001E-2</v>
      </c>
    </row>
    <row r="67" spans="2:4">
      <c r="B67" s="42">
        <v>33500</v>
      </c>
      <c r="C67" s="31">
        <f t="shared" si="1"/>
        <v>33999</v>
      </c>
      <c r="D67" s="35">
        <v>1.9E-2</v>
      </c>
    </row>
    <row r="68" spans="2:4">
      <c r="B68" s="42">
        <v>34000</v>
      </c>
      <c r="C68" s="31">
        <f t="shared" si="1"/>
        <v>34499</v>
      </c>
      <c r="D68" s="35">
        <v>1.8800000000000001E-2</v>
      </c>
    </row>
    <row r="69" spans="2:4">
      <c r="B69" s="42">
        <v>34500</v>
      </c>
      <c r="C69" s="31">
        <f t="shared" si="1"/>
        <v>34999</v>
      </c>
      <c r="D69" s="35">
        <v>1.8499999999999999E-2</v>
      </c>
    </row>
    <row r="70" spans="2:4">
      <c r="B70" s="42">
        <v>35000</v>
      </c>
      <c r="C70" s="31">
        <f t="shared" si="1"/>
        <v>35499</v>
      </c>
      <c r="D70" s="35">
        <v>1.83E-2</v>
      </c>
    </row>
    <row r="71" spans="2:4">
      <c r="B71" s="42">
        <v>35500</v>
      </c>
      <c r="C71" s="31">
        <f t="shared" si="1"/>
        <v>35999</v>
      </c>
      <c r="D71" s="35">
        <v>1.8100000000000002E-2</v>
      </c>
    </row>
    <row r="72" spans="2:4">
      <c r="B72" s="42">
        <v>36000</v>
      </c>
      <c r="C72" s="31">
        <f t="shared" si="1"/>
        <v>36499</v>
      </c>
      <c r="D72" s="35">
        <v>1.7899999999999999E-2</v>
      </c>
    </row>
    <row r="73" spans="2:4">
      <c r="B73" s="42">
        <v>36500</v>
      </c>
      <c r="C73" s="31">
        <f t="shared" si="1"/>
        <v>36999</v>
      </c>
      <c r="D73" s="35">
        <v>1.7600000000000001E-2</v>
      </c>
    </row>
    <row r="74" spans="2:4">
      <c r="B74" s="42">
        <v>37000</v>
      </c>
      <c r="C74" s="31">
        <f t="shared" si="1"/>
        <v>37499</v>
      </c>
      <c r="D74" s="35">
        <v>1.7399999999999999E-2</v>
      </c>
    </row>
    <row r="75" spans="2:4">
      <c r="B75" s="42">
        <v>37500</v>
      </c>
      <c r="C75" s="31">
        <f t="shared" si="1"/>
        <v>37999</v>
      </c>
      <c r="D75" s="35">
        <v>1.72E-2</v>
      </c>
    </row>
    <row r="76" spans="2:4">
      <c r="B76" s="42">
        <v>38000</v>
      </c>
      <c r="C76" s="31">
        <f t="shared" ref="C76:C97" si="2">B77-1</f>
        <v>38499</v>
      </c>
      <c r="D76" s="35">
        <v>1.7000000000000001E-2</v>
      </c>
    </row>
    <row r="77" spans="2:4">
      <c r="B77" s="42">
        <v>38500</v>
      </c>
      <c r="C77" s="31">
        <f t="shared" si="2"/>
        <v>38999</v>
      </c>
      <c r="D77" s="35">
        <v>1.6799999999999999E-2</v>
      </c>
    </row>
    <row r="78" spans="2:4">
      <c r="B78" s="42">
        <v>39000</v>
      </c>
      <c r="C78" s="31">
        <f t="shared" si="2"/>
        <v>39499</v>
      </c>
      <c r="D78" s="35">
        <v>1.66E-2</v>
      </c>
    </row>
    <row r="79" spans="2:4">
      <c r="B79" s="42">
        <v>39500</v>
      </c>
      <c r="C79" s="31">
        <f t="shared" si="2"/>
        <v>39999</v>
      </c>
      <c r="D79" s="35">
        <v>1.6500000000000001E-2</v>
      </c>
    </row>
    <row r="80" spans="2:4">
      <c r="B80" s="42">
        <v>40000</v>
      </c>
      <c r="C80" s="31">
        <f t="shared" si="2"/>
        <v>40499</v>
      </c>
      <c r="D80" s="35">
        <v>1.6299999999999999E-2</v>
      </c>
    </row>
    <row r="81" spans="2:4">
      <c r="B81" s="42">
        <v>40500</v>
      </c>
      <c r="C81" s="31">
        <f t="shared" si="2"/>
        <v>40999</v>
      </c>
      <c r="D81" s="35">
        <v>1.61E-2</v>
      </c>
    </row>
    <row r="82" spans="2:4">
      <c r="B82" s="42">
        <v>41000</v>
      </c>
      <c r="C82" s="31">
        <f t="shared" si="2"/>
        <v>41499</v>
      </c>
      <c r="D82" s="35">
        <v>1.5900000000000001E-2</v>
      </c>
    </row>
    <row r="83" spans="2:4">
      <c r="B83" s="42">
        <v>41500</v>
      </c>
      <c r="C83" s="31">
        <f t="shared" si="2"/>
        <v>41999</v>
      </c>
      <c r="D83" s="35">
        <v>1.5800000000000002E-2</v>
      </c>
    </row>
    <row r="84" spans="2:4">
      <c r="B84" s="42">
        <v>42000</v>
      </c>
      <c r="C84" s="31">
        <f t="shared" si="2"/>
        <v>42499</v>
      </c>
      <c r="D84" s="35">
        <v>1.5599999999999999E-2</v>
      </c>
    </row>
    <row r="85" spans="2:4">
      <c r="B85" s="42">
        <v>42500</v>
      </c>
      <c r="C85" s="31">
        <f t="shared" si="2"/>
        <v>42999</v>
      </c>
      <c r="D85" s="35">
        <v>1.54E-2</v>
      </c>
    </row>
    <row r="86" spans="2:4">
      <c r="B86" s="42">
        <v>43000</v>
      </c>
      <c r="C86" s="31">
        <f t="shared" si="2"/>
        <v>43499</v>
      </c>
      <c r="D86" s="35">
        <v>1.5299999999999999E-2</v>
      </c>
    </row>
    <row r="87" spans="2:4">
      <c r="B87" s="67">
        <v>43500</v>
      </c>
      <c r="C87" s="31">
        <f t="shared" si="2"/>
        <v>43999</v>
      </c>
      <c r="D87" s="35">
        <v>1.5100000000000001E-2</v>
      </c>
    </row>
    <row r="88" spans="2:4">
      <c r="B88" s="42">
        <v>44000</v>
      </c>
      <c r="C88" s="31">
        <f t="shared" si="2"/>
        <v>44499</v>
      </c>
      <c r="D88" s="35">
        <v>1.4999999999999999E-2</v>
      </c>
    </row>
    <row r="89" spans="2:4">
      <c r="B89" s="42">
        <v>44500</v>
      </c>
      <c r="C89" s="31">
        <f t="shared" si="2"/>
        <v>44999</v>
      </c>
      <c r="D89" s="35">
        <v>1.4800000000000001E-2</v>
      </c>
    </row>
    <row r="90" spans="2:4">
      <c r="B90" s="42">
        <v>45000</v>
      </c>
      <c r="C90" s="31">
        <f t="shared" si="2"/>
        <v>45499</v>
      </c>
      <c r="D90" s="35">
        <v>1.47E-2</v>
      </c>
    </row>
    <row r="91" spans="2:4">
      <c r="B91" s="31">
        <v>45500</v>
      </c>
      <c r="C91" s="31">
        <f t="shared" si="2"/>
        <v>45999</v>
      </c>
      <c r="D91" s="35">
        <v>1.46E-2</v>
      </c>
    </row>
    <row r="92" spans="2:4">
      <c r="B92" s="31">
        <v>46000</v>
      </c>
      <c r="C92" s="31">
        <f t="shared" si="2"/>
        <v>46499</v>
      </c>
      <c r="D92" s="35">
        <v>1.44E-2</v>
      </c>
    </row>
    <row r="93" spans="2:4">
      <c r="B93" s="31">
        <v>46500</v>
      </c>
      <c r="C93" s="31">
        <f t="shared" si="2"/>
        <v>46999</v>
      </c>
      <c r="D93" s="35">
        <v>1.43E-2</v>
      </c>
    </row>
    <row r="94" spans="2:4">
      <c r="B94" s="31">
        <v>47000</v>
      </c>
      <c r="C94" s="31">
        <f t="shared" si="2"/>
        <v>47499</v>
      </c>
      <c r="D94" s="35">
        <v>1.41E-2</v>
      </c>
    </row>
    <row r="95" spans="2:4">
      <c r="B95" s="31">
        <v>47500</v>
      </c>
      <c r="C95" s="31">
        <f t="shared" si="2"/>
        <v>47999</v>
      </c>
      <c r="D95" s="35">
        <v>1.4E-2</v>
      </c>
    </row>
    <row r="96" spans="2:4">
      <c r="B96" s="31">
        <v>48000</v>
      </c>
      <c r="C96" s="31">
        <f t="shared" si="2"/>
        <v>48499</v>
      </c>
      <c r="D96" s="35">
        <v>1.3899999999999999E-2</v>
      </c>
    </row>
    <row r="97" spans="2:4">
      <c r="B97" s="31">
        <v>48500</v>
      </c>
      <c r="C97" s="31">
        <f t="shared" si="2"/>
        <v>48999</v>
      </c>
      <c r="D97" s="35">
        <v>1.37E-2</v>
      </c>
    </row>
    <row r="98" spans="2:4">
      <c r="B98" s="31">
        <v>49000</v>
      </c>
      <c r="C98" s="31"/>
      <c r="D98" s="66">
        <v>1.3599999999999999E-2</v>
      </c>
    </row>
    <row r="99" spans="2:4">
      <c r="B99" s="61">
        <v>49500</v>
      </c>
      <c r="C99" s="31">
        <f>[2]Feuil2!B100-1</f>
        <v>49999</v>
      </c>
      <c r="D99" s="66">
        <v>1.35E-2</v>
      </c>
    </row>
    <row r="100" spans="2:4">
      <c r="B100" s="31">
        <v>50000</v>
      </c>
      <c r="C100" s="31">
        <f t="shared" ref="C100:C131" si="3">B101-1</f>
        <v>50499</v>
      </c>
      <c r="D100" s="35">
        <v>1.34E-2</v>
      </c>
    </row>
    <row r="101" spans="2:4">
      <c r="B101" s="31">
        <v>50500</v>
      </c>
      <c r="C101" s="31">
        <f t="shared" si="3"/>
        <v>50999</v>
      </c>
      <c r="D101" s="35">
        <v>1.37E-2</v>
      </c>
    </row>
    <row r="102" spans="2:4">
      <c r="B102" s="31">
        <v>51000</v>
      </c>
      <c r="C102" s="31">
        <f t="shared" si="3"/>
        <v>51499</v>
      </c>
      <c r="D102" s="35">
        <v>1.3599999999999999E-2</v>
      </c>
    </row>
    <row r="103" spans="2:4">
      <c r="B103" s="31">
        <v>51500</v>
      </c>
      <c r="C103" s="31">
        <f t="shared" si="3"/>
        <v>51999</v>
      </c>
      <c r="D103" s="35">
        <v>1.35E-2</v>
      </c>
    </row>
    <row r="104" spans="2:4">
      <c r="B104" s="31">
        <v>52000</v>
      </c>
      <c r="C104" s="31">
        <f t="shared" si="3"/>
        <v>52499</v>
      </c>
      <c r="D104" s="35">
        <v>1.34E-2</v>
      </c>
    </row>
    <row r="105" spans="2:4">
      <c r="B105" s="31">
        <v>52500</v>
      </c>
      <c r="C105" s="31">
        <f t="shared" si="3"/>
        <v>52999</v>
      </c>
      <c r="D105" s="35">
        <v>1.32E-2</v>
      </c>
    </row>
    <row r="106" spans="2:4">
      <c r="B106" s="42">
        <v>53000</v>
      </c>
      <c r="C106" s="31">
        <f t="shared" si="3"/>
        <v>53499</v>
      </c>
      <c r="D106" s="35">
        <v>1.3100000000000001E-2</v>
      </c>
    </row>
    <row r="107" spans="2:4">
      <c r="B107" s="31">
        <v>53500</v>
      </c>
      <c r="C107" s="31">
        <f t="shared" si="3"/>
        <v>53999</v>
      </c>
      <c r="D107" s="35">
        <v>1.2999999999999999E-2</v>
      </c>
    </row>
    <row r="108" spans="2:4">
      <c r="B108" s="31">
        <v>54000</v>
      </c>
      <c r="C108" s="31">
        <f t="shared" si="3"/>
        <v>54499</v>
      </c>
      <c r="D108" s="35">
        <v>1.29E-2</v>
      </c>
    </row>
    <row r="109" spans="2:4">
      <c r="B109" s="31">
        <v>54500</v>
      </c>
      <c r="C109" s="31">
        <f t="shared" si="3"/>
        <v>54999</v>
      </c>
      <c r="D109" s="35">
        <v>1.2800000000000001E-2</v>
      </c>
    </row>
    <row r="110" spans="2:4">
      <c r="B110" s="31">
        <v>55000</v>
      </c>
      <c r="C110" s="31">
        <f t="shared" si="3"/>
        <v>55499</v>
      </c>
      <c r="D110" s="35">
        <v>1.2699999999999999E-2</v>
      </c>
    </row>
    <row r="111" spans="2:4">
      <c r="B111" s="31">
        <v>55500</v>
      </c>
      <c r="C111" s="31">
        <f t="shared" si="3"/>
        <v>55999</v>
      </c>
      <c r="D111" s="35">
        <v>1.26E-2</v>
      </c>
    </row>
    <row r="112" spans="2:4">
      <c r="B112" s="31">
        <v>56000</v>
      </c>
      <c r="C112" s="31">
        <f t="shared" si="3"/>
        <v>56499</v>
      </c>
      <c r="D112" s="35">
        <v>1.2500000000000001E-2</v>
      </c>
    </row>
    <row r="113" spans="2:4">
      <c r="B113" s="31">
        <v>56500</v>
      </c>
      <c r="C113" s="31">
        <f t="shared" si="3"/>
        <v>56999</v>
      </c>
      <c r="D113" s="35">
        <v>1.24E-2</v>
      </c>
    </row>
    <row r="114" spans="2:4">
      <c r="B114" s="31">
        <v>57000</v>
      </c>
      <c r="C114" s="31">
        <f t="shared" si="3"/>
        <v>57499</v>
      </c>
      <c r="D114" s="35">
        <v>1.23E-2</v>
      </c>
    </row>
    <row r="115" spans="2:4">
      <c r="B115" s="31">
        <v>57500</v>
      </c>
      <c r="C115" s="31">
        <f t="shared" si="3"/>
        <v>57999</v>
      </c>
      <c r="D115" s="35">
        <v>1.2200000000000001E-2</v>
      </c>
    </row>
    <row r="116" spans="2:4">
      <c r="B116" s="31">
        <v>58000</v>
      </c>
      <c r="C116" s="31">
        <f t="shared" si="3"/>
        <v>58499</v>
      </c>
      <c r="D116" s="35">
        <v>1.21E-2</v>
      </c>
    </row>
    <row r="117" spans="2:4">
      <c r="B117" s="31">
        <v>58500</v>
      </c>
      <c r="C117" s="31">
        <f t="shared" si="3"/>
        <v>58999</v>
      </c>
      <c r="D117" s="35">
        <v>1.2E-2</v>
      </c>
    </row>
    <row r="118" spans="2:4">
      <c r="B118" s="31">
        <v>59000</v>
      </c>
      <c r="C118" s="31">
        <f t="shared" si="3"/>
        <v>59999</v>
      </c>
      <c r="D118" s="35">
        <v>1.1900000000000001E-2</v>
      </c>
    </row>
    <row r="119" spans="2:4">
      <c r="B119" s="31">
        <v>60000</v>
      </c>
      <c r="C119" s="31">
        <f t="shared" si="3"/>
        <v>60499</v>
      </c>
      <c r="D119" s="35">
        <v>1.18E-2</v>
      </c>
    </row>
    <row r="120" spans="2:4">
      <c r="B120" s="31">
        <v>60500</v>
      </c>
      <c r="C120" s="31">
        <f t="shared" si="3"/>
        <v>60999</v>
      </c>
      <c r="D120" s="35">
        <v>1.17E-2</v>
      </c>
    </row>
    <row r="121" spans="2:4">
      <c r="B121" s="31">
        <v>61000</v>
      </c>
      <c r="C121" s="31">
        <f t="shared" si="3"/>
        <v>61499</v>
      </c>
      <c r="D121" s="35">
        <v>1.1599999999999999E-2</v>
      </c>
    </row>
    <row r="122" spans="2:4">
      <c r="B122" s="31">
        <v>61500</v>
      </c>
      <c r="C122" s="31">
        <f t="shared" si="3"/>
        <v>61999</v>
      </c>
      <c r="D122" s="35">
        <v>1.15E-2</v>
      </c>
    </row>
    <row r="123" spans="2:4">
      <c r="B123" s="31">
        <v>62000</v>
      </c>
      <c r="C123" s="31">
        <f t="shared" si="3"/>
        <v>62499</v>
      </c>
      <c r="D123" s="35">
        <v>1.14E-2</v>
      </c>
    </row>
    <row r="124" spans="2:4">
      <c r="B124" s="31">
        <v>62500</v>
      </c>
      <c r="C124" s="31">
        <f t="shared" si="3"/>
        <v>63499</v>
      </c>
      <c r="D124" s="35">
        <v>1.1299999999999999E-2</v>
      </c>
    </row>
    <row r="125" spans="2:4">
      <c r="B125" s="31">
        <v>63500</v>
      </c>
      <c r="C125" s="31">
        <f t="shared" si="3"/>
        <v>63999</v>
      </c>
      <c r="D125" s="35">
        <v>1.12E-2</v>
      </c>
    </row>
    <row r="126" spans="2:4">
      <c r="B126" s="31">
        <v>64000</v>
      </c>
      <c r="C126" s="31">
        <f t="shared" si="3"/>
        <v>64499</v>
      </c>
      <c r="D126" s="35">
        <v>1.11E-2</v>
      </c>
    </row>
    <row r="127" spans="2:4">
      <c r="B127" s="31">
        <v>64500</v>
      </c>
      <c r="C127" s="31">
        <f t="shared" si="3"/>
        <v>65499</v>
      </c>
      <c r="D127" s="35">
        <v>1.0999999999999999E-2</v>
      </c>
    </row>
    <row r="128" spans="2:4">
      <c r="B128" s="31">
        <v>65500</v>
      </c>
      <c r="C128" s="31">
        <f t="shared" si="3"/>
        <v>65999</v>
      </c>
      <c r="D128" s="35">
        <v>1.09E-2</v>
      </c>
    </row>
    <row r="129" spans="2:4">
      <c r="B129" s="31">
        <v>66000</v>
      </c>
      <c r="C129" s="31">
        <f t="shared" si="3"/>
        <v>66499</v>
      </c>
      <c r="D129" s="35">
        <v>1.0800000000000001E-2</v>
      </c>
    </row>
    <row r="130" spans="2:4">
      <c r="B130" s="31">
        <v>66500</v>
      </c>
      <c r="C130" s="31">
        <f t="shared" si="3"/>
        <v>66999</v>
      </c>
      <c r="D130" s="35">
        <v>1.0699999999999999E-2</v>
      </c>
    </row>
    <row r="131" spans="2:4">
      <c r="B131" s="31">
        <v>67000</v>
      </c>
      <c r="C131" s="31">
        <f t="shared" si="3"/>
        <v>67999</v>
      </c>
      <c r="D131" s="35">
        <v>1.06E-2</v>
      </c>
    </row>
    <row r="132" spans="2:4">
      <c r="B132" s="31">
        <v>68000</v>
      </c>
      <c r="C132" s="31">
        <f t="shared" ref="C132:C163" si="4">B133-1</f>
        <v>68499</v>
      </c>
      <c r="D132" s="35">
        <v>1.0500000000000001E-2</v>
      </c>
    </row>
    <row r="133" spans="2:4">
      <c r="B133" s="31">
        <v>68500</v>
      </c>
      <c r="C133" s="31">
        <f t="shared" si="4"/>
        <v>69499</v>
      </c>
      <c r="D133" s="35">
        <v>1.04E-2</v>
      </c>
    </row>
    <row r="134" spans="2:4">
      <c r="B134" s="31">
        <v>69500</v>
      </c>
      <c r="C134" s="31">
        <f t="shared" si="4"/>
        <v>69999</v>
      </c>
      <c r="D134" s="35">
        <v>1.03E-2</v>
      </c>
    </row>
    <row r="135" spans="2:4">
      <c r="B135" s="31">
        <v>70000</v>
      </c>
      <c r="C135" s="31">
        <f t="shared" si="4"/>
        <v>70999</v>
      </c>
      <c r="D135" s="35">
        <v>1.0200000000000001E-2</v>
      </c>
    </row>
    <row r="136" spans="2:4">
      <c r="B136" s="31">
        <v>71000</v>
      </c>
      <c r="C136" s="31">
        <f t="shared" si="4"/>
        <v>71499</v>
      </c>
      <c r="D136" s="35">
        <v>1.01E-2</v>
      </c>
    </row>
    <row r="137" spans="2:4">
      <c r="B137" s="31">
        <v>71500</v>
      </c>
      <c r="C137" s="31">
        <f t="shared" si="4"/>
        <v>72499</v>
      </c>
      <c r="D137" s="35">
        <v>0.01</v>
      </c>
    </row>
    <row r="138" spans="2:4">
      <c r="B138" s="31">
        <v>72500</v>
      </c>
      <c r="C138" s="31">
        <f t="shared" si="4"/>
        <v>72999</v>
      </c>
      <c r="D138" s="35">
        <v>9.9000000000000008E-3</v>
      </c>
    </row>
    <row r="139" spans="2:4">
      <c r="B139" s="31">
        <v>73000</v>
      </c>
      <c r="C139" s="31">
        <f t="shared" si="4"/>
        <v>73999</v>
      </c>
      <c r="D139" s="36">
        <v>9.7999999999999997E-3</v>
      </c>
    </row>
    <row r="140" spans="2:4">
      <c r="B140" s="31">
        <v>74000</v>
      </c>
      <c r="C140" s="31">
        <f t="shared" si="4"/>
        <v>74499</v>
      </c>
      <c r="D140" s="40">
        <v>9.7000000000000003E-3</v>
      </c>
    </row>
    <row r="141" spans="2:4">
      <c r="B141" s="31">
        <v>74500</v>
      </c>
      <c r="C141" s="31">
        <f t="shared" si="4"/>
        <v>75499</v>
      </c>
      <c r="D141" s="37">
        <v>9.5999999999999992E-3</v>
      </c>
    </row>
    <row r="142" spans="2:4">
      <c r="B142" s="31">
        <v>75500</v>
      </c>
      <c r="C142" s="31">
        <f t="shared" si="4"/>
        <v>76499</v>
      </c>
      <c r="D142" s="36">
        <v>9.7999999999999997E-3</v>
      </c>
    </row>
    <row r="143" spans="2:4">
      <c r="B143" s="31">
        <v>76500</v>
      </c>
      <c r="C143" s="31">
        <f t="shared" si="4"/>
        <v>77499</v>
      </c>
      <c r="D143" s="40">
        <v>9.7000000000000003E-3</v>
      </c>
    </row>
    <row r="144" spans="2:4">
      <c r="B144" s="61">
        <v>77500</v>
      </c>
      <c r="C144" s="31">
        <f t="shared" si="4"/>
        <v>77999</v>
      </c>
      <c r="D144" s="37">
        <v>9.5999999999999992E-3</v>
      </c>
    </row>
    <row r="145" spans="2:4">
      <c r="B145" s="61">
        <v>78000</v>
      </c>
      <c r="C145" s="31">
        <f t="shared" si="4"/>
        <v>78999</v>
      </c>
      <c r="D145" s="35">
        <v>9.4999999999999998E-3</v>
      </c>
    </row>
    <row r="146" spans="2:4">
      <c r="B146" s="31">
        <v>79000</v>
      </c>
      <c r="C146" s="31">
        <f t="shared" si="4"/>
        <v>79999</v>
      </c>
      <c r="D146" s="35">
        <v>9.4000000000000004E-3</v>
      </c>
    </row>
    <row r="147" spans="2:4">
      <c r="B147" s="31">
        <v>80000</v>
      </c>
      <c r="C147" s="31">
        <f t="shared" si="4"/>
        <v>80999</v>
      </c>
      <c r="D147" s="35">
        <v>9.2999999999999992E-3</v>
      </c>
    </row>
    <row r="148" spans="2:4">
      <c r="B148" s="61">
        <v>81000</v>
      </c>
      <c r="C148" s="31">
        <f t="shared" si="4"/>
        <v>81999</v>
      </c>
      <c r="D148" s="35">
        <v>9.1999999999999998E-3</v>
      </c>
    </row>
    <row r="149" spans="2:4">
      <c r="B149" s="31">
        <v>82000</v>
      </c>
      <c r="C149" s="31">
        <f t="shared" si="4"/>
        <v>82999</v>
      </c>
      <c r="D149" s="35">
        <v>9.1000000000000004E-3</v>
      </c>
    </row>
    <row r="150" spans="2:4">
      <c r="B150" s="31">
        <v>83000</v>
      </c>
      <c r="C150" s="31">
        <f t="shared" si="4"/>
        <v>83999</v>
      </c>
      <c r="D150" s="35">
        <v>8.9999999999999993E-3</v>
      </c>
    </row>
    <row r="151" spans="2:4">
      <c r="B151" s="31">
        <v>84000</v>
      </c>
      <c r="C151" s="31">
        <f t="shared" si="4"/>
        <v>84999</v>
      </c>
      <c r="D151" s="35">
        <v>8.8999999999999999E-3</v>
      </c>
    </row>
    <row r="152" spans="2:4">
      <c r="B152" s="70">
        <v>85000</v>
      </c>
      <c r="C152" s="31">
        <f t="shared" si="4"/>
        <v>85999</v>
      </c>
      <c r="D152" s="66">
        <v>8.8000000000000005E-3</v>
      </c>
    </row>
    <row r="153" spans="2:4">
      <c r="B153" s="31">
        <v>86000</v>
      </c>
      <c r="C153" s="31">
        <f t="shared" si="4"/>
        <v>86999</v>
      </c>
      <c r="D153" s="35">
        <v>8.6999999999999994E-3</v>
      </c>
    </row>
    <row r="154" spans="2:4">
      <c r="B154" s="31">
        <v>87000</v>
      </c>
      <c r="C154" s="31">
        <f t="shared" si="4"/>
        <v>87999</v>
      </c>
      <c r="D154" s="35">
        <v>8.6E-3</v>
      </c>
    </row>
    <row r="155" spans="2:4">
      <c r="B155" s="31">
        <v>88000</v>
      </c>
      <c r="C155" s="31">
        <f t="shared" si="4"/>
        <v>89499</v>
      </c>
      <c r="D155" s="35">
        <v>8.5000000000000006E-3</v>
      </c>
    </row>
    <row r="156" spans="2:4">
      <c r="B156" s="61">
        <v>89500</v>
      </c>
      <c r="C156" s="31">
        <f t="shared" si="4"/>
        <v>90499</v>
      </c>
      <c r="D156" s="35">
        <v>8.3999999999999995E-3</v>
      </c>
    </row>
    <row r="157" spans="2:4">
      <c r="B157" s="31">
        <v>90500</v>
      </c>
      <c r="C157" s="31">
        <f t="shared" si="4"/>
        <v>91499</v>
      </c>
      <c r="D157" s="35">
        <v>8.3000000000000001E-3</v>
      </c>
    </row>
    <row r="158" spans="2:4">
      <c r="B158" s="31">
        <v>91500</v>
      </c>
      <c r="C158" s="31">
        <f t="shared" si="4"/>
        <v>92999</v>
      </c>
      <c r="D158" s="35">
        <v>8.2000000000000007E-3</v>
      </c>
    </row>
    <row r="159" spans="2:4">
      <c r="B159" s="31">
        <v>93000</v>
      </c>
      <c r="C159" s="31">
        <f t="shared" si="4"/>
        <v>93999</v>
      </c>
      <c r="D159" s="35">
        <v>8.0999999999999996E-3</v>
      </c>
    </row>
    <row r="160" spans="2:4">
      <c r="B160" s="31">
        <v>94000</v>
      </c>
      <c r="C160" s="31">
        <f t="shared" si="4"/>
        <v>95499</v>
      </c>
      <c r="D160" s="35">
        <v>8.0000000000000002E-3</v>
      </c>
    </row>
    <row r="161" spans="2:4">
      <c r="B161" s="31">
        <v>95500</v>
      </c>
      <c r="C161" s="31">
        <f t="shared" si="4"/>
        <v>96499</v>
      </c>
      <c r="D161" s="35">
        <v>7.9000000000000008E-3</v>
      </c>
    </row>
    <row r="162" spans="2:4">
      <c r="B162" s="31">
        <v>96500</v>
      </c>
      <c r="C162" s="31">
        <f t="shared" si="4"/>
        <v>97999</v>
      </c>
      <c r="D162" s="69">
        <v>7.7999999999999996E-3</v>
      </c>
    </row>
    <row r="163" spans="2:4">
      <c r="B163" s="31">
        <v>98000</v>
      </c>
      <c r="C163" s="31">
        <f t="shared" si="4"/>
        <v>99499</v>
      </c>
      <c r="D163" s="35">
        <v>7.7000000000000002E-3</v>
      </c>
    </row>
    <row r="164" spans="2:4">
      <c r="B164" s="31">
        <v>99500</v>
      </c>
      <c r="C164" s="31">
        <f t="shared" ref="C164:C195" si="5">B165-1</f>
        <v>100499</v>
      </c>
      <c r="D164" s="35">
        <v>7.6E-3</v>
      </c>
    </row>
    <row r="165" spans="2:4">
      <c r="B165" s="61">
        <v>100500</v>
      </c>
      <c r="C165" s="31">
        <f t="shared" si="5"/>
        <v>101499</v>
      </c>
      <c r="D165" s="69">
        <v>7.7999999999999996E-3</v>
      </c>
    </row>
    <row r="166" spans="2:4">
      <c r="B166" s="31">
        <v>101500</v>
      </c>
      <c r="C166" s="31">
        <f t="shared" si="5"/>
        <v>102999</v>
      </c>
      <c r="D166" s="35">
        <v>7.7000000000000002E-3</v>
      </c>
    </row>
    <row r="167" spans="2:4">
      <c r="B167" s="31">
        <v>103000</v>
      </c>
      <c r="C167" s="31">
        <f t="shared" si="5"/>
        <v>104999</v>
      </c>
      <c r="D167" s="35">
        <v>7.6E-3</v>
      </c>
    </row>
    <row r="168" spans="2:4">
      <c r="B168" s="31">
        <v>105000</v>
      </c>
      <c r="C168" s="31">
        <f t="shared" si="5"/>
        <v>105999</v>
      </c>
      <c r="D168" s="35">
        <v>7.4999999999999997E-3</v>
      </c>
    </row>
    <row r="169" spans="2:4">
      <c r="B169" s="31">
        <v>106000</v>
      </c>
      <c r="C169" s="31">
        <f t="shared" si="5"/>
        <v>107499</v>
      </c>
      <c r="D169" s="65">
        <v>7.4000000000000003E-3</v>
      </c>
    </row>
    <row r="170" spans="2:4">
      <c r="B170" s="61">
        <v>107500</v>
      </c>
      <c r="C170" s="31">
        <f t="shared" si="5"/>
        <v>108999</v>
      </c>
      <c r="D170" s="68">
        <v>7.3000000000000001E-3</v>
      </c>
    </row>
    <row r="171" spans="2:4">
      <c r="B171" s="31">
        <v>109000</v>
      </c>
      <c r="C171" s="31">
        <f t="shared" si="5"/>
        <v>110999</v>
      </c>
      <c r="D171" s="65">
        <v>7.1999999999999998E-3</v>
      </c>
    </row>
    <row r="172" spans="2:4">
      <c r="B172" s="31">
        <v>111000</v>
      </c>
      <c r="C172" s="31">
        <f t="shared" si="5"/>
        <v>112499</v>
      </c>
      <c r="D172" s="65">
        <v>7.1000000000000004E-3</v>
      </c>
    </row>
    <row r="173" spans="2:4">
      <c r="B173" s="31">
        <v>112500</v>
      </c>
      <c r="C173" s="31">
        <f t="shared" si="5"/>
        <v>114499</v>
      </c>
      <c r="D173" s="65">
        <v>7.0000000000000001E-3</v>
      </c>
    </row>
    <row r="174" spans="2:4">
      <c r="B174" s="31">
        <v>114500</v>
      </c>
      <c r="C174" s="31">
        <f t="shared" si="5"/>
        <v>115999</v>
      </c>
      <c r="D174" s="65">
        <v>6.8999999999999999E-3</v>
      </c>
    </row>
    <row r="175" spans="2:4">
      <c r="B175" s="31">
        <v>116000</v>
      </c>
      <c r="C175" s="31">
        <f t="shared" si="5"/>
        <v>117999</v>
      </c>
      <c r="D175" s="65">
        <v>6.7999999999999996E-3</v>
      </c>
    </row>
    <row r="176" spans="2:4">
      <c r="B176" s="31">
        <v>118000</v>
      </c>
      <c r="C176" s="31">
        <f t="shared" si="5"/>
        <v>119999</v>
      </c>
      <c r="D176" s="65">
        <v>6.7000000000000002E-3</v>
      </c>
    </row>
    <row r="177" spans="2:4">
      <c r="B177" s="31">
        <v>120000</v>
      </c>
      <c r="C177" s="31">
        <f t="shared" si="5"/>
        <v>121999</v>
      </c>
      <c r="D177" s="65">
        <v>6.6E-3</v>
      </c>
    </row>
    <row r="178" spans="2:4">
      <c r="B178" s="42">
        <v>122000</v>
      </c>
      <c r="C178" s="31">
        <f t="shared" si="5"/>
        <v>124999</v>
      </c>
      <c r="D178" s="35">
        <v>6.4999999999999997E-3</v>
      </c>
    </row>
    <row r="179" spans="2:4">
      <c r="B179" s="42">
        <v>125000</v>
      </c>
      <c r="C179" s="31">
        <f t="shared" si="5"/>
        <v>125499</v>
      </c>
      <c r="D179" s="35">
        <v>6.4000000000000003E-3</v>
      </c>
    </row>
    <row r="180" spans="2:4">
      <c r="B180" s="42">
        <v>125500</v>
      </c>
      <c r="C180" s="31">
        <f t="shared" si="5"/>
        <v>125999</v>
      </c>
      <c r="D180" s="35">
        <v>6.6E-3</v>
      </c>
    </row>
    <row r="181" spans="2:4">
      <c r="B181" s="67">
        <v>126000</v>
      </c>
      <c r="C181" s="31">
        <f t="shared" si="5"/>
        <v>128499</v>
      </c>
      <c r="D181" s="66">
        <v>6.4999999999999997E-3</v>
      </c>
    </row>
    <row r="182" spans="2:4">
      <c r="B182" s="67">
        <v>128500</v>
      </c>
      <c r="C182" s="31">
        <f t="shared" si="5"/>
        <v>130499</v>
      </c>
      <c r="D182" s="66">
        <v>6.4000000000000003E-3</v>
      </c>
    </row>
    <row r="183" spans="2:4">
      <c r="B183" s="67">
        <v>130500</v>
      </c>
      <c r="C183" s="31">
        <f t="shared" si="5"/>
        <v>132999</v>
      </c>
      <c r="D183" s="66">
        <v>6.3E-3</v>
      </c>
    </row>
    <row r="184" spans="2:4">
      <c r="B184" s="42">
        <v>133000</v>
      </c>
      <c r="C184" s="31">
        <f t="shared" si="5"/>
        <v>135499</v>
      </c>
      <c r="D184" s="35">
        <v>6.1999999999999998E-3</v>
      </c>
    </row>
    <row r="185" spans="2:4">
      <c r="B185" s="31">
        <v>135500</v>
      </c>
      <c r="C185" s="31">
        <f t="shared" si="5"/>
        <v>137999</v>
      </c>
      <c r="D185" s="65">
        <v>6.1000000000000004E-3</v>
      </c>
    </row>
    <row r="186" spans="2:4">
      <c r="B186" s="31">
        <v>138000</v>
      </c>
      <c r="C186" s="31">
        <f t="shared" si="5"/>
        <v>140499</v>
      </c>
      <c r="D186" s="65">
        <v>6.0000000000000001E-3</v>
      </c>
    </row>
    <row r="187" spans="2:4">
      <c r="B187" s="31">
        <v>140500</v>
      </c>
      <c r="C187" s="31">
        <f t="shared" si="5"/>
        <v>143499</v>
      </c>
      <c r="D187" s="65">
        <v>5.8999999999999999E-3</v>
      </c>
    </row>
    <row r="188" spans="2:4">
      <c r="B188" s="31">
        <v>143500</v>
      </c>
      <c r="C188" s="31">
        <f t="shared" si="5"/>
        <v>145999</v>
      </c>
      <c r="D188" s="65">
        <v>5.7999999999999996E-3</v>
      </c>
    </row>
    <row r="189" spans="2:4">
      <c r="B189" s="31">
        <v>146000</v>
      </c>
      <c r="C189" s="31">
        <f t="shared" si="5"/>
        <v>148999</v>
      </c>
      <c r="D189" s="64">
        <v>5.7000000000000002E-3</v>
      </c>
    </row>
    <row r="190" spans="2:4">
      <c r="B190" s="31">
        <v>149000</v>
      </c>
      <c r="C190" s="31">
        <f t="shared" si="5"/>
        <v>150499</v>
      </c>
      <c r="D190" s="63">
        <v>5.5999999999999999E-3</v>
      </c>
    </row>
    <row r="191" spans="2:4">
      <c r="B191" s="31">
        <v>150500</v>
      </c>
      <c r="C191" s="31">
        <f t="shared" si="5"/>
        <v>153999</v>
      </c>
      <c r="D191" s="44">
        <v>5.7000000000000002E-3</v>
      </c>
    </row>
    <row r="192" spans="2:4">
      <c r="B192" s="31">
        <v>154000</v>
      </c>
      <c r="C192" s="31">
        <f t="shared" si="5"/>
        <v>156999</v>
      </c>
      <c r="D192" s="62">
        <v>5.5999999999999999E-3</v>
      </c>
    </row>
    <row r="193" spans="2:4">
      <c r="B193" s="31">
        <v>157000</v>
      </c>
      <c r="C193" s="31">
        <f t="shared" si="5"/>
        <v>159999</v>
      </c>
      <c r="D193" s="35">
        <v>5.4999999999999997E-3</v>
      </c>
    </row>
    <row r="194" spans="2:4">
      <c r="B194" s="31">
        <v>160000</v>
      </c>
      <c r="C194" s="31">
        <f t="shared" si="5"/>
        <v>163499</v>
      </c>
      <c r="D194" s="35">
        <v>5.4000000000000003E-3</v>
      </c>
    </row>
    <row r="195" spans="2:4">
      <c r="B195" s="31">
        <v>163500</v>
      </c>
      <c r="C195" s="31">
        <f t="shared" si="5"/>
        <v>167499</v>
      </c>
      <c r="D195" s="35">
        <v>5.3E-3</v>
      </c>
    </row>
    <row r="196" spans="2:4">
      <c r="B196" s="31">
        <v>167500</v>
      </c>
      <c r="C196" s="31"/>
      <c r="D196" s="59">
        <v>5.1999999999999998E-3</v>
      </c>
    </row>
    <row r="197" spans="2:4">
      <c r="B197" s="31">
        <v>171000</v>
      </c>
      <c r="C197" s="31">
        <f>[2]Feuil2!B198-1</f>
        <v>174999</v>
      </c>
      <c r="D197" s="44">
        <v>5.1000000000000004E-3</v>
      </c>
    </row>
    <row r="198" spans="2:4">
      <c r="B198" s="61">
        <v>175000</v>
      </c>
      <c r="C198" s="31">
        <f t="shared" ref="C198:C229" si="6">B199-1</f>
        <v>175499</v>
      </c>
      <c r="D198" s="60">
        <v>5.0000000000000001E-3</v>
      </c>
    </row>
    <row r="199" spans="2:4">
      <c r="B199" s="31">
        <v>175500</v>
      </c>
      <c r="C199" s="31">
        <f t="shared" si="6"/>
        <v>176499</v>
      </c>
      <c r="D199" s="59">
        <v>5.1999999999999998E-3</v>
      </c>
    </row>
    <row r="200" spans="2:4">
      <c r="B200" s="31">
        <v>176500</v>
      </c>
      <c r="C200" s="31">
        <f t="shared" si="6"/>
        <v>180499</v>
      </c>
      <c r="D200" s="44">
        <v>5.1000000000000004E-3</v>
      </c>
    </row>
    <row r="201" spans="2:4">
      <c r="B201" s="31">
        <v>180500</v>
      </c>
      <c r="C201" s="31">
        <f t="shared" si="6"/>
        <v>184499</v>
      </c>
      <c r="D201" s="58">
        <v>5.0000000000000001E-3</v>
      </c>
    </row>
    <row r="202" spans="2:4">
      <c r="B202" s="31">
        <v>184500</v>
      </c>
      <c r="C202" s="31">
        <f t="shared" si="6"/>
        <v>188999</v>
      </c>
      <c r="D202" s="50">
        <v>4.8999999999999998E-3</v>
      </c>
    </row>
    <row r="203" spans="2:4">
      <c r="B203" s="31">
        <v>189000</v>
      </c>
      <c r="C203" s="31">
        <f t="shared" si="6"/>
        <v>193499</v>
      </c>
      <c r="D203" s="50">
        <v>4.7999999999999996E-3</v>
      </c>
    </row>
    <row r="204" spans="2:4">
      <c r="B204" s="31">
        <v>193500</v>
      </c>
      <c r="C204" s="31">
        <f t="shared" si="6"/>
        <v>198499</v>
      </c>
      <c r="D204" s="57">
        <v>4.7000000000000002E-3</v>
      </c>
    </row>
    <row r="205" spans="2:4">
      <c r="B205" s="42">
        <v>198500</v>
      </c>
      <c r="C205" s="31">
        <f t="shared" si="6"/>
        <v>200499</v>
      </c>
      <c r="D205" s="55">
        <v>4.5999999999999999E-3</v>
      </c>
    </row>
    <row r="206" spans="2:4">
      <c r="B206" s="42">
        <v>200500</v>
      </c>
      <c r="C206" s="31">
        <f t="shared" si="6"/>
        <v>204499</v>
      </c>
      <c r="D206" s="56">
        <v>4.7000000000000002E-3</v>
      </c>
    </row>
    <row r="207" spans="2:4">
      <c r="B207" s="42">
        <v>204500</v>
      </c>
      <c r="C207" s="31">
        <f t="shared" si="6"/>
        <v>209499</v>
      </c>
      <c r="D207" s="55">
        <v>4.5999999999999999E-3</v>
      </c>
    </row>
    <row r="208" spans="2:4">
      <c r="B208" s="42">
        <v>209500</v>
      </c>
      <c r="C208" s="31">
        <f t="shared" si="6"/>
        <v>215499</v>
      </c>
      <c r="D208" s="35">
        <v>4.4999999999999997E-3</v>
      </c>
    </row>
    <row r="209" spans="2:4">
      <c r="B209" s="31">
        <v>215500</v>
      </c>
      <c r="C209" s="31">
        <f t="shared" si="6"/>
        <v>220999</v>
      </c>
      <c r="D209" s="54">
        <v>4.4000000000000003E-3</v>
      </c>
    </row>
    <row r="210" spans="2:4">
      <c r="B210" s="31">
        <v>221000</v>
      </c>
      <c r="C210" s="31">
        <f t="shared" si="6"/>
        <v>225499</v>
      </c>
      <c r="D210" s="53">
        <v>4.3E-3</v>
      </c>
    </row>
    <row r="211" spans="2:4">
      <c r="B211" s="31">
        <v>225500</v>
      </c>
      <c r="C211" s="31">
        <f t="shared" si="6"/>
        <v>227499</v>
      </c>
      <c r="D211" s="54">
        <v>4.4000000000000003E-3</v>
      </c>
    </row>
    <row r="212" spans="2:4">
      <c r="B212" s="31">
        <v>227500</v>
      </c>
      <c r="C212" s="31">
        <f t="shared" si="6"/>
        <v>233999</v>
      </c>
      <c r="D212" s="53">
        <v>4.3E-3</v>
      </c>
    </row>
    <row r="213" spans="2:4">
      <c r="B213" s="31">
        <v>234000</v>
      </c>
      <c r="C213" s="31">
        <f t="shared" si="6"/>
        <v>240999</v>
      </c>
      <c r="D213" s="35">
        <v>4.1999999999999997E-3</v>
      </c>
    </row>
    <row r="214" spans="2:4">
      <c r="B214" s="48">
        <v>241000</v>
      </c>
      <c r="C214" s="31">
        <f t="shared" si="6"/>
        <v>247999</v>
      </c>
      <c r="D214" s="52">
        <v>4.1000000000000003E-3</v>
      </c>
    </row>
    <row r="215" spans="2:4">
      <c r="B215" s="48">
        <v>248000</v>
      </c>
      <c r="C215" s="31">
        <f t="shared" si="6"/>
        <v>252499</v>
      </c>
      <c r="D215" s="51">
        <v>4.0000000000000001E-3</v>
      </c>
    </row>
    <row r="216" spans="2:4">
      <c r="B216" s="48">
        <v>252500</v>
      </c>
      <c r="C216" s="31">
        <f t="shared" si="6"/>
        <v>254999</v>
      </c>
      <c r="D216" s="52">
        <v>4.1000000000000003E-3</v>
      </c>
    </row>
    <row r="217" spans="2:4">
      <c r="B217" s="48">
        <v>255000</v>
      </c>
      <c r="C217" s="31">
        <f t="shared" si="6"/>
        <v>262499</v>
      </c>
      <c r="D217" s="51">
        <v>4.0000000000000001E-3</v>
      </c>
    </row>
    <row r="218" spans="2:4">
      <c r="B218" s="48">
        <v>262500</v>
      </c>
      <c r="C218" s="31">
        <f t="shared" si="6"/>
        <v>269999</v>
      </c>
      <c r="D218" s="50">
        <v>3.8999999999999998E-3</v>
      </c>
    </row>
    <row r="219" spans="2:4">
      <c r="B219" s="48">
        <v>270000</v>
      </c>
      <c r="C219" s="31">
        <f t="shared" si="6"/>
        <v>284999</v>
      </c>
      <c r="D219" s="50">
        <v>3.8E-3</v>
      </c>
    </row>
    <row r="220" spans="2:4">
      <c r="B220" s="48">
        <v>285000</v>
      </c>
      <c r="C220" s="31">
        <f t="shared" si="6"/>
        <v>292499</v>
      </c>
      <c r="D220" s="50">
        <v>3.7000000000000002E-3</v>
      </c>
    </row>
    <row r="221" spans="2:4">
      <c r="B221" s="48">
        <v>292500</v>
      </c>
      <c r="C221" s="31">
        <f t="shared" si="6"/>
        <v>307499</v>
      </c>
      <c r="D221" s="50">
        <v>3.5999999999999999E-3</v>
      </c>
    </row>
    <row r="222" spans="2:4">
      <c r="B222" s="48">
        <v>307500</v>
      </c>
      <c r="C222" s="31">
        <f t="shared" si="6"/>
        <v>317499</v>
      </c>
      <c r="D222" s="50">
        <v>3.5000000000000001E-3</v>
      </c>
    </row>
    <row r="223" spans="2:4">
      <c r="B223" s="48">
        <v>317500</v>
      </c>
      <c r="C223" s="31">
        <f t="shared" si="6"/>
        <v>337499</v>
      </c>
      <c r="D223" s="50">
        <v>3.3999999999999998E-3</v>
      </c>
    </row>
    <row r="224" spans="2:4">
      <c r="B224" s="48">
        <v>337500</v>
      </c>
      <c r="C224" s="31">
        <f t="shared" si="6"/>
        <v>347499</v>
      </c>
      <c r="D224" s="49">
        <v>3.3E-3</v>
      </c>
    </row>
    <row r="225" spans="2:4">
      <c r="B225" s="48">
        <v>347500</v>
      </c>
      <c r="C225" s="31">
        <f t="shared" si="6"/>
        <v>352499</v>
      </c>
      <c r="D225" s="47">
        <v>3.2000000000000002E-3</v>
      </c>
    </row>
    <row r="226" spans="2:4">
      <c r="B226" s="31">
        <v>352500</v>
      </c>
      <c r="C226" s="31">
        <f t="shared" si="6"/>
        <v>354999</v>
      </c>
      <c r="D226" s="46">
        <v>3.3E-3</v>
      </c>
    </row>
    <row r="227" spans="2:4">
      <c r="B227" s="42">
        <v>355000</v>
      </c>
      <c r="C227" s="31">
        <f t="shared" si="6"/>
        <v>366999</v>
      </c>
      <c r="D227" s="45">
        <v>3.2000000000000002E-3</v>
      </c>
    </row>
    <row r="228" spans="2:4">
      <c r="B228" s="42">
        <v>367000</v>
      </c>
      <c r="C228" s="31">
        <f t="shared" si="6"/>
        <v>389999</v>
      </c>
      <c r="D228" s="35">
        <v>3.0999999999999999E-3</v>
      </c>
    </row>
    <row r="229" spans="2:4">
      <c r="B229" s="31">
        <v>390000</v>
      </c>
      <c r="C229" s="31">
        <f t="shared" si="6"/>
        <v>412499</v>
      </c>
      <c r="D229" s="35">
        <v>3.0000000000000001E-3</v>
      </c>
    </row>
    <row r="230" spans="2:4">
      <c r="B230" s="42">
        <v>412500</v>
      </c>
      <c r="C230" s="31">
        <f t="shared" ref="C230:C251" si="7">B231-1</f>
        <v>437499</v>
      </c>
      <c r="D230" s="35">
        <v>2.8999999999999998E-3</v>
      </c>
    </row>
    <row r="231" spans="2:4">
      <c r="B231" s="31">
        <v>437500</v>
      </c>
      <c r="C231" s="31">
        <f t="shared" si="7"/>
        <v>464999</v>
      </c>
      <c r="D231" s="35">
        <v>2.8E-3</v>
      </c>
    </row>
    <row r="232" spans="2:4">
      <c r="B232" s="31">
        <v>465000</v>
      </c>
      <c r="C232" s="31">
        <f t="shared" si="7"/>
        <v>494999</v>
      </c>
      <c r="D232" s="44">
        <v>2.7000000000000001E-3</v>
      </c>
    </row>
    <row r="233" spans="2:4">
      <c r="B233" s="31">
        <v>495000</v>
      </c>
      <c r="C233" s="31">
        <f t="shared" si="7"/>
        <v>502499</v>
      </c>
      <c r="D233" s="43">
        <v>2.5999999999999999E-3</v>
      </c>
    </row>
    <row r="234" spans="2:4">
      <c r="B234" s="31">
        <v>502500</v>
      </c>
      <c r="C234" s="31">
        <f t="shared" si="7"/>
        <v>504999</v>
      </c>
      <c r="D234" s="44">
        <v>2.7000000000000001E-3</v>
      </c>
    </row>
    <row r="235" spans="2:4">
      <c r="B235" s="42">
        <v>505000</v>
      </c>
      <c r="C235" s="31">
        <f t="shared" si="7"/>
        <v>537499</v>
      </c>
      <c r="D235" s="43">
        <v>2.5999999999999999E-3</v>
      </c>
    </row>
    <row r="236" spans="2:4">
      <c r="B236" s="31">
        <v>537500</v>
      </c>
      <c r="C236" s="31">
        <f t="shared" si="7"/>
        <v>572499</v>
      </c>
      <c r="D236" s="41">
        <v>2.5000000000000001E-3</v>
      </c>
    </row>
    <row r="237" spans="2:4">
      <c r="B237" s="42">
        <v>572500</v>
      </c>
      <c r="C237" s="31">
        <f t="shared" si="7"/>
        <v>577499</v>
      </c>
      <c r="D237" s="40">
        <v>2.3999999999999998E-3</v>
      </c>
    </row>
    <row r="238" spans="2:4">
      <c r="B238" s="31">
        <v>577500</v>
      </c>
      <c r="C238" s="31">
        <f t="shared" si="7"/>
        <v>582499</v>
      </c>
      <c r="D238" s="41">
        <v>2.5000000000000001E-3</v>
      </c>
    </row>
    <row r="239" spans="2:4">
      <c r="B239" s="31">
        <v>582500</v>
      </c>
      <c r="C239" s="31">
        <f t="shared" si="7"/>
        <v>622499</v>
      </c>
      <c r="D239" s="40">
        <v>2.3999999999999998E-3</v>
      </c>
    </row>
    <row r="240" spans="2:4">
      <c r="B240" s="31">
        <v>622500</v>
      </c>
      <c r="C240" s="31">
        <f t="shared" si="7"/>
        <v>627499</v>
      </c>
      <c r="D240" s="39">
        <v>2.3E-3</v>
      </c>
    </row>
    <row r="241" spans="2:4">
      <c r="B241" s="31">
        <v>627500</v>
      </c>
      <c r="C241" s="31">
        <f t="shared" si="7"/>
        <v>634999</v>
      </c>
      <c r="D241" s="40" t="s">
        <v>37</v>
      </c>
    </row>
    <row r="242" spans="2:4">
      <c r="B242" s="31">
        <v>635000</v>
      </c>
      <c r="C242" s="31">
        <f t="shared" si="7"/>
        <v>689999</v>
      </c>
      <c r="D242" s="39">
        <v>2.3E-3</v>
      </c>
    </row>
    <row r="243" spans="2:4">
      <c r="B243" s="31">
        <v>690000</v>
      </c>
      <c r="C243" s="31">
        <f t="shared" si="7"/>
        <v>764999</v>
      </c>
      <c r="D243" s="35">
        <v>2.2000000000000001E-3</v>
      </c>
    </row>
    <row r="244" spans="2:4">
      <c r="B244" s="31">
        <v>765000</v>
      </c>
      <c r="C244" s="31">
        <f t="shared" si="7"/>
        <v>859999</v>
      </c>
      <c r="D244" s="35">
        <v>2.0999999999999999E-3</v>
      </c>
    </row>
    <row r="245" spans="2:4">
      <c r="B245" s="31">
        <v>860000</v>
      </c>
      <c r="C245" s="31">
        <f t="shared" si="7"/>
        <v>967499</v>
      </c>
      <c r="D245" s="38">
        <v>2E-3</v>
      </c>
    </row>
    <row r="246" spans="2:4">
      <c r="B246" s="31">
        <v>967500</v>
      </c>
      <c r="C246" s="31">
        <f t="shared" si="7"/>
        <v>977499</v>
      </c>
      <c r="D246" s="37">
        <v>1.9E-3</v>
      </c>
    </row>
    <row r="247" spans="2:4">
      <c r="B247" s="31">
        <v>977500</v>
      </c>
      <c r="C247" s="31">
        <f t="shared" si="7"/>
        <v>982499</v>
      </c>
      <c r="D247" s="38">
        <v>2E-3</v>
      </c>
    </row>
    <row r="248" spans="2:4">
      <c r="B248" s="31">
        <v>982500</v>
      </c>
      <c r="C248" s="31">
        <f t="shared" si="7"/>
        <v>1119999</v>
      </c>
      <c r="D248" s="37">
        <v>1.9E-3</v>
      </c>
    </row>
    <row r="249" spans="2:4">
      <c r="B249" s="31">
        <v>1120000</v>
      </c>
      <c r="C249" s="31">
        <f t="shared" si="7"/>
        <v>1127499</v>
      </c>
      <c r="D249" s="36">
        <v>1.8E-3</v>
      </c>
    </row>
    <row r="250" spans="2:4">
      <c r="B250" s="31">
        <v>1127500</v>
      </c>
      <c r="C250" s="31">
        <f t="shared" si="7"/>
        <v>1134999</v>
      </c>
      <c r="D250" s="37">
        <v>1.9E-3</v>
      </c>
    </row>
    <row r="251" spans="2:4">
      <c r="B251" s="31">
        <v>1135000</v>
      </c>
      <c r="C251" s="31">
        <f t="shared" si="7"/>
        <v>1322499</v>
      </c>
      <c r="D251" s="36">
        <v>1.8E-3</v>
      </c>
    </row>
    <row r="252" spans="2:4">
      <c r="B252" s="31">
        <v>1322500</v>
      </c>
      <c r="C252" s="31"/>
      <c r="D252" s="35">
        <v>1.6999999999999999E-3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amortissement capital</vt:lpstr>
      <vt:lpstr>Calcul déjà proprio</vt:lpstr>
      <vt:lpstr>Données main levée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707865</cp:lastModifiedBy>
  <cp:lastPrinted>2015-02-24T16:34:44Z</cp:lastPrinted>
  <dcterms:created xsi:type="dcterms:W3CDTF">2014-12-27T15:47:04Z</dcterms:created>
  <dcterms:modified xsi:type="dcterms:W3CDTF">2015-03-10T16:42:39Z</dcterms:modified>
</cp:coreProperties>
</file>