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4.xml" ContentType="application/vnd.openxmlformats-officedocument.spreadsheetml.externalLink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0490" windowHeight="7155" activeTab="4"/>
  </bookViews>
  <sheets>
    <sheet name="Fonctions" sheetId="3" r:id="rId1"/>
    <sheet name="Inventaire" sheetId="1" r:id="rId2"/>
    <sheet name="Données techniques" sheetId="5" r:id="rId3"/>
    <sheet name="Analyse des Résultats" sheetId="6" r:id="rId4"/>
    <sheet name="Aide à la sélection" sheetId="7" r:id="rId5"/>
    <sheet name="Feuil1" sheetId="4" r:id="rId6"/>
    <sheet name="Feuil2" sheetId="8" r:id="rId7"/>
  </sheets>
  <externalReferences>
    <externalReference r:id="rId8"/>
    <externalReference r:id="rId9"/>
    <externalReference r:id="rId10"/>
    <externalReference r:id="rId11"/>
  </externalReferences>
  <definedNames>
    <definedName name="Agneau">Feuil1!$G$1:$G$6</definedName>
    <definedName name="Agneaux">Feuil1!$G$2:$G$6</definedName>
    <definedName name="ar">Tableau5[#All]</definedName>
    <definedName name="Cause">Feuil1!$B$2:$B$9</definedName>
    <definedName name="Comportement">Feuil1!$E$2:$E$4</definedName>
    <definedName name="Conformation">Feuil1!$D$2:$D$4</definedName>
    <definedName name="Couleur">Feuil1!$A$2:$A$5</definedName>
    <definedName name="dt">'Données techniques'!$A$1:$CC$1</definedName>
    <definedName name="dte">Tableau65[#All]</definedName>
    <definedName name="dtech">Tableau65[]</definedName>
    <definedName name="inv">Tableau2[#All]</definedName>
    <definedName name="Inventaire" localSheetId="1">Inventaire!$R$2,Inventaire!$A$2:$Q$100</definedName>
    <definedName name="Inventaires">[1]!Tableau2[#Data]</definedName>
    <definedName name="Lactation">[2]Paramètres!$H$2:$H$9</definedName>
    <definedName name="Mois" localSheetId="4">[3]Feuil1!$F$2:$F$7</definedName>
    <definedName name="Mois">Feuil1!$F$2:$F$7</definedName>
    <definedName name="Origine">Feuil1!$C$2:$C$3</definedName>
    <definedName name="Test">Feuil1!$B$2:$B$5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6"/>
  <c r="A4"/>
  <c r="A5"/>
  <c r="A6"/>
  <c r="A7"/>
  <c r="A8"/>
  <c r="A9"/>
  <c r="A10"/>
  <c r="A11"/>
  <c r="A12"/>
  <c r="A2"/>
  <c r="A3" i="5"/>
  <c r="J42" i="3" s="1"/>
  <c r="D38"/>
  <c r="H6" i="5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G4"/>
  <c r="H4" s="1"/>
  <c r="G5"/>
  <c r="H5" s="1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3"/>
  <c r="H3" s="1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D36" i="3"/>
  <c r="D35"/>
  <c r="D5" i="1"/>
  <c r="D4"/>
  <c r="I24" i="3"/>
  <c r="I23"/>
  <c r="F29"/>
  <c r="F28"/>
  <c r="F27"/>
  <c r="F26"/>
  <c r="F25"/>
  <c r="D31"/>
  <c r="D30"/>
  <c r="D29"/>
  <c r="D28"/>
  <c r="D27"/>
  <c r="D26"/>
  <c r="D25"/>
  <c r="D24"/>
  <c r="D3" i="1"/>
  <c r="D22" i="3"/>
  <c r="G42" l="1"/>
  <c r="D41"/>
  <c r="G36"/>
  <c r="J37"/>
  <c r="D37"/>
  <c r="D39"/>
  <c r="G38"/>
  <c r="J35"/>
  <c r="J39"/>
  <c r="D40"/>
  <c r="D42"/>
  <c r="G37"/>
  <c r="G39"/>
  <c r="G35"/>
  <c r="J36"/>
  <c r="J38"/>
  <c r="D69"/>
  <c r="D67"/>
  <c r="D65"/>
  <c r="J59"/>
  <c r="J57"/>
  <c r="J55"/>
  <c r="G59"/>
  <c r="G57"/>
  <c r="D62"/>
  <c r="D58"/>
  <c r="D56"/>
  <c r="D55"/>
  <c r="J49"/>
  <c r="J47"/>
  <c r="J45"/>
  <c r="G49"/>
  <c r="G47"/>
  <c r="G45"/>
  <c r="D47"/>
  <c r="D72"/>
  <c r="D68"/>
  <c r="D66"/>
  <c r="J62"/>
  <c r="J58"/>
  <c r="J56"/>
  <c r="G62"/>
  <c r="G58"/>
  <c r="G56"/>
  <c r="D59"/>
  <c r="D57"/>
  <c r="G55"/>
  <c r="J52"/>
  <c r="J48"/>
  <c r="J46"/>
  <c r="G52"/>
  <c r="G48"/>
  <c r="G46"/>
  <c r="D52"/>
  <c r="D48"/>
  <c r="D46"/>
  <c r="D49"/>
  <c r="D45"/>
  <c r="D23"/>
  <c r="A18" i="7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K8" l="1"/>
  <c r="E8"/>
  <c r="D8"/>
  <c r="C8"/>
  <c r="G557" i="6" l="1"/>
  <c r="D557"/>
  <c r="C557"/>
  <c r="B557"/>
  <c r="A557"/>
  <c r="G556"/>
  <c r="D556"/>
  <c r="C556"/>
  <c r="B556"/>
  <c r="A556"/>
  <c r="G555"/>
  <c r="D555"/>
  <c r="C555"/>
  <c r="B555"/>
  <c r="A555"/>
  <c r="G554"/>
  <c r="D554"/>
  <c r="C554"/>
  <c r="B554"/>
  <c r="A554"/>
  <c r="G553"/>
  <c r="D553"/>
  <c r="C553"/>
  <c r="B553"/>
  <c r="A553"/>
  <c r="G552"/>
  <c r="D552"/>
  <c r="C552"/>
  <c r="B552"/>
  <c r="A552"/>
  <c r="G551"/>
  <c r="D551"/>
  <c r="C551"/>
  <c r="B551"/>
  <c r="A551"/>
  <c r="G550"/>
  <c r="D550"/>
  <c r="C550"/>
  <c r="B550"/>
  <c r="A550"/>
  <c r="G549"/>
  <c r="D549"/>
  <c r="C549"/>
  <c r="B549"/>
  <c r="A549"/>
  <c r="G548"/>
  <c r="D548"/>
  <c r="C548"/>
  <c r="B548"/>
  <c r="A548"/>
  <c r="G547"/>
  <c r="D547"/>
  <c r="C547"/>
  <c r="B547"/>
  <c r="A547"/>
  <c r="G546"/>
  <c r="D546"/>
  <c r="C546"/>
  <c r="B546"/>
  <c r="A546"/>
  <c r="G545"/>
  <c r="D545"/>
  <c r="C545"/>
  <c r="B545"/>
  <c r="A545"/>
  <c r="G544"/>
  <c r="D544"/>
  <c r="C544"/>
  <c r="B544"/>
  <c r="A544"/>
  <c r="G543"/>
  <c r="D543"/>
  <c r="C543"/>
  <c r="B543"/>
  <c r="A543"/>
  <c r="G542"/>
  <c r="D542"/>
  <c r="C542"/>
  <c r="B542"/>
  <c r="A542"/>
  <c r="G541"/>
  <c r="D541"/>
  <c r="C541"/>
  <c r="B541"/>
  <c r="A541"/>
  <c r="G540"/>
  <c r="D540"/>
  <c r="C540"/>
  <c r="B540"/>
  <c r="A540"/>
  <c r="G539"/>
  <c r="D539"/>
  <c r="C539"/>
  <c r="B539"/>
  <c r="A539"/>
  <c r="G538"/>
  <c r="D538"/>
  <c r="C538"/>
  <c r="B538"/>
  <c r="A538"/>
  <c r="G537"/>
  <c r="D537"/>
  <c r="C537"/>
  <c r="B537"/>
  <c r="A537"/>
  <c r="G536"/>
  <c r="D536"/>
  <c r="C536"/>
  <c r="B536"/>
  <c r="A536"/>
  <c r="G535"/>
  <c r="D535"/>
  <c r="C535"/>
  <c r="B535"/>
  <c r="A535"/>
  <c r="G534"/>
  <c r="D534"/>
  <c r="C534"/>
  <c r="B534"/>
  <c r="A534"/>
  <c r="G533"/>
  <c r="D533"/>
  <c r="C533"/>
  <c r="B533"/>
  <c r="A533"/>
  <c r="G532"/>
  <c r="D532"/>
  <c r="C532"/>
  <c r="B532"/>
  <c r="A532"/>
  <c r="G531"/>
  <c r="D531"/>
  <c r="C531"/>
  <c r="B531"/>
  <c r="A531"/>
  <c r="G530"/>
  <c r="D530"/>
  <c r="C530"/>
  <c r="B530"/>
  <c r="A530"/>
  <c r="G529"/>
  <c r="D529"/>
  <c r="C529"/>
  <c r="B529"/>
  <c r="A529"/>
  <c r="G528"/>
  <c r="D528"/>
  <c r="C528"/>
  <c r="B528"/>
  <c r="A528"/>
  <c r="G527"/>
  <c r="D527"/>
  <c r="C527"/>
  <c r="B527"/>
  <c r="A527"/>
  <c r="G526"/>
  <c r="D526"/>
  <c r="C526"/>
  <c r="B526"/>
  <c r="A526"/>
  <c r="G525"/>
  <c r="D525"/>
  <c r="C525"/>
  <c r="B525"/>
  <c r="A525"/>
  <c r="G524"/>
  <c r="D524"/>
  <c r="C524"/>
  <c r="B524"/>
  <c r="A524"/>
  <c r="G523"/>
  <c r="D523"/>
  <c r="C523"/>
  <c r="B523"/>
  <c r="A523"/>
  <c r="G522"/>
  <c r="D522"/>
  <c r="C522"/>
  <c r="B522"/>
  <c r="A522"/>
  <c r="G521"/>
  <c r="D521"/>
  <c r="C521"/>
  <c r="B521"/>
  <c r="A521"/>
  <c r="G520"/>
  <c r="D520"/>
  <c r="C520"/>
  <c r="B520"/>
  <c r="A520"/>
  <c r="G519"/>
  <c r="D519"/>
  <c r="C519"/>
  <c r="B519"/>
  <c r="A519"/>
  <c r="G518"/>
  <c r="D518"/>
  <c r="C518"/>
  <c r="B518"/>
  <c r="A518"/>
  <c r="G517"/>
  <c r="D517"/>
  <c r="C517"/>
  <c r="B517"/>
  <c r="A517"/>
  <c r="G516"/>
  <c r="D516"/>
  <c r="C516"/>
  <c r="B516"/>
  <c r="A516"/>
  <c r="G515"/>
  <c r="D515"/>
  <c r="C515"/>
  <c r="B515"/>
  <c r="A515"/>
  <c r="G514"/>
  <c r="D514"/>
  <c r="C514"/>
  <c r="B514"/>
  <c r="A514"/>
  <c r="G513"/>
  <c r="D513"/>
  <c r="C513"/>
  <c r="B513"/>
  <c r="A513"/>
  <c r="G512"/>
  <c r="D512"/>
  <c r="C512"/>
  <c r="B512"/>
  <c r="A512"/>
  <c r="G511"/>
  <c r="D511"/>
  <c r="C511"/>
  <c r="B511"/>
  <c r="A511"/>
  <c r="G510"/>
  <c r="D510"/>
  <c r="C510"/>
  <c r="B510"/>
  <c r="A510"/>
  <c r="G509"/>
  <c r="D509"/>
  <c r="C509"/>
  <c r="B509"/>
  <c r="A509"/>
  <c r="G508"/>
  <c r="D508"/>
  <c r="C508"/>
  <c r="B508"/>
  <c r="A508"/>
  <c r="G507"/>
  <c r="D507"/>
  <c r="C507"/>
  <c r="B507"/>
  <c r="A507"/>
  <c r="G506"/>
  <c r="D506"/>
  <c r="C506"/>
  <c r="B506"/>
  <c r="A506"/>
  <c r="G505"/>
  <c r="D505"/>
  <c r="C505"/>
  <c r="B505"/>
  <c r="A505"/>
  <c r="G504"/>
  <c r="D504"/>
  <c r="C504"/>
  <c r="B504"/>
  <c r="A504"/>
  <c r="G503"/>
  <c r="D503"/>
  <c r="C503"/>
  <c r="B503"/>
  <c r="A503"/>
  <c r="G502"/>
  <c r="D502"/>
  <c r="C502"/>
  <c r="B502"/>
  <c r="A502"/>
  <c r="G501"/>
  <c r="D501"/>
  <c r="C501"/>
  <c r="B501"/>
  <c r="A501"/>
  <c r="G500"/>
  <c r="D500"/>
  <c r="C500"/>
  <c r="B500"/>
  <c r="A500"/>
  <c r="G499"/>
  <c r="D499"/>
  <c r="C499"/>
  <c r="B499"/>
  <c r="A499"/>
  <c r="G498"/>
  <c r="D498"/>
  <c r="C498"/>
  <c r="B498"/>
  <c r="A498"/>
  <c r="G497"/>
  <c r="D497"/>
  <c r="C497"/>
  <c r="B497"/>
  <c r="A497"/>
  <c r="G496"/>
  <c r="D496"/>
  <c r="C496"/>
  <c r="B496"/>
  <c r="A496"/>
  <c r="G495"/>
  <c r="D495"/>
  <c r="C495"/>
  <c r="B495"/>
  <c r="A495"/>
  <c r="G494"/>
  <c r="D494"/>
  <c r="C494"/>
  <c r="B494"/>
  <c r="A494"/>
  <c r="G493"/>
  <c r="D493"/>
  <c r="C493"/>
  <c r="B493"/>
  <c r="A493"/>
  <c r="G492"/>
  <c r="D492"/>
  <c r="C492"/>
  <c r="B492"/>
  <c r="A492"/>
  <c r="G491"/>
  <c r="D491"/>
  <c r="C491"/>
  <c r="B491"/>
  <c r="A491"/>
  <c r="G490"/>
  <c r="D490"/>
  <c r="C490"/>
  <c r="B490"/>
  <c r="A490"/>
  <c r="G489"/>
  <c r="D489"/>
  <c r="C489"/>
  <c r="B489"/>
  <c r="A489"/>
  <c r="G488"/>
  <c r="D488"/>
  <c r="C488"/>
  <c r="B488"/>
  <c r="A488"/>
  <c r="G487"/>
  <c r="D487"/>
  <c r="C487"/>
  <c r="B487"/>
  <c r="A487"/>
  <c r="G486"/>
  <c r="D486"/>
  <c r="C486"/>
  <c r="B486"/>
  <c r="A486"/>
  <c r="G485"/>
  <c r="D485"/>
  <c r="C485"/>
  <c r="B485"/>
  <c r="A485"/>
  <c r="G484"/>
  <c r="D484"/>
  <c r="C484"/>
  <c r="B484"/>
  <c r="A484"/>
  <c r="G483"/>
  <c r="D483"/>
  <c r="C483"/>
  <c r="B483"/>
  <c r="A483"/>
  <c r="G482"/>
  <c r="D482"/>
  <c r="C482"/>
  <c r="B482"/>
  <c r="A482"/>
  <c r="G481"/>
  <c r="D481"/>
  <c r="C481"/>
  <c r="B481"/>
  <c r="A481"/>
  <c r="G480"/>
  <c r="D480"/>
  <c r="C480"/>
  <c r="B480"/>
  <c r="A480"/>
  <c r="G479"/>
  <c r="D479"/>
  <c r="C479"/>
  <c r="B479"/>
  <c r="A479"/>
  <c r="G478"/>
  <c r="D478"/>
  <c r="C478"/>
  <c r="B478"/>
  <c r="A478"/>
  <c r="G477"/>
  <c r="D477"/>
  <c r="C477"/>
  <c r="B477"/>
  <c r="A477"/>
  <c r="G476"/>
  <c r="D476"/>
  <c r="C476"/>
  <c r="B476"/>
  <c r="A476"/>
  <c r="G475"/>
  <c r="D475"/>
  <c r="C475"/>
  <c r="B475"/>
  <c r="A475"/>
  <c r="G474"/>
  <c r="D474"/>
  <c r="C474"/>
  <c r="B474"/>
  <c r="A474"/>
  <c r="G473"/>
  <c r="D473"/>
  <c r="C473"/>
  <c r="B473"/>
  <c r="A473"/>
  <c r="G472"/>
  <c r="D472"/>
  <c r="C472"/>
  <c r="B472"/>
  <c r="A472"/>
  <c r="G471"/>
  <c r="D471"/>
  <c r="C471"/>
  <c r="B471"/>
  <c r="A471"/>
  <c r="G470"/>
  <c r="D470"/>
  <c r="C470"/>
  <c r="B470"/>
  <c r="A470"/>
  <c r="G469"/>
  <c r="D469"/>
  <c r="C469"/>
  <c r="B469"/>
  <c r="A469"/>
  <c r="G468"/>
  <c r="D468"/>
  <c r="C468"/>
  <c r="B468"/>
  <c r="A468"/>
  <c r="G467"/>
  <c r="D467"/>
  <c r="C467"/>
  <c r="B467"/>
  <c r="A467"/>
  <c r="G466"/>
  <c r="D466"/>
  <c r="C466"/>
  <c r="B466"/>
  <c r="A466"/>
  <c r="G465"/>
  <c r="D465"/>
  <c r="C465"/>
  <c r="B465"/>
  <c r="A465"/>
  <c r="G464"/>
  <c r="D464"/>
  <c r="C464"/>
  <c r="B464"/>
  <c r="A464"/>
  <c r="G463"/>
  <c r="D463"/>
  <c r="C463"/>
  <c r="B463"/>
  <c r="A463"/>
  <c r="G462"/>
  <c r="D462"/>
  <c r="C462"/>
  <c r="B462"/>
  <c r="A462"/>
  <c r="G461"/>
  <c r="D461"/>
  <c r="C461"/>
  <c r="B461"/>
  <c r="A461"/>
  <c r="G460"/>
  <c r="D460"/>
  <c r="C460"/>
  <c r="B460"/>
  <c r="A460"/>
  <c r="G459"/>
  <c r="D459"/>
  <c r="C459"/>
  <c r="B459"/>
  <c r="A459"/>
  <c r="G458"/>
  <c r="D458"/>
  <c r="C458"/>
  <c r="B458"/>
  <c r="A458"/>
  <c r="G457"/>
  <c r="D457"/>
  <c r="C457"/>
  <c r="B457"/>
  <c r="A457"/>
  <c r="G456"/>
  <c r="D456"/>
  <c r="C456"/>
  <c r="B456"/>
  <c r="A456"/>
  <c r="G455"/>
  <c r="D455"/>
  <c r="C455"/>
  <c r="B455"/>
  <c r="A455"/>
  <c r="G454"/>
  <c r="D454"/>
  <c r="C454"/>
  <c r="B454"/>
  <c r="A454"/>
  <c r="G453"/>
  <c r="D453"/>
  <c r="C453"/>
  <c r="B453"/>
  <c r="A453"/>
  <c r="G452"/>
  <c r="D452"/>
  <c r="C452"/>
  <c r="B452"/>
  <c r="A452"/>
  <c r="G451"/>
  <c r="D451"/>
  <c r="C451"/>
  <c r="B451"/>
  <c r="A451"/>
  <c r="G450"/>
  <c r="D450"/>
  <c r="C450"/>
  <c r="B450"/>
  <c r="A450"/>
  <c r="G449"/>
  <c r="D449"/>
  <c r="C449"/>
  <c r="B449"/>
  <c r="A449"/>
  <c r="G448"/>
  <c r="D448"/>
  <c r="C448"/>
  <c r="B448"/>
  <c r="A448"/>
  <c r="G447"/>
  <c r="D447"/>
  <c r="C447"/>
  <c r="B447"/>
  <c r="A447"/>
  <c r="G446"/>
  <c r="D446"/>
  <c r="C446"/>
  <c r="B446"/>
  <c r="A446"/>
  <c r="G445"/>
  <c r="D445"/>
  <c r="C445"/>
  <c r="B445"/>
  <c r="A445"/>
  <c r="G444"/>
  <c r="D444"/>
  <c r="C444"/>
  <c r="B444"/>
  <c r="A444"/>
  <c r="G443"/>
  <c r="D443"/>
  <c r="C443"/>
  <c r="B443"/>
  <c r="A443"/>
  <c r="G442"/>
  <c r="D442"/>
  <c r="C442"/>
  <c r="B442"/>
  <c r="A442"/>
  <c r="G441"/>
  <c r="D441"/>
  <c r="C441"/>
  <c r="B441"/>
  <c r="A441"/>
  <c r="G440"/>
  <c r="D440"/>
  <c r="C440"/>
  <c r="B440"/>
  <c r="A440"/>
  <c r="G439"/>
  <c r="D439"/>
  <c r="C439"/>
  <c r="B439"/>
  <c r="A439"/>
  <c r="G438"/>
  <c r="D438"/>
  <c r="C438"/>
  <c r="B438"/>
  <c r="A438"/>
  <c r="G437"/>
  <c r="D437"/>
  <c r="C437"/>
  <c r="B437"/>
  <c r="A437"/>
  <c r="G436"/>
  <c r="D436"/>
  <c r="C436"/>
  <c r="B436"/>
  <c r="A436"/>
  <c r="G435"/>
  <c r="D435"/>
  <c r="C435"/>
  <c r="B435"/>
  <c r="A435"/>
  <c r="G434"/>
  <c r="D434"/>
  <c r="C434"/>
  <c r="B434"/>
  <c r="A434"/>
  <c r="G433"/>
  <c r="D433"/>
  <c r="C433"/>
  <c r="B433"/>
  <c r="A433"/>
  <c r="G432"/>
  <c r="D432"/>
  <c r="C432"/>
  <c r="B432"/>
  <c r="A432"/>
  <c r="G431"/>
  <c r="D431"/>
  <c r="C431"/>
  <c r="B431"/>
  <c r="A431"/>
  <c r="G430"/>
  <c r="D430"/>
  <c r="C430"/>
  <c r="B430"/>
  <c r="A430"/>
  <c r="G429"/>
  <c r="D429"/>
  <c r="C429"/>
  <c r="B429"/>
  <c r="A429"/>
  <c r="G428"/>
  <c r="D428"/>
  <c r="C428"/>
  <c r="B428"/>
  <c r="A428"/>
  <c r="G427"/>
  <c r="D427"/>
  <c r="C427"/>
  <c r="B427"/>
  <c r="A427"/>
  <c r="G426"/>
  <c r="D426"/>
  <c r="C426"/>
  <c r="B426"/>
  <c r="A426"/>
  <c r="G425"/>
  <c r="D425"/>
  <c r="C425"/>
  <c r="B425"/>
  <c r="A425"/>
  <c r="G424"/>
  <c r="D424"/>
  <c r="C424"/>
  <c r="B424"/>
  <c r="A424"/>
  <c r="G423"/>
  <c r="D423"/>
  <c r="C423"/>
  <c r="B423"/>
  <c r="A423"/>
  <c r="G422"/>
  <c r="D422"/>
  <c r="C422"/>
  <c r="B422"/>
  <c r="A422"/>
  <c r="G421"/>
  <c r="D421"/>
  <c r="C421"/>
  <c r="B421"/>
  <c r="A421"/>
  <c r="G420"/>
  <c r="D420"/>
  <c r="C420"/>
  <c r="B420"/>
  <c r="A420"/>
  <c r="G419"/>
  <c r="D419"/>
  <c r="C419"/>
  <c r="B419"/>
  <c r="A419"/>
  <c r="G418"/>
  <c r="D418"/>
  <c r="C418"/>
  <c r="B418"/>
  <c r="A418"/>
  <c r="G417"/>
  <c r="D417"/>
  <c r="C417"/>
  <c r="B417"/>
  <c r="A417"/>
  <c r="G416"/>
  <c r="D416"/>
  <c r="C416"/>
  <c r="B416"/>
  <c r="A416"/>
  <c r="G415"/>
  <c r="D415"/>
  <c r="C415"/>
  <c r="B415"/>
  <c r="A415"/>
  <c r="G414"/>
  <c r="D414"/>
  <c r="C414"/>
  <c r="B414"/>
  <c r="A414"/>
  <c r="G413"/>
  <c r="D413"/>
  <c r="C413"/>
  <c r="B413"/>
  <c r="A413"/>
  <c r="G412"/>
  <c r="D412"/>
  <c r="C412"/>
  <c r="B412"/>
  <c r="A412"/>
  <c r="G411"/>
  <c r="D411"/>
  <c r="C411"/>
  <c r="B411"/>
  <c r="A411"/>
  <c r="G410"/>
  <c r="D410"/>
  <c r="C410"/>
  <c r="B410"/>
  <c r="A410"/>
  <c r="G409"/>
  <c r="D409"/>
  <c r="C409"/>
  <c r="B409"/>
  <c r="A409"/>
  <c r="G408"/>
  <c r="D408"/>
  <c r="C408"/>
  <c r="B408"/>
  <c r="A408"/>
  <c r="G407"/>
  <c r="D407"/>
  <c r="C407"/>
  <c r="B407"/>
  <c r="A407"/>
  <c r="G406"/>
  <c r="D406"/>
  <c r="C406"/>
  <c r="B406"/>
  <c r="A406"/>
  <c r="G405"/>
  <c r="D405"/>
  <c r="C405"/>
  <c r="B405"/>
  <c r="A405"/>
  <c r="G404"/>
  <c r="D404"/>
  <c r="C404"/>
  <c r="B404"/>
  <c r="A404"/>
  <c r="G403"/>
  <c r="D403"/>
  <c r="C403"/>
  <c r="B403"/>
  <c r="A403"/>
  <c r="G402"/>
  <c r="D402"/>
  <c r="C402"/>
  <c r="B402"/>
  <c r="A402"/>
  <c r="G401"/>
  <c r="D401"/>
  <c r="C401"/>
  <c r="B401"/>
  <c r="A401"/>
  <c r="G400"/>
  <c r="D400"/>
  <c r="C400"/>
  <c r="B400"/>
  <c r="A400"/>
  <c r="G399"/>
  <c r="D399"/>
  <c r="C399"/>
  <c r="B399"/>
  <c r="A399"/>
  <c r="G398"/>
  <c r="D398"/>
  <c r="C398"/>
  <c r="B398"/>
  <c r="A398"/>
  <c r="G397"/>
  <c r="D397"/>
  <c r="C397"/>
  <c r="B397"/>
  <c r="A397"/>
  <c r="G396"/>
  <c r="D396"/>
  <c r="C396"/>
  <c r="B396"/>
  <c r="A396"/>
  <c r="G395"/>
  <c r="D395"/>
  <c r="C395"/>
  <c r="B395"/>
  <c r="A395"/>
  <c r="G394"/>
  <c r="D394"/>
  <c r="C394"/>
  <c r="B394"/>
  <c r="A394"/>
  <c r="G393"/>
  <c r="D393"/>
  <c r="C393"/>
  <c r="B393"/>
  <c r="A393"/>
  <c r="G392"/>
  <c r="D392"/>
  <c r="C392"/>
  <c r="B392"/>
  <c r="A392"/>
  <c r="G391"/>
  <c r="D391"/>
  <c r="C391"/>
  <c r="B391"/>
  <c r="A391"/>
  <c r="G390"/>
  <c r="D390"/>
  <c r="C390"/>
  <c r="B390"/>
  <c r="A390"/>
  <c r="G389"/>
  <c r="D389"/>
  <c r="C389"/>
  <c r="B389"/>
  <c r="A389"/>
  <c r="G388"/>
  <c r="D388"/>
  <c r="C388"/>
  <c r="B388"/>
  <c r="A388"/>
  <c r="G387"/>
  <c r="D387"/>
  <c r="C387"/>
  <c r="B387"/>
  <c r="A387"/>
  <c r="G386"/>
  <c r="D386"/>
  <c r="C386"/>
  <c r="B386"/>
  <c r="A386"/>
  <c r="G385"/>
  <c r="D385"/>
  <c r="C385"/>
  <c r="B385"/>
  <c r="A385"/>
  <c r="G384"/>
  <c r="D384"/>
  <c r="C384"/>
  <c r="B384"/>
  <c r="A384"/>
  <c r="G383"/>
  <c r="D383"/>
  <c r="C383"/>
  <c r="B383"/>
  <c r="A383"/>
  <c r="G382"/>
  <c r="D382"/>
  <c r="C382"/>
  <c r="B382"/>
  <c r="A382"/>
  <c r="G381"/>
  <c r="D381"/>
  <c r="C381"/>
  <c r="B381"/>
  <c r="A381"/>
  <c r="G380"/>
  <c r="D380"/>
  <c r="C380"/>
  <c r="B380"/>
  <c r="A380"/>
  <c r="G379"/>
  <c r="D379"/>
  <c r="C379"/>
  <c r="B379"/>
  <c r="A379"/>
  <c r="G378"/>
  <c r="D378"/>
  <c r="C378"/>
  <c r="B378"/>
  <c r="A378"/>
  <c r="G377"/>
  <c r="D377"/>
  <c r="C377"/>
  <c r="B377"/>
  <c r="A377"/>
  <c r="G376"/>
  <c r="D376"/>
  <c r="C376"/>
  <c r="B376"/>
  <c r="A376"/>
  <c r="G375"/>
  <c r="D375"/>
  <c r="C375"/>
  <c r="B375"/>
  <c r="A375"/>
  <c r="G374"/>
  <c r="D374"/>
  <c r="C374"/>
  <c r="B374"/>
  <c r="A374"/>
  <c r="G373"/>
  <c r="D373"/>
  <c r="C373"/>
  <c r="B373"/>
  <c r="A373"/>
  <c r="G372"/>
  <c r="D372"/>
  <c r="C372"/>
  <c r="B372"/>
  <c r="A372"/>
  <c r="G371"/>
  <c r="D371"/>
  <c r="C371"/>
  <c r="B371"/>
  <c r="A371"/>
  <c r="G370"/>
  <c r="D370"/>
  <c r="C370"/>
  <c r="B370"/>
  <c r="A370"/>
  <c r="G369"/>
  <c r="D369"/>
  <c r="C369"/>
  <c r="B369"/>
  <c r="A369"/>
  <c r="G368"/>
  <c r="D368"/>
  <c r="C368"/>
  <c r="B368"/>
  <c r="A368"/>
  <c r="G367"/>
  <c r="D367"/>
  <c r="C367"/>
  <c r="B367"/>
  <c r="A367"/>
  <c r="G366"/>
  <c r="D366"/>
  <c r="C366"/>
  <c r="B366"/>
  <c r="A366"/>
  <c r="G365"/>
  <c r="D365"/>
  <c r="C365"/>
  <c r="B365"/>
  <c r="A365"/>
  <c r="G364"/>
  <c r="D364"/>
  <c r="C364"/>
  <c r="B364"/>
  <c r="A364"/>
  <c r="G363"/>
  <c r="D363"/>
  <c r="C363"/>
  <c r="B363"/>
  <c r="A363"/>
  <c r="G362"/>
  <c r="D362"/>
  <c r="C362"/>
  <c r="B362"/>
  <c r="A362"/>
  <c r="G361"/>
  <c r="D361"/>
  <c r="C361"/>
  <c r="B361"/>
  <c r="A361"/>
  <c r="G360"/>
  <c r="D360"/>
  <c r="C360"/>
  <c r="B360"/>
  <c r="A360"/>
  <c r="G359"/>
  <c r="D359"/>
  <c r="C359"/>
  <c r="B359"/>
  <c r="A359"/>
  <c r="G358"/>
  <c r="D358"/>
  <c r="C358"/>
  <c r="B358"/>
  <c r="A358"/>
  <c r="G357"/>
  <c r="D357"/>
  <c r="C357"/>
  <c r="B357"/>
  <c r="A357"/>
  <c r="G356"/>
  <c r="D356"/>
  <c r="C356"/>
  <c r="B356"/>
  <c r="A356"/>
  <c r="G355"/>
  <c r="D355"/>
  <c r="C355"/>
  <c r="B355"/>
  <c r="A355"/>
  <c r="G354"/>
  <c r="D354"/>
  <c r="C354"/>
  <c r="B354"/>
  <c r="A354"/>
  <c r="G353"/>
  <c r="D353"/>
  <c r="C353"/>
  <c r="B353"/>
  <c r="A353"/>
  <c r="G352"/>
  <c r="D352"/>
  <c r="C352"/>
  <c r="B352"/>
  <c r="A352"/>
  <c r="G351"/>
  <c r="D351"/>
  <c r="C351"/>
  <c r="B351"/>
  <c r="A351"/>
  <c r="G350"/>
  <c r="D350"/>
  <c r="C350"/>
  <c r="B350"/>
  <c r="A350"/>
  <c r="G349"/>
  <c r="D349"/>
  <c r="C349"/>
  <c r="B349"/>
  <c r="A349"/>
  <c r="G348"/>
  <c r="D348"/>
  <c r="C348"/>
  <c r="B348"/>
  <c r="A348"/>
  <c r="G347"/>
  <c r="D347"/>
  <c r="C347"/>
  <c r="B347"/>
  <c r="A347"/>
  <c r="G346"/>
  <c r="D346"/>
  <c r="C346"/>
  <c r="B346"/>
  <c r="A346"/>
  <c r="G345"/>
  <c r="D345"/>
  <c r="C345"/>
  <c r="B345"/>
  <c r="A345"/>
  <c r="G344"/>
  <c r="D344"/>
  <c r="C344"/>
  <c r="B344"/>
  <c r="A344"/>
  <c r="G343"/>
  <c r="D343"/>
  <c r="C343"/>
  <c r="B343"/>
  <c r="A343"/>
  <c r="G342"/>
  <c r="D342"/>
  <c r="C342"/>
  <c r="B342"/>
  <c r="A342"/>
  <c r="G341"/>
  <c r="D341"/>
  <c r="C341"/>
  <c r="B341"/>
  <c r="A341"/>
  <c r="G340"/>
  <c r="D340"/>
  <c r="C340"/>
  <c r="B340"/>
  <c r="A340"/>
  <c r="G339"/>
  <c r="D339"/>
  <c r="C339"/>
  <c r="B339"/>
  <c r="A339"/>
  <c r="G338"/>
  <c r="D338"/>
  <c r="C338"/>
  <c r="B338"/>
  <c r="A338"/>
  <c r="G337"/>
  <c r="D337"/>
  <c r="C337"/>
  <c r="B337"/>
  <c r="A337"/>
  <c r="G336"/>
  <c r="D336"/>
  <c r="C336"/>
  <c r="B336"/>
  <c r="A336"/>
  <c r="G335"/>
  <c r="D335"/>
  <c r="C335"/>
  <c r="B335"/>
  <c r="A335"/>
  <c r="G334"/>
  <c r="D334"/>
  <c r="C334"/>
  <c r="B334"/>
  <c r="A334"/>
  <c r="G333"/>
  <c r="D333"/>
  <c r="C333"/>
  <c r="B333"/>
  <c r="A333"/>
  <c r="G332"/>
  <c r="D332"/>
  <c r="C332"/>
  <c r="B332"/>
  <c r="A332"/>
  <c r="G331"/>
  <c r="D331"/>
  <c r="C331"/>
  <c r="B331"/>
  <c r="A331"/>
  <c r="G330"/>
  <c r="D330"/>
  <c r="C330"/>
  <c r="B330"/>
  <c r="A330"/>
  <c r="G329"/>
  <c r="D329"/>
  <c r="C329"/>
  <c r="B329"/>
  <c r="A329"/>
  <c r="G328"/>
  <c r="D328"/>
  <c r="C328"/>
  <c r="B328"/>
  <c r="A328"/>
  <c r="G327"/>
  <c r="D327"/>
  <c r="C327"/>
  <c r="B327"/>
  <c r="A327"/>
  <c r="G326"/>
  <c r="D326"/>
  <c r="C326"/>
  <c r="B326"/>
  <c r="A326"/>
  <c r="G325"/>
  <c r="D325"/>
  <c r="C325"/>
  <c r="B325"/>
  <c r="A325"/>
  <c r="G324"/>
  <c r="D324"/>
  <c r="C324"/>
  <c r="B324"/>
  <c r="A324"/>
  <c r="G323"/>
  <c r="D323"/>
  <c r="C323"/>
  <c r="B323"/>
  <c r="A323"/>
  <c r="G322"/>
  <c r="D322"/>
  <c r="C322"/>
  <c r="B322"/>
  <c r="A322"/>
  <c r="G321"/>
  <c r="D321"/>
  <c r="C321"/>
  <c r="B321"/>
  <c r="A321"/>
  <c r="G320"/>
  <c r="D320"/>
  <c r="C320"/>
  <c r="B320"/>
  <c r="A320"/>
  <c r="G319"/>
  <c r="D319"/>
  <c r="C319"/>
  <c r="B319"/>
  <c r="A319"/>
  <c r="G318"/>
  <c r="D318"/>
  <c r="C318"/>
  <c r="B318"/>
  <c r="A318"/>
  <c r="G317"/>
  <c r="D317"/>
  <c r="C317"/>
  <c r="B317"/>
  <c r="A317"/>
  <c r="G316"/>
  <c r="D316"/>
  <c r="C316"/>
  <c r="B316"/>
  <c r="A316"/>
  <c r="G315"/>
  <c r="D315"/>
  <c r="C315"/>
  <c r="B315"/>
  <c r="A315"/>
  <c r="G314"/>
  <c r="D314"/>
  <c r="C314"/>
  <c r="B314"/>
  <c r="A314"/>
  <c r="G313"/>
  <c r="D313"/>
  <c r="C313"/>
  <c r="B313"/>
  <c r="A313"/>
  <c r="G312"/>
  <c r="D312"/>
  <c r="C312"/>
  <c r="B312"/>
  <c r="A312"/>
  <c r="G311"/>
  <c r="D311"/>
  <c r="C311"/>
  <c r="B311"/>
  <c r="A311"/>
  <c r="G310"/>
  <c r="D310"/>
  <c r="C310"/>
  <c r="B310"/>
  <c r="A310"/>
  <c r="G309"/>
  <c r="D309"/>
  <c r="C309"/>
  <c r="B309"/>
  <c r="A309"/>
  <c r="G308"/>
  <c r="D308"/>
  <c r="C308"/>
  <c r="B308"/>
  <c r="A308"/>
  <c r="G307"/>
  <c r="D307"/>
  <c r="C307"/>
  <c r="B307"/>
  <c r="A307"/>
  <c r="G306"/>
  <c r="D306"/>
  <c r="C306"/>
  <c r="B306"/>
  <c r="A306"/>
  <c r="G305"/>
  <c r="D305"/>
  <c r="C305"/>
  <c r="B305"/>
  <c r="A305"/>
  <c r="G304"/>
  <c r="D304"/>
  <c r="C304"/>
  <c r="B304"/>
  <c r="A304"/>
  <c r="G303"/>
  <c r="D303"/>
  <c r="C303"/>
  <c r="B303"/>
  <c r="A303"/>
  <c r="G302"/>
  <c r="D302"/>
  <c r="C302"/>
  <c r="B302"/>
  <c r="A302"/>
  <c r="G301"/>
  <c r="D301"/>
  <c r="C301"/>
  <c r="B301"/>
  <c r="A301"/>
  <c r="G300"/>
  <c r="D300"/>
  <c r="C300"/>
  <c r="B300"/>
  <c r="A300"/>
  <c r="G299"/>
  <c r="D299"/>
  <c r="C299"/>
  <c r="B299"/>
  <c r="A299"/>
  <c r="G298"/>
  <c r="D298"/>
  <c r="C298"/>
  <c r="B298"/>
  <c r="A298"/>
  <c r="G297"/>
  <c r="D297"/>
  <c r="C297"/>
  <c r="B297"/>
  <c r="A297"/>
  <c r="G296"/>
  <c r="D296"/>
  <c r="C296"/>
  <c r="B296"/>
  <c r="A296"/>
  <c r="G295"/>
  <c r="D295"/>
  <c r="C295"/>
  <c r="B295"/>
  <c r="A295"/>
  <c r="G294"/>
  <c r="D294"/>
  <c r="C294"/>
  <c r="B294"/>
  <c r="A294"/>
  <c r="G293"/>
  <c r="D293"/>
  <c r="C293"/>
  <c r="B293"/>
  <c r="A293"/>
  <c r="G292"/>
  <c r="D292"/>
  <c r="C292"/>
  <c r="B292"/>
  <c r="A292"/>
  <c r="G291"/>
  <c r="D291"/>
  <c r="C291"/>
  <c r="B291"/>
  <c r="A291"/>
  <c r="G290"/>
  <c r="D290"/>
  <c r="C290"/>
  <c r="B290"/>
  <c r="A290"/>
  <c r="G289"/>
  <c r="D289"/>
  <c r="C289"/>
  <c r="B289"/>
  <c r="A289"/>
  <c r="G288"/>
  <c r="D288"/>
  <c r="C288"/>
  <c r="B288"/>
  <c r="A288"/>
  <c r="G287"/>
  <c r="D287"/>
  <c r="C287"/>
  <c r="B287"/>
  <c r="A287"/>
  <c r="G286"/>
  <c r="D286"/>
  <c r="C286"/>
  <c r="B286"/>
  <c r="A286"/>
  <c r="G285"/>
  <c r="D285"/>
  <c r="C285"/>
  <c r="B285"/>
  <c r="A285"/>
  <c r="G284"/>
  <c r="D284"/>
  <c r="C284"/>
  <c r="B284"/>
  <c r="A284"/>
  <c r="G283"/>
  <c r="D283"/>
  <c r="C283"/>
  <c r="B283"/>
  <c r="A283"/>
  <c r="G282"/>
  <c r="D282"/>
  <c r="C282"/>
  <c r="B282"/>
  <c r="A282"/>
  <c r="G281"/>
  <c r="D281"/>
  <c r="C281"/>
  <c r="B281"/>
  <c r="A281"/>
  <c r="G280"/>
  <c r="D280"/>
  <c r="C280"/>
  <c r="B280"/>
  <c r="A280"/>
  <c r="G279"/>
  <c r="D279"/>
  <c r="C279"/>
  <c r="B279"/>
  <c r="A279"/>
  <c r="G278"/>
  <c r="D278"/>
  <c r="C278"/>
  <c r="B278"/>
  <c r="A278"/>
  <c r="G277"/>
  <c r="D277"/>
  <c r="C277"/>
  <c r="B277"/>
  <c r="A277"/>
  <c r="G276"/>
  <c r="D276"/>
  <c r="C276"/>
  <c r="B276"/>
  <c r="A276"/>
  <c r="G275"/>
  <c r="D275"/>
  <c r="C275"/>
  <c r="B275"/>
  <c r="A275"/>
  <c r="G274"/>
  <c r="D274"/>
  <c r="C274"/>
  <c r="B274"/>
  <c r="A274"/>
  <c r="G273"/>
  <c r="D273"/>
  <c r="C273"/>
  <c r="B273"/>
  <c r="A273"/>
  <c r="G272"/>
  <c r="D272"/>
  <c r="C272"/>
  <c r="B272"/>
  <c r="A272"/>
  <c r="G271"/>
  <c r="D271"/>
  <c r="C271"/>
  <c r="B271"/>
  <c r="A271"/>
  <c r="G270"/>
  <c r="D270"/>
  <c r="C270"/>
  <c r="B270"/>
  <c r="A270"/>
  <c r="G269"/>
  <c r="D269"/>
  <c r="C269"/>
  <c r="B269"/>
  <c r="A269"/>
  <c r="G268"/>
  <c r="D268"/>
  <c r="C268"/>
  <c r="B268"/>
  <c r="A268"/>
  <c r="G267"/>
  <c r="D267"/>
  <c r="C267"/>
  <c r="B267"/>
  <c r="A267"/>
  <c r="G266"/>
  <c r="D266"/>
  <c r="C266"/>
  <c r="B266"/>
  <c r="A266"/>
  <c r="G265"/>
  <c r="D265"/>
  <c r="C265"/>
  <c r="B265"/>
  <c r="A265"/>
  <c r="G264"/>
  <c r="D264"/>
  <c r="C264"/>
  <c r="B264"/>
  <c r="A264"/>
  <c r="G263"/>
  <c r="D263"/>
  <c r="C263"/>
  <c r="B263"/>
  <c r="A263"/>
  <c r="G262"/>
  <c r="D262"/>
  <c r="C262"/>
  <c r="B262"/>
  <c r="A262"/>
  <c r="G261"/>
  <c r="D261"/>
  <c r="C261"/>
  <c r="B261"/>
  <c r="A261"/>
  <c r="G260"/>
  <c r="D260"/>
  <c r="C260"/>
  <c r="B260"/>
  <c r="A260"/>
  <c r="G259"/>
  <c r="D259"/>
  <c r="C259"/>
  <c r="B259"/>
  <c r="A259"/>
  <c r="G258"/>
  <c r="D258"/>
  <c r="C258"/>
  <c r="B258"/>
  <c r="A258"/>
  <c r="G257"/>
  <c r="D257"/>
  <c r="C257"/>
  <c r="B257"/>
  <c r="A257"/>
  <c r="G256"/>
  <c r="D256"/>
  <c r="C256"/>
  <c r="B256"/>
  <c r="A256"/>
  <c r="G255"/>
  <c r="D255"/>
  <c r="C255"/>
  <c r="B255"/>
  <c r="A255"/>
  <c r="G254"/>
  <c r="D254"/>
  <c r="C254"/>
  <c r="B254"/>
  <c r="A254"/>
  <c r="G253"/>
  <c r="D253"/>
  <c r="C253"/>
  <c r="B253"/>
  <c r="A253"/>
  <c r="G252"/>
  <c r="D252"/>
  <c r="C252"/>
  <c r="B252"/>
  <c r="A252"/>
  <c r="G251"/>
  <c r="D251"/>
  <c r="C251"/>
  <c r="B251"/>
  <c r="A251"/>
  <c r="G250"/>
  <c r="D250"/>
  <c r="C250"/>
  <c r="B250"/>
  <c r="A250"/>
  <c r="G249"/>
  <c r="D249"/>
  <c r="C249"/>
  <c r="B249"/>
  <c r="A249"/>
  <c r="G248"/>
  <c r="D248"/>
  <c r="C248"/>
  <c r="B248"/>
  <c r="A248"/>
  <c r="G247"/>
  <c r="D247"/>
  <c r="C247"/>
  <c r="B247"/>
  <c r="A247"/>
  <c r="G246"/>
  <c r="D246"/>
  <c r="C246"/>
  <c r="B246"/>
  <c r="A246"/>
  <c r="G245"/>
  <c r="D245"/>
  <c r="C245"/>
  <c r="B245"/>
  <c r="A245"/>
  <c r="G244"/>
  <c r="D244"/>
  <c r="C244"/>
  <c r="B244"/>
  <c r="A244"/>
  <c r="G243"/>
  <c r="D243"/>
  <c r="C243"/>
  <c r="B243"/>
  <c r="A243"/>
  <c r="G242"/>
  <c r="D242"/>
  <c r="C242"/>
  <c r="B242"/>
  <c r="A242"/>
  <c r="G241"/>
  <c r="D241"/>
  <c r="C241"/>
  <c r="B241"/>
  <c r="A241"/>
  <c r="G240"/>
  <c r="D240"/>
  <c r="C240"/>
  <c r="B240"/>
  <c r="A240"/>
  <c r="G239"/>
  <c r="D239"/>
  <c r="C239"/>
  <c r="B239"/>
  <c r="A239"/>
  <c r="G238"/>
  <c r="D238"/>
  <c r="C238"/>
  <c r="B238"/>
  <c r="A238"/>
  <c r="G237"/>
  <c r="D237"/>
  <c r="C237"/>
  <c r="B237"/>
  <c r="A237"/>
  <c r="G236"/>
  <c r="D236"/>
  <c r="C236"/>
  <c r="B236"/>
  <c r="A236"/>
  <c r="G235"/>
  <c r="D235"/>
  <c r="C235"/>
  <c r="B235"/>
  <c r="A235"/>
  <c r="G234"/>
  <c r="D234"/>
  <c r="C234"/>
  <c r="B234"/>
  <c r="A234"/>
  <c r="G233"/>
  <c r="D233"/>
  <c r="C233"/>
  <c r="B233"/>
  <c r="A233"/>
  <c r="G232"/>
  <c r="D232"/>
  <c r="C232"/>
  <c r="B232"/>
  <c r="A232"/>
  <c r="G231"/>
  <c r="D231"/>
  <c r="C231"/>
  <c r="B231"/>
  <c r="A231"/>
  <c r="G230"/>
  <c r="D230"/>
  <c r="C230"/>
  <c r="B230"/>
  <c r="A230"/>
  <c r="G229"/>
  <c r="D229"/>
  <c r="C229"/>
  <c r="B229"/>
  <c r="A229"/>
  <c r="G228"/>
  <c r="D228"/>
  <c r="C228"/>
  <c r="B228"/>
  <c r="A228"/>
  <c r="G227"/>
  <c r="D227"/>
  <c r="C227"/>
  <c r="B227"/>
  <c r="A227"/>
  <c r="G226"/>
  <c r="D226"/>
  <c r="C226"/>
  <c r="B226"/>
  <c r="A226"/>
  <c r="G225"/>
  <c r="D225"/>
  <c r="C225"/>
  <c r="B225"/>
  <c r="A225"/>
  <c r="G224"/>
  <c r="D224"/>
  <c r="C224"/>
  <c r="B224"/>
  <c r="A224"/>
  <c r="G223"/>
  <c r="D223"/>
  <c r="C223"/>
  <c r="B223"/>
  <c r="A223"/>
  <c r="G222"/>
  <c r="D222"/>
  <c r="C222"/>
  <c r="B222"/>
  <c r="A222"/>
  <c r="G221"/>
  <c r="D221"/>
  <c r="C221"/>
  <c r="B221"/>
  <c r="A221"/>
  <c r="G220"/>
  <c r="D220"/>
  <c r="C220"/>
  <c r="B220"/>
  <c r="A220"/>
  <c r="G219"/>
  <c r="D219"/>
  <c r="C219"/>
  <c r="B219"/>
  <c r="A219"/>
  <c r="G218"/>
  <c r="D218"/>
  <c r="C218"/>
  <c r="B218"/>
  <c r="A218"/>
  <c r="G217"/>
  <c r="D217"/>
  <c r="C217"/>
  <c r="B217"/>
  <c r="A217"/>
  <c r="G216"/>
  <c r="D216"/>
  <c r="C216"/>
  <c r="B216"/>
  <c r="A216"/>
  <c r="G215"/>
  <c r="D215"/>
  <c r="C215"/>
  <c r="B215"/>
  <c r="A215"/>
  <c r="G214"/>
  <c r="D214"/>
  <c r="C214"/>
  <c r="B214"/>
  <c r="A214"/>
  <c r="G213"/>
  <c r="D213"/>
  <c r="C213"/>
  <c r="B213"/>
  <c r="A213"/>
  <c r="G212"/>
  <c r="D212"/>
  <c r="C212"/>
  <c r="B212"/>
  <c r="A212"/>
  <c r="G211"/>
  <c r="D211"/>
  <c r="C211"/>
  <c r="B211"/>
  <c r="A211"/>
  <c r="G210"/>
  <c r="D210"/>
  <c r="C210"/>
  <c r="B210"/>
  <c r="A210"/>
  <c r="G209"/>
  <c r="D209"/>
  <c r="C209"/>
  <c r="B209"/>
  <c r="A209"/>
  <c r="G208"/>
  <c r="D208"/>
  <c r="C208"/>
  <c r="B208"/>
  <c r="A208"/>
  <c r="G207"/>
  <c r="D207"/>
  <c r="C207"/>
  <c r="B207"/>
  <c r="A207"/>
  <c r="G206"/>
  <c r="D206"/>
  <c r="C206"/>
  <c r="B206"/>
  <c r="A206"/>
  <c r="G205"/>
  <c r="D205"/>
  <c r="C205"/>
  <c r="B205"/>
  <c r="A205"/>
  <c r="G204"/>
  <c r="D204"/>
  <c r="C204"/>
  <c r="B204"/>
  <c r="A204"/>
  <c r="G203"/>
  <c r="D203"/>
  <c r="C203"/>
  <c r="B203"/>
  <c r="A203"/>
  <c r="G202"/>
  <c r="D202"/>
  <c r="C202"/>
  <c r="B202"/>
  <c r="A202"/>
  <c r="G201"/>
  <c r="D201"/>
  <c r="C201"/>
  <c r="B201"/>
  <c r="A201"/>
  <c r="G200"/>
  <c r="D200"/>
  <c r="C200"/>
  <c r="B200"/>
  <c r="A200"/>
  <c r="G199"/>
  <c r="D199"/>
  <c r="C199"/>
  <c r="B199"/>
  <c r="A199"/>
  <c r="G198"/>
  <c r="D198"/>
  <c r="C198"/>
  <c r="B198"/>
  <c r="A198"/>
  <c r="G197"/>
  <c r="D197"/>
  <c r="C197"/>
  <c r="B197"/>
  <c r="A197"/>
  <c r="G196"/>
  <c r="D196"/>
  <c r="C196"/>
  <c r="B196"/>
  <c r="A196"/>
  <c r="G195"/>
  <c r="D195"/>
  <c r="C195"/>
  <c r="B195"/>
  <c r="A195"/>
  <c r="G194"/>
  <c r="D194"/>
  <c r="C194"/>
  <c r="B194"/>
  <c r="A194"/>
  <c r="G193"/>
  <c r="D193"/>
  <c r="C193"/>
  <c r="B193"/>
  <c r="A193"/>
  <c r="G192"/>
  <c r="D192"/>
  <c r="C192"/>
  <c r="B192"/>
  <c r="A192"/>
  <c r="G191"/>
  <c r="D191"/>
  <c r="C191"/>
  <c r="B191"/>
  <c r="A191"/>
  <c r="G190"/>
  <c r="D190"/>
  <c r="C190"/>
  <c r="B190"/>
  <c r="A190"/>
  <c r="G189"/>
  <c r="D189"/>
  <c r="C189"/>
  <c r="B189"/>
  <c r="A189"/>
  <c r="G188"/>
  <c r="D188"/>
  <c r="C188"/>
  <c r="B188"/>
  <c r="A188"/>
  <c r="G187"/>
  <c r="D187"/>
  <c r="C187"/>
  <c r="B187"/>
  <c r="A187"/>
  <c r="G186"/>
  <c r="D186"/>
  <c r="C186"/>
  <c r="B186"/>
  <c r="A186"/>
  <c r="G185"/>
  <c r="D185"/>
  <c r="C185"/>
  <c r="B185"/>
  <c r="A185"/>
  <c r="G184"/>
  <c r="D184"/>
  <c r="C184"/>
  <c r="B184"/>
  <c r="A184"/>
  <c r="G183"/>
  <c r="D183"/>
  <c r="C183"/>
  <c r="B183"/>
  <c r="A183"/>
  <c r="G182"/>
  <c r="D182"/>
  <c r="C182"/>
  <c r="B182"/>
  <c r="A182"/>
  <c r="G181"/>
  <c r="D181"/>
  <c r="C181"/>
  <c r="B181"/>
  <c r="A181"/>
  <c r="G180"/>
  <c r="D180"/>
  <c r="C180"/>
  <c r="B180"/>
  <c r="A180"/>
  <c r="G179"/>
  <c r="D179"/>
  <c r="C179"/>
  <c r="B179"/>
  <c r="A179"/>
  <c r="G178"/>
  <c r="D178"/>
  <c r="C178"/>
  <c r="B178"/>
  <c r="A178"/>
  <c r="G177"/>
  <c r="D177"/>
  <c r="C177"/>
  <c r="B177"/>
  <c r="A177"/>
  <c r="G176"/>
  <c r="D176"/>
  <c r="C176"/>
  <c r="B176"/>
  <c r="A176"/>
  <c r="G175"/>
  <c r="D175"/>
  <c r="C175"/>
  <c r="B175"/>
  <c r="A175"/>
  <c r="G174"/>
  <c r="D174"/>
  <c r="C174"/>
  <c r="B174"/>
  <c r="A174"/>
  <c r="G173"/>
  <c r="D173"/>
  <c r="C173"/>
  <c r="B173"/>
  <c r="A173"/>
  <c r="G172"/>
  <c r="D172"/>
  <c r="C172"/>
  <c r="B172"/>
  <c r="A172"/>
  <c r="G171"/>
  <c r="D171"/>
  <c r="C171"/>
  <c r="B171"/>
  <c r="A171"/>
  <c r="G170"/>
  <c r="D170"/>
  <c r="C170"/>
  <c r="B170"/>
  <c r="A170"/>
  <c r="G169"/>
  <c r="D169"/>
  <c r="C169"/>
  <c r="B169"/>
  <c r="A169"/>
  <c r="G168"/>
  <c r="D168"/>
  <c r="C168"/>
  <c r="B168"/>
  <c r="A168"/>
  <c r="G167"/>
  <c r="D167"/>
  <c r="C167"/>
  <c r="B167"/>
  <c r="A167"/>
  <c r="G166"/>
  <c r="D166"/>
  <c r="C166"/>
  <c r="B166"/>
  <c r="A166"/>
  <c r="G165"/>
  <c r="D165"/>
  <c r="C165"/>
  <c r="B165"/>
  <c r="A165"/>
  <c r="G164"/>
  <c r="D164"/>
  <c r="C164"/>
  <c r="B164"/>
  <c r="A164"/>
  <c r="G163"/>
  <c r="D163"/>
  <c r="C163"/>
  <c r="B163"/>
  <c r="A163"/>
  <c r="G162"/>
  <c r="D162"/>
  <c r="C162"/>
  <c r="B162"/>
  <c r="A162"/>
  <c r="G161"/>
  <c r="D161"/>
  <c r="C161"/>
  <c r="B161"/>
  <c r="A161"/>
  <c r="G160"/>
  <c r="D160"/>
  <c r="C160"/>
  <c r="B160"/>
  <c r="A160"/>
  <c r="G159"/>
  <c r="D159"/>
  <c r="C159"/>
  <c r="B159"/>
  <c r="A159"/>
  <c r="G158"/>
  <c r="D158"/>
  <c r="C158"/>
  <c r="B158"/>
  <c r="A158"/>
  <c r="G157"/>
  <c r="D157"/>
  <c r="C157"/>
  <c r="B157"/>
  <c r="A157"/>
  <c r="G156"/>
  <c r="D156"/>
  <c r="C156"/>
  <c r="B156"/>
  <c r="A156"/>
  <c r="G155"/>
  <c r="D155"/>
  <c r="C155"/>
  <c r="B155"/>
  <c r="A155"/>
  <c r="G154"/>
  <c r="D154"/>
  <c r="C154"/>
  <c r="B154"/>
  <c r="A154"/>
  <c r="G153"/>
  <c r="D153"/>
  <c r="C153"/>
  <c r="B153"/>
  <c r="A153"/>
  <c r="G152"/>
  <c r="D152"/>
  <c r="C152"/>
  <c r="B152"/>
  <c r="A152"/>
  <c r="G151"/>
  <c r="D151"/>
  <c r="C151"/>
  <c r="B151"/>
  <c r="A151"/>
  <c r="G150"/>
  <c r="D150"/>
  <c r="C150"/>
  <c r="B150"/>
  <c r="A150"/>
  <c r="G149"/>
  <c r="D149"/>
  <c r="C149"/>
  <c r="B149"/>
  <c r="A149"/>
  <c r="G148"/>
  <c r="D148"/>
  <c r="C148"/>
  <c r="B148"/>
  <c r="A148"/>
  <c r="G147"/>
  <c r="D147"/>
  <c r="C147"/>
  <c r="B147"/>
  <c r="A147"/>
  <c r="G146"/>
  <c r="D146"/>
  <c r="C146"/>
  <c r="B146"/>
  <c r="A146"/>
  <c r="G145"/>
  <c r="D145"/>
  <c r="C145"/>
  <c r="B145"/>
  <c r="A145"/>
  <c r="G144"/>
  <c r="D144"/>
  <c r="C144"/>
  <c r="B144"/>
  <c r="A144"/>
  <c r="G143"/>
  <c r="D143"/>
  <c r="C143"/>
  <c r="B143"/>
  <c r="A143"/>
  <c r="G142"/>
  <c r="D142"/>
  <c r="C142"/>
  <c r="B142"/>
  <c r="A142"/>
  <c r="G141"/>
  <c r="D141"/>
  <c r="C141"/>
  <c r="B141"/>
  <c r="A141"/>
  <c r="G140"/>
  <c r="D140"/>
  <c r="C140"/>
  <c r="B140"/>
  <c r="A140"/>
  <c r="G139"/>
  <c r="D139"/>
  <c r="C139"/>
  <c r="B139"/>
  <c r="A139"/>
  <c r="G138"/>
  <c r="D138"/>
  <c r="C138"/>
  <c r="B138"/>
  <c r="A138"/>
  <c r="G137"/>
  <c r="D137"/>
  <c r="C137"/>
  <c r="B137"/>
  <c r="A137"/>
  <c r="G136"/>
  <c r="D136"/>
  <c r="C136"/>
  <c r="B136"/>
  <c r="A136"/>
  <c r="G135"/>
  <c r="D135"/>
  <c r="C135"/>
  <c r="B135"/>
  <c r="A135"/>
  <c r="G134"/>
  <c r="D134"/>
  <c r="C134"/>
  <c r="B134"/>
  <c r="A134"/>
  <c r="G133"/>
  <c r="D133"/>
  <c r="C133"/>
  <c r="B133"/>
  <c r="A133"/>
  <c r="G132"/>
  <c r="D132"/>
  <c r="C132"/>
  <c r="B132"/>
  <c r="A132"/>
  <c r="G131"/>
  <c r="D131"/>
  <c r="C131"/>
  <c r="B131"/>
  <c r="A131"/>
  <c r="G130"/>
  <c r="D130"/>
  <c r="C130"/>
  <c r="B130"/>
  <c r="A130"/>
  <c r="G129"/>
  <c r="D129"/>
  <c r="C129"/>
  <c r="B129"/>
  <c r="A129"/>
  <c r="G128"/>
  <c r="D128"/>
  <c r="C128"/>
  <c r="B128"/>
  <c r="A128"/>
  <c r="G127"/>
  <c r="D127"/>
  <c r="C127"/>
  <c r="B127"/>
  <c r="A127"/>
  <c r="G126"/>
  <c r="D126"/>
  <c r="C126"/>
  <c r="B126"/>
  <c r="A126"/>
  <c r="G125"/>
  <c r="D125"/>
  <c r="C125"/>
  <c r="B125"/>
  <c r="A125"/>
  <c r="G124"/>
  <c r="D124"/>
  <c r="C124"/>
  <c r="B124"/>
  <c r="A124"/>
  <c r="G123"/>
  <c r="D123"/>
  <c r="C123"/>
  <c r="B123"/>
  <c r="A123"/>
  <c r="G122"/>
  <c r="D122"/>
  <c r="C122"/>
  <c r="B122"/>
  <c r="A122"/>
  <c r="G121"/>
  <c r="D121"/>
  <c r="C121"/>
  <c r="B121"/>
  <c r="A121"/>
  <c r="G120"/>
  <c r="D120"/>
  <c r="C120"/>
  <c r="B120"/>
  <c r="A120"/>
  <c r="G119"/>
  <c r="D119"/>
  <c r="C119"/>
  <c r="B119"/>
  <c r="A119"/>
  <c r="G118"/>
  <c r="D118"/>
  <c r="C118"/>
  <c r="B118"/>
  <c r="A118"/>
  <c r="G117"/>
  <c r="D117"/>
  <c r="C117"/>
  <c r="B117"/>
  <c r="A117"/>
  <c r="G116"/>
  <c r="D116"/>
  <c r="C116"/>
  <c r="B116"/>
  <c r="A116"/>
  <c r="G115"/>
  <c r="D115"/>
  <c r="C115"/>
  <c r="B115"/>
  <c r="A115"/>
  <c r="G114"/>
  <c r="D114"/>
  <c r="C114"/>
  <c r="B114"/>
  <c r="A114"/>
  <c r="G113"/>
  <c r="D113"/>
  <c r="C113"/>
  <c r="B113"/>
  <c r="A113"/>
  <c r="G112"/>
  <c r="D112"/>
  <c r="C112"/>
  <c r="B112"/>
  <c r="A112"/>
  <c r="G111"/>
  <c r="D111"/>
  <c r="C111"/>
  <c r="B111"/>
  <c r="A111"/>
  <c r="G110"/>
  <c r="D110"/>
  <c r="C110"/>
  <c r="B110"/>
  <c r="A110"/>
  <c r="G109"/>
  <c r="D109"/>
  <c r="C109"/>
  <c r="B109"/>
  <c r="A109"/>
  <c r="G108"/>
  <c r="D108"/>
  <c r="C108"/>
  <c r="B108"/>
  <c r="A108"/>
  <c r="G107"/>
  <c r="D107"/>
  <c r="C107"/>
  <c r="B107"/>
  <c r="A107"/>
  <c r="G106"/>
  <c r="D106"/>
  <c r="C106"/>
  <c r="B106"/>
  <c r="A106"/>
  <c r="G105"/>
  <c r="D105"/>
  <c r="C105"/>
  <c r="B105"/>
  <c r="A105"/>
  <c r="G104"/>
  <c r="D104"/>
  <c r="C104"/>
  <c r="B104"/>
  <c r="A104"/>
  <c r="G103"/>
  <c r="D103"/>
  <c r="C103"/>
  <c r="B103"/>
  <c r="A103"/>
  <c r="G102"/>
  <c r="D102"/>
  <c r="C102"/>
  <c r="B102"/>
  <c r="A102"/>
  <c r="G101"/>
  <c r="D101"/>
  <c r="C101"/>
  <c r="B101"/>
  <c r="A101"/>
  <c r="G100"/>
  <c r="D100"/>
  <c r="C100"/>
  <c r="B100"/>
  <c r="A100"/>
  <c r="G99"/>
  <c r="D99"/>
  <c r="C99"/>
  <c r="B99"/>
  <c r="A99"/>
  <c r="G98"/>
  <c r="D98"/>
  <c r="C98"/>
  <c r="B98"/>
  <c r="A98"/>
  <c r="G97"/>
  <c r="D97"/>
  <c r="C97"/>
  <c r="B97"/>
  <c r="A97"/>
  <c r="G96"/>
  <c r="D96"/>
  <c r="C96"/>
  <c r="B96"/>
  <c r="A96"/>
  <c r="G95"/>
  <c r="D95"/>
  <c r="C95"/>
  <c r="B95"/>
  <c r="A95"/>
  <c r="G94"/>
  <c r="D94"/>
  <c r="C94"/>
  <c r="B94"/>
  <c r="A94"/>
  <c r="G93"/>
  <c r="D93"/>
  <c r="C93"/>
  <c r="B93"/>
  <c r="A93"/>
  <c r="G92"/>
  <c r="D92"/>
  <c r="C92"/>
  <c r="B92"/>
  <c r="A92"/>
  <c r="G91"/>
  <c r="D91"/>
  <c r="C91"/>
  <c r="B91"/>
  <c r="A91"/>
  <c r="G90"/>
  <c r="D90"/>
  <c r="C90"/>
  <c r="B90"/>
  <c r="A90"/>
  <c r="G89"/>
  <c r="D89"/>
  <c r="C89"/>
  <c r="B89"/>
  <c r="A89"/>
  <c r="G88"/>
  <c r="D88"/>
  <c r="C88"/>
  <c r="B88"/>
  <c r="A88"/>
  <c r="G87"/>
  <c r="D87"/>
  <c r="C87"/>
  <c r="B87"/>
  <c r="A87"/>
  <c r="G86"/>
  <c r="D86"/>
  <c r="C86"/>
  <c r="B86"/>
  <c r="A86"/>
  <c r="G85"/>
  <c r="D85"/>
  <c r="C85"/>
  <c r="B85"/>
  <c r="A85"/>
  <c r="G84"/>
  <c r="D84"/>
  <c r="C84"/>
  <c r="B84"/>
  <c r="A84"/>
  <c r="G83"/>
  <c r="D83"/>
  <c r="C83"/>
  <c r="B83"/>
  <c r="A83"/>
  <c r="G82"/>
  <c r="D82"/>
  <c r="C82"/>
  <c r="B82"/>
  <c r="A82"/>
  <c r="G81"/>
  <c r="D81"/>
  <c r="C81"/>
  <c r="B81"/>
  <c r="A81"/>
  <c r="G80"/>
  <c r="D80"/>
  <c r="C80"/>
  <c r="B80"/>
  <c r="A80"/>
  <c r="G79"/>
  <c r="D79"/>
  <c r="C79"/>
  <c r="B79"/>
  <c r="A79"/>
  <c r="G78"/>
  <c r="D78"/>
  <c r="C78"/>
  <c r="B78"/>
  <c r="A78"/>
  <c r="G77"/>
  <c r="D77"/>
  <c r="C77"/>
  <c r="B77"/>
  <c r="A77"/>
  <c r="G76"/>
  <c r="D76"/>
  <c r="C76"/>
  <c r="B76"/>
  <c r="A76"/>
  <c r="G75"/>
  <c r="D75"/>
  <c r="C75"/>
  <c r="B75"/>
  <c r="A75"/>
  <c r="G74"/>
  <c r="D74"/>
  <c r="C74"/>
  <c r="B74"/>
  <c r="A74"/>
  <c r="G73"/>
  <c r="D73"/>
  <c r="C73"/>
  <c r="B73"/>
  <c r="A73"/>
  <c r="G72"/>
  <c r="D72"/>
  <c r="C72"/>
  <c r="B72"/>
  <c r="A72"/>
  <c r="G71"/>
  <c r="D71"/>
  <c r="C71"/>
  <c r="B71"/>
  <c r="A71"/>
  <c r="G70"/>
  <c r="D70"/>
  <c r="C70"/>
  <c r="B70"/>
  <c r="A70"/>
  <c r="G69"/>
  <c r="D69"/>
  <c r="C69"/>
  <c r="B69"/>
  <c r="A69"/>
  <c r="G68"/>
  <c r="D68"/>
  <c r="C68"/>
  <c r="B68"/>
  <c r="A68"/>
  <c r="G67"/>
  <c r="D67"/>
  <c r="C67"/>
  <c r="B67"/>
  <c r="A67"/>
  <c r="G66"/>
  <c r="D66"/>
  <c r="C66"/>
  <c r="B66"/>
  <c r="A66"/>
  <c r="G65"/>
  <c r="D65"/>
  <c r="C65"/>
  <c r="B65"/>
  <c r="A65"/>
  <c r="G64"/>
  <c r="D64"/>
  <c r="C64"/>
  <c r="B64"/>
  <c r="A64"/>
  <c r="G63"/>
  <c r="D63"/>
  <c r="C63"/>
  <c r="B63"/>
  <c r="A63"/>
  <c r="G62"/>
  <c r="D62"/>
  <c r="C62"/>
  <c r="B62"/>
  <c r="A62"/>
  <c r="G61"/>
  <c r="D61"/>
  <c r="C61"/>
  <c r="B61"/>
  <c r="A61"/>
  <c r="G60"/>
  <c r="D60"/>
  <c r="C60"/>
  <c r="B60"/>
  <c r="A60"/>
  <c r="G59"/>
  <c r="D59"/>
  <c r="C59"/>
  <c r="B59"/>
  <c r="A59"/>
  <c r="G58"/>
  <c r="D58"/>
  <c r="C58"/>
  <c r="B58"/>
  <c r="A58"/>
  <c r="G57"/>
  <c r="D57"/>
  <c r="C57"/>
  <c r="B57"/>
  <c r="A57"/>
  <c r="G56"/>
  <c r="D56"/>
  <c r="C56"/>
  <c r="B56"/>
  <c r="A56"/>
  <c r="G55"/>
  <c r="D55"/>
  <c r="C55"/>
  <c r="B55"/>
  <c r="A55"/>
  <c r="G54"/>
  <c r="D54"/>
  <c r="C54"/>
  <c r="B54"/>
  <c r="A54"/>
  <c r="G53"/>
  <c r="D53"/>
  <c r="C53"/>
  <c r="B53"/>
  <c r="A53"/>
  <c r="G52"/>
  <c r="D52"/>
  <c r="C52"/>
  <c r="B52"/>
  <c r="A52"/>
  <c r="G51"/>
  <c r="D51"/>
  <c r="C51"/>
  <c r="B51"/>
  <c r="A51"/>
  <c r="G50"/>
  <c r="D50"/>
  <c r="C50"/>
  <c r="B50"/>
  <c r="A50"/>
  <c r="G49"/>
  <c r="D49"/>
  <c r="C49"/>
  <c r="B49"/>
  <c r="A49"/>
  <c r="G48"/>
  <c r="D48"/>
  <c r="C48"/>
  <c r="B48"/>
  <c r="A48"/>
  <c r="G47"/>
  <c r="D47"/>
  <c r="C47"/>
  <c r="B47"/>
  <c r="A47"/>
  <c r="G46"/>
  <c r="D46"/>
  <c r="C46"/>
  <c r="B46"/>
  <c r="A46"/>
  <c r="G45"/>
  <c r="D45"/>
  <c r="C45"/>
  <c r="B45"/>
  <c r="A45"/>
  <c r="G44"/>
  <c r="D44"/>
  <c r="C44"/>
  <c r="B44"/>
  <c r="A44"/>
  <c r="G43"/>
  <c r="D43"/>
  <c r="C43"/>
  <c r="B43"/>
  <c r="A43"/>
  <c r="G42"/>
  <c r="D42"/>
  <c r="C42"/>
  <c r="B42"/>
  <c r="A42"/>
  <c r="G41"/>
  <c r="D41"/>
  <c r="C41"/>
  <c r="B41"/>
  <c r="A41"/>
  <c r="G40"/>
  <c r="D40"/>
  <c r="C40"/>
  <c r="B40"/>
  <c r="A40"/>
  <c r="G39"/>
  <c r="D39"/>
  <c r="C39"/>
  <c r="B39"/>
  <c r="A39"/>
  <c r="G38"/>
  <c r="D38"/>
  <c r="C38"/>
  <c r="B38"/>
  <c r="A38"/>
  <c r="G37"/>
  <c r="D37"/>
  <c r="C37"/>
  <c r="B37"/>
  <c r="A37"/>
  <c r="G36"/>
  <c r="D36"/>
  <c r="C36"/>
  <c r="B36"/>
  <c r="A36"/>
  <c r="G35"/>
  <c r="D35"/>
  <c r="C35"/>
  <c r="B35"/>
  <c r="A35"/>
  <c r="G34"/>
  <c r="D34"/>
  <c r="C34"/>
  <c r="B34"/>
  <c r="A34"/>
  <c r="G33"/>
  <c r="D33"/>
  <c r="C33"/>
  <c r="B33"/>
  <c r="A33"/>
  <c r="G32"/>
  <c r="D32"/>
  <c r="C32"/>
  <c r="B32"/>
  <c r="A32"/>
  <c r="G31"/>
  <c r="D31"/>
  <c r="C31"/>
  <c r="B31"/>
  <c r="A31"/>
  <c r="G30"/>
  <c r="D30"/>
  <c r="C30"/>
  <c r="B30"/>
  <c r="A30"/>
  <c r="G29"/>
  <c r="D29"/>
  <c r="C29"/>
  <c r="B29"/>
  <c r="A29"/>
  <c r="G28"/>
  <c r="D28"/>
  <c r="C28"/>
  <c r="B28"/>
  <c r="A28"/>
  <c r="G27"/>
  <c r="D27"/>
  <c r="C27"/>
  <c r="B27"/>
  <c r="A27"/>
  <c r="G26"/>
  <c r="D26"/>
  <c r="C26"/>
  <c r="B26"/>
  <c r="A26"/>
  <c r="G25"/>
  <c r="D25"/>
  <c r="C25"/>
  <c r="B25"/>
  <c r="A25"/>
  <c r="G24"/>
  <c r="D24"/>
  <c r="C24"/>
  <c r="B24"/>
  <c r="A24"/>
  <c r="G23"/>
  <c r="D23"/>
  <c r="C23"/>
  <c r="B23"/>
  <c r="A23"/>
  <c r="G22"/>
  <c r="D22"/>
  <c r="C22"/>
  <c r="B22"/>
  <c r="A22"/>
  <c r="G21"/>
  <c r="D21"/>
  <c r="C21"/>
  <c r="B21"/>
  <c r="A21"/>
  <c r="G20"/>
  <c r="D20"/>
  <c r="C20"/>
  <c r="B20"/>
  <c r="A20"/>
  <c r="G19"/>
  <c r="D19"/>
  <c r="C19"/>
  <c r="B19"/>
  <c r="A19"/>
  <c r="G18"/>
  <c r="D18"/>
  <c r="C18"/>
  <c r="B18"/>
  <c r="A18"/>
  <c r="G17"/>
  <c r="D17"/>
  <c r="C17"/>
  <c r="B17"/>
  <c r="A17"/>
  <c r="G16"/>
  <c r="D16"/>
  <c r="C16"/>
  <c r="B16"/>
  <c r="A16"/>
  <c r="G15"/>
  <c r="F15"/>
  <c r="D15"/>
  <c r="C15"/>
  <c r="B15"/>
  <c r="A15"/>
  <c r="G14"/>
  <c r="D14"/>
  <c r="D30" i="7" s="1"/>
  <c r="C14" i="6"/>
  <c r="C30" i="7" s="1"/>
  <c r="B14" i="6"/>
  <c r="E30" i="7" s="1"/>
  <c r="A14" i="6"/>
  <c r="G13"/>
  <c r="D13"/>
  <c r="D29" i="7" s="1"/>
  <c r="C13" i="6"/>
  <c r="C29" i="7" s="1"/>
  <c r="B13" i="6"/>
  <c r="E29" i="7" s="1"/>
  <c r="A13" i="6"/>
  <c r="G12"/>
  <c r="D12"/>
  <c r="D28" i="7" s="1"/>
  <c r="C12" i="6"/>
  <c r="C28" i="7" s="1"/>
  <c r="B12" i="6"/>
  <c r="E28" i="7" s="1"/>
  <c r="G11" i="6"/>
  <c r="D11"/>
  <c r="D27" i="7" s="1"/>
  <c r="C11" i="6"/>
  <c r="C27" i="7" s="1"/>
  <c r="B11" i="6"/>
  <c r="E27" i="7" s="1"/>
  <c r="G10" i="6"/>
  <c r="D10"/>
  <c r="D26" i="7" s="1"/>
  <c r="C10" i="6"/>
  <c r="C26" i="7" s="1"/>
  <c r="B10" i="6"/>
  <c r="E26" i="7" s="1"/>
  <c r="G9" i="6"/>
  <c r="D9"/>
  <c r="D25" i="7" s="1"/>
  <c r="C9" i="6"/>
  <c r="C25" i="7" s="1"/>
  <c r="B9" i="6"/>
  <c r="E25" i="7" s="1"/>
  <c r="G8" i="6"/>
  <c r="D8"/>
  <c r="D24" i="7" s="1"/>
  <c r="C8" i="6"/>
  <c r="C24" i="7" s="1"/>
  <c r="B8" i="6"/>
  <c r="E24" i="7" s="1"/>
  <c r="G7" i="6"/>
  <c r="D7"/>
  <c r="D23" i="7" s="1"/>
  <c r="C7" i="6"/>
  <c r="C23" i="7" s="1"/>
  <c r="B7" i="6"/>
  <c r="E23" i="7" s="1"/>
  <c r="G6" i="6"/>
  <c r="D6"/>
  <c r="D22" i="7" s="1"/>
  <c r="C6" i="6"/>
  <c r="C22" i="7" s="1"/>
  <c r="B6" i="6"/>
  <c r="E22" i="7" s="1"/>
  <c r="G5" i="6"/>
  <c r="D5"/>
  <c r="D21" i="7" s="1"/>
  <c r="C5" i="6"/>
  <c r="C21" i="7" s="1"/>
  <c r="B5" i="6"/>
  <c r="E21" i="7" s="1"/>
  <c r="G4" i="6"/>
  <c r="D4"/>
  <c r="D20" i="7" s="1"/>
  <c r="C4" i="6"/>
  <c r="C20" i="7" s="1"/>
  <c r="B4" i="6"/>
  <c r="E20" i="7" s="1"/>
  <c r="G3" i="6"/>
  <c r="D3"/>
  <c r="D19" i="7" s="1"/>
  <c r="C3" i="6"/>
  <c r="C19" i="7" s="1"/>
  <c r="B3" i="6"/>
  <c r="E19" i="7" s="1"/>
  <c r="G2" i="6"/>
  <c r="D82" i="3" s="1"/>
  <c r="D2" i="6"/>
  <c r="C2"/>
  <c r="B2"/>
  <c r="H365"/>
  <c r="H364"/>
  <c r="H361"/>
  <c r="H360"/>
  <c r="H357"/>
  <c r="H356"/>
  <c r="H353"/>
  <c r="H352"/>
  <c r="H349"/>
  <c r="H348"/>
  <c r="H345"/>
  <c r="H344"/>
  <c r="H341"/>
  <c r="H340"/>
  <c r="H337"/>
  <c r="H336"/>
  <c r="H333"/>
  <c r="H332"/>
  <c r="H329"/>
  <c r="H328"/>
  <c r="H325"/>
  <c r="H324"/>
  <c r="H321"/>
  <c r="H320"/>
  <c r="H317"/>
  <c r="H316"/>
  <c r="E315"/>
  <c r="H313"/>
  <c r="H312"/>
  <c r="H309"/>
  <c r="H308"/>
  <c r="H305"/>
  <c r="H304"/>
  <c r="F302"/>
  <c r="H301"/>
  <c r="H300"/>
  <c r="H297"/>
  <c r="H296"/>
  <c r="H293"/>
  <c r="H292"/>
  <c r="F290"/>
  <c r="H289"/>
  <c r="H288"/>
  <c r="H285"/>
  <c r="H284"/>
  <c r="H281"/>
  <c r="H280"/>
  <c r="H277"/>
  <c r="H276"/>
  <c r="F274"/>
  <c r="H273"/>
  <c r="H272"/>
  <c r="H269"/>
  <c r="H268"/>
  <c r="H265"/>
  <c r="H264"/>
  <c r="H261"/>
  <c r="H260"/>
  <c r="F258"/>
  <c r="H257"/>
  <c r="H256"/>
  <c r="H253"/>
  <c r="H252"/>
  <c r="H249"/>
  <c r="H248"/>
  <c r="H245"/>
  <c r="H244"/>
  <c r="F242"/>
  <c r="H241"/>
  <c r="H240"/>
  <c r="F238"/>
  <c r="H237"/>
  <c r="H236"/>
  <c r="H232"/>
  <c r="H229"/>
  <c r="H228"/>
  <c r="F226"/>
  <c r="H225"/>
  <c r="H224"/>
  <c r="H221"/>
  <c r="H220"/>
  <c r="H217"/>
  <c r="H216"/>
  <c r="H213"/>
  <c r="H212"/>
  <c r="F210"/>
  <c r="H209"/>
  <c r="H208"/>
  <c r="H205"/>
  <c r="H204"/>
  <c r="H201"/>
  <c r="H200"/>
  <c r="H197"/>
  <c r="H196"/>
  <c r="F194"/>
  <c r="H193"/>
  <c r="H192"/>
  <c r="H189"/>
  <c r="H188"/>
  <c r="H185"/>
  <c r="H184"/>
  <c r="H181"/>
  <c r="H180"/>
  <c r="F178"/>
  <c r="H177"/>
  <c r="H176"/>
  <c r="F174"/>
  <c r="H173"/>
  <c r="H172"/>
  <c r="H169"/>
  <c r="H168"/>
  <c r="H165"/>
  <c r="H164"/>
  <c r="F162"/>
  <c r="H161"/>
  <c r="H160"/>
  <c r="H157"/>
  <c r="H156"/>
  <c r="H153"/>
  <c r="H152"/>
  <c r="H149"/>
  <c r="H148"/>
  <c r="F146"/>
  <c r="H145"/>
  <c r="H144"/>
  <c r="H141"/>
  <c r="H140"/>
  <c r="H137"/>
  <c r="H136"/>
  <c r="H133"/>
  <c r="H132"/>
  <c r="F130"/>
  <c r="H129"/>
  <c r="H128"/>
  <c r="H125"/>
  <c r="H124"/>
  <c r="H121"/>
  <c r="H120"/>
  <c r="H117"/>
  <c r="H116"/>
  <c r="CB100" i="5"/>
  <c r="CA100"/>
  <c r="BT100"/>
  <c r="BS100"/>
  <c r="BL100"/>
  <c r="BK100"/>
  <c r="BD100"/>
  <c r="BC100"/>
  <c r="AV100"/>
  <c r="AU100"/>
  <c r="AN100"/>
  <c r="AM100"/>
  <c r="AF100"/>
  <c r="AE100"/>
  <c r="X100"/>
  <c r="W100"/>
  <c r="P100"/>
  <c r="O100"/>
  <c r="F114" i="6"/>
  <c r="CB99" i="5"/>
  <c r="CA99"/>
  <c r="BT99"/>
  <c r="BS99"/>
  <c r="BL99"/>
  <c r="BK99"/>
  <c r="BD99"/>
  <c r="BC99"/>
  <c r="AV99"/>
  <c r="AU99"/>
  <c r="AN99"/>
  <c r="AM99"/>
  <c r="AF99"/>
  <c r="AE99"/>
  <c r="X99"/>
  <c r="W99"/>
  <c r="P99"/>
  <c r="O99"/>
  <c r="H113" i="6" s="1"/>
  <c r="CB98" i="5"/>
  <c r="CA98"/>
  <c r="BT98"/>
  <c r="BS98"/>
  <c r="BL98"/>
  <c r="BK98"/>
  <c r="BD98"/>
  <c r="BC98"/>
  <c r="AV98"/>
  <c r="AU98"/>
  <c r="AN98"/>
  <c r="AM98"/>
  <c r="AF98"/>
  <c r="AE98"/>
  <c r="X98"/>
  <c r="W98"/>
  <c r="P98"/>
  <c r="O98"/>
  <c r="H112" i="6" s="1"/>
  <c r="CB97" i="5"/>
  <c r="CA97"/>
  <c r="BT97"/>
  <c r="BS97"/>
  <c r="BL97"/>
  <c r="BK97"/>
  <c r="BD97"/>
  <c r="BC97"/>
  <c r="AV97"/>
  <c r="AU97"/>
  <c r="AN97"/>
  <c r="AM97"/>
  <c r="AF97"/>
  <c r="AE97"/>
  <c r="X97"/>
  <c r="W97"/>
  <c r="P97"/>
  <c r="O97"/>
  <c r="CB96"/>
  <c r="CA96"/>
  <c r="BT96"/>
  <c r="BS96"/>
  <c r="BL96"/>
  <c r="BK96"/>
  <c r="BD96"/>
  <c r="BC96"/>
  <c r="AV96"/>
  <c r="AU96"/>
  <c r="AN96"/>
  <c r="AM96"/>
  <c r="AF96"/>
  <c r="AE96"/>
  <c r="X96"/>
  <c r="W96"/>
  <c r="P96"/>
  <c r="O96"/>
  <c r="F110" i="6"/>
  <c r="CB95" i="5"/>
  <c r="CA95"/>
  <c r="BT95"/>
  <c r="BS95"/>
  <c r="BL95"/>
  <c r="BK95"/>
  <c r="BD95"/>
  <c r="BC95"/>
  <c r="AV95"/>
  <c r="AU95"/>
  <c r="AN95"/>
  <c r="AM95"/>
  <c r="AF95"/>
  <c r="AE95"/>
  <c r="X95"/>
  <c r="W95"/>
  <c r="P95"/>
  <c r="O95"/>
  <c r="H109" i="6" s="1"/>
  <c r="CB94" i="5"/>
  <c r="CA94"/>
  <c r="BT94"/>
  <c r="BS94"/>
  <c r="BL94"/>
  <c r="BK94"/>
  <c r="BD94"/>
  <c r="BC94"/>
  <c r="AV94"/>
  <c r="AU94"/>
  <c r="AN94"/>
  <c r="AM94"/>
  <c r="AF94"/>
  <c r="AE94"/>
  <c r="X94"/>
  <c r="W94"/>
  <c r="P94"/>
  <c r="O94"/>
  <c r="H108" i="6" s="1"/>
  <c r="CB93" i="5"/>
  <c r="CA93"/>
  <c r="BT93"/>
  <c r="BS93"/>
  <c r="BL93"/>
  <c r="BK93"/>
  <c r="BD93"/>
  <c r="BC93"/>
  <c r="AV93"/>
  <c r="AU93"/>
  <c r="AN93"/>
  <c r="AM93"/>
  <c r="AF93"/>
  <c r="AE93"/>
  <c r="X93"/>
  <c r="W93"/>
  <c r="P93"/>
  <c r="O93"/>
  <c r="CB92"/>
  <c r="CA92"/>
  <c r="BT92"/>
  <c r="BS92"/>
  <c r="BL92"/>
  <c r="BK92"/>
  <c r="BD92"/>
  <c r="BC92"/>
  <c r="AV92"/>
  <c r="AU92"/>
  <c r="AN92"/>
  <c r="AM92"/>
  <c r="AF92"/>
  <c r="AE92"/>
  <c r="X92"/>
  <c r="W92"/>
  <c r="P92"/>
  <c r="O92"/>
  <c r="CB91"/>
  <c r="CA91"/>
  <c r="BT91"/>
  <c r="BS91"/>
  <c r="BL91"/>
  <c r="BK91"/>
  <c r="BD91"/>
  <c r="BC91"/>
  <c r="AV91"/>
  <c r="AU91"/>
  <c r="AN91"/>
  <c r="AM91"/>
  <c r="AF91"/>
  <c r="AE91"/>
  <c r="X91"/>
  <c r="W91"/>
  <c r="P91"/>
  <c r="O91"/>
  <c r="H105" i="6" s="1"/>
  <c r="CB90" i="5"/>
  <c r="CA90"/>
  <c r="BT90"/>
  <c r="BS90"/>
  <c r="BL90"/>
  <c r="BK90"/>
  <c r="BD90"/>
  <c r="BC90"/>
  <c r="AV90"/>
  <c r="AU90"/>
  <c r="AN90"/>
  <c r="AM90"/>
  <c r="AF90"/>
  <c r="AE90"/>
  <c r="X90"/>
  <c r="W90"/>
  <c r="P90"/>
  <c r="O90"/>
  <c r="H104" i="6" s="1"/>
  <c r="CB89" i="5"/>
  <c r="CA89"/>
  <c r="BT89"/>
  <c r="BS89"/>
  <c r="BL89"/>
  <c r="BK89"/>
  <c r="BD89"/>
  <c r="BC89"/>
  <c r="AV89"/>
  <c r="AU89"/>
  <c r="AN89"/>
  <c r="AM89"/>
  <c r="AF89"/>
  <c r="AE89"/>
  <c r="X89"/>
  <c r="W89"/>
  <c r="P89"/>
  <c r="O89"/>
  <c r="CB88"/>
  <c r="CA88"/>
  <c r="BT88"/>
  <c r="BS88"/>
  <c r="BL88"/>
  <c r="BK88"/>
  <c r="BD88"/>
  <c r="BC88"/>
  <c r="AV88"/>
  <c r="AU88"/>
  <c r="AN88"/>
  <c r="AM88"/>
  <c r="AF88"/>
  <c r="AE88"/>
  <c r="X88"/>
  <c r="W88"/>
  <c r="P88"/>
  <c r="O88"/>
  <c r="CB87"/>
  <c r="CA87"/>
  <c r="BT87"/>
  <c r="BS87"/>
  <c r="BL87"/>
  <c r="BK87"/>
  <c r="BD87"/>
  <c r="BC87"/>
  <c r="AV87"/>
  <c r="AU87"/>
  <c r="AN87"/>
  <c r="AM87"/>
  <c r="AF87"/>
  <c r="AE87"/>
  <c r="X87"/>
  <c r="W87"/>
  <c r="P87"/>
  <c r="O87"/>
  <c r="H101" i="6" s="1"/>
  <c r="CB86" i="5"/>
  <c r="CA86"/>
  <c r="BT86"/>
  <c r="BS86"/>
  <c r="BL86"/>
  <c r="BK86"/>
  <c r="BD86"/>
  <c r="BC86"/>
  <c r="AV86"/>
  <c r="AU86"/>
  <c r="AN86"/>
  <c r="AM86"/>
  <c r="AF86"/>
  <c r="AE86"/>
  <c r="X86"/>
  <c r="W86"/>
  <c r="P86"/>
  <c r="O86"/>
  <c r="H100" i="6" s="1"/>
  <c r="CB85" i="5"/>
  <c r="CA85"/>
  <c r="BT85"/>
  <c r="BS85"/>
  <c r="BL85"/>
  <c r="BK85"/>
  <c r="BD85"/>
  <c r="BC85"/>
  <c r="AV85"/>
  <c r="AU85"/>
  <c r="AN85"/>
  <c r="AM85"/>
  <c r="AF85"/>
  <c r="AE85"/>
  <c r="X85"/>
  <c r="W85"/>
  <c r="P85"/>
  <c r="O85"/>
  <c r="CB84"/>
  <c r="CA84"/>
  <c r="BT84"/>
  <c r="BS84"/>
  <c r="BL84"/>
  <c r="BK84"/>
  <c r="BD84"/>
  <c r="BC84"/>
  <c r="AV84"/>
  <c r="AU84"/>
  <c r="AN84"/>
  <c r="AM84"/>
  <c r="AF84"/>
  <c r="AE84"/>
  <c r="X84"/>
  <c r="W84"/>
  <c r="P84"/>
  <c r="O84"/>
  <c r="F98" i="6"/>
  <c r="CB83" i="5"/>
  <c r="CA83"/>
  <c r="BT83"/>
  <c r="BS83"/>
  <c r="BL83"/>
  <c r="BK83"/>
  <c r="BD83"/>
  <c r="BC83"/>
  <c r="AV83"/>
  <c r="AU83"/>
  <c r="AN83"/>
  <c r="AM83"/>
  <c r="AF83"/>
  <c r="AE83"/>
  <c r="X83"/>
  <c r="W83"/>
  <c r="P83"/>
  <c r="O83"/>
  <c r="H97" i="6" s="1"/>
  <c r="CB82" i="5"/>
  <c r="CA82"/>
  <c r="BT82"/>
  <c r="BS82"/>
  <c r="BL82"/>
  <c r="BK82"/>
  <c r="BD82"/>
  <c r="BC82"/>
  <c r="AV82"/>
  <c r="AU82"/>
  <c r="AN82"/>
  <c r="AM82"/>
  <c r="AF82"/>
  <c r="AE82"/>
  <c r="X82"/>
  <c r="W82"/>
  <c r="P82"/>
  <c r="O82"/>
  <c r="H96" i="6" s="1"/>
  <c r="CB81" i="5"/>
  <c r="CA81"/>
  <c r="BT81"/>
  <c r="BS81"/>
  <c r="BL81"/>
  <c r="BK81"/>
  <c r="BD81"/>
  <c r="BC81"/>
  <c r="AV81"/>
  <c r="AU81"/>
  <c r="AN81"/>
  <c r="AM81"/>
  <c r="AF81"/>
  <c r="AE81"/>
  <c r="X81"/>
  <c r="W81"/>
  <c r="P81"/>
  <c r="O81"/>
  <c r="CB80"/>
  <c r="CA80"/>
  <c r="BT80"/>
  <c r="BS80"/>
  <c r="BL80"/>
  <c r="BK80"/>
  <c r="BD80"/>
  <c r="BC80"/>
  <c r="AV80"/>
  <c r="AU80"/>
  <c r="AN80"/>
  <c r="AM80"/>
  <c r="AF80"/>
  <c r="AE80"/>
  <c r="X80"/>
  <c r="W80"/>
  <c r="P80"/>
  <c r="O80"/>
  <c r="CB79"/>
  <c r="CA79"/>
  <c r="BT79"/>
  <c r="BS79"/>
  <c r="BL79"/>
  <c r="BK79"/>
  <c r="BD79"/>
  <c r="BC79"/>
  <c r="AV79"/>
  <c r="AU79"/>
  <c r="AN79"/>
  <c r="AM79"/>
  <c r="AF79"/>
  <c r="AE79"/>
  <c r="X79"/>
  <c r="W79"/>
  <c r="P79"/>
  <c r="O79"/>
  <c r="H93" i="6" s="1"/>
  <c r="CB78" i="5"/>
  <c r="CA78"/>
  <c r="BT78"/>
  <c r="BS78"/>
  <c r="BL78"/>
  <c r="BK78"/>
  <c r="BD78"/>
  <c r="BC78"/>
  <c r="AV78"/>
  <c r="AU78"/>
  <c r="AN78"/>
  <c r="AM78"/>
  <c r="AF78"/>
  <c r="AE78"/>
  <c r="X78"/>
  <c r="W78"/>
  <c r="P78"/>
  <c r="O78"/>
  <c r="H92" i="6" s="1"/>
  <c r="CB77" i="5"/>
  <c r="CA77"/>
  <c r="BT77"/>
  <c r="BS77"/>
  <c r="BL77"/>
  <c r="BK77"/>
  <c r="BD77"/>
  <c r="BC77"/>
  <c r="AV77"/>
  <c r="AU77"/>
  <c r="AN77"/>
  <c r="AM77"/>
  <c r="AF77"/>
  <c r="AE77"/>
  <c r="X77"/>
  <c r="W77"/>
  <c r="P77"/>
  <c r="O77"/>
  <c r="CB76"/>
  <c r="CA76"/>
  <c r="BT76"/>
  <c r="BS76"/>
  <c r="BL76"/>
  <c r="BK76"/>
  <c r="BD76"/>
  <c r="BC76"/>
  <c r="AV76"/>
  <c r="AU76"/>
  <c r="AN76"/>
  <c r="AM76"/>
  <c r="AF76"/>
  <c r="AE76"/>
  <c r="X76"/>
  <c r="W76"/>
  <c r="P76"/>
  <c r="O76"/>
  <c r="CB75"/>
  <c r="CA75"/>
  <c r="BT75"/>
  <c r="BS75"/>
  <c r="BL75"/>
  <c r="BK75"/>
  <c r="BD75"/>
  <c r="BC75"/>
  <c r="AV75"/>
  <c r="AU75"/>
  <c r="AN75"/>
  <c r="AM75"/>
  <c r="AF75"/>
  <c r="AE75"/>
  <c r="X75"/>
  <c r="W75"/>
  <c r="P75"/>
  <c r="O75"/>
  <c r="H89" i="6" s="1"/>
  <c r="CB74" i="5"/>
  <c r="CA74"/>
  <c r="BT74"/>
  <c r="BS74"/>
  <c r="BL74"/>
  <c r="BK74"/>
  <c r="BD74"/>
  <c r="BC74"/>
  <c r="AV74"/>
  <c r="AU74"/>
  <c r="AN74"/>
  <c r="AM74"/>
  <c r="AF74"/>
  <c r="AE74"/>
  <c r="X74"/>
  <c r="W74"/>
  <c r="P74"/>
  <c r="O74"/>
  <c r="H88" i="6" s="1"/>
  <c r="CB73" i="5"/>
  <c r="CA73"/>
  <c r="BT73"/>
  <c r="BS73"/>
  <c r="BL73"/>
  <c r="BK73"/>
  <c r="BD73"/>
  <c r="BC73"/>
  <c r="AV73"/>
  <c r="AU73"/>
  <c r="AN73"/>
  <c r="AM73"/>
  <c r="AF73"/>
  <c r="AE73"/>
  <c r="X73"/>
  <c r="W73"/>
  <c r="P73"/>
  <c r="O73"/>
  <c r="CB72"/>
  <c r="CA72"/>
  <c r="BT72"/>
  <c r="BS72"/>
  <c r="BL72"/>
  <c r="BK72"/>
  <c r="BD72"/>
  <c r="BC72"/>
  <c r="AV72"/>
  <c r="AU72"/>
  <c r="AN72"/>
  <c r="AM72"/>
  <c r="AF72"/>
  <c r="AE72"/>
  <c r="X72"/>
  <c r="W72"/>
  <c r="P72"/>
  <c r="O72"/>
  <c r="CB71"/>
  <c r="CA71"/>
  <c r="BT71"/>
  <c r="BS71"/>
  <c r="BL71"/>
  <c r="BK71"/>
  <c r="BD71"/>
  <c r="BC71"/>
  <c r="AV71"/>
  <c r="AU71"/>
  <c r="AN71"/>
  <c r="AM71"/>
  <c r="AF71"/>
  <c r="AE71"/>
  <c r="X71"/>
  <c r="W71"/>
  <c r="P71"/>
  <c r="O71"/>
  <c r="H85" i="6" s="1"/>
  <c r="CB70" i="5"/>
  <c r="CA70"/>
  <c r="BT70"/>
  <c r="BS70"/>
  <c r="BL70"/>
  <c r="BK70"/>
  <c r="BD70"/>
  <c r="BC70"/>
  <c r="AV70"/>
  <c r="AU70"/>
  <c r="AN70"/>
  <c r="AM70"/>
  <c r="AF70"/>
  <c r="AE70"/>
  <c r="X70"/>
  <c r="W70"/>
  <c r="P70"/>
  <c r="O70"/>
  <c r="H84" i="6" s="1"/>
  <c r="CB69" i="5"/>
  <c r="CA69"/>
  <c r="BT69"/>
  <c r="BS69"/>
  <c r="BL69"/>
  <c r="BK69"/>
  <c r="BD69"/>
  <c r="BC69"/>
  <c r="AV69"/>
  <c r="AU69"/>
  <c r="AN69"/>
  <c r="AM69"/>
  <c r="AF69"/>
  <c r="AE69"/>
  <c r="X69"/>
  <c r="W69"/>
  <c r="P69"/>
  <c r="O69"/>
  <c r="CB68"/>
  <c r="CA68"/>
  <c r="BT68"/>
  <c r="BS68"/>
  <c r="BL68"/>
  <c r="BK68"/>
  <c r="BD68"/>
  <c r="BC68"/>
  <c r="AV68"/>
  <c r="AU68"/>
  <c r="AN68"/>
  <c r="AM68"/>
  <c r="AF68"/>
  <c r="AE68"/>
  <c r="X68"/>
  <c r="W68"/>
  <c r="P68"/>
  <c r="O68"/>
  <c r="F82" i="6"/>
  <c r="CB67" i="5"/>
  <c r="CA67"/>
  <c r="BT67"/>
  <c r="BS67"/>
  <c r="BL67"/>
  <c r="BK67"/>
  <c r="BD67"/>
  <c r="BC67"/>
  <c r="AV67"/>
  <c r="AU67"/>
  <c r="AN67"/>
  <c r="AM67"/>
  <c r="AF67"/>
  <c r="AE67"/>
  <c r="X67"/>
  <c r="W67"/>
  <c r="P67"/>
  <c r="O67"/>
  <c r="H81" i="6" s="1"/>
  <c r="CB66" i="5"/>
  <c r="CA66"/>
  <c r="BT66"/>
  <c r="BS66"/>
  <c r="BL66"/>
  <c r="BK66"/>
  <c r="BD66"/>
  <c r="BC66"/>
  <c r="AV66"/>
  <c r="AU66"/>
  <c r="AN66"/>
  <c r="AM66"/>
  <c r="AF66"/>
  <c r="AE66"/>
  <c r="X66"/>
  <c r="W66"/>
  <c r="P66"/>
  <c r="O66"/>
  <c r="H80" i="6" s="1"/>
  <c r="CB65" i="5"/>
  <c r="CA65"/>
  <c r="BT65"/>
  <c r="BS65"/>
  <c r="BL65"/>
  <c r="BK65"/>
  <c r="BD65"/>
  <c r="BC65"/>
  <c r="AV65"/>
  <c r="AU65"/>
  <c r="AN65"/>
  <c r="AM65"/>
  <c r="AF65"/>
  <c r="AE65"/>
  <c r="X65"/>
  <c r="W65"/>
  <c r="P65"/>
  <c r="O65"/>
  <c r="CB64"/>
  <c r="CA64"/>
  <c r="BT64"/>
  <c r="BS64"/>
  <c r="BL64"/>
  <c r="BK64"/>
  <c r="BD64"/>
  <c r="BC64"/>
  <c r="AV64"/>
  <c r="AU64"/>
  <c r="AN64"/>
  <c r="AM64"/>
  <c r="AF64"/>
  <c r="AE64"/>
  <c r="X64"/>
  <c r="W64"/>
  <c r="P64"/>
  <c r="O64"/>
  <c r="CB63"/>
  <c r="CA63"/>
  <c r="BT63"/>
  <c r="BS63"/>
  <c r="BL63"/>
  <c r="BK63"/>
  <c r="BD63"/>
  <c r="BC63"/>
  <c r="AV63"/>
  <c r="AU63"/>
  <c r="AN63"/>
  <c r="AM63"/>
  <c r="AF63"/>
  <c r="AE63"/>
  <c r="X63"/>
  <c r="W63"/>
  <c r="P63"/>
  <c r="O63"/>
  <c r="H77" i="6" s="1"/>
  <c r="CB62" i="5"/>
  <c r="CA62"/>
  <c r="BT62"/>
  <c r="BS62"/>
  <c r="BL62"/>
  <c r="BK62"/>
  <c r="BD62"/>
  <c r="BC62"/>
  <c r="AV62"/>
  <c r="AU62"/>
  <c r="AN62"/>
  <c r="AM62"/>
  <c r="AF62"/>
  <c r="AE62"/>
  <c r="X62"/>
  <c r="W62"/>
  <c r="P62"/>
  <c r="O62"/>
  <c r="H76" i="6" s="1"/>
  <c r="CB61" i="5"/>
  <c r="CA61"/>
  <c r="BT61"/>
  <c r="BS61"/>
  <c r="BL61"/>
  <c r="BK61"/>
  <c r="BD61"/>
  <c r="BC61"/>
  <c r="AV61"/>
  <c r="AU61"/>
  <c r="AN61"/>
  <c r="AM61"/>
  <c r="AF61"/>
  <c r="AE61"/>
  <c r="X61"/>
  <c r="W61"/>
  <c r="P61"/>
  <c r="O61"/>
  <c r="CB60"/>
  <c r="CA60"/>
  <c r="BT60"/>
  <c r="BS60"/>
  <c r="BL60"/>
  <c r="BK60"/>
  <c r="BD60"/>
  <c r="BC60"/>
  <c r="AV60"/>
  <c r="AU60"/>
  <c r="AN60"/>
  <c r="AM60"/>
  <c r="AF60"/>
  <c r="AE60"/>
  <c r="X60"/>
  <c r="W60"/>
  <c r="P60"/>
  <c r="O60"/>
  <c r="CB59"/>
  <c r="CA59"/>
  <c r="BT59"/>
  <c r="BS59"/>
  <c r="BL59"/>
  <c r="BK59"/>
  <c r="BD59"/>
  <c r="BC59"/>
  <c r="AV59"/>
  <c r="AU59"/>
  <c r="AN59"/>
  <c r="AM59"/>
  <c r="AF59"/>
  <c r="AE59"/>
  <c r="X59"/>
  <c r="W59"/>
  <c r="P59"/>
  <c r="O59"/>
  <c r="H73" i="6" s="1"/>
  <c r="CB58" i="5"/>
  <c r="CA58"/>
  <c r="BT58"/>
  <c r="BS58"/>
  <c r="BL58"/>
  <c r="BK58"/>
  <c r="BD58"/>
  <c r="BC58"/>
  <c r="AV58"/>
  <c r="AU58"/>
  <c r="AN58"/>
  <c r="AM58"/>
  <c r="AF58"/>
  <c r="AE58"/>
  <c r="X58"/>
  <c r="W58"/>
  <c r="P58"/>
  <c r="O58"/>
  <c r="H72" i="6" s="1"/>
  <c r="CB57" i="5"/>
  <c r="CA57"/>
  <c r="BT57"/>
  <c r="BS57"/>
  <c r="BL57"/>
  <c r="BK57"/>
  <c r="BD57"/>
  <c r="BC57"/>
  <c r="AV57"/>
  <c r="AU57"/>
  <c r="AN57"/>
  <c r="AM57"/>
  <c r="AF57"/>
  <c r="AE57"/>
  <c r="X57"/>
  <c r="W57"/>
  <c r="P57"/>
  <c r="O57"/>
  <c r="CB56"/>
  <c r="CA56"/>
  <c r="BT56"/>
  <c r="BS56"/>
  <c r="BL56"/>
  <c r="BK56"/>
  <c r="BD56"/>
  <c r="BC56"/>
  <c r="AV56"/>
  <c r="AU56"/>
  <c r="AN56"/>
  <c r="AM56"/>
  <c r="AF56"/>
  <c r="AE56"/>
  <c r="X56"/>
  <c r="W56"/>
  <c r="P56"/>
  <c r="O56"/>
  <c r="CB55"/>
  <c r="CA55"/>
  <c r="BT55"/>
  <c r="BS55"/>
  <c r="BL55"/>
  <c r="BK55"/>
  <c r="BD55"/>
  <c r="BC55"/>
  <c r="AV55"/>
  <c r="AU55"/>
  <c r="AN55"/>
  <c r="AM55"/>
  <c r="AF55"/>
  <c r="AE55"/>
  <c r="X55"/>
  <c r="W55"/>
  <c r="P55"/>
  <c r="O55"/>
  <c r="H69" i="6" s="1"/>
  <c r="CB54" i="5"/>
  <c r="CA54"/>
  <c r="BT54"/>
  <c r="BS54"/>
  <c r="BL54"/>
  <c r="BK54"/>
  <c r="BD54"/>
  <c r="BC54"/>
  <c r="AV54"/>
  <c r="AU54"/>
  <c r="AN54"/>
  <c r="AM54"/>
  <c r="AF54"/>
  <c r="AE54"/>
  <c r="X54"/>
  <c r="W54"/>
  <c r="P54"/>
  <c r="O54"/>
  <c r="H68" i="6" s="1"/>
  <c r="CB53" i="5"/>
  <c r="CA53"/>
  <c r="BT53"/>
  <c r="BS53"/>
  <c r="BL53"/>
  <c r="BK53"/>
  <c r="BD53"/>
  <c r="BC53"/>
  <c r="AV53"/>
  <c r="AU53"/>
  <c r="AN53"/>
  <c r="AM53"/>
  <c r="AF53"/>
  <c r="AE53"/>
  <c r="X53"/>
  <c r="W53"/>
  <c r="P53"/>
  <c r="O53"/>
  <c r="CB52"/>
  <c r="CA52"/>
  <c r="BT52"/>
  <c r="BS52"/>
  <c r="BL52"/>
  <c r="BK52"/>
  <c r="BD52"/>
  <c r="BC52"/>
  <c r="AV52"/>
  <c r="AU52"/>
  <c r="AN52"/>
  <c r="AM52"/>
  <c r="AF52"/>
  <c r="AE52"/>
  <c r="X52"/>
  <c r="W52"/>
  <c r="P52"/>
  <c r="O52"/>
  <c r="CB51"/>
  <c r="CA51"/>
  <c r="BT51"/>
  <c r="BS51"/>
  <c r="BL51"/>
  <c r="BK51"/>
  <c r="BD51"/>
  <c r="BC51"/>
  <c r="AV51"/>
  <c r="AU51"/>
  <c r="AN51"/>
  <c r="AM51"/>
  <c r="AF51"/>
  <c r="AE51"/>
  <c r="X51"/>
  <c r="W51"/>
  <c r="P51"/>
  <c r="O51"/>
  <c r="H65" i="6" s="1"/>
  <c r="CB50" i="5"/>
  <c r="CA50"/>
  <c r="BT50"/>
  <c r="BS50"/>
  <c r="BL50"/>
  <c r="BK50"/>
  <c r="BD50"/>
  <c r="BC50"/>
  <c r="AV50"/>
  <c r="AU50"/>
  <c r="AN50"/>
  <c r="AM50"/>
  <c r="AF50"/>
  <c r="AE50"/>
  <c r="X50"/>
  <c r="W50"/>
  <c r="P50"/>
  <c r="O50"/>
  <c r="H64" i="6" s="1"/>
  <c r="CB49" i="5"/>
  <c r="CA49"/>
  <c r="BT49"/>
  <c r="BS49"/>
  <c r="BL49"/>
  <c r="BK49"/>
  <c r="BD49"/>
  <c r="BC49"/>
  <c r="AV49"/>
  <c r="AU49"/>
  <c r="AN49"/>
  <c r="AM49"/>
  <c r="AF49"/>
  <c r="AE49"/>
  <c r="X49"/>
  <c r="W49"/>
  <c r="P49"/>
  <c r="O49"/>
  <c r="CB48"/>
  <c r="CA48"/>
  <c r="BT48"/>
  <c r="BS48"/>
  <c r="BL48"/>
  <c r="BK48"/>
  <c r="BD48"/>
  <c r="BC48"/>
  <c r="AV48"/>
  <c r="AU48"/>
  <c r="AN48"/>
  <c r="AM48"/>
  <c r="AF48"/>
  <c r="AE48"/>
  <c r="X48"/>
  <c r="W48"/>
  <c r="P48"/>
  <c r="O48"/>
  <c r="CB47"/>
  <c r="CA47"/>
  <c r="BT47"/>
  <c r="BS47"/>
  <c r="BL47"/>
  <c r="BK47"/>
  <c r="BD47"/>
  <c r="BC47"/>
  <c r="AV47"/>
  <c r="AU47"/>
  <c r="AN47"/>
  <c r="AM47"/>
  <c r="AF47"/>
  <c r="AE47"/>
  <c r="X47"/>
  <c r="W47"/>
  <c r="P47"/>
  <c r="O47"/>
  <c r="H61" i="6" s="1"/>
  <c r="CB46" i="5"/>
  <c r="CA46"/>
  <c r="BT46"/>
  <c r="BS46"/>
  <c r="BL46"/>
  <c r="BK46"/>
  <c r="BD46"/>
  <c r="BC46"/>
  <c r="AV46"/>
  <c r="AU46"/>
  <c r="AN46"/>
  <c r="AM46"/>
  <c r="AF46"/>
  <c r="AE46"/>
  <c r="X46"/>
  <c r="W46"/>
  <c r="P46"/>
  <c r="O46"/>
  <c r="H60" i="6" s="1"/>
  <c r="CB45" i="5"/>
  <c r="CA45"/>
  <c r="BT45"/>
  <c r="BS45"/>
  <c r="BL45"/>
  <c r="BK45"/>
  <c r="BD45"/>
  <c r="BC45"/>
  <c r="AV45"/>
  <c r="AU45"/>
  <c r="AN45"/>
  <c r="AM45"/>
  <c r="AF45"/>
  <c r="AE45"/>
  <c r="X45"/>
  <c r="W45"/>
  <c r="P45"/>
  <c r="O45"/>
  <c r="F59" i="6"/>
  <c r="CB44" i="5"/>
  <c r="CA44"/>
  <c r="BT44"/>
  <c r="BS44"/>
  <c r="BL44"/>
  <c r="BK44"/>
  <c r="BD44"/>
  <c r="BC44"/>
  <c r="AV44"/>
  <c r="AU44"/>
  <c r="AN44"/>
  <c r="AM44"/>
  <c r="AF44"/>
  <c r="AE44"/>
  <c r="X44"/>
  <c r="W44"/>
  <c r="P44"/>
  <c r="O44"/>
  <c r="CB43"/>
  <c r="CA43"/>
  <c r="BT43"/>
  <c r="BS43"/>
  <c r="BL43"/>
  <c r="BK43"/>
  <c r="BD43"/>
  <c r="BC43"/>
  <c r="AV43"/>
  <c r="AU43"/>
  <c r="AN43"/>
  <c r="AM43"/>
  <c r="AF43"/>
  <c r="AE43"/>
  <c r="X43"/>
  <c r="W43"/>
  <c r="P43"/>
  <c r="O43"/>
  <c r="H57" i="6" s="1"/>
  <c r="CB42" i="5"/>
  <c r="CA42"/>
  <c r="BT42"/>
  <c r="BS42"/>
  <c r="BL42"/>
  <c r="BK42"/>
  <c r="BD42"/>
  <c r="BC42"/>
  <c r="AV42"/>
  <c r="AU42"/>
  <c r="AN42"/>
  <c r="AM42"/>
  <c r="AF42"/>
  <c r="AE42"/>
  <c r="X42"/>
  <c r="W42"/>
  <c r="P42"/>
  <c r="O42"/>
  <c r="H56" i="6" s="1"/>
  <c r="CB41" i="5"/>
  <c r="CA41"/>
  <c r="BT41"/>
  <c r="BS41"/>
  <c r="BL41"/>
  <c r="BK41"/>
  <c r="BD41"/>
  <c r="BC41"/>
  <c r="AV41"/>
  <c r="AU41"/>
  <c r="AN41"/>
  <c r="AM41"/>
  <c r="AF41"/>
  <c r="AE41"/>
  <c r="X41"/>
  <c r="W41"/>
  <c r="P41"/>
  <c r="O41"/>
  <c r="CB40"/>
  <c r="CA40"/>
  <c r="BT40"/>
  <c r="BS40"/>
  <c r="BL40"/>
  <c r="BK40"/>
  <c r="BD40"/>
  <c r="BC40"/>
  <c r="AV40"/>
  <c r="AU40"/>
  <c r="AN40"/>
  <c r="AM40"/>
  <c r="AF40"/>
  <c r="AE40"/>
  <c r="X40"/>
  <c r="W40"/>
  <c r="P40"/>
  <c r="O40"/>
  <c r="CB39"/>
  <c r="CA39"/>
  <c r="BT39"/>
  <c r="BS39"/>
  <c r="BL39"/>
  <c r="BK39"/>
  <c r="BD39"/>
  <c r="BC39"/>
  <c r="AV39"/>
  <c r="AU39"/>
  <c r="AN39"/>
  <c r="AM39"/>
  <c r="AF39"/>
  <c r="AE39"/>
  <c r="X39"/>
  <c r="W39"/>
  <c r="P39"/>
  <c r="O39"/>
  <c r="H53" i="6" s="1"/>
  <c r="CB38" i="5"/>
  <c r="CA38"/>
  <c r="BT38"/>
  <c r="BS38"/>
  <c r="BL38"/>
  <c r="BK38"/>
  <c r="BD38"/>
  <c r="BC38"/>
  <c r="AV38"/>
  <c r="AU38"/>
  <c r="AN38"/>
  <c r="AM38"/>
  <c r="AF38"/>
  <c r="AE38"/>
  <c r="X38"/>
  <c r="W38"/>
  <c r="P38"/>
  <c r="O38"/>
  <c r="H52" i="6" s="1"/>
  <c r="CB37" i="5"/>
  <c r="CA37"/>
  <c r="BT37"/>
  <c r="BS37"/>
  <c r="BL37"/>
  <c r="BK37"/>
  <c r="BD37"/>
  <c r="BC37"/>
  <c r="AV37"/>
  <c r="AU37"/>
  <c r="AN37"/>
  <c r="AM37"/>
  <c r="AF37"/>
  <c r="AE37"/>
  <c r="X37"/>
  <c r="W37"/>
  <c r="P37"/>
  <c r="O37"/>
  <c r="CB36"/>
  <c r="CA36"/>
  <c r="BT36"/>
  <c r="BS36"/>
  <c r="BL36"/>
  <c r="BK36"/>
  <c r="BD36"/>
  <c r="BC36"/>
  <c r="AV36"/>
  <c r="AU36"/>
  <c r="AN36"/>
  <c r="AM36"/>
  <c r="AF36"/>
  <c r="AE36"/>
  <c r="X36"/>
  <c r="W36"/>
  <c r="P36"/>
  <c r="O36"/>
  <c r="CB35"/>
  <c r="CA35"/>
  <c r="BT35"/>
  <c r="BS35"/>
  <c r="BL35"/>
  <c r="BK35"/>
  <c r="BD35"/>
  <c r="BC35"/>
  <c r="AV35"/>
  <c r="AU35"/>
  <c r="AN35"/>
  <c r="AM35"/>
  <c r="AF35"/>
  <c r="AE35"/>
  <c r="X35"/>
  <c r="W35"/>
  <c r="P35"/>
  <c r="O35"/>
  <c r="H49" i="6" s="1"/>
  <c r="CB34" i="5"/>
  <c r="CA34"/>
  <c r="BT34"/>
  <c r="BS34"/>
  <c r="BL34"/>
  <c r="BK34"/>
  <c r="BD34"/>
  <c r="BC34"/>
  <c r="AV34"/>
  <c r="AU34"/>
  <c r="AN34"/>
  <c r="AM34"/>
  <c r="AF34"/>
  <c r="AE34"/>
  <c r="X34"/>
  <c r="W34"/>
  <c r="P34"/>
  <c r="O34"/>
  <c r="H48" i="6" s="1"/>
  <c r="CB33" i="5"/>
  <c r="CA33"/>
  <c r="BT33"/>
  <c r="BS33"/>
  <c r="BL33"/>
  <c r="BK33"/>
  <c r="BD33"/>
  <c r="BC33"/>
  <c r="AV33"/>
  <c r="AU33"/>
  <c r="AN33"/>
  <c r="AM33"/>
  <c r="AF33"/>
  <c r="AE33"/>
  <c r="X33"/>
  <c r="W33"/>
  <c r="P33"/>
  <c r="O33"/>
  <c r="CB32"/>
  <c r="CA32"/>
  <c r="BT32"/>
  <c r="BS32"/>
  <c r="BL32"/>
  <c r="BK32"/>
  <c r="BD32"/>
  <c r="BC32"/>
  <c r="AV32"/>
  <c r="AU32"/>
  <c r="AN32"/>
  <c r="AM32"/>
  <c r="AF32"/>
  <c r="AE32"/>
  <c r="X32"/>
  <c r="W32"/>
  <c r="P32"/>
  <c r="O32"/>
  <c r="CB31"/>
  <c r="CA31"/>
  <c r="BT31"/>
  <c r="BS31"/>
  <c r="BL31"/>
  <c r="BK31"/>
  <c r="BD31"/>
  <c r="BC31"/>
  <c r="AV31"/>
  <c r="AU31"/>
  <c r="AN31"/>
  <c r="AM31"/>
  <c r="AF31"/>
  <c r="AE31"/>
  <c r="X31"/>
  <c r="W31"/>
  <c r="P31"/>
  <c r="O31"/>
  <c r="H45" i="6" s="1"/>
  <c r="CB30" i="5"/>
  <c r="CA30"/>
  <c r="BT30"/>
  <c r="BS30"/>
  <c r="BL30"/>
  <c r="BK30"/>
  <c r="BD30"/>
  <c r="BC30"/>
  <c r="AV30"/>
  <c r="AU30"/>
  <c r="AN30"/>
  <c r="AM30"/>
  <c r="AF30"/>
  <c r="AE30"/>
  <c r="X30"/>
  <c r="W30"/>
  <c r="P30"/>
  <c r="O30"/>
  <c r="H44" i="6" s="1"/>
  <c r="CB29" i="5"/>
  <c r="CA29"/>
  <c r="BT29"/>
  <c r="BS29"/>
  <c r="BL29"/>
  <c r="BK29"/>
  <c r="BD29"/>
  <c r="BC29"/>
  <c r="AV29"/>
  <c r="AU29"/>
  <c r="AN29"/>
  <c r="AM29"/>
  <c r="AF29"/>
  <c r="AE29"/>
  <c r="X29"/>
  <c r="W29"/>
  <c r="P29"/>
  <c r="O29"/>
  <c r="E43" i="6"/>
  <c r="CB28" i="5"/>
  <c r="CA28"/>
  <c r="BT28"/>
  <c r="BS28"/>
  <c r="BL28"/>
  <c r="BK28"/>
  <c r="BD28"/>
  <c r="BC28"/>
  <c r="AV28"/>
  <c r="AU28"/>
  <c r="AN28"/>
  <c r="AM28"/>
  <c r="AF28"/>
  <c r="AE28"/>
  <c r="X28"/>
  <c r="W28"/>
  <c r="P28"/>
  <c r="O28"/>
  <c r="E42" i="6"/>
  <c r="CB27" i="5"/>
  <c r="CA27"/>
  <c r="BT27"/>
  <c r="BS27"/>
  <c r="BL27"/>
  <c r="BK27"/>
  <c r="BD27"/>
  <c r="BC27"/>
  <c r="AV27"/>
  <c r="AU27"/>
  <c r="AN27"/>
  <c r="AM27"/>
  <c r="AF27"/>
  <c r="AE27"/>
  <c r="X27"/>
  <c r="W27"/>
  <c r="P27"/>
  <c r="O27"/>
  <c r="H41" i="6" s="1"/>
  <c r="CB26" i="5"/>
  <c r="CA26"/>
  <c r="BT26"/>
  <c r="BS26"/>
  <c r="BL26"/>
  <c r="BK26"/>
  <c r="BD26"/>
  <c r="BC26"/>
  <c r="AV26"/>
  <c r="AU26"/>
  <c r="AN26"/>
  <c r="AM26"/>
  <c r="AF26"/>
  <c r="AE26"/>
  <c r="X26"/>
  <c r="W26"/>
  <c r="P26"/>
  <c r="O26"/>
  <c r="H40" i="6" s="1"/>
  <c r="CB25" i="5"/>
  <c r="CA25"/>
  <c r="BT25"/>
  <c r="BS25"/>
  <c r="BL25"/>
  <c r="BK25"/>
  <c r="BD25"/>
  <c r="BC25"/>
  <c r="AV25"/>
  <c r="AU25"/>
  <c r="AN25"/>
  <c r="AM25"/>
  <c r="AF25"/>
  <c r="AE25"/>
  <c r="X25"/>
  <c r="W25"/>
  <c r="P25"/>
  <c r="O25"/>
  <c r="CB24"/>
  <c r="CA24"/>
  <c r="BT24"/>
  <c r="BS24"/>
  <c r="BL24"/>
  <c r="BK24"/>
  <c r="BD24"/>
  <c r="BC24"/>
  <c r="AV24"/>
  <c r="AU24"/>
  <c r="AN24"/>
  <c r="AM24"/>
  <c r="AF24"/>
  <c r="AE24"/>
  <c r="X24"/>
  <c r="W24"/>
  <c r="P24"/>
  <c r="O24"/>
  <c r="E38" i="6"/>
  <c r="CB23" i="5"/>
  <c r="CA23"/>
  <c r="BT23"/>
  <c r="BS23"/>
  <c r="BL23"/>
  <c r="BK23"/>
  <c r="BD23"/>
  <c r="BC23"/>
  <c r="AV23"/>
  <c r="AU23"/>
  <c r="AN23"/>
  <c r="AM23"/>
  <c r="AF23"/>
  <c r="AE23"/>
  <c r="X23"/>
  <c r="W23"/>
  <c r="P23"/>
  <c r="O23"/>
  <c r="H37" i="6" s="1"/>
  <c r="CB22" i="5"/>
  <c r="CA22"/>
  <c r="BT22"/>
  <c r="BS22"/>
  <c r="BL22"/>
  <c r="BK22"/>
  <c r="BD22"/>
  <c r="BC22"/>
  <c r="AV22"/>
  <c r="AU22"/>
  <c r="AN22"/>
  <c r="AM22"/>
  <c r="AF22"/>
  <c r="AE22"/>
  <c r="X22"/>
  <c r="W22"/>
  <c r="P22"/>
  <c r="O22"/>
  <c r="H36" i="6" s="1"/>
  <c r="CB21" i="5"/>
  <c r="CA21"/>
  <c r="BT21"/>
  <c r="BS21"/>
  <c r="BL21"/>
  <c r="BK21"/>
  <c r="BD21"/>
  <c r="BC21"/>
  <c r="AV21"/>
  <c r="AU21"/>
  <c r="AN21"/>
  <c r="AM21"/>
  <c r="AF21"/>
  <c r="AE21"/>
  <c r="X21"/>
  <c r="W21"/>
  <c r="P21"/>
  <c r="O21"/>
  <c r="E35" i="6"/>
  <c r="CB20" i="5"/>
  <c r="CA20"/>
  <c r="BT20"/>
  <c r="BS20"/>
  <c r="BL20"/>
  <c r="BK20"/>
  <c r="BD20"/>
  <c r="BC20"/>
  <c r="AV20"/>
  <c r="AU20"/>
  <c r="AN20"/>
  <c r="AM20"/>
  <c r="AF20"/>
  <c r="AE20"/>
  <c r="X20"/>
  <c r="W20"/>
  <c r="P20"/>
  <c r="O20"/>
  <c r="E34" i="6"/>
  <c r="CB19" i="5"/>
  <c r="CA19"/>
  <c r="BT19"/>
  <c r="BS19"/>
  <c r="BL19"/>
  <c r="BK19"/>
  <c r="BD19"/>
  <c r="BC19"/>
  <c r="AV19"/>
  <c r="AU19"/>
  <c r="AN19"/>
  <c r="AM19"/>
  <c r="AF19"/>
  <c r="AE19"/>
  <c r="X19"/>
  <c r="W19"/>
  <c r="P19"/>
  <c r="O19"/>
  <c r="H33" i="6" s="1"/>
  <c r="CB18" i="5"/>
  <c r="CA18"/>
  <c r="BT18"/>
  <c r="BS18"/>
  <c r="BL18"/>
  <c r="BK18"/>
  <c r="BD18"/>
  <c r="BC18"/>
  <c r="AV18"/>
  <c r="AU18"/>
  <c r="AN18"/>
  <c r="AM18"/>
  <c r="AF18"/>
  <c r="AE18"/>
  <c r="X18"/>
  <c r="W18"/>
  <c r="P18"/>
  <c r="O18"/>
  <c r="H32" i="6" s="1"/>
  <c r="CB17" i="5"/>
  <c r="CA17"/>
  <c r="BT17"/>
  <c r="BS17"/>
  <c r="BL17"/>
  <c r="BK17"/>
  <c r="BD17"/>
  <c r="BC17"/>
  <c r="AV17"/>
  <c r="AU17"/>
  <c r="AN17"/>
  <c r="AM17"/>
  <c r="AF17"/>
  <c r="AE17"/>
  <c r="X17"/>
  <c r="W17"/>
  <c r="P17"/>
  <c r="O17"/>
  <c r="E31" i="6"/>
  <c r="CB16" i="5"/>
  <c r="CA16"/>
  <c r="BT16"/>
  <c r="BS16"/>
  <c r="BL16"/>
  <c r="BK16"/>
  <c r="BD16"/>
  <c r="BC16"/>
  <c r="AV16"/>
  <c r="AU16"/>
  <c r="AN16"/>
  <c r="AM16"/>
  <c r="AF16"/>
  <c r="AE16"/>
  <c r="X16"/>
  <c r="W16"/>
  <c r="P16"/>
  <c r="O16"/>
  <c r="E30" i="6"/>
  <c r="CB15" i="5"/>
  <c r="CA15"/>
  <c r="BT15"/>
  <c r="BS15"/>
  <c r="BL15"/>
  <c r="BK15"/>
  <c r="BD15"/>
  <c r="BC15"/>
  <c r="AV15"/>
  <c r="AU15"/>
  <c r="AN15"/>
  <c r="AM15"/>
  <c r="AF15"/>
  <c r="AE15"/>
  <c r="X15"/>
  <c r="W15"/>
  <c r="P15"/>
  <c r="O15"/>
  <c r="H29" i="6" s="1"/>
  <c r="CB14" i="5"/>
  <c r="CA14"/>
  <c r="BT14"/>
  <c r="BS14"/>
  <c r="BL14"/>
  <c r="BK14"/>
  <c r="BD14"/>
  <c r="BC14"/>
  <c r="AV14"/>
  <c r="AU14"/>
  <c r="AN14"/>
  <c r="AM14"/>
  <c r="AF14"/>
  <c r="AE14"/>
  <c r="X14"/>
  <c r="W14"/>
  <c r="P14"/>
  <c r="O14"/>
  <c r="H28" i="6" s="1"/>
  <c r="CB13" i="5"/>
  <c r="CA13"/>
  <c r="BT13"/>
  <c r="BS13"/>
  <c r="BL13"/>
  <c r="BK13"/>
  <c r="BD13"/>
  <c r="BC13"/>
  <c r="AV13"/>
  <c r="AU13"/>
  <c r="AN13"/>
  <c r="AM13"/>
  <c r="AF13"/>
  <c r="AE13"/>
  <c r="X13"/>
  <c r="W13"/>
  <c r="P13"/>
  <c r="O13"/>
  <c r="E27" i="6"/>
  <c r="CB12" i="5"/>
  <c r="CA12"/>
  <c r="BT12"/>
  <c r="BS12"/>
  <c r="BL12"/>
  <c r="BK12"/>
  <c r="BD12"/>
  <c r="BC12"/>
  <c r="AV12"/>
  <c r="AU12"/>
  <c r="AN12"/>
  <c r="AM12"/>
  <c r="AF12"/>
  <c r="AE12"/>
  <c r="X12"/>
  <c r="W12"/>
  <c r="P12"/>
  <c r="O12"/>
  <c r="E26" i="6"/>
  <c r="CB11" i="5"/>
  <c r="CA11"/>
  <c r="BT11"/>
  <c r="BS11"/>
  <c r="BL11"/>
  <c r="BK11"/>
  <c r="BD11"/>
  <c r="BC11"/>
  <c r="AV11"/>
  <c r="AU11"/>
  <c r="AN11"/>
  <c r="AM11"/>
  <c r="AF11"/>
  <c r="AE11"/>
  <c r="X11"/>
  <c r="W11"/>
  <c r="P11"/>
  <c r="O11"/>
  <c r="H25" i="6" s="1"/>
  <c r="CB10" i="5"/>
  <c r="CA10"/>
  <c r="BT10"/>
  <c r="BS10"/>
  <c r="BL10"/>
  <c r="BK10"/>
  <c r="BD10"/>
  <c r="BC10"/>
  <c r="AV10"/>
  <c r="AU10"/>
  <c r="AN10"/>
  <c r="AM10"/>
  <c r="AF10"/>
  <c r="AE10"/>
  <c r="X10"/>
  <c r="W10"/>
  <c r="P10"/>
  <c r="O10"/>
  <c r="H24" i="6" s="1"/>
  <c r="CB9" i="5"/>
  <c r="CA9"/>
  <c r="BT9"/>
  <c r="BS9"/>
  <c r="BL9"/>
  <c r="BK9"/>
  <c r="BD9"/>
  <c r="BC9"/>
  <c r="AV9"/>
  <c r="AU9"/>
  <c r="AN9"/>
  <c r="AM9"/>
  <c r="AF9"/>
  <c r="AE9"/>
  <c r="X9"/>
  <c r="W9"/>
  <c r="P9"/>
  <c r="O9"/>
  <c r="E23" i="6"/>
  <c r="CB8" i="5"/>
  <c r="CA8"/>
  <c r="BT8"/>
  <c r="BS8"/>
  <c r="BL8"/>
  <c r="BK8"/>
  <c r="BD8"/>
  <c r="BC8"/>
  <c r="AV8"/>
  <c r="AU8"/>
  <c r="AN8"/>
  <c r="AM8"/>
  <c r="AF8"/>
  <c r="AE8"/>
  <c r="X8"/>
  <c r="W8"/>
  <c r="P8"/>
  <c r="O8"/>
  <c r="E22" i="6"/>
  <c r="CB7" i="5"/>
  <c r="CA7"/>
  <c r="BT7"/>
  <c r="BS7"/>
  <c r="BL7"/>
  <c r="BK7"/>
  <c r="BD7"/>
  <c r="BC7"/>
  <c r="AV7"/>
  <c r="AU7"/>
  <c r="AN7"/>
  <c r="AM7"/>
  <c r="AF7"/>
  <c r="AE7"/>
  <c r="X7"/>
  <c r="W7"/>
  <c r="P7"/>
  <c r="O7"/>
  <c r="H21" i="6" s="1"/>
  <c r="CB6" i="5"/>
  <c r="CA6"/>
  <c r="BT6"/>
  <c r="BS6"/>
  <c r="BL6"/>
  <c r="BK6"/>
  <c r="BD6"/>
  <c r="BC6"/>
  <c r="AV6"/>
  <c r="AU6"/>
  <c r="AN6"/>
  <c r="AM6"/>
  <c r="AF6"/>
  <c r="AE6"/>
  <c r="X6"/>
  <c r="W6"/>
  <c r="P6"/>
  <c r="O6"/>
  <c r="H20" i="6" s="1"/>
  <c r="CB5" i="5"/>
  <c r="CA5"/>
  <c r="BT5"/>
  <c r="BS5"/>
  <c r="BL5"/>
  <c r="BK5"/>
  <c r="BD5"/>
  <c r="BC5"/>
  <c r="AV5"/>
  <c r="AU5"/>
  <c r="AN5"/>
  <c r="AM5"/>
  <c r="AF5"/>
  <c r="AE5"/>
  <c r="X5"/>
  <c r="W5"/>
  <c r="P5"/>
  <c r="O5"/>
  <c r="E19" i="6"/>
  <c r="CB4" i="5"/>
  <c r="CA4"/>
  <c r="BT4"/>
  <c r="BS4"/>
  <c r="BL4"/>
  <c r="BK4"/>
  <c r="BD4"/>
  <c r="BC4"/>
  <c r="AV4"/>
  <c r="AU4"/>
  <c r="AN4"/>
  <c r="AM4"/>
  <c r="AF4"/>
  <c r="AE4"/>
  <c r="X4"/>
  <c r="W4"/>
  <c r="P4"/>
  <c r="O4"/>
  <c r="E18" i="6"/>
  <c r="CB3" i="5"/>
  <c r="D71" i="3" s="1"/>
  <c r="CA3" i="5"/>
  <c r="D70" i="3" s="1"/>
  <c r="BT3" i="5"/>
  <c r="J61" i="3" s="1"/>
  <c r="BS3" i="5"/>
  <c r="J60" i="3" s="1"/>
  <c r="BL3" i="5"/>
  <c r="G61" i="3" s="1"/>
  <c r="BK3" i="5"/>
  <c r="G60" i="3" s="1"/>
  <c r="BD3" i="5"/>
  <c r="D61" i="3" s="1"/>
  <c r="BC3" i="5"/>
  <c r="D60" i="3" s="1"/>
  <c r="AV3" i="5"/>
  <c r="J51" i="3" s="1"/>
  <c r="AU3" i="5"/>
  <c r="J50" i="3" s="1"/>
  <c r="AN3" i="5"/>
  <c r="G51" i="3" s="1"/>
  <c r="AM3" i="5"/>
  <c r="G50" i="3" s="1"/>
  <c r="AF3" i="5"/>
  <c r="D51" i="3" s="1"/>
  <c r="AE3" i="5"/>
  <c r="D50" i="3" s="1"/>
  <c r="X3" i="5"/>
  <c r="J41" i="3" s="1"/>
  <c r="W3" i="5"/>
  <c r="J40" i="3" s="1"/>
  <c r="O3" i="5"/>
  <c r="G40" i="3" s="1"/>
  <c r="H16" i="6"/>
  <c r="E15"/>
  <c r="E14"/>
  <c r="H13"/>
  <c r="H12"/>
  <c r="E11"/>
  <c r="H10"/>
  <c r="H8"/>
  <c r="E7"/>
  <c r="H7"/>
  <c r="H4"/>
  <c r="H3"/>
  <c r="B1" i="3"/>
  <c r="D100" i="1"/>
  <c r="D99"/>
  <c r="D98"/>
  <c r="D97"/>
  <c r="D96"/>
  <c r="D95"/>
  <c r="D94"/>
  <c r="D93"/>
  <c r="D92"/>
  <c r="D91"/>
  <c r="D90"/>
  <c r="D89"/>
  <c r="D88"/>
  <c r="D87"/>
  <c r="D86"/>
  <c r="D85"/>
  <c r="D84"/>
  <c r="D83"/>
  <c r="D82"/>
  <c r="D81"/>
  <c r="D80"/>
  <c r="D79"/>
  <c r="D78"/>
  <c r="D77"/>
  <c r="D76"/>
  <c r="D75"/>
  <c r="D74"/>
  <c r="D73"/>
  <c r="D72"/>
  <c r="D71"/>
  <c r="D70"/>
  <c r="D69"/>
  <c r="D68"/>
  <c r="D67"/>
  <c r="D66"/>
  <c r="D65"/>
  <c r="D64"/>
  <c r="D63"/>
  <c r="D62"/>
  <c r="D61"/>
  <c r="D60"/>
  <c r="D59"/>
  <c r="D58"/>
  <c r="D57"/>
  <c r="D56"/>
  <c r="D55"/>
  <c r="D54"/>
  <c r="D53"/>
  <c r="D52"/>
  <c r="D51"/>
  <c r="D50"/>
  <c r="D49"/>
  <c r="D48"/>
  <c r="D47"/>
  <c r="D46"/>
  <c r="D45"/>
  <c r="D44"/>
  <c r="D43"/>
  <c r="D42"/>
  <c r="D41"/>
  <c r="D40"/>
  <c r="D39"/>
  <c r="D38"/>
  <c r="D37"/>
  <c r="D36"/>
  <c r="D35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6"/>
  <c r="H368" i="6" l="1"/>
  <c r="H372"/>
  <c r="H376"/>
  <c r="H380"/>
  <c r="H384"/>
  <c r="H388"/>
  <c r="H392"/>
  <c r="H396"/>
  <c r="H400"/>
  <c r="H404"/>
  <c r="H408"/>
  <c r="H412"/>
  <c r="H416"/>
  <c r="H420"/>
  <c r="H424"/>
  <c r="H428"/>
  <c r="H432"/>
  <c r="H436"/>
  <c r="H440"/>
  <c r="H444"/>
  <c r="H448"/>
  <c r="H452"/>
  <c r="H456"/>
  <c r="H460"/>
  <c r="H464"/>
  <c r="H468"/>
  <c r="H472"/>
  <c r="H476"/>
  <c r="H480"/>
  <c r="H484"/>
  <c r="H488"/>
  <c r="H492"/>
  <c r="H496"/>
  <c r="H500"/>
  <c r="H504"/>
  <c r="H508"/>
  <c r="H512"/>
  <c r="H516"/>
  <c r="H520"/>
  <c r="H524"/>
  <c r="H528"/>
  <c r="H532"/>
  <c r="H536"/>
  <c r="H540"/>
  <c r="H544"/>
  <c r="H548"/>
  <c r="H552"/>
  <c r="H556"/>
  <c r="C18" i="7"/>
  <c r="D78" i="3"/>
  <c r="H369" i="6"/>
  <c r="H373"/>
  <c r="H377"/>
  <c r="H381"/>
  <c r="H385"/>
  <c r="H389"/>
  <c r="H393"/>
  <c r="H397"/>
  <c r="H401"/>
  <c r="H405"/>
  <c r="H409"/>
  <c r="H413"/>
  <c r="H417"/>
  <c r="H421"/>
  <c r="H425"/>
  <c r="H429"/>
  <c r="H433"/>
  <c r="H437"/>
  <c r="H441"/>
  <c r="H445"/>
  <c r="H449"/>
  <c r="H453"/>
  <c r="H457"/>
  <c r="H461"/>
  <c r="H465"/>
  <c r="H469"/>
  <c r="H473"/>
  <c r="H477"/>
  <c r="H481"/>
  <c r="H485"/>
  <c r="H489"/>
  <c r="H493"/>
  <c r="H497"/>
  <c r="H501"/>
  <c r="H505"/>
  <c r="H509"/>
  <c r="H513"/>
  <c r="H517"/>
  <c r="H521"/>
  <c r="H525"/>
  <c r="H529"/>
  <c r="H533"/>
  <c r="H537"/>
  <c r="H541"/>
  <c r="H545"/>
  <c r="H549"/>
  <c r="H553"/>
  <c r="H557"/>
  <c r="E18" i="7"/>
  <c r="E31" s="1"/>
  <c r="E44" s="1"/>
  <c r="D77" i="3"/>
  <c r="D18" i="7"/>
  <c r="D31" s="1"/>
  <c r="D44" s="1"/>
  <c r="D80" i="3"/>
  <c r="P3" i="5"/>
  <c r="G41" i="3" s="1"/>
  <c r="H17" i="6"/>
  <c r="E17"/>
  <c r="E453"/>
  <c r="E32" i="7"/>
  <c r="D32"/>
  <c r="C33"/>
  <c r="E34"/>
  <c r="D34"/>
  <c r="C35"/>
  <c r="E36"/>
  <c r="D36"/>
  <c r="C37"/>
  <c r="E38"/>
  <c r="D38"/>
  <c r="C39"/>
  <c r="E40"/>
  <c r="D40"/>
  <c r="C41"/>
  <c r="E42"/>
  <c r="D42"/>
  <c r="C43"/>
  <c r="F31" i="6"/>
  <c r="F46"/>
  <c r="F62"/>
  <c r="F78"/>
  <c r="F94"/>
  <c r="F126"/>
  <c r="F142"/>
  <c r="F158"/>
  <c r="F190"/>
  <c r="F206"/>
  <c r="F222"/>
  <c r="F254"/>
  <c r="F270"/>
  <c r="F286"/>
  <c r="E318"/>
  <c r="C31" i="7"/>
  <c r="C44" s="1"/>
  <c r="C32"/>
  <c r="E33"/>
  <c r="E46" s="1"/>
  <c r="D33"/>
  <c r="C34"/>
  <c r="E35"/>
  <c r="D35"/>
  <c r="C36"/>
  <c r="E37"/>
  <c r="E50" s="1"/>
  <c r="D37"/>
  <c r="C38"/>
  <c r="E39"/>
  <c r="D39"/>
  <c r="C40"/>
  <c r="E41"/>
  <c r="D41"/>
  <c r="C42"/>
  <c r="E43"/>
  <c r="D43"/>
  <c r="F6" i="6"/>
  <c r="E6"/>
  <c r="F67"/>
  <c r="E67"/>
  <c r="E135"/>
  <c r="F135"/>
  <c r="E143"/>
  <c r="F143"/>
  <c r="E155"/>
  <c r="F155"/>
  <c r="E183"/>
  <c r="F183"/>
  <c r="E207"/>
  <c r="F207"/>
  <c r="E251"/>
  <c r="F251"/>
  <c r="E271"/>
  <c r="F271"/>
  <c r="E295"/>
  <c r="F295"/>
  <c r="E303"/>
  <c r="F303"/>
  <c r="E319"/>
  <c r="F319"/>
  <c r="F423"/>
  <c r="E423"/>
  <c r="E443"/>
  <c r="F443"/>
  <c r="E499"/>
  <c r="F499"/>
  <c r="E543"/>
  <c r="F543"/>
  <c r="E555"/>
  <c r="F555"/>
  <c r="F19"/>
  <c r="F35"/>
  <c r="E59"/>
  <c r="E39"/>
  <c r="F51"/>
  <c r="E51"/>
  <c r="F63"/>
  <c r="E63"/>
  <c r="E71"/>
  <c r="F71"/>
  <c r="E75"/>
  <c r="F75"/>
  <c r="E79"/>
  <c r="F79"/>
  <c r="E83"/>
  <c r="F83"/>
  <c r="E87"/>
  <c r="F87"/>
  <c r="E91"/>
  <c r="F91"/>
  <c r="E95"/>
  <c r="F95"/>
  <c r="E99"/>
  <c r="F99"/>
  <c r="E107"/>
  <c r="F107"/>
  <c r="E111"/>
  <c r="F111"/>
  <c r="E115"/>
  <c r="F115"/>
  <c r="E119"/>
  <c r="F119"/>
  <c r="E123"/>
  <c r="F123"/>
  <c r="E127"/>
  <c r="F127"/>
  <c r="E131"/>
  <c r="F131"/>
  <c r="E139"/>
  <c r="F139"/>
  <c r="E147"/>
  <c r="F147"/>
  <c r="E151"/>
  <c r="F151"/>
  <c r="E159"/>
  <c r="F159"/>
  <c r="E163"/>
  <c r="F163"/>
  <c r="E167"/>
  <c r="F167"/>
  <c r="E179"/>
  <c r="F179"/>
  <c r="E191"/>
  <c r="F191"/>
  <c r="E195"/>
  <c r="F195"/>
  <c r="E203"/>
  <c r="F203"/>
  <c r="E211"/>
  <c r="F211"/>
  <c r="E219"/>
  <c r="F219"/>
  <c r="E223"/>
  <c r="F223"/>
  <c r="E227"/>
  <c r="F227"/>
  <c r="E231"/>
  <c r="F231"/>
  <c r="E239"/>
  <c r="F239"/>
  <c r="E247"/>
  <c r="F247"/>
  <c r="E255"/>
  <c r="F255"/>
  <c r="E259"/>
  <c r="F259"/>
  <c r="E263"/>
  <c r="F263"/>
  <c r="E275"/>
  <c r="F275"/>
  <c r="E279"/>
  <c r="F279"/>
  <c r="E291"/>
  <c r="F291"/>
  <c r="E299"/>
  <c r="F299"/>
  <c r="E311"/>
  <c r="F311"/>
  <c r="F327"/>
  <c r="E327"/>
  <c r="F335"/>
  <c r="E335"/>
  <c r="F339"/>
  <c r="E339"/>
  <c r="F343"/>
  <c r="E343"/>
  <c r="F347"/>
  <c r="E347"/>
  <c r="F351"/>
  <c r="E351"/>
  <c r="F355"/>
  <c r="E355"/>
  <c r="F359"/>
  <c r="E359"/>
  <c r="F363"/>
  <c r="E363"/>
  <c r="F367"/>
  <c r="E367"/>
  <c r="F371"/>
  <c r="E371"/>
  <c r="F375"/>
  <c r="E375"/>
  <c r="F379"/>
  <c r="E379"/>
  <c r="F383"/>
  <c r="E383"/>
  <c r="F391"/>
  <c r="E391"/>
  <c r="F395"/>
  <c r="E395"/>
  <c r="F403"/>
  <c r="E403"/>
  <c r="F407"/>
  <c r="E407"/>
  <c r="F411"/>
  <c r="E411"/>
  <c r="F415"/>
  <c r="E415"/>
  <c r="F419"/>
  <c r="E419"/>
  <c r="F427"/>
  <c r="E427"/>
  <c r="E431"/>
  <c r="F431"/>
  <c r="E435"/>
  <c r="F435"/>
  <c r="E439"/>
  <c r="F439"/>
  <c r="E447"/>
  <c r="F447"/>
  <c r="E451"/>
  <c r="F451"/>
  <c r="E455"/>
  <c r="F455"/>
  <c r="E459"/>
  <c r="F459"/>
  <c r="E463"/>
  <c r="F463"/>
  <c r="E467"/>
  <c r="F467"/>
  <c r="E471"/>
  <c r="F471"/>
  <c r="E475"/>
  <c r="F475"/>
  <c r="E479"/>
  <c r="F479"/>
  <c r="E483"/>
  <c r="F483"/>
  <c r="E487"/>
  <c r="F487"/>
  <c r="E491"/>
  <c r="F491"/>
  <c r="E495"/>
  <c r="F495"/>
  <c r="E503"/>
  <c r="F503"/>
  <c r="E511"/>
  <c r="F511"/>
  <c r="E515"/>
  <c r="F515"/>
  <c r="E519"/>
  <c r="F519"/>
  <c r="E523"/>
  <c r="F523"/>
  <c r="E527"/>
  <c r="F527"/>
  <c r="E531"/>
  <c r="F531"/>
  <c r="E535"/>
  <c r="F535"/>
  <c r="E547"/>
  <c r="F547"/>
  <c r="E551"/>
  <c r="F551"/>
  <c r="F10"/>
  <c r="E10"/>
  <c r="E16"/>
  <c r="F16"/>
  <c r="E20"/>
  <c r="F20"/>
  <c r="E24"/>
  <c r="F24"/>
  <c r="E28"/>
  <c r="F28"/>
  <c r="E32"/>
  <c r="F32"/>
  <c r="E36"/>
  <c r="F36"/>
  <c r="E40"/>
  <c r="F40"/>
  <c r="E44"/>
  <c r="F44"/>
  <c r="E48"/>
  <c r="F48"/>
  <c r="E52"/>
  <c r="F52"/>
  <c r="E56"/>
  <c r="F56"/>
  <c r="E60"/>
  <c r="F60"/>
  <c r="E64"/>
  <c r="F64"/>
  <c r="F76"/>
  <c r="E76"/>
  <c r="F80"/>
  <c r="E80"/>
  <c r="F84"/>
  <c r="E84"/>
  <c r="F88"/>
  <c r="E88"/>
  <c r="F92"/>
  <c r="E92"/>
  <c r="F96"/>
  <c r="E96"/>
  <c r="F100"/>
  <c r="E100"/>
  <c r="F104"/>
  <c r="E104"/>
  <c r="F108"/>
  <c r="E108"/>
  <c r="F116"/>
  <c r="E116"/>
  <c r="F120"/>
  <c r="E120"/>
  <c r="F124"/>
  <c r="E124"/>
  <c r="F128"/>
  <c r="E128"/>
  <c r="F132"/>
  <c r="E132"/>
  <c r="F136"/>
  <c r="E136"/>
  <c r="F140"/>
  <c r="E140"/>
  <c r="F144"/>
  <c r="E144"/>
  <c r="F152"/>
  <c r="E152"/>
  <c r="F160"/>
  <c r="E160"/>
  <c r="F168"/>
  <c r="E168"/>
  <c r="F172"/>
  <c r="E172"/>
  <c r="F180"/>
  <c r="E180"/>
  <c r="F184"/>
  <c r="E184"/>
  <c r="F188"/>
  <c r="E188"/>
  <c r="F192"/>
  <c r="E192"/>
  <c r="F196"/>
  <c r="E196"/>
  <c r="F200"/>
  <c r="E200"/>
  <c r="F204"/>
  <c r="E204"/>
  <c r="F208"/>
  <c r="E208"/>
  <c r="F212"/>
  <c r="E212"/>
  <c r="F216"/>
  <c r="E216"/>
  <c r="F220"/>
  <c r="E220"/>
  <c r="F224"/>
  <c r="E224"/>
  <c r="F232"/>
  <c r="E232"/>
  <c r="H233"/>
  <c r="F236"/>
  <c r="E236"/>
  <c r="F240"/>
  <c r="E240"/>
  <c r="F244"/>
  <c r="E244"/>
  <c r="F248"/>
  <c r="E248"/>
  <c r="F256"/>
  <c r="E256"/>
  <c r="F260"/>
  <c r="E260"/>
  <c r="F264"/>
  <c r="E264"/>
  <c r="F268"/>
  <c r="E268"/>
  <c r="F272"/>
  <c r="E272"/>
  <c r="F276"/>
  <c r="E276"/>
  <c r="F280"/>
  <c r="E280"/>
  <c r="F284"/>
  <c r="E284"/>
  <c r="F288"/>
  <c r="E288"/>
  <c r="F296"/>
  <c r="E296"/>
  <c r="F300"/>
  <c r="E300"/>
  <c r="E304"/>
  <c r="F304"/>
  <c r="E308"/>
  <c r="F308"/>
  <c r="E312"/>
  <c r="F312"/>
  <c r="E320"/>
  <c r="F320"/>
  <c r="F324"/>
  <c r="E324"/>
  <c r="F328"/>
  <c r="E328"/>
  <c r="F336"/>
  <c r="E336"/>
  <c r="F340"/>
  <c r="E340"/>
  <c r="F344"/>
  <c r="E344"/>
  <c r="F348"/>
  <c r="E348"/>
  <c r="F352"/>
  <c r="E352"/>
  <c r="F356"/>
  <c r="E356"/>
  <c r="F360"/>
  <c r="E360"/>
  <c r="F368"/>
  <c r="E368"/>
  <c r="F372"/>
  <c r="E372"/>
  <c r="F376"/>
  <c r="E376"/>
  <c r="F380"/>
  <c r="E380"/>
  <c r="F388"/>
  <c r="E388"/>
  <c r="F392"/>
  <c r="E392"/>
  <c r="F396"/>
  <c r="E396"/>
  <c r="F400"/>
  <c r="E400"/>
  <c r="F404"/>
  <c r="E404"/>
  <c r="F408"/>
  <c r="E408"/>
  <c r="F412"/>
  <c r="E412"/>
  <c r="F416"/>
  <c r="E416"/>
  <c r="F420"/>
  <c r="E420"/>
  <c r="F424"/>
  <c r="E424"/>
  <c r="F428"/>
  <c r="E428"/>
  <c r="F432"/>
  <c r="E432"/>
  <c r="F436"/>
  <c r="E436"/>
  <c r="F440"/>
  <c r="E440"/>
  <c r="F444"/>
  <c r="E444"/>
  <c r="F452"/>
  <c r="E452"/>
  <c r="F456"/>
  <c r="E456"/>
  <c r="F464"/>
  <c r="E464"/>
  <c r="F468"/>
  <c r="E468"/>
  <c r="F472"/>
  <c r="E472"/>
  <c r="F476"/>
  <c r="E476"/>
  <c r="F480"/>
  <c r="E480"/>
  <c r="F484"/>
  <c r="E484"/>
  <c r="F488"/>
  <c r="E488"/>
  <c r="F492"/>
  <c r="E492"/>
  <c r="F496"/>
  <c r="E496"/>
  <c r="F500"/>
  <c r="E500"/>
  <c r="F508"/>
  <c r="E508"/>
  <c r="F516"/>
  <c r="E516"/>
  <c r="F520"/>
  <c r="E520"/>
  <c r="F524"/>
  <c r="E524"/>
  <c r="F532"/>
  <c r="E532"/>
  <c r="F536"/>
  <c r="E536"/>
  <c r="F540"/>
  <c r="E540"/>
  <c r="F544"/>
  <c r="E544"/>
  <c r="F548"/>
  <c r="E548"/>
  <c r="F552"/>
  <c r="E552"/>
  <c r="F556"/>
  <c r="E556"/>
  <c r="F7"/>
  <c r="F23"/>
  <c r="F39"/>
  <c r="F315"/>
  <c r="E2"/>
  <c r="D79" i="3" s="1"/>
  <c r="F2" i="6"/>
  <c r="D81" i="3" s="1"/>
  <c r="F47" i="6"/>
  <c r="E47"/>
  <c r="F55"/>
  <c r="E55"/>
  <c r="E103"/>
  <c r="F103"/>
  <c r="E171"/>
  <c r="F171"/>
  <c r="E175"/>
  <c r="F175"/>
  <c r="E187"/>
  <c r="F187"/>
  <c r="E199"/>
  <c r="F199"/>
  <c r="E215"/>
  <c r="F215"/>
  <c r="E235"/>
  <c r="F235"/>
  <c r="E243"/>
  <c r="F243"/>
  <c r="E267"/>
  <c r="F267"/>
  <c r="E283"/>
  <c r="F283"/>
  <c r="E287"/>
  <c r="F287"/>
  <c r="E307"/>
  <c r="F307"/>
  <c r="F323"/>
  <c r="E323"/>
  <c r="F331"/>
  <c r="E331"/>
  <c r="F387"/>
  <c r="E387"/>
  <c r="F399"/>
  <c r="E399"/>
  <c r="E507"/>
  <c r="F507"/>
  <c r="E539"/>
  <c r="F539"/>
  <c r="E12"/>
  <c r="F12"/>
  <c r="E68"/>
  <c r="F68"/>
  <c r="F72"/>
  <c r="E72"/>
  <c r="F112"/>
  <c r="E112"/>
  <c r="F148"/>
  <c r="E148"/>
  <c r="F156"/>
  <c r="E156"/>
  <c r="F164"/>
  <c r="E164"/>
  <c r="F176"/>
  <c r="E176"/>
  <c r="F228"/>
  <c r="E228"/>
  <c r="F252"/>
  <c r="E252"/>
  <c r="F292"/>
  <c r="E292"/>
  <c r="E316"/>
  <c r="F316"/>
  <c r="F332"/>
  <c r="E332"/>
  <c r="F364"/>
  <c r="E364"/>
  <c r="F384"/>
  <c r="E384"/>
  <c r="F448"/>
  <c r="E448"/>
  <c r="F460"/>
  <c r="E460"/>
  <c r="F504"/>
  <c r="E504"/>
  <c r="F512"/>
  <c r="E512"/>
  <c r="F528"/>
  <c r="E528"/>
  <c r="E4"/>
  <c r="F4"/>
  <c r="H5"/>
  <c r="E8"/>
  <c r="F8"/>
  <c r="H9"/>
  <c r="F13"/>
  <c r="E13"/>
  <c r="H14"/>
  <c r="F17"/>
  <c r="H18"/>
  <c r="F21"/>
  <c r="E21"/>
  <c r="H22"/>
  <c r="F25"/>
  <c r="E25"/>
  <c r="H26"/>
  <c r="F29"/>
  <c r="E29"/>
  <c r="F11"/>
  <c r="F27"/>
  <c r="F43"/>
  <c r="H42"/>
  <c r="F45"/>
  <c r="E45"/>
  <c r="H50"/>
  <c r="H62"/>
  <c r="H66"/>
  <c r="F69"/>
  <c r="E69"/>
  <c r="H70"/>
  <c r="F73"/>
  <c r="E73"/>
  <c r="H74"/>
  <c r="F77"/>
  <c r="E77"/>
  <c r="H78"/>
  <c r="H82"/>
  <c r="F85"/>
  <c r="E85"/>
  <c r="F89"/>
  <c r="E89"/>
  <c r="F93"/>
  <c r="E93"/>
  <c r="H94"/>
  <c r="F97"/>
  <c r="E97"/>
  <c r="H98"/>
  <c r="F101"/>
  <c r="E101"/>
  <c r="H102"/>
  <c r="F105"/>
  <c r="E105"/>
  <c r="H106"/>
  <c r="F109"/>
  <c r="E109"/>
  <c r="H114"/>
  <c r="F117"/>
  <c r="E117"/>
  <c r="H118"/>
  <c r="H130"/>
  <c r="F133"/>
  <c r="E133"/>
  <c r="H142"/>
  <c r="F145"/>
  <c r="E145"/>
  <c r="H146"/>
  <c r="F149"/>
  <c r="E149"/>
  <c r="F157"/>
  <c r="E157"/>
  <c r="H158"/>
  <c r="F161"/>
  <c r="E161"/>
  <c r="H162"/>
  <c r="F165"/>
  <c r="E165"/>
  <c r="H166"/>
  <c r="F169"/>
  <c r="E169"/>
  <c r="H170"/>
  <c r="F173"/>
  <c r="E173"/>
  <c r="H178"/>
  <c r="F181"/>
  <c r="E181"/>
  <c r="H182"/>
  <c r="H198"/>
  <c r="F201"/>
  <c r="E201"/>
  <c r="H202"/>
  <c r="F205"/>
  <c r="E205"/>
  <c r="H206"/>
  <c r="F209"/>
  <c r="E209"/>
  <c r="H210"/>
  <c r="H214"/>
  <c r="H218"/>
  <c r="F221"/>
  <c r="E221"/>
  <c r="H222"/>
  <c r="F225"/>
  <c r="E225"/>
  <c r="F233"/>
  <c r="E233"/>
  <c r="H234"/>
  <c r="F245"/>
  <c r="E245"/>
  <c r="H246"/>
  <c r="F249"/>
  <c r="E249"/>
  <c r="H250"/>
  <c r="F253"/>
  <c r="E253"/>
  <c r="H254"/>
  <c r="H258"/>
  <c r="F261"/>
  <c r="E261"/>
  <c r="F265"/>
  <c r="E265"/>
  <c r="H266"/>
  <c r="F269"/>
  <c r="E269"/>
  <c r="H270"/>
  <c r="F273"/>
  <c r="E273"/>
  <c r="H274"/>
  <c r="F281"/>
  <c r="E281"/>
  <c r="H282"/>
  <c r="F285"/>
  <c r="E285"/>
  <c r="F293"/>
  <c r="E293"/>
  <c r="F297"/>
  <c r="E297"/>
  <c r="H302"/>
  <c r="F305"/>
  <c r="E305"/>
  <c r="H314"/>
  <c r="F317"/>
  <c r="E317"/>
  <c r="H318"/>
  <c r="E329"/>
  <c r="F329"/>
  <c r="H330"/>
  <c r="E333"/>
  <c r="F333"/>
  <c r="H334"/>
  <c r="E337"/>
  <c r="F337"/>
  <c r="H342"/>
  <c r="E345"/>
  <c r="F345"/>
  <c r="H350"/>
  <c r="E353"/>
  <c r="F353"/>
  <c r="H354"/>
  <c r="E357"/>
  <c r="F357"/>
  <c r="H362"/>
  <c r="E365"/>
  <c r="F365"/>
  <c r="H366"/>
  <c r="E373"/>
  <c r="F373"/>
  <c r="H374"/>
  <c r="H378"/>
  <c r="E381"/>
  <c r="F381"/>
  <c r="H382"/>
  <c r="E385"/>
  <c r="F385"/>
  <c r="E389"/>
  <c r="F389"/>
  <c r="H394"/>
  <c r="E397"/>
  <c r="F397"/>
  <c r="E401"/>
  <c r="F401"/>
  <c r="H402"/>
  <c r="H406"/>
  <c r="H410"/>
  <c r="E417"/>
  <c r="F417"/>
  <c r="H418"/>
  <c r="E421"/>
  <c r="F421"/>
  <c r="H422"/>
  <c r="E425"/>
  <c r="F425"/>
  <c r="H426"/>
  <c r="H430"/>
  <c r="F433"/>
  <c r="E433"/>
  <c r="H434"/>
  <c r="H438"/>
  <c r="H442"/>
  <c r="F445"/>
  <c r="E445"/>
  <c r="H446"/>
  <c r="F449"/>
  <c r="E449"/>
  <c r="F453"/>
  <c r="H454"/>
  <c r="F457"/>
  <c r="E457"/>
  <c r="F465"/>
  <c r="E465"/>
  <c r="F469"/>
  <c r="E469"/>
  <c r="H470"/>
  <c r="F477"/>
  <c r="E477"/>
  <c r="H478"/>
  <c r="F481"/>
  <c r="E481"/>
  <c r="F485"/>
  <c r="E485"/>
  <c r="H486"/>
  <c r="H490"/>
  <c r="F493"/>
  <c r="E493"/>
  <c r="H494"/>
  <c r="F497"/>
  <c r="F509"/>
  <c r="E509"/>
  <c r="H510"/>
  <c r="F513"/>
  <c r="E513"/>
  <c r="F521"/>
  <c r="E521"/>
  <c r="H522"/>
  <c r="F525"/>
  <c r="E525"/>
  <c r="H526"/>
  <c r="F529"/>
  <c r="E529"/>
  <c r="F537"/>
  <c r="E537"/>
  <c r="H542"/>
  <c r="F545"/>
  <c r="E545"/>
  <c r="H550"/>
  <c r="H554"/>
  <c r="F557"/>
  <c r="E557"/>
  <c r="H30"/>
  <c r="F33"/>
  <c r="E33"/>
  <c r="H34"/>
  <c r="F37"/>
  <c r="E37"/>
  <c r="H38"/>
  <c r="F41"/>
  <c r="E41"/>
  <c r="H46"/>
  <c r="F49"/>
  <c r="E49"/>
  <c r="F53"/>
  <c r="E53"/>
  <c r="H54"/>
  <c r="F57"/>
  <c r="E57"/>
  <c r="H58"/>
  <c r="F61"/>
  <c r="E61"/>
  <c r="F65"/>
  <c r="E65"/>
  <c r="F81"/>
  <c r="E81"/>
  <c r="H86"/>
  <c r="H90"/>
  <c r="H110"/>
  <c r="F113"/>
  <c r="E113"/>
  <c r="F121"/>
  <c r="E121"/>
  <c r="H122"/>
  <c r="F125"/>
  <c r="E125"/>
  <c r="H126"/>
  <c r="F129"/>
  <c r="E129"/>
  <c r="H134"/>
  <c r="F137"/>
  <c r="E137"/>
  <c r="H138"/>
  <c r="F141"/>
  <c r="E141"/>
  <c r="H150"/>
  <c r="F153"/>
  <c r="E153"/>
  <c r="H154"/>
  <c r="H174"/>
  <c r="F177"/>
  <c r="E177"/>
  <c r="F185"/>
  <c r="E185"/>
  <c r="H186"/>
  <c r="F189"/>
  <c r="E189"/>
  <c r="H190"/>
  <c r="F193"/>
  <c r="E193"/>
  <c r="H194"/>
  <c r="F197"/>
  <c r="E197"/>
  <c r="F213"/>
  <c r="E213"/>
  <c r="F217"/>
  <c r="E217"/>
  <c r="H226"/>
  <c r="F229"/>
  <c r="E229"/>
  <c r="H230"/>
  <c r="F237"/>
  <c r="E237"/>
  <c r="H238"/>
  <c r="F241"/>
  <c r="E241"/>
  <c r="H242"/>
  <c r="F257"/>
  <c r="E257"/>
  <c r="H262"/>
  <c r="F277"/>
  <c r="E277"/>
  <c r="H278"/>
  <c r="H286"/>
  <c r="F289"/>
  <c r="E289"/>
  <c r="H290"/>
  <c r="H294"/>
  <c r="H298"/>
  <c r="F301"/>
  <c r="E301"/>
  <c r="H306"/>
  <c r="F309"/>
  <c r="E309"/>
  <c r="H310"/>
  <c r="F313"/>
  <c r="E313"/>
  <c r="E321"/>
  <c r="F321"/>
  <c r="H322"/>
  <c r="E325"/>
  <c r="F325"/>
  <c r="H326"/>
  <c r="H338"/>
  <c r="E341"/>
  <c r="F341"/>
  <c r="H346"/>
  <c r="E349"/>
  <c r="F349"/>
  <c r="H358"/>
  <c r="E361"/>
  <c r="F361"/>
  <c r="E369"/>
  <c r="F369"/>
  <c r="H370"/>
  <c r="E377"/>
  <c r="F377"/>
  <c r="H386"/>
  <c r="H390"/>
  <c r="E393"/>
  <c r="F393"/>
  <c r="H398"/>
  <c r="E405"/>
  <c r="F405"/>
  <c r="E409"/>
  <c r="F409"/>
  <c r="E413"/>
  <c r="F413"/>
  <c r="H414"/>
  <c r="E429"/>
  <c r="F429"/>
  <c r="F437"/>
  <c r="E437"/>
  <c r="F441"/>
  <c r="E441"/>
  <c r="H450"/>
  <c r="H458"/>
  <c r="F461"/>
  <c r="E461"/>
  <c r="H462"/>
  <c r="H466"/>
  <c r="F473"/>
  <c r="E473"/>
  <c r="H474"/>
  <c r="H482"/>
  <c r="F489"/>
  <c r="E489"/>
  <c r="H498"/>
  <c r="F501"/>
  <c r="E501"/>
  <c r="H502"/>
  <c r="F505"/>
  <c r="E505"/>
  <c r="H506"/>
  <c r="H514"/>
  <c r="F517"/>
  <c r="E517"/>
  <c r="H518"/>
  <c r="H530"/>
  <c r="F533"/>
  <c r="E533"/>
  <c r="H534"/>
  <c r="H538"/>
  <c r="F541"/>
  <c r="E541"/>
  <c r="H546"/>
  <c r="F549"/>
  <c r="E549"/>
  <c r="F553"/>
  <c r="E553"/>
  <c r="H2"/>
  <c r="D83" i="3" s="1"/>
  <c r="F5" i="6"/>
  <c r="E5"/>
  <c r="H6"/>
  <c r="F9"/>
  <c r="E9"/>
  <c r="H11"/>
  <c r="F14"/>
  <c r="H15"/>
  <c r="F18"/>
  <c r="H19"/>
  <c r="F22"/>
  <c r="H23"/>
  <c r="F26"/>
  <c r="H27"/>
  <c r="F30"/>
  <c r="H31"/>
  <c r="F34"/>
  <c r="H35"/>
  <c r="F38"/>
  <c r="H39"/>
  <c r="F42"/>
  <c r="H43"/>
  <c r="E46"/>
  <c r="H47"/>
  <c r="F50"/>
  <c r="E50"/>
  <c r="H51"/>
  <c r="E54"/>
  <c r="H55"/>
  <c r="F58"/>
  <c r="E58"/>
  <c r="H59"/>
  <c r="E62"/>
  <c r="H63"/>
  <c r="F66"/>
  <c r="E66"/>
  <c r="H67"/>
  <c r="E70"/>
  <c r="H71"/>
  <c r="E74"/>
  <c r="H75"/>
  <c r="E78"/>
  <c r="H79"/>
  <c r="E82"/>
  <c r="H83"/>
  <c r="E86"/>
  <c r="H87"/>
  <c r="E90"/>
  <c r="H91"/>
  <c r="E94"/>
  <c r="H95"/>
  <c r="E98"/>
  <c r="H99"/>
  <c r="E102"/>
  <c r="H103"/>
  <c r="E106"/>
  <c r="H107"/>
  <c r="E110"/>
  <c r="H111"/>
  <c r="E114"/>
  <c r="H115"/>
  <c r="E118"/>
  <c r="H119"/>
  <c r="E122"/>
  <c r="H123"/>
  <c r="E126"/>
  <c r="H127"/>
  <c r="E130"/>
  <c r="H131"/>
  <c r="E134"/>
  <c r="H135"/>
  <c r="E138"/>
  <c r="H139"/>
  <c r="E142"/>
  <c r="H143"/>
  <c r="E146"/>
  <c r="H147"/>
  <c r="E150"/>
  <c r="H151"/>
  <c r="E154"/>
  <c r="H155"/>
  <c r="E158"/>
  <c r="H159"/>
  <c r="E162"/>
  <c r="H163"/>
  <c r="E166"/>
  <c r="H167"/>
  <c r="E170"/>
  <c r="H171"/>
  <c r="E174"/>
  <c r="H175"/>
  <c r="E178"/>
  <c r="H179"/>
  <c r="E182"/>
  <c r="H183"/>
  <c r="E186"/>
  <c r="H187"/>
  <c r="E190"/>
  <c r="H191"/>
  <c r="E194"/>
  <c r="H195"/>
  <c r="E198"/>
  <c r="H199"/>
  <c r="E202"/>
  <c r="H203"/>
  <c r="E206"/>
  <c r="H207"/>
  <c r="E210"/>
  <c r="H211"/>
  <c r="E214"/>
  <c r="H215"/>
  <c r="E218"/>
  <c r="H219"/>
  <c r="E222"/>
  <c r="H223"/>
  <c r="E226"/>
  <c r="H227"/>
  <c r="E230"/>
  <c r="H231"/>
  <c r="E234"/>
  <c r="H235"/>
  <c r="E238"/>
  <c r="H239"/>
  <c r="E242"/>
  <c r="H243"/>
  <c r="E246"/>
  <c r="H247"/>
  <c r="E250"/>
  <c r="H251"/>
  <c r="E254"/>
  <c r="H255"/>
  <c r="E258"/>
  <c r="H259"/>
  <c r="E262"/>
  <c r="H263"/>
  <c r="E266"/>
  <c r="H267"/>
  <c r="E270"/>
  <c r="H271"/>
  <c r="E274"/>
  <c r="H275"/>
  <c r="E278"/>
  <c r="H279"/>
  <c r="E282"/>
  <c r="H283"/>
  <c r="E286"/>
  <c r="H287"/>
  <c r="E290"/>
  <c r="H291"/>
  <c r="E294"/>
  <c r="H295"/>
  <c r="E298"/>
  <c r="H299"/>
  <c r="E302"/>
  <c r="H303"/>
  <c r="F306"/>
  <c r="E306"/>
  <c r="H307"/>
  <c r="F310"/>
  <c r="H311"/>
  <c r="F314"/>
  <c r="E314"/>
  <c r="H315"/>
  <c r="F318"/>
  <c r="H319"/>
  <c r="F322"/>
  <c r="E322"/>
  <c r="H323"/>
  <c r="F326"/>
  <c r="E326"/>
  <c r="H327"/>
  <c r="F330"/>
  <c r="E330"/>
  <c r="H331"/>
  <c r="F334"/>
  <c r="E334"/>
  <c r="H335"/>
  <c r="F338"/>
  <c r="E338"/>
  <c r="H339"/>
  <c r="F342"/>
  <c r="E342"/>
  <c r="H343"/>
  <c r="F346"/>
  <c r="E346"/>
  <c r="H347"/>
  <c r="F350"/>
  <c r="E350"/>
  <c r="H351"/>
  <c r="F354"/>
  <c r="E354"/>
  <c r="H355"/>
  <c r="F358"/>
  <c r="E358"/>
  <c r="H359"/>
  <c r="F362"/>
  <c r="E362"/>
  <c r="H363"/>
  <c r="F366"/>
  <c r="E366"/>
  <c r="H367"/>
  <c r="F370"/>
  <c r="E370"/>
  <c r="H371"/>
  <c r="F374"/>
  <c r="E374"/>
  <c r="H375"/>
  <c r="F378"/>
  <c r="E378"/>
  <c r="H379"/>
  <c r="F382"/>
  <c r="E382"/>
  <c r="H383"/>
  <c r="F386"/>
  <c r="E386"/>
  <c r="H387"/>
  <c r="F390"/>
  <c r="E390"/>
  <c r="H391"/>
  <c r="F394"/>
  <c r="E394"/>
  <c r="H395"/>
  <c r="F398"/>
  <c r="E398"/>
  <c r="H399"/>
  <c r="F402"/>
  <c r="E402"/>
  <c r="H403"/>
  <c r="F406"/>
  <c r="E406"/>
  <c r="H407"/>
  <c r="F410"/>
  <c r="E410"/>
  <c r="H411"/>
  <c r="F414"/>
  <c r="E414"/>
  <c r="H415"/>
  <c r="F418"/>
  <c r="E418"/>
  <c r="H419"/>
  <c r="F422"/>
  <c r="E422"/>
  <c r="H423"/>
  <c r="F426"/>
  <c r="E426"/>
  <c r="H427"/>
  <c r="F430"/>
  <c r="E430"/>
  <c r="H431"/>
  <c r="F434"/>
  <c r="E434"/>
  <c r="H435"/>
  <c r="F438"/>
  <c r="E438"/>
  <c r="H439"/>
  <c r="F442"/>
  <c r="E442"/>
  <c r="H443"/>
  <c r="F446"/>
  <c r="E446"/>
  <c r="H447"/>
  <c r="F450"/>
  <c r="E450"/>
  <c r="H451"/>
  <c r="F454"/>
  <c r="E454"/>
  <c r="H455"/>
  <c r="F458"/>
  <c r="E458"/>
  <c r="H459"/>
  <c r="F462"/>
  <c r="E462"/>
  <c r="H463"/>
  <c r="F466"/>
  <c r="E466"/>
  <c r="H467"/>
  <c r="F470"/>
  <c r="E470"/>
  <c r="H471"/>
  <c r="E474"/>
  <c r="F474"/>
  <c r="H475"/>
  <c r="E478"/>
  <c r="F478"/>
  <c r="H479"/>
  <c r="E482"/>
  <c r="F482"/>
  <c r="H483"/>
  <c r="E486"/>
  <c r="F486"/>
  <c r="H487"/>
  <c r="E490"/>
  <c r="F490"/>
  <c r="H491"/>
  <c r="E494"/>
  <c r="H495"/>
  <c r="E498"/>
  <c r="F498"/>
  <c r="H499"/>
  <c r="E502"/>
  <c r="F502"/>
  <c r="H503"/>
  <c r="E506"/>
  <c r="F506"/>
  <c r="H507"/>
  <c r="E510"/>
  <c r="F510"/>
  <c r="H511"/>
  <c r="E514"/>
  <c r="F514"/>
  <c r="H515"/>
  <c r="E518"/>
  <c r="F518"/>
  <c r="H519"/>
  <c r="E522"/>
  <c r="F522"/>
  <c r="H523"/>
  <c r="E526"/>
  <c r="F526"/>
  <c r="H527"/>
  <c r="E530"/>
  <c r="F530"/>
  <c r="H531"/>
  <c r="E534"/>
  <c r="F534"/>
  <c r="H535"/>
  <c r="E538"/>
  <c r="F538"/>
  <c r="H539"/>
  <c r="E542"/>
  <c r="F542"/>
  <c r="H543"/>
  <c r="E546"/>
  <c r="F546"/>
  <c r="H547"/>
  <c r="E550"/>
  <c r="F550"/>
  <c r="H551"/>
  <c r="E554"/>
  <c r="F554"/>
  <c r="H555"/>
  <c r="F54"/>
  <c r="F70"/>
  <c r="F86"/>
  <c r="F102"/>
  <c r="F118"/>
  <c r="F134"/>
  <c r="F150"/>
  <c r="F166"/>
  <c r="F182"/>
  <c r="F198"/>
  <c r="F214"/>
  <c r="F230"/>
  <c r="F246"/>
  <c r="F262"/>
  <c r="F278"/>
  <c r="F294"/>
  <c r="E310"/>
  <c r="F494"/>
  <c r="E497"/>
  <c r="F74"/>
  <c r="F90"/>
  <c r="F106"/>
  <c r="F122"/>
  <c r="F138"/>
  <c r="F154"/>
  <c r="F170"/>
  <c r="F186"/>
  <c r="F202"/>
  <c r="F218"/>
  <c r="F234"/>
  <c r="F250"/>
  <c r="F266"/>
  <c r="F282"/>
  <c r="F298"/>
  <c r="D50" i="7" l="1"/>
  <c r="D46"/>
  <c r="C45"/>
  <c r="E45"/>
  <c r="C49"/>
  <c r="D45"/>
  <c r="D48"/>
  <c r="E48"/>
  <c r="E47"/>
  <c r="D47"/>
  <c r="C47"/>
  <c r="E49"/>
  <c r="C50"/>
  <c r="C46"/>
  <c r="D49"/>
  <c r="C48"/>
  <c r="E3" i="6"/>
  <c r="F3"/>
  <c r="A16" i="7"/>
</calcChain>
</file>

<file path=xl/sharedStrings.xml><?xml version="1.0" encoding="utf-8"?>
<sst xmlns="http://schemas.openxmlformats.org/spreadsheetml/2006/main" count="415" uniqueCount="248">
  <si>
    <t>N° travail</t>
  </si>
  <si>
    <t>Date de naissance</t>
  </si>
  <si>
    <t>Age</t>
  </si>
  <si>
    <t>Cause de la sortie</t>
  </si>
  <si>
    <t>Date de sortie du troupeau</t>
  </si>
  <si>
    <t>Couleur</t>
  </si>
  <si>
    <t xml:space="preserve">Conformation mammaire </t>
  </si>
  <si>
    <t>Comportement</t>
  </si>
  <si>
    <t>N° travail de la mère</t>
  </si>
  <si>
    <t>N° travail grand mère</t>
  </si>
  <si>
    <t>Inventaire du troupeau</t>
  </si>
  <si>
    <t>Date de mise bas</t>
  </si>
  <si>
    <t>Quantité tot lait</t>
  </si>
  <si>
    <t>Données techniques</t>
  </si>
  <si>
    <t>Nombre moyen d'agneaux</t>
  </si>
  <si>
    <t>Moyenne  lactation</t>
  </si>
  <si>
    <t>Médiane lactation</t>
  </si>
  <si>
    <t>Analyse des résultats</t>
  </si>
  <si>
    <t>Généalogie</t>
  </si>
  <si>
    <t>Mère</t>
  </si>
  <si>
    <t>Grand-mère</t>
  </si>
  <si>
    <t/>
  </si>
  <si>
    <t>Blanc</t>
  </si>
  <si>
    <t>Marron</t>
  </si>
  <si>
    <t>Noir</t>
  </si>
  <si>
    <t>Autre</t>
  </si>
  <si>
    <t>Décès accidentel</t>
  </si>
  <si>
    <t>Décès maladie</t>
  </si>
  <si>
    <t>Réforme maladie</t>
  </si>
  <si>
    <t>Réforme cellules</t>
  </si>
  <si>
    <t>Réforme peu de lait</t>
  </si>
  <si>
    <t>Réforme vieillesse</t>
  </si>
  <si>
    <t>Réforme germes</t>
  </si>
  <si>
    <t>Naissance sur l'exploitation</t>
  </si>
  <si>
    <t>Provenance d'une autre exploitation</t>
  </si>
  <si>
    <t>Rien à signaler</t>
  </si>
  <si>
    <t>Défaut mineur</t>
  </si>
  <si>
    <t>Défaut majeur</t>
  </si>
  <si>
    <t>Que souhaitez-vous faire?</t>
  </si>
  <si>
    <t>N° officiel</t>
  </si>
  <si>
    <t>Lactation n°2</t>
  </si>
  <si>
    <t>Lactation n°3</t>
  </si>
  <si>
    <t>Lactation n°4</t>
  </si>
  <si>
    <t>Lactation n°5</t>
  </si>
  <si>
    <t>Lactation n°6</t>
  </si>
  <si>
    <t>Lactation n°7</t>
  </si>
  <si>
    <t>Lactation n°8</t>
  </si>
  <si>
    <t>Lactation n°9</t>
  </si>
  <si>
    <t>Lactation n°10</t>
  </si>
  <si>
    <t>Nb d'agneaux</t>
  </si>
  <si>
    <t>Qté de lait produit sur la lactation</t>
  </si>
  <si>
    <t>Commentaires divers</t>
  </si>
  <si>
    <t>Brebis (n° de travail)</t>
  </si>
  <si>
    <t>Lactation n°1</t>
  </si>
  <si>
    <t>Nb moyen d'agneaux</t>
  </si>
  <si>
    <t>Moyenne lactations</t>
  </si>
  <si>
    <t>Médiane lactations</t>
  </si>
  <si>
    <t>Moyenne lactations corrigée</t>
  </si>
  <si>
    <t>Médiane lactations corrigée</t>
  </si>
  <si>
    <t>Lactation maximale (L)</t>
  </si>
  <si>
    <t>Durée moyenne lactation (en jours)</t>
  </si>
  <si>
    <t>N° de travail</t>
  </si>
  <si>
    <t>Âge</t>
  </si>
  <si>
    <t>Moyenne lactation (corrigée)</t>
  </si>
  <si>
    <t>Année vide</t>
  </si>
  <si>
    <t>Note grand-mère</t>
  </si>
  <si>
    <t>Mamelle</t>
  </si>
  <si>
    <t>Origine</t>
  </si>
  <si>
    <t>Note totale</t>
  </si>
  <si>
    <t>Moyenne de référence</t>
  </si>
  <si>
    <t>RAS</t>
  </si>
  <si>
    <t>Vayssettes</t>
  </si>
  <si>
    <t>Base 100</t>
  </si>
  <si>
    <t>Coef</t>
  </si>
  <si>
    <t>Valeur défaut</t>
  </si>
  <si>
    <t>Données quali</t>
  </si>
  <si>
    <t>Bonus ou malus</t>
  </si>
  <si>
    <t>Défaut majeur mamelle</t>
  </si>
  <si>
    <t>-30</t>
  </si>
  <si>
    <t>Défaut mineur mamelle</t>
  </si>
  <si>
    <t>RAS mamelle</t>
  </si>
  <si>
    <t>Défaut majeur comportement</t>
  </si>
  <si>
    <t>Défaut mineur comportement</t>
  </si>
  <si>
    <t>RAS comportement</t>
  </si>
  <si>
    <t>Origine Vayssettes</t>
  </si>
  <si>
    <t>Autre origine</t>
  </si>
  <si>
    <t>Précision Origine</t>
  </si>
  <si>
    <t>Précision couleur</t>
  </si>
  <si>
    <t>Précision conformation</t>
  </si>
  <si>
    <t>Précision comportement</t>
  </si>
  <si>
    <t>Précision sortie</t>
  </si>
  <si>
    <t>Nous sommes le :</t>
  </si>
  <si>
    <t>Janvier</t>
  </si>
  <si>
    <t>1 mois</t>
  </si>
  <si>
    <t>Février</t>
  </si>
  <si>
    <t>2 mois</t>
  </si>
  <si>
    <t>Mars</t>
  </si>
  <si>
    <t>3 mois</t>
  </si>
  <si>
    <t>Avril</t>
  </si>
  <si>
    <t>4 mois</t>
  </si>
  <si>
    <t>Mai</t>
  </si>
  <si>
    <t>5 mois</t>
  </si>
  <si>
    <t>Juin</t>
  </si>
  <si>
    <t>6 mois</t>
  </si>
  <si>
    <t>7 mois</t>
  </si>
  <si>
    <t>8 mois</t>
  </si>
  <si>
    <t>Commentaires divers31</t>
  </si>
  <si>
    <t>Date début de la Lactation</t>
  </si>
  <si>
    <t>Date fin de la lactation</t>
  </si>
  <si>
    <t>Durée de la lactation (en j)</t>
  </si>
  <si>
    <t>Indice (en L)</t>
  </si>
  <si>
    <t>Date fin de la lactation 2</t>
  </si>
  <si>
    <t>Date début de la Lactation 2</t>
  </si>
  <si>
    <t>Qté de lait produit sur la lactation 2</t>
  </si>
  <si>
    <t>Date de mise bas 2</t>
  </si>
  <si>
    <t>Nb d'agneaux 2</t>
  </si>
  <si>
    <t>Commentaires divers 2</t>
  </si>
  <si>
    <t>Date de mise bas 3</t>
  </si>
  <si>
    <t>Nb d'agneaux 3</t>
  </si>
  <si>
    <t>Qté de lait produit sur la lactation 3</t>
  </si>
  <si>
    <t>Durée de la lactation (en j) 2</t>
  </si>
  <si>
    <t>Indice (en L) 2</t>
  </si>
  <si>
    <t>Qté de lait produit sur la lactation 4</t>
  </si>
  <si>
    <t>Date début de la Lactation 3</t>
  </si>
  <si>
    <t>Date fin de la lactation 3</t>
  </si>
  <si>
    <t>Durée de la lactation (en j) 3</t>
  </si>
  <si>
    <t>Date début de la Lactation 4</t>
  </si>
  <si>
    <t>Date fin de la lactation 4</t>
  </si>
  <si>
    <t>Nb d'agneaux 4</t>
  </si>
  <si>
    <t>Commentaires divers 3</t>
  </si>
  <si>
    <t>Date de mise bas 4</t>
  </si>
  <si>
    <t>Indice (en L) 4</t>
  </si>
  <si>
    <t>Commentaires divers 4</t>
  </si>
  <si>
    <t>Date de mise bas 5</t>
  </si>
  <si>
    <t>Nb d'agneaux 5</t>
  </si>
  <si>
    <t>Qté de lait produit sur la lactation 5</t>
  </si>
  <si>
    <t>Qté de lait produit sur la lactation 6</t>
  </si>
  <si>
    <t>Date début de la Lactation 5</t>
  </si>
  <si>
    <t>Date fin de la Lactation 5</t>
  </si>
  <si>
    <t>Indice (en L) 5</t>
  </si>
  <si>
    <t>Commentaires divers 5</t>
  </si>
  <si>
    <t>Date de mise bas 6</t>
  </si>
  <si>
    <t>Nb d'agneaux 6</t>
  </si>
  <si>
    <t>Indice (en L) 6</t>
  </si>
  <si>
    <t>Date début de la Lactation 6</t>
  </si>
  <si>
    <t>Date fin de la lactation 6</t>
  </si>
  <si>
    <t>Durée de la lactation (en j) 5</t>
  </si>
  <si>
    <t>Durée de la lactation (en j) 4</t>
  </si>
  <si>
    <t>Durée de la lactation (en j) 6</t>
  </si>
  <si>
    <t>Date de mise bas 7</t>
  </si>
  <si>
    <t>Nb d'agneaux 7</t>
  </si>
  <si>
    <t>Qté de lait produit sur la lactation 7</t>
  </si>
  <si>
    <t>Indice (en L) 7</t>
  </si>
  <si>
    <t>Qté de lait produit sur la lactation 8</t>
  </si>
  <si>
    <t>Qté de lait produit sur la lactation 9</t>
  </si>
  <si>
    <t>Date début de la Lactation 7</t>
  </si>
  <si>
    <t>Date fin de la lactation 7</t>
  </si>
  <si>
    <t>Durée de la lactation (en j) 7</t>
  </si>
  <si>
    <t>Commentaires divers 7</t>
  </si>
  <si>
    <t>Date de mise bas 8</t>
  </si>
  <si>
    <t>Nb d'agneaux 8</t>
  </si>
  <si>
    <t>Date début de la Lactation 8</t>
  </si>
  <si>
    <t>Date fin de la lactation 8</t>
  </si>
  <si>
    <t>Durée de la lactation (en j) 8</t>
  </si>
  <si>
    <t>Indice (en L) 8</t>
  </si>
  <si>
    <t>Commentaires divers 8</t>
  </si>
  <si>
    <t>Date de mise bas 9</t>
  </si>
  <si>
    <t>Nb d'agneaux 9</t>
  </si>
  <si>
    <t>Indice (en L) 9</t>
  </si>
  <si>
    <t>Durée de la lactation (en J) 9</t>
  </si>
  <si>
    <t>Qté de lait produit sur la lactation 10</t>
  </si>
  <si>
    <t>Date fin de la lactation 9</t>
  </si>
  <si>
    <t>Date début de la Lactation 9</t>
  </si>
  <si>
    <t>Commentaires divers 9</t>
  </si>
  <si>
    <t>Date de mise bas 10</t>
  </si>
  <si>
    <t>Nb d'agneaux 10</t>
  </si>
  <si>
    <t>Indice (en L) 10</t>
  </si>
  <si>
    <t>Durée de la lactation (en J) 10</t>
  </si>
  <si>
    <t>Date début de la Lactation 10</t>
  </si>
  <si>
    <t>Date fin de la lactation 10</t>
  </si>
  <si>
    <t>Commentaires divers 10</t>
  </si>
  <si>
    <t>Indice (en L) 3</t>
  </si>
  <si>
    <t xml:space="preserve">N° de brebis : </t>
  </si>
  <si>
    <t>Inventaire</t>
  </si>
  <si>
    <t xml:space="preserve">Cause de la sortie </t>
  </si>
  <si>
    <t>Précision</t>
  </si>
  <si>
    <t xml:space="preserve">Couleur </t>
  </si>
  <si>
    <t>Conformation mammaire</t>
  </si>
  <si>
    <t>N° travail mère</t>
  </si>
  <si>
    <t>N° travail grand-mère</t>
  </si>
  <si>
    <t>Lactation 1</t>
  </si>
  <si>
    <t>Lactation 2</t>
  </si>
  <si>
    <t>Nombre agneaux</t>
  </si>
  <si>
    <t xml:space="preserve">Indice </t>
  </si>
  <si>
    <t>Moyenne lactation</t>
  </si>
  <si>
    <t xml:space="preserve">Lactation max </t>
  </si>
  <si>
    <t>Note pour chaque critère</t>
  </si>
  <si>
    <t>Moyenne lactation corrigée</t>
  </si>
  <si>
    <t>Nombre d'agneaux</t>
  </si>
  <si>
    <t>02/05/94</t>
  </si>
  <si>
    <t>07/08/14</t>
  </si>
  <si>
    <t>vieille</t>
  </si>
  <si>
    <t>ferme</t>
  </si>
  <si>
    <t>clair</t>
  </si>
  <si>
    <t>petite</t>
  </si>
  <si>
    <t>agitée</t>
  </si>
  <si>
    <t>67654</t>
  </si>
  <si>
    <t>&lt;=formule</t>
  </si>
  <si>
    <t>SI( ESTVIDE(Inventaire!$A15);"";(Inventaire!$A15))</t>
  </si>
  <si>
    <t>420001</t>
  </si>
  <si>
    <t>02/05/93</t>
  </si>
  <si>
    <t>07/08/11</t>
  </si>
  <si>
    <t>trop moche</t>
  </si>
  <si>
    <t>trou du cul</t>
  </si>
  <si>
    <t>calme</t>
  </si>
  <si>
    <t>6766767</t>
  </si>
  <si>
    <t>450003</t>
  </si>
  <si>
    <t>04/03/12</t>
  </si>
  <si>
    <t>04/06/14</t>
  </si>
  <si>
    <t>huhd</t>
  </si>
  <si>
    <t>yooo</t>
  </si>
  <si>
    <t>weesshh</t>
  </si>
  <si>
    <t>grave</t>
  </si>
  <si>
    <t>meuf</t>
  </si>
  <si>
    <t>5656474</t>
  </si>
  <si>
    <t>prout</t>
  </si>
  <si>
    <t>bouh</t>
  </si>
  <si>
    <t>Date début de lactation</t>
  </si>
  <si>
    <t>Date fin de lactation</t>
  </si>
  <si>
    <t>Durée de la lactation (jours)</t>
  </si>
  <si>
    <t>Commentaire</t>
  </si>
  <si>
    <t>Lactation 3</t>
  </si>
  <si>
    <t>Médiane lactation corrigée</t>
  </si>
  <si>
    <t xml:space="preserve">Durée moyenne lactation </t>
  </si>
  <si>
    <t>Lactation 4</t>
  </si>
  <si>
    <t>Lactation 5</t>
  </si>
  <si>
    <t>Lactation 6</t>
  </si>
  <si>
    <t>Lactation 7</t>
  </si>
  <si>
    <t>Lactation 8</t>
  </si>
  <si>
    <t>Lactation 9</t>
  </si>
  <si>
    <t>Lactation 10</t>
  </si>
  <si>
    <t>ras</t>
  </si>
  <si>
    <t>bah</t>
  </si>
  <si>
    <t>décembre</t>
  </si>
  <si>
    <t>novembre</t>
  </si>
  <si>
    <t>juillet</t>
  </si>
  <si>
    <t>aout</t>
  </si>
  <si>
    <t>septembre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</si>
</sst>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20"/>
      <color theme="0"/>
      <name val="Andalus"/>
      <family val="1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5B9BD5"/>
        <bgColor theme="4"/>
      </patternFill>
    </fill>
    <fill>
      <patternFill patternType="solid">
        <fgColor rgb="FF5B9BD5"/>
        <bgColor theme="0" tint="-0.14999847407452621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theme="0"/>
      </left>
      <right/>
      <top/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3" borderId="0" xfId="0" applyFill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2" xfId="0" applyFont="1" applyFill="1" applyBorder="1" applyAlignment="1">
      <alignment horizontal="right" wrapText="1"/>
    </xf>
    <xf numFmtId="0" fontId="0" fillId="0" borderId="0" xfId="0" applyFont="1" applyFill="1" applyAlignment="1">
      <alignment horizontal="right" wrapText="1"/>
    </xf>
    <xf numFmtId="0" fontId="0" fillId="0" borderId="7" xfId="0" applyFont="1" applyFill="1" applyBorder="1" applyAlignment="1">
      <alignment horizontal="center" vertical="center" wrapText="1"/>
    </xf>
    <xf numFmtId="0" fontId="0" fillId="0" borderId="8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NumberFormat="1"/>
    <xf numFmtId="1" fontId="0" fillId="0" borderId="0" xfId="0" applyNumberFormat="1"/>
    <xf numFmtId="16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7" borderId="0" xfId="0" applyFill="1"/>
    <xf numFmtId="0" fontId="0" fillId="7" borderId="0" xfId="0" applyFill="1" applyAlignment="1">
      <alignment horizontal="left"/>
    </xf>
    <xf numFmtId="0" fontId="0" fillId="7" borderId="0" xfId="0" applyFill="1" applyBorder="1"/>
    <xf numFmtId="0" fontId="0" fillId="7" borderId="10" xfId="0" applyFill="1" applyBorder="1"/>
    <xf numFmtId="0" fontId="3" fillId="7" borderId="0" xfId="0" applyFont="1" applyFill="1"/>
    <xf numFmtId="0" fontId="5" fillId="0" borderId="0" xfId="0" applyFont="1" applyFill="1" applyAlignment="1">
      <alignment vertical="center"/>
    </xf>
    <xf numFmtId="0" fontId="0" fillId="0" borderId="0" xfId="0" applyFill="1"/>
    <xf numFmtId="2" fontId="0" fillId="0" borderId="0" xfId="0" applyNumberFormat="1" applyAlignment="1">
      <alignment vertical="center"/>
    </xf>
    <xf numFmtId="0" fontId="2" fillId="8" borderId="0" xfId="0" applyFont="1" applyFill="1" applyBorder="1" applyAlignment="1">
      <alignment horizontal="center" vertical="center"/>
    </xf>
    <xf numFmtId="3" fontId="0" fillId="9" borderId="0" xfId="0" applyNumberFormat="1" applyFont="1" applyFill="1" applyBorder="1" applyAlignment="1">
      <alignment horizontal="center" vertical="center" wrapText="1"/>
    </xf>
    <xf numFmtId="3" fontId="0" fillId="9" borderId="0" xfId="0" applyNumberFormat="1" applyFont="1" applyFill="1" applyBorder="1" applyAlignment="1">
      <alignment horizontal="center" wrapText="1"/>
    </xf>
    <xf numFmtId="0" fontId="2" fillId="4" borderId="0" xfId="0" applyFont="1" applyFill="1" applyBorder="1" applyAlignment="1">
      <alignment horizontal="center" vertical="center"/>
    </xf>
    <xf numFmtId="3" fontId="0" fillId="5" borderId="0" xfId="0" applyNumberFormat="1" applyFont="1" applyFill="1" applyBorder="1" applyAlignment="1">
      <alignment horizontal="center" vertical="center" wrapText="1"/>
    </xf>
    <xf numFmtId="3" fontId="0" fillId="5" borderId="0" xfId="0" applyNumberFormat="1" applyFont="1" applyFill="1" applyBorder="1" applyAlignment="1">
      <alignment horizontal="center" wrapText="1"/>
    </xf>
    <xf numFmtId="0" fontId="0" fillId="5" borderId="11" xfId="0" applyNumberFormat="1" applyFont="1" applyFill="1" applyBorder="1" applyAlignment="1">
      <alignment horizontal="center" vertical="center" wrapText="1"/>
    </xf>
    <xf numFmtId="0" fontId="0" fillId="5" borderId="11" xfId="0" applyNumberFormat="1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vertical="center"/>
    </xf>
    <xf numFmtId="0" fontId="0" fillId="5" borderId="4" xfId="0" applyNumberFormat="1" applyFont="1" applyFill="1" applyBorder="1" applyAlignment="1">
      <alignment horizontal="center" vertical="center" wrapText="1"/>
    </xf>
    <xf numFmtId="0" fontId="0" fillId="5" borderId="4" xfId="0" applyNumberFormat="1" applyFont="1" applyFill="1" applyBorder="1" applyAlignment="1">
      <alignment horizontal="center" wrapText="1"/>
    </xf>
    <xf numFmtId="0" fontId="2" fillId="4" borderId="5" xfId="0" applyFont="1" applyFill="1" applyBorder="1" applyAlignment="1">
      <alignment horizontal="center" vertical="center"/>
    </xf>
    <xf numFmtId="0" fontId="0" fillId="5" borderId="6" xfId="0" applyNumberFormat="1" applyFont="1" applyFill="1" applyBorder="1" applyAlignment="1">
      <alignment horizontal="center" vertical="center" wrapText="1"/>
    </xf>
    <xf numFmtId="0" fontId="0" fillId="5" borderId="6" xfId="0" applyNumberFormat="1" applyFont="1" applyFill="1" applyBorder="1" applyAlignment="1">
      <alignment horizontal="center" wrapText="1"/>
    </xf>
    <xf numFmtId="0" fontId="2" fillId="4" borderId="0" xfId="0" applyFont="1" applyFill="1" applyAlignment="1">
      <alignment horizontal="center" vertical="center"/>
    </xf>
    <xf numFmtId="0" fontId="0" fillId="5" borderId="0" xfId="0" applyNumberFormat="1" applyFont="1" applyFill="1" applyAlignment="1">
      <alignment horizontal="center" vertical="center" wrapText="1"/>
    </xf>
    <xf numFmtId="0" fontId="0" fillId="5" borderId="0" xfId="0" applyNumberFormat="1" applyFont="1" applyFill="1" applyAlignment="1">
      <alignment horizontal="center" wrapText="1"/>
    </xf>
    <xf numFmtId="0" fontId="2" fillId="0" borderId="0" xfId="0" applyFont="1" applyFill="1" applyAlignment="1">
      <alignment horizontal="center" vertical="center"/>
    </xf>
    <xf numFmtId="3" fontId="0" fillId="0" borderId="0" xfId="0" applyNumberFormat="1" applyFont="1" applyFill="1" applyAlignment="1">
      <alignment horizontal="center" vertical="center" wrapText="1"/>
    </xf>
    <xf numFmtId="3" fontId="0" fillId="0" borderId="0" xfId="0" applyNumberFormat="1" applyFont="1" applyFill="1" applyAlignment="1">
      <alignment horizontal="center" wrapText="1"/>
    </xf>
    <xf numFmtId="3" fontId="0" fillId="0" borderId="0" xfId="0" applyNumberFormat="1"/>
    <xf numFmtId="0" fontId="6" fillId="0" borderId="0" xfId="0" applyFont="1" applyFill="1" applyAlignment="1">
      <alignment horizontal="center" vertical="center"/>
    </xf>
    <xf numFmtId="0" fontId="0" fillId="0" borderId="0" xfId="0" applyAlignment="1"/>
    <xf numFmtId="0" fontId="0" fillId="0" borderId="0" xfId="0" applyFill="1" applyAlignment="1">
      <alignment horizontal="left"/>
    </xf>
    <xf numFmtId="14" fontId="0" fillId="7" borderId="0" xfId="0" applyNumberFormat="1" applyFill="1" applyAlignment="1">
      <alignment horizontal="left"/>
    </xf>
    <xf numFmtId="1" fontId="0" fillId="7" borderId="0" xfId="0" applyNumberFormat="1" applyFill="1" applyAlignment="1">
      <alignment horizontal="left"/>
    </xf>
    <xf numFmtId="2" fontId="0" fillId="7" borderId="0" xfId="0" applyNumberFormat="1" applyFill="1" applyAlignment="1">
      <alignment horizontal="left"/>
    </xf>
    <xf numFmtId="0" fontId="0" fillId="7" borderId="0" xfId="0" applyFont="1" applyFill="1"/>
    <xf numFmtId="0" fontId="0" fillId="0" borderId="0" xfId="0" applyFont="1" applyFill="1"/>
    <xf numFmtId="0" fontId="3" fillId="0" borderId="0" xfId="0" applyFont="1" applyFill="1"/>
    <xf numFmtId="14" fontId="0" fillId="0" borderId="0" xfId="0" applyNumberFormat="1" applyFill="1" applyAlignment="1">
      <alignment horizontal="left"/>
    </xf>
    <xf numFmtId="1" fontId="0" fillId="0" borderId="0" xfId="0" applyNumberFormat="1" applyFill="1" applyAlignment="1">
      <alignment horizontal="left"/>
    </xf>
    <xf numFmtId="2" fontId="0" fillId="0" borderId="0" xfId="0" applyNumberFormat="1" applyFill="1" applyAlignment="1">
      <alignment horizontal="left"/>
    </xf>
    <xf numFmtId="0" fontId="3" fillId="10" borderId="9" xfId="0" applyFont="1" applyFill="1" applyBorder="1"/>
    <xf numFmtId="1" fontId="0" fillId="10" borderId="9" xfId="0" applyNumberFormat="1" applyFill="1" applyBorder="1"/>
    <xf numFmtId="0" fontId="1" fillId="2" borderId="0" xfId="0" applyFont="1" applyFill="1" applyAlignment="1">
      <alignment horizontal="center"/>
    </xf>
    <xf numFmtId="0" fontId="4" fillId="6" borderId="0" xfId="0" applyFont="1" applyFill="1" applyAlignment="1">
      <alignment horizontal="center" vertical="center"/>
    </xf>
    <xf numFmtId="0" fontId="4" fillId="6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  <xf numFmtId="0" fontId="0" fillId="0" borderId="0" xfId="0" applyFont="1" applyFill="1" applyAlignment="1">
      <alignment horizontal="center" vertical="center" wrapText="1"/>
    </xf>
  </cellXfs>
  <cellStyles count="1">
    <cellStyle name="Normal" xfId="0" builtinId="0"/>
  </cellStyles>
  <dxfs count="6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relativeIndent="255" justifyLastLine="0" shrinkToFit="0" readingOrder="0"/>
    </dxf>
    <dxf>
      <border outline="0">
        <top style="medium">
          <color theme="1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rgb="FF5B9BD5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bottom" textRotation="0" wrapText="1" indent="0" relativeIndent="255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/>
        <right/>
        <top/>
        <bottom style="thin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textRotation="0" wrapText="1" indent="0" relativeIndent="255" justifyLastLine="0" shrinkToFit="0" readingOrder="0"/>
    </dxf>
    <dxf>
      <alignment horizontal="center" vertical="center" textRotation="0" wrapText="1" indent="0" relativeIndent="255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0.0"/>
    </dxf>
    <dxf>
      <numFmt numFmtId="0" formatCode="General"/>
    </dxf>
    <dxf>
      <alignment horizontal="center" vertical="center" textRotation="0" wrapText="0" indent="0" relativeIndent="255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1" formatCode="0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alignment horizontal="general" vertical="bottom" textRotation="0" wrapText="1" indent="0" relativeIndent="255" justifyLastLine="0" shrinkToFit="0" readingOrder="0"/>
    </dxf>
    <dxf>
      <numFmt numFmtId="0" formatCode="General"/>
    </dxf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4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sharedStrings" Target="sharedString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Ajouter une brebis à l'inventaire"/>
  <ax:ocxPr ax:name="Size" ax:value="6906;134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Ajouter une brebis à l'inventaire"/>
  <ax:ocxPr ax:name="Size" ax:value="6906;134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as%20info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eCle/Downloads/Copie%20de%20Projet2.4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opie%20de%20Projet2.7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eCle/Desktop/Cours/Postbac/Purpan/A2/Cas%20Info/Exemple%20calcul%20not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onctions"/>
      <sheetName val="Inventaire"/>
      <sheetName val="Données techniques"/>
      <sheetName val="Analyse des Résultats"/>
      <sheetName val="Aide à la sélection"/>
      <sheetName val="Feuil1"/>
      <sheetName val="cas info"/>
    </sheetNames>
    <sheetDataSet>
      <sheetData sheetId="0"/>
      <sheetData sheetId="1"/>
      <sheetData sheetId="2"/>
      <sheetData sheetId="3"/>
      <sheetData sheetId="4"/>
      <sheetData sheetId="5"/>
      <sheetData sheetId="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onctions"/>
      <sheetName val="Inventaire"/>
      <sheetName val="Données techniques"/>
      <sheetName val="Analyse des Résultats"/>
      <sheetName val="Aide à la sélection"/>
      <sheetName val="Paramètr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2">
          <cell r="G2">
            <v>1</v>
          </cell>
          <cell r="H2" t="str">
            <v>1 mois</v>
          </cell>
        </row>
        <row r="3">
          <cell r="H3" t="str">
            <v>2 mois</v>
          </cell>
        </row>
        <row r="4">
          <cell r="H4" t="str">
            <v>3 mois</v>
          </cell>
        </row>
        <row r="5">
          <cell r="H5" t="str">
            <v>4 mois</v>
          </cell>
        </row>
        <row r="6">
          <cell r="H6" t="str">
            <v>5 mois</v>
          </cell>
        </row>
        <row r="7">
          <cell r="H7" t="str">
            <v>6 mois</v>
          </cell>
        </row>
        <row r="8">
          <cell r="H8" t="str">
            <v>7 mois</v>
          </cell>
        </row>
        <row r="9">
          <cell r="H9" t="str">
            <v>8 mois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Fonctions"/>
      <sheetName val="Inventaire"/>
      <sheetName val="Données techniques"/>
      <sheetName val="Analyse des Résultats"/>
      <sheetName val="Aide à la sélection"/>
      <sheetName val="Feuil1"/>
    </sheetNames>
    <sheetDataSet>
      <sheetData sheetId="0"/>
      <sheetData sheetId="1">
        <row r="3">
          <cell r="A3" t="str">
            <v>20153</v>
          </cell>
        </row>
      </sheetData>
      <sheetData sheetId="2"/>
      <sheetData sheetId="3">
        <row r="2">
          <cell r="B2">
            <v>1</v>
          </cell>
        </row>
      </sheetData>
      <sheetData sheetId="4"/>
      <sheetData sheetId="5">
        <row r="2">
          <cell r="F2" t="str">
            <v>Janvier</v>
          </cell>
        </row>
        <row r="3">
          <cell r="F3" t="str">
            <v>Février</v>
          </cell>
        </row>
        <row r="4">
          <cell r="F4" t="str">
            <v>Mars</v>
          </cell>
        </row>
        <row r="5">
          <cell r="F5" t="str">
            <v>Avril</v>
          </cell>
        </row>
        <row r="6">
          <cell r="F6" t="str">
            <v>Mai</v>
          </cell>
        </row>
        <row r="7">
          <cell r="F7" t="str">
            <v>Juin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  <sheetName val="Exemple calcul note"/>
    </sheetNames>
    <sheetDataSet>
      <sheetData sheetId="0"/>
      <sheetData sheetId="1"/>
      <sheetData sheetId="2"/>
      <sheetData sheetId="3" refreshError="1"/>
    </sheetDataSet>
  </externalBook>
</externalLink>
</file>

<file path=xl/tables/table1.xml><?xml version="1.0" encoding="utf-8"?>
<table xmlns="http://schemas.openxmlformats.org/spreadsheetml/2006/main" id="2" name="Tableau2" displayName="Tableau2" ref="A2:Q100" insertRowShift="1" totalsRowShown="0">
  <sortState ref="A3:Q10000">
    <sortCondition ref="A13"/>
  </sortState>
  <tableColumns count="17">
    <tableColumn id="1" name="N° travail" dataDxfId="67"/>
    <tableColumn id="27" name="N° officiel"/>
    <tableColumn id="2" name="Date de naissance"/>
    <tableColumn id="3" name="Age" dataDxfId="66">
      <calculatedColumnFormula>IF(ISBLANK(Tableau2[[#This Row],[Date de naissance]]), "", DATEDIF(C3,TODAY(),"y")&amp;" ans et "&amp;DATEDIF(C3,TODAY(),"ym")&amp;" mois")</calculatedColumnFormula>
    </tableColumn>
    <tableColumn id="4" name="Date de sortie du troupeau"/>
    <tableColumn id="5" name="Cause de la sortie"/>
    <tableColumn id="33" name="Précision sortie"/>
    <tableColumn id="28" name="Origine"/>
    <tableColumn id="29" name="Précision Origine"/>
    <tableColumn id="6" name="Couleur"/>
    <tableColumn id="30" name="Précision couleur"/>
    <tableColumn id="7" name="Conformation mammaire "/>
    <tableColumn id="31" name="Précision conformation"/>
    <tableColumn id="8" name="Comportement"/>
    <tableColumn id="32" name="Précision comportement"/>
    <tableColumn id="9" name="N° travail de la mère"/>
    <tableColumn id="10" name="N° travail grand mè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65" displayName="Tableau65" ref="A2:CC100" totalsRowShown="0" headerRowDxfId="65">
  <autoFilter ref="A2:CC100"/>
  <tableColumns count="81">
    <tableColumn id="1" name="Brebis (n° de travail)" dataDxfId="64">
      <calculatedColumnFormula>IF( ISBLANK(Inventaire!#REF!),"",(Inventaire!#REF!))</calculatedColumnFormula>
    </tableColumn>
    <tableColumn id="2" name="Date de mise bas"/>
    <tableColumn id="3" name="Nb d'agneaux"/>
    <tableColumn id="4" name="Qté de lait produit sur la lactation"/>
    <tableColumn id="63" name="Date début de la Lactation" dataDxfId="63"/>
    <tableColumn id="62" name="Date fin de la lactation" dataDxfId="62"/>
    <tableColumn id="5" name="Durée de la lactation (en j)" dataDxfId="61">
      <calculatedColumnFormula>IF(OR(ISBLANK(E3),ISBLANK(F3)),"",Tableau65[[#This Row],[Date fin de la lactation]]-Tableau65[[#This Row],[Date début de la Lactation]])</calculatedColumnFormula>
    </tableColumn>
    <tableColumn id="6" name="Indice (en L)" dataDxfId="60">
      <calculatedColumnFormula>IF(OR(ISBLANK(E3)),"",(229*D3)/G3)</calculatedColumnFormula>
    </tableColumn>
    <tableColumn id="7" name="Commentaires divers"/>
    <tableColumn id="8" name="Date de mise bas 2"/>
    <tableColumn id="9" name="Nb d'agneaux 2"/>
    <tableColumn id="10" name="Qté de lait produit sur la lactation 2"/>
    <tableColumn id="65" name="Date début de la Lactation 2" dataDxfId="59"/>
    <tableColumn id="66" name="Date fin de la lactation 2" dataDxfId="58"/>
    <tableColumn id="11" name="Durée de la lactation (en j) 2" dataDxfId="57">
      <calculatedColumnFormula>IF(OR(ISBLANK(M3),ISBLANK(N3)),"",Tableau65[[#This Row],[Date fin de la lactation 2]]-Tableau65[[#This Row],[Date début de la Lactation 2]])</calculatedColumnFormula>
    </tableColumn>
    <tableColumn id="12" name="Indice (en L) 2" dataDxfId="56">
      <calculatedColumnFormula>IF(OR(ISBLANK(M3),ISBLANK(N3)),"",(229*L3)/O3)</calculatedColumnFormula>
    </tableColumn>
    <tableColumn id="13" name="Commentaires divers 2"/>
    <tableColumn id="14" name="Date de mise bas 3"/>
    <tableColumn id="15" name="Nb d'agneaux 3"/>
    <tableColumn id="16" name="Qté de lait produit sur la lactation 3"/>
    <tableColumn id="68" name="Date début de la Lactation 3"/>
    <tableColumn id="67" name="Date fin de la lactation 3"/>
    <tableColumn id="17" name="Durée de la lactation (en j) 3" dataDxfId="55">
      <calculatedColumnFormula>IF(OR(ISBLANK(U3),ISBLANK(V3)),"",Tableau65[[#This Row],[Date fin de la lactation 3]]-Tableau65[[#This Row],[Date début de la Lactation 3]])</calculatedColumnFormula>
    </tableColumn>
    <tableColumn id="18" name="Indice (en L) 3" dataDxfId="54">
      <calculatedColumnFormula>IF(OR(ISBLANK(U3),ISBLANK(V3)),"",(229*T3)/W3)</calculatedColumnFormula>
    </tableColumn>
    <tableColumn id="19" name="Commentaires divers 3"/>
    <tableColumn id="20" name="Date de mise bas 4"/>
    <tableColumn id="21" name="Nb d'agneaux 4"/>
    <tableColumn id="22" name="Qté de lait produit sur la lactation 4"/>
    <tableColumn id="83" name="Date début de la Lactation 4"/>
    <tableColumn id="69" name="Date fin de la lactation 4"/>
    <tableColumn id="23" name="Durée de la lactation (en j) 4" dataDxfId="53">
      <calculatedColumnFormula>IF(OR(ISBLANK(AC3),ISBLANK(AD3)),"",Tableau65[[#This Row],[Date fin de la lactation 4]]-Tableau65[[#This Row],[Date début de la Lactation 4]])</calculatedColumnFormula>
    </tableColumn>
    <tableColumn id="24" name="Indice (en L) 4" dataDxfId="52">
      <calculatedColumnFormula>IF(OR(ISBLANK(AC3),ISBLANK(AD3)),"",(229*AB3)/AE3)</calculatedColumnFormula>
    </tableColumn>
    <tableColumn id="25" name="Commentaires divers 4"/>
    <tableColumn id="26" name="Date de mise bas 5"/>
    <tableColumn id="27" name="Nb d'agneaux 5"/>
    <tableColumn id="28" name="Qté de lait produit sur la lactation 5"/>
    <tableColumn id="71" name="Date début de la Lactation 5"/>
    <tableColumn id="70" name="Date fin de la Lactation 5"/>
    <tableColumn id="29" name="Durée de la lactation (en j) 5" dataDxfId="51">
      <calculatedColumnFormula>IF(OR(ISBLANK(AK3),ISBLANK(AL3)),"",Tableau65[[#This Row],[Date fin de la Lactation 5]]-Tableau65[[#This Row],[Date début de la Lactation 5]])</calculatedColumnFormula>
    </tableColumn>
    <tableColumn id="30" name="Indice (en L) 5" dataDxfId="50">
      <calculatedColumnFormula>IF(OR(ISBLANK(M2),ISBLANK(N2)),"",(229*L2)/O2)</calculatedColumnFormula>
    </tableColumn>
    <tableColumn id="31" name="Commentaires divers 5"/>
    <tableColumn id="32" name="Date de mise bas 6"/>
    <tableColumn id="33" name="Nb d'agneaux 6"/>
    <tableColumn id="34" name="Qté de lait produit sur la lactation 6"/>
    <tableColumn id="73" name="Date début de la Lactation 6"/>
    <tableColumn id="72" name="Date fin de la lactation 6"/>
    <tableColumn id="35" name="Durée de la lactation (en j) 6" dataDxfId="49">
      <calculatedColumnFormula>IF(OR(ISBLANK(AS3),ISBLANK(AT3)),"",Tableau65[[#This Row],[Date fin de la lactation 6]]-Tableau65[[#This Row],[Date début de la Lactation 6]])</calculatedColumnFormula>
    </tableColumn>
    <tableColumn id="36" name="Indice (en L) 6" dataDxfId="48">
      <calculatedColumnFormula>IF(OR(ISBLANK(AS3),ISBLANK(AT3)),"",(229*AR3)/AU3)</calculatedColumnFormula>
    </tableColumn>
    <tableColumn id="37" name="Commentaires divers31"/>
    <tableColumn id="38" name="Date de mise bas 7"/>
    <tableColumn id="39" name="Nb d'agneaux 7"/>
    <tableColumn id="40" name="Qté de lait produit sur la lactation 7"/>
    <tableColumn id="74" name="Date début de la Lactation 7"/>
    <tableColumn id="75" name="Date fin de la lactation 7"/>
    <tableColumn id="41" name="Durée de la lactation (en j) 7" dataDxfId="47">
      <calculatedColumnFormula>IF(OR(ISBLANK(BA3),ISBLANK(BB3)),"",Tableau65[[#This Row],[Date fin de la lactation 7]]-Tableau65[[#This Row],[Date début de la Lactation 7]])</calculatedColumnFormula>
    </tableColumn>
    <tableColumn id="42" name="Indice (en L) 7" dataDxfId="46">
      <calculatedColumnFormula>IF(OR(ISBLANK(BA3),ISBLANK(BB3)),"",(229*AZ3)/BC3)</calculatedColumnFormula>
    </tableColumn>
    <tableColumn id="43" name="Commentaires divers 7"/>
    <tableColumn id="44" name="Date de mise bas 8"/>
    <tableColumn id="45" name="Nb d'agneaux 8"/>
    <tableColumn id="46" name="Qté de lait produit sur la lactation 8"/>
    <tableColumn id="77" name="Date début de la Lactation 8"/>
    <tableColumn id="76" name="Date fin de la lactation 8"/>
    <tableColumn id="47" name="Durée de la lactation (en j) 8" dataDxfId="45">
      <calculatedColumnFormula>IF(OR(ISBLANK(BI3),ISBLANK(BJ3)),"",Tableau65[[#This Row],[Date fin de la lactation 8]]-Tableau65[[#This Row],[Date début de la Lactation 8]])</calculatedColumnFormula>
    </tableColumn>
    <tableColumn id="48" name="Indice (en L) 8" dataDxfId="44">
      <calculatedColumnFormula>IF(OR(ISBLANK(BI3),ISBLANK(BJ3)),"",(229*BH3)/BK3)</calculatedColumnFormula>
    </tableColumn>
    <tableColumn id="49" name="Commentaires divers 8"/>
    <tableColumn id="50" name="Date de mise bas 9"/>
    <tableColumn id="51" name="Nb d'agneaux 9"/>
    <tableColumn id="52" name="Qté de lait produit sur la lactation 9"/>
    <tableColumn id="79" name="Date début de la Lactation 9"/>
    <tableColumn id="78" name="Date fin de la lactation 9"/>
    <tableColumn id="53" name="Durée de la lactation (en J) 9" dataDxfId="43">
      <calculatedColumnFormula>IF(OR(ISBLANK(BQ3),ISBLANK(BR3)),"",Tableau65[[#This Row],[Date fin de la lactation 9]]-Tableau65[[#This Row],[Date début de la Lactation 9]])</calculatedColumnFormula>
    </tableColumn>
    <tableColumn id="54" name="Indice (en L) 9" dataDxfId="42">
      <calculatedColumnFormula>IF(OR(ISBLANK(BQ3),ISBLANK(BR3)),"",(229*BP3)/BS3)</calculatedColumnFormula>
    </tableColumn>
    <tableColumn id="55" name="Commentaires divers 9"/>
    <tableColumn id="56" name="Date de mise bas 10"/>
    <tableColumn id="57" name="Nb d'agneaux 10"/>
    <tableColumn id="58" name="Qté de lait produit sur la lactation 10"/>
    <tableColumn id="81" name="Date début de la Lactation 10"/>
    <tableColumn id="80" name="Date fin de la lactation 10"/>
    <tableColumn id="59" name="Durée de la lactation (en J) 10" dataDxfId="41">
      <calculatedColumnFormula>IF(OR(ISBLANK(BY3),ISBLANK(BZ3)),"",Tableau65[[#This Row],[Date fin de la lactation 10]]-Tableau65[[#This Row],[Date début de la Lactation 10]])</calculatedColumnFormula>
    </tableColumn>
    <tableColumn id="60" name="Indice (en L) 10" dataDxfId="40">
      <calculatedColumnFormula>IF(OR(ISBLANK(BY3),ISBLANK(BZ3)),"",(229*BX3)/CA3)</calculatedColumnFormula>
    </tableColumn>
    <tableColumn id="61" name="Commentaires divers 1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H557" totalsRowShown="0" headerRowDxfId="39">
  <autoFilter ref="A1:H557"/>
  <tableColumns count="8">
    <tableColumn id="1" name="Brebis (n° de travail)" dataDxfId="38">
      <calculatedColumnFormula>IF( ISBLANK(Inventaire!#REF!),"",(Inventaire!#REF!))</calculatedColumnFormula>
    </tableColumn>
    <tableColumn id="2" name="Nb moyen d'agneaux" dataDxfId="37">
      <calculatedColumnFormula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calculatedColumnFormula>
    </tableColumn>
    <tableColumn id="3" name="Moyenne lactations" dataDxfId="36">
      <calculatedColumnFormula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calculatedColumnFormula>
    </tableColumn>
    <tableColumn id="4" name="Médiane lactations" dataDxfId="35">
      <calculatedColumnFormula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calculatedColumnFormula>
    </tableColumn>
    <tableColumn id="5" name="Moyenne lactations corrigée" dataDxfId="34">
      <calculatedColumnFormula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calculatedColumnFormula>
    </tableColumn>
    <tableColumn id="6" name="Médiane lactations corrigée" dataDxfId="33">
      <calculatedColumnFormula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calculatedColumnFormula>
    </tableColumn>
    <tableColumn id="7" name="Lactation maximale (L)" dataDxfId="32">
      <calculatedColumnFormula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calculatedColumnFormula>
    </tableColumn>
    <tableColumn id="8" name="Durée moyenne lactation (en jours)" dataDxfId="31">
      <calculatedColumnFormula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ableau34" displayName="Tableau34" ref="M1:N10" totalsRowShown="0" headerRowDxfId="30" dataDxfId="29">
  <autoFilter ref="M1:N10"/>
  <tableColumns count="2">
    <tableColumn id="1" name="Données quali" dataDxfId="28"/>
    <tableColumn id="2" name="Bonus ou malus" dataDxfId="27"/>
  </tableColumns>
  <tableStyleInfo name="TableStyleMedium16" showFirstColumn="0" showLastColumn="0" showRowStripes="1" showColumnStripes="0"/>
</table>
</file>

<file path=xl/tables/table5.xml><?xml version="1.0" encoding="utf-8"?>
<table xmlns="http://schemas.openxmlformats.org/spreadsheetml/2006/main" id="6" name="Tableau4" displayName="Tableau4" ref="A2:K9" insertRowShift="1" totalsRowShown="0" headerRowDxfId="26" dataDxfId="25" tableBorderDxfId="24">
  <autoFilter ref="A2:K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name="N° de travail" dataDxfId="23"/>
    <tableColumn id="2" name="Âge" dataDxfId="22"/>
    <tableColumn id="3" name="Moyenne  lactation" dataDxfId="21"/>
    <tableColumn id="4" name="Moyenne lactation (corrigée)" dataDxfId="20"/>
    <tableColumn id="5" name="Nombre moyen d'agneaux" dataDxfId="19"/>
    <tableColumn id="6" name="Année vide" dataDxfId="18"/>
    <tableColumn id="7" name="Note grand-mère" dataDxfId="17"/>
    <tableColumn id="8" name="Comportement" dataDxfId="16"/>
    <tableColumn id="9" name="Mamelle" dataDxfId="15"/>
    <tableColumn id="10" name="Origine" dataDxfId="14"/>
    <tableColumn id="11" name="Note totale" dataDxfId="1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7" name="Tableau6" displayName="Tableau6" ref="A17:K50" insertRowShift="1" totalsRowShown="0" headerRowDxfId="12" dataDxfId="11">
  <autoFilter ref="A17:K50"/>
  <tableColumns count="11">
    <tableColumn id="1" name="N° de travail" dataDxfId="10">
      <calculatedColumnFormula>IF(ISBLANK(Inventaire!#REF!),"",Inventaire!#REF!)</calculatedColumnFormula>
    </tableColumn>
    <tableColumn id="12" name="Age" dataDxfId="9"/>
    <tableColumn id="13" name="Moyenne lactation" dataDxfId="8">
      <calculatedColumnFormula>IF(ISERROR(('Analyse des Résultats'!C2*'Aide à la sélection'!C5)/'Aide à la sélection'!C4),"",(('Analyse des Résultats'!C2*'Aide à la sélection'!C5)/'Aide à la sélection'!C4))</calculatedColumnFormula>
    </tableColumn>
    <tableColumn id="14" name="Moyenne lactation corrigée" dataDxfId="7">
      <calculatedColumnFormula>IF(ISERROR(('Analyse des Résultats'!D2*'Aide à la sélection'!D5)/'Aide à la sélection'!D4),"",(('Analyse des Résultats'!D2*'Aide à la sélection'!D5)/'Aide à la sélection'!D4))</calculatedColumnFormula>
    </tableColumn>
    <tableColumn id="15" name="Nombre d'agneaux" dataDxfId="6">
      <calculatedColumnFormula>IF(ISERROR(('Analyse des Résultats'!B2*'Aide à la sélection'!E5)/'Aide à la sélection'!E4),"",(('Analyse des Résultats'!B2*'Aide à la sélection'!E5)/'Aide à la sélection'!E4))</calculatedColumnFormula>
    </tableColumn>
    <tableColumn id="16" name="Année vide" dataDxfId="5"/>
    <tableColumn id="17" name="Note grand-mère" dataDxfId="4"/>
    <tableColumn id="18" name="Comportement" dataDxfId="3"/>
    <tableColumn id="19" name="Mamelle" dataDxfId="2">
      <calculatedColumnFormula>IF(ISBLANK(Inventaire!#REF!),"",IF(Inventaire!#REF!="Rien à signaler",'Aide à la sélection'!I6,-'Aide à la sélection'!I6))</calculatedColumnFormula>
    </tableColumn>
    <tableColumn id="20" name="Origine" dataDxfId="1"/>
    <tableColumn id="21" name="Note total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O83"/>
  <sheetViews>
    <sheetView topLeftCell="A16" workbookViewId="0">
      <selection activeCell="E19" sqref="E19"/>
    </sheetView>
  </sheetViews>
  <sheetFormatPr baseColWidth="10" defaultRowHeight="15"/>
  <cols>
    <col min="1" max="1" width="16.7109375" bestFit="1" customWidth="1"/>
    <col min="3" max="3" width="25" bestFit="1" customWidth="1"/>
    <col min="4" max="4" width="25.5703125" bestFit="1" customWidth="1"/>
    <col min="6" max="6" width="25.85546875" bestFit="1" customWidth="1"/>
    <col min="7" max="7" width="18" customWidth="1"/>
    <col min="9" max="9" width="25.85546875" bestFit="1" customWidth="1"/>
    <col min="10" max="10" width="17.42578125" bestFit="1" customWidth="1"/>
    <col min="12" max="12" width="25.85546875" bestFit="1" customWidth="1"/>
    <col min="15" max="15" width="25.85546875" bestFit="1" customWidth="1"/>
  </cols>
  <sheetData>
    <row r="1" spans="1:14">
      <c r="A1" t="s">
        <v>91</v>
      </c>
      <c r="B1" s="9">
        <f ca="1">TODAY()</f>
        <v>42075</v>
      </c>
    </row>
    <row r="9" spans="1:14" ht="33.75" customHeight="1">
      <c r="C9" s="59" t="s">
        <v>38</v>
      </c>
      <c r="D9" s="59"/>
      <c r="E9" s="59"/>
      <c r="F9" s="59"/>
      <c r="G9" s="59"/>
      <c r="H9" s="59"/>
      <c r="I9" s="59"/>
      <c r="J9" s="59"/>
      <c r="K9" s="59"/>
      <c r="L9" s="59"/>
      <c r="M9" s="59"/>
      <c r="N9" s="59"/>
    </row>
    <row r="10" spans="1:14"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4"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14"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</row>
    <row r="20" spans="1:14">
      <c r="C20" s="57" t="s">
        <v>182</v>
      </c>
      <c r="D20" s="58">
        <v>32</v>
      </c>
    </row>
    <row r="22" spans="1:14">
      <c r="A22" s="60" t="s">
        <v>183</v>
      </c>
      <c r="C22" s="16" t="s">
        <v>1</v>
      </c>
      <c r="D22" s="17" t="str">
        <f>VLOOKUP(D20,inv,3,FALSE)</f>
        <v>02/05/94</v>
      </c>
      <c r="E22" s="18"/>
      <c r="F22" s="19"/>
      <c r="H22" s="20" t="s">
        <v>18</v>
      </c>
      <c r="I22" s="16"/>
    </row>
    <row r="23" spans="1:14">
      <c r="A23" s="60"/>
      <c r="C23" s="16" t="s">
        <v>2</v>
      </c>
      <c r="D23" s="17" t="str">
        <f ca="1">VLOOKUP(D20,inv,4,FALSE)</f>
        <v>20 ans et 10 mois</v>
      </c>
      <c r="E23" s="18"/>
      <c r="F23" s="19"/>
      <c r="H23" s="16" t="s">
        <v>19</v>
      </c>
      <c r="I23" s="16" t="e">
        <f>VLOOKUP(D20,inv,31,FALSE)</f>
        <v>#REF!</v>
      </c>
    </row>
    <row r="24" spans="1:14">
      <c r="A24" s="60"/>
      <c r="C24" s="16" t="s">
        <v>4</v>
      </c>
      <c r="D24" s="16" t="str">
        <f>VLOOKUP(D20,inv,5,FALSE)</f>
        <v>07/08/14</v>
      </c>
      <c r="E24" s="18"/>
      <c r="F24" s="19"/>
      <c r="H24" s="16" t="s">
        <v>20</v>
      </c>
      <c r="I24" s="16" t="e">
        <f>VLOOKUP(D20,inv,32,FALSE)</f>
        <v>#REF!</v>
      </c>
    </row>
    <row r="25" spans="1:14">
      <c r="A25" s="60"/>
      <c r="C25" s="16" t="s">
        <v>184</v>
      </c>
      <c r="D25" s="16" t="str">
        <f>VLOOKUP(D20,inv,6,FALSE)</f>
        <v>Réforme vieillesse</v>
      </c>
      <c r="E25" s="18" t="s">
        <v>185</v>
      </c>
      <c r="F25" s="19" t="str">
        <f>VLOOKUP(D20,inv,7,FALSE)</f>
        <v>vieille</v>
      </c>
    </row>
    <row r="26" spans="1:14">
      <c r="A26" s="60"/>
      <c r="C26" s="16" t="s">
        <v>67</v>
      </c>
      <c r="D26" s="16" t="str">
        <f>VLOOKUP(D20,inv,8,FALSE)</f>
        <v>Naissance sur l'exploitation</v>
      </c>
      <c r="E26" s="18" t="s">
        <v>185</v>
      </c>
      <c r="F26" s="19" t="str">
        <f>VLOOKUP(D20,inv,9,FALSE)</f>
        <v>ferme</v>
      </c>
    </row>
    <row r="27" spans="1:14">
      <c r="A27" s="60"/>
      <c r="C27" s="16" t="s">
        <v>186</v>
      </c>
      <c r="D27" s="16" t="str">
        <f>VLOOKUP(D20,inv,10,FALSE)</f>
        <v>Marron</v>
      </c>
      <c r="E27" s="18" t="s">
        <v>185</v>
      </c>
      <c r="F27" s="19" t="str">
        <f>VLOOKUP(D20,inv,11,FALSE)</f>
        <v>clair</v>
      </c>
    </row>
    <row r="28" spans="1:14">
      <c r="A28" s="60"/>
      <c r="C28" s="16" t="s">
        <v>187</v>
      </c>
      <c r="D28" s="16" t="str">
        <f>VLOOKUP(D20,inv,12,FALSE)</f>
        <v>Défaut mineur</v>
      </c>
      <c r="E28" s="18" t="s">
        <v>185</v>
      </c>
      <c r="F28" s="19" t="str">
        <f>VLOOKUP(D20,inv,13,FALSE)</f>
        <v>petite</v>
      </c>
    </row>
    <row r="29" spans="1:14">
      <c r="A29" s="60"/>
      <c r="C29" s="16" t="s">
        <v>7</v>
      </c>
      <c r="D29" s="16" t="str">
        <f>VLOOKUP(D20,inv,14,FALSE)</f>
        <v>Défaut mineur</v>
      </c>
      <c r="E29" s="18" t="s">
        <v>185</v>
      </c>
      <c r="F29" s="19" t="str">
        <f>VLOOKUP(D20,inv,15,FALSE)</f>
        <v>agitée</v>
      </c>
    </row>
    <row r="30" spans="1:14">
      <c r="A30" s="60"/>
      <c r="C30" s="16" t="s">
        <v>188</v>
      </c>
      <c r="D30" s="17" t="str">
        <f>VLOOKUP(D20,inv,16,FALSE)</f>
        <v>67654</v>
      </c>
      <c r="E30" s="18"/>
      <c r="F30" s="19"/>
    </row>
    <row r="31" spans="1:14">
      <c r="A31" s="60"/>
      <c r="C31" s="16" t="s">
        <v>189</v>
      </c>
      <c r="D31" s="17">
        <f>VLOOKUP(D20,inv,17,FALSE)</f>
        <v>0</v>
      </c>
      <c r="E31" s="18"/>
      <c r="F31" s="19"/>
    </row>
    <row r="32" spans="1:14" ht="26.25">
      <c r="A32" s="21"/>
    </row>
    <row r="33" spans="1:15" ht="26.25">
      <c r="A33" s="21"/>
    </row>
    <row r="34" spans="1:15" ht="15" customHeight="1">
      <c r="A34" s="61" t="s">
        <v>13</v>
      </c>
      <c r="C34" s="20" t="s">
        <v>190</v>
      </c>
      <c r="F34" s="20" t="s">
        <v>191</v>
      </c>
      <c r="I34" s="20" t="s">
        <v>231</v>
      </c>
      <c r="J34" s="52"/>
      <c r="L34" s="22"/>
      <c r="M34" s="22"/>
    </row>
    <row r="35" spans="1:15" ht="15" customHeight="1">
      <c r="A35" s="61"/>
      <c r="C35" s="16" t="s">
        <v>11</v>
      </c>
      <c r="D35" s="17" t="str">
        <f>VLOOKUP(D20,dte,2,FALSE)</f>
        <v>Mars</v>
      </c>
      <c r="E35" s="22"/>
      <c r="F35" s="16" t="s">
        <v>11</v>
      </c>
      <c r="G35" s="17" t="str">
        <f>VLOOKUP($D$20,dte,10,FALSE)</f>
        <v>Juin</v>
      </c>
      <c r="H35" s="22"/>
      <c r="I35" s="16" t="s">
        <v>11</v>
      </c>
      <c r="J35" s="51" t="str">
        <f>VLOOKUP($D$20,dte,18,FALSE)</f>
        <v>Mai</v>
      </c>
      <c r="L35" s="22"/>
      <c r="M35" s="22"/>
      <c r="N35" s="22"/>
      <c r="O35" s="22"/>
    </row>
    <row r="36" spans="1:15" ht="15" customHeight="1">
      <c r="A36" s="61"/>
      <c r="C36" s="16" t="s">
        <v>192</v>
      </c>
      <c r="D36" s="17">
        <f>VLOOKUP(D20,dte,3,FALSE)</f>
        <v>3</v>
      </c>
      <c r="E36" s="22"/>
      <c r="F36" s="16" t="s">
        <v>192</v>
      </c>
      <c r="G36" s="17">
        <f>VLOOKUP($D$20,dte,11,FALSE)</f>
        <v>5</v>
      </c>
      <c r="H36" s="22"/>
      <c r="I36" s="16" t="s">
        <v>192</v>
      </c>
      <c r="J36" s="51">
        <f>VLOOKUP($D$20,dte,19,FALSE)</f>
        <v>0</v>
      </c>
      <c r="L36" s="22"/>
      <c r="M36" s="47"/>
      <c r="N36" s="22"/>
      <c r="O36" s="22"/>
    </row>
    <row r="37" spans="1:15" ht="15" customHeight="1">
      <c r="A37" s="61"/>
      <c r="C37" s="16" t="s">
        <v>12</v>
      </c>
      <c r="D37" s="17">
        <f>VLOOKUP(D20,dte,4,FALSE)</f>
        <v>24</v>
      </c>
      <c r="E37" s="22"/>
      <c r="F37" s="16" t="s">
        <v>12</v>
      </c>
      <c r="G37" s="17">
        <f>VLOOKUP($D$20,dte,12,FALSE)</f>
        <v>67</v>
      </c>
      <c r="H37" s="22"/>
      <c r="I37" s="16" t="s">
        <v>12</v>
      </c>
      <c r="J37" s="51">
        <f>VLOOKUP($D$20,dte,20,FALSE)</f>
        <v>0</v>
      </c>
      <c r="L37" s="22"/>
      <c r="M37" s="47"/>
      <c r="N37" s="22"/>
      <c r="O37" s="22"/>
    </row>
    <row r="38" spans="1:15" ht="15" customHeight="1">
      <c r="A38" s="61"/>
      <c r="C38" s="16" t="s">
        <v>227</v>
      </c>
      <c r="D38" s="48">
        <f>VLOOKUP(D20,dte,5,FALSE)</f>
        <v>40701</v>
      </c>
      <c r="E38" s="22"/>
      <c r="F38" s="16" t="s">
        <v>227</v>
      </c>
      <c r="G38" s="17">
        <f>VLOOKUP($D$20,dte,13,FALSE)</f>
        <v>40641</v>
      </c>
      <c r="H38" s="22"/>
      <c r="I38" s="16" t="s">
        <v>227</v>
      </c>
      <c r="J38" s="51">
        <f>VLOOKUP($D$20,dte,21,FALSE)</f>
        <v>0</v>
      </c>
      <c r="L38" s="22"/>
      <c r="M38" s="47"/>
      <c r="N38" s="22"/>
      <c r="O38" s="22"/>
    </row>
    <row r="39" spans="1:15" ht="15" customHeight="1">
      <c r="A39" s="61"/>
      <c r="C39" s="16" t="s">
        <v>228</v>
      </c>
      <c r="D39" s="48">
        <f>VLOOKUP(D20,dte,6,FALSE)</f>
        <v>41826</v>
      </c>
      <c r="E39" s="22"/>
      <c r="F39" s="16" t="s">
        <v>228</v>
      </c>
      <c r="G39" s="17">
        <f>VLOOKUP($D$20,dte,14,FALSE)</f>
        <v>42132</v>
      </c>
      <c r="H39" s="47"/>
      <c r="I39" s="16" t="s">
        <v>228</v>
      </c>
      <c r="J39" s="51">
        <f>VLOOKUP($D$20,dte,22,FALSE)</f>
        <v>0</v>
      </c>
      <c r="L39" s="22"/>
      <c r="M39" s="47"/>
      <c r="N39" s="22"/>
      <c r="O39" s="47"/>
    </row>
    <row r="40" spans="1:15" ht="15" customHeight="1">
      <c r="A40" s="61"/>
      <c r="C40" s="16" t="s">
        <v>229</v>
      </c>
      <c r="D40" s="49">
        <f>VLOOKUP(D20,dte,7,FALSE)</f>
        <v>1125</v>
      </c>
      <c r="E40" s="22"/>
      <c r="F40" s="16" t="s">
        <v>229</v>
      </c>
      <c r="G40" s="17">
        <f>VLOOKUP($D$20,dte,15,FALSE)</f>
        <v>1491</v>
      </c>
      <c r="H40" s="22"/>
      <c r="I40" s="16" t="s">
        <v>229</v>
      </c>
      <c r="J40" s="51" t="str">
        <f>VLOOKUP($D$20,dte,23,FALSE)</f>
        <v/>
      </c>
      <c r="L40" s="22"/>
      <c r="M40" s="22"/>
      <c r="N40" s="22"/>
      <c r="O40" s="22"/>
    </row>
    <row r="41" spans="1:15" ht="23.25" customHeight="1">
      <c r="A41" s="61"/>
      <c r="C41" s="16" t="s">
        <v>193</v>
      </c>
      <c r="D41" s="50">
        <f>VLOOKUP(D20,dte,8,FALSE)</f>
        <v>4.8853333333333335</v>
      </c>
      <c r="F41" s="16" t="s">
        <v>193</v>
      </c>
      <c r="G41" s="17">
        <f>VLOOKUP($D$20,dte,16,FALSE)</f>
        <v>10.290409121395037</v>
      </c>
      <c r="I41" s="16" t="s">
        <v>193</v>
      </c>
      <c r="J41" s="51" t="str">
        <f>VLOOKUP($D$20,dte,24,FALSE)</f>
        <v/>
      </c>
      <c r="L41" s="22"/>
      <c r="M41" s="22"/>
    </row>
    <row r="42" spans="1:15" ht="23.25" customHeight="1">
      <c r="A42" s="61"/>
      <c r="C42" s="16" t="s">
        <v>230</v>
      </c>
      <c r="D42" s="17" t="str">
        <f>VLOOKUP(D20,dte,9,FALSE)</f>
        <v>prout</v>
      </c>
      <c r="F42" s="16" t="s">
        <v>230</v>
      </c>
      <c r="G42" s="17" t="str">
        <f>VLOOKUP($D$20,dte,17,FALSE)</f>
        <v>ras</v>
      </c>
      <c r="I42" s="16" t="s">
        <v>230</v>
      </c>
      <c r="J42" s="51" t="str">
        <f>VLOOKUP($D$20,dte,25,FALSE)</f>
        <v>ras</v>
      </c>
      <c r="L42" s="22"/>
      <c r="M42" s="22"/>
    </row>
    <row r="43" spans="1:15">
      <c r="A43" s="61"/>
      <c r="J43" s="22"/>
      <c r="K43" s="22"/>
      <c r="L43" s="22"/>
      <c r="M43" s="22"/>
      <c r="N43" s="22"/>
      <c r="O43" s="22"/>
    </row>
    <row r="44" spans="1:15">
      <c r="A44" s="61"/>
      <c r="C44" s="20" t="s">
        <v>234</v>
      </c>
      <c r="F44" s="20" t="s">
        <v>235</v>
      </c>
      <c r="I44" s="20" t="s">
        <v>236</v>
      </c>
      <c r="K44" s="22"/>
      <c r="L44" s="53"/>
      <c r="M44" s="22"/>
      <c r="N44" s="22"/>
      <c r="O44" s="22"/>
    </row>
    <row r="45" spans="1:15">
      <c r="A45" s="61"/>
      <c r="C45" s="16" t="s">
        <v>11</v>
      </c>
      <c r="D45" s="17" t="str">
        <f>VLOOKUP($D$20,dte,26,FALSE)</f>
        <v>Janvier</v>
      </c>
      <c r="F45" s="16" t="s">
        <v>11</v>
      </c>
      <c r="G45" s="17" t="str">
        <f>VLOOKUP($D$20,dte,34,FALSE)</f>
        <v>décembre</v>
      </c>
      <c r="I45" s="16" t="s">
        <v>11</v>
      </c>
      <c r="J45" s="17" t="str">
        <f>VLOOKUP($D$20,dte,42,FALSE)</f>
        <v>novembre</v>
      </c>
      <c r="K45" s="22"/>
      <c r="L45" s="22"/>
      <c r="M45" s="47"/>
      <c r="N45" s="22"/>
      <c r="O45" s="22"/>
    </row>
    <row r="46" spans="1:15">
      <c r="A46" s="61"/>
      <c r="C46" s="16" t="s">
        <v>192</v>
      </c>
      <c r="D46" s="17">
        <f>VLOOKUP($D$20,dte,27,FALSE)</f>
        <v>0</v>
      </c>
      <c r="F46" s="16" t="s">
        <v>192</v>
      </c>
      <c r="G46" s="17">
        <f>VLOOKUP($D$20,dte,35,FALSE)</f>
        <v>0</v>
      </c>
      <c r="I46" s="16" t="s">
        <v>192</v>
      </c>
      <c r="J46" s="17">
        <f>VLOOKUP($D$20,dte,43,FALSE)</f>
        <v>0</v>
      </c>
      <c r="K46" s="22"/>
      <c r="L46" s="22"/>
      <c r="M46" s="47"/>
      <c r="N46" s="22"/>
      <c r="O46" s="22"/>
    </row>
    <row r="47" spans="1:15">
      <c r="A47" s="61"/>
      <c r="C47" s="16" t="s">
        <v>12</v>
      </c>
      <c r="D47" s="17">
        <f>VLOOKUP($D$20,dte,28,FALSE)</f>
        <v>0</v>
      </c>
      <c r="F47" s="16" t="s">
        <v>12</v>
      </c>
      <c r="G47" s="17">
        <f>VLOOKUP($D$20,dte,36,FALSE)</f>
        <v>0</v>
      </c>
      <c r="I47" s="16" t="s">
        <v>12</v>
      </c>
      <c r="J47" s="17">
        <f>VLOOKUP($D$20,dte,44,FALSE)</f>
        <v>0</v>
      </c>
      <c r="L47" s="22"/>
      <c r="M47" s="47"/>
    </row>
    <row r="48" spans="1:15">
      <c r="A48" s="61"/>
      <c r="C48" s="16" t="s">
        <v>227</v>
      </c>
      <c r="D48" s="17">
        <f>VLOOKUP($D$20,dte,29,FALSE)</f>
        <v>0</v>
      </c>
      <c r="E48" s="22"/>
      <c r="F48" s="16" t="s">
        <v>227</v>
      </c>
      <c r="G48" s="17">
        <f>VLOOKUP($D$20,dte,37,FALSE)</f>
        <v>0</v>
      </c>
      <c r="H48" s="22"/>
      <c r="I48" s="16" t="s">
        <v>227</v>
      </c>
      <c r="J48" s="17">
        <f>VLOOKUP($D$20,dte,45,FALSE)</f>
        <v>0</v>
      </c>
      <c r="L48" s="22"/>
      <c r="M48" s="54"/>
    </row>
    <row r="49" spans="1:13">
      <c r="A49" s="61"/>
      <c r="C49" s="16" t="s">
        <v>228</v>
      </c>
      <c r="D49" s="17">
        <f>VLOOKUP($D$20,dte,30,FALSE)</f>
        <v>0</v>
      </c>
      <c r="E49" s="22"/>
      <c r="F49" s="16" t="s">
        <v>228</v>
      </c>
      <c r="G49" s="17">
        <f>VLOOKUP($D$20,dte,38,FALSE)</f>
        <v>0</v>
      </c>
      <c r="H49" s="22"/>
      <c r="I49" s="16" t="s">
        <v>228</v>
      </c>
      <c r="J49" s="17">
        <f>VLOOKUP($D$20,dte,46,FALSE)</f>
        <v>0</v>
      </c>
      <c r="L49" s="22"/>
      <c r="M49" s="54"/>
    </row>
    <row r="50" spans="1:13">
      <c r="A50" s="61"/>
      <c r="C50" s="16" t="s">
        <v>229</v>
      </c>
      <c r="D50" s="17" t="str">
        <f>VLOOKUP($D$20,dte,31,FALSE)</f>
        <v/>
      </c>
      <c r="E50" s="22"/>
      <c r="F50" s="16" t="s">
        <v>229</v>
      </c>
      <c r="G50" s="17" t="str">
        <f>VLOOKUP($D$20,dte,39,FALSE)</f>
        <v/>
      </c>
      <c r="H50" s="22"/>
      <c r="I50" s="16" t="s">
        <v>229</v>
      </c>
      <c r="J50" s="17" t="str">
        <f>VLOOKUP($D$20,dte,47,FALSE)</f>
        <v/>
      </c>
      <c r="L50" s="22"/>
      <c r="M50" s="55"/>
    </row>
    <row r="51" spans="1:13">
      <c r="A51" s="61"/>
      <c r="C51" s="16" t="s">
        <v>193</v>
      </c>
      <c r="D51" s="17" t="str">
        <f>VLOOKUP($D$20,dte,32,FALSE)</f>
        <v/>
      </c>
      <c r="E51" s="22"/>
      <c r="F51" s="16" t="s">
        <v>193</v>
      </c>
      <c r="G51" s="17" t="str">
        <f>VLOOKUP($D$20,dte,40,FALSE)</f>
        <v/>
      </c>
      <c r="H51" s="22"/>
      <c r="I51" s="16" t="s">
        <v>193</v>
      </c>
      <c r="J51" s="17" t="str">
        <f>VLOOKUP($D$20,dte,48,FALSE)</f>
        <v/>
      </c>
      <c r="L51" s="22"/>
      <c r="M51" s="56"/>
    </row>
    <row r="52" spans="1:13">
      <c r="A52" s="61"/>
      <c r="C52" s="16" t="s">
        <v>230</v>
      </c>
      <c r="D52" s="17">
        <f>VLOOKUP($D$20,dte,33,FALSE)</f>
        <v>0</v>
      </c>
      <c r="E52" s="22"/>
      <c r="F52" s="16" t="s">
        <v>230</v>
      </c>
      <c r="G52" s="17">
        <f>VLOOKUP($D$20,dte,41,FALSE)</f>
        <v>0</v>
      </c>
      <c r="H52" s="22"/>
      <c r="I52" s="16" t="s">
        <v>230</v>
      </c>
      <c r="J52" s="17">
        <f>VLOOKUP($D$20,dte,49,FALSE)</f>
        <v>0</v>
      </c>
      <c r="L52" s="22"/>
      <c r="M52" s="47"/>
    </row>
    <row r="53" spans="1:13">
      <c r="A53" s="61"/>
      <c r="E53" s="22"/>
      <c r="F53" s="22"/>
      <c r="G53" s="22"/>
      <c r="H53" s="22"/>
    </row>
    <row r="54" spans="1:13">
      <c r="A54" s="61"/>
      <c r="C54" s="20" t="s">
        <v>237</v>
      </c>
      <c r="E54" s="22"/>
      <c r="F54" s="20" t="s">
        <v>238</v>
      </c>
      <c r="H54" s="22"/>
      <c r="I54" s="20" t="s">
        <v>239</v>
      </c>
    </row>
    <row r="55" spans="1:13">
      <c r="A55" s="61"/>
      <c r="C55" s="16" t="s">
        <v>11</v>
      </c>
      <c r="D55" s="17" t="str">
        <f>VLOOKUP($D$20,dte,50,FALSE)</f>
        <v>juillet</v>
      </c>
      <c r="F55" s="16" t="s">
        <v>11</v>
      </c>
      <c r="G55" s="17" t="str">
        <f>VLOOKUP($D$20,dte,58,FALSE)</f>
        <v>aout</v>
      </c>
      <c r="I55" s="16" t="s">
        <v>11</v>
      </c>
      <c r="J55" s="17" t="str">
        <f>VLOOKUP($D$20,dte,66,FALSE)</f>
        <v>Avril</v>
      </c>
    </row>
    <row r="56" spans="1:13">
      <c r="A56" s="61"/>
      <c r="C56" s="16" t="s">
        <v>192</v>
      </c>
      <c r="D56" s="17">
        <f>VLOOKUP($D$20,dte,51,FALSE)</f>
        <v>0</v>
      </c>
      <c r="F56" s="16" t="s">
        <v>192</v>
      </c>
      <c r="G56" s="17">
        <f>VLOOKUP($D$20,dte,59,FALSE)</f>
        <v>0</v>
      </c>
      <c r="I56" s="16" t="s">
        <v>192</v>
      </c>
      <c r="J56" s="17">
        <f>VLOOKUP($D$20,dte,67,FALSE)</f>
        <v>5</v>
      </c>
    </row>
    <row r="57" spans="1:13">
      <c r="A57" s="61"/>
      <c r="C57" s="16" t="s">
        <v>12</v>
      </c>
      <c r="D57" s="17">
        <f>VLOOKUP($D$20,dte,52,FALSE)</f>
        <v>0</v>
      </c>
      <c r="F57" s="16" t="s">
        <v>12</v>
      </c>
      <c r="G57" s="17">
        <f>VLOOKUP($D$20,dte,60,FALSE)</f>
        <v>0</v>
      </c>
      <c r="I57" s="16" t="s">
        <v>12</v>
      </c>
      <c r="J57" s="17">
        <f>VLOOKUP($D$20,dte,68,FALSE)</f>
        <v>21</v>
      </c>
    </row>
    <row r="58" spans="1:13">
      <c r="A58" s="61"/>
      <c r="C58" s="16" t="s">
        <v>227</v>
      </c>
      <c r="D58" s="17">
        <f>VLOOKUP($D$20,dte,53,FALSE)</f>
        <v>0</v>
      </c>
      <c r="F58" s="16" t="s">
        <v>227</v>
      </c>
      <c r="G58" s="17">
        <f>VLOOKUP($D$20,dte,61,FALSE)</f>
        <v>0</v>
      </c>
      <c r="I58" s="16" t="s">
        <v>227</v>
      </c>
      <c r="J58" s="17">
        <f>VLOOKUP($D$20,dte,69,FALSE)</f>
        <v>0</v>
      </c>
    </row>
    <row r="59" spans="1:13" ht="15" customHeight="1">
      <c r="A59" s="61"/>
      <c r="C59" s="16" t="s">
        <v>228</v>
      </c>
      <c r="D59" s="17">
        <f>VLOOKUP($D$20,dte,54,FALSE)</f>
        <v>0</v>
      </c>
      <c r="F59" s="16" t="s">
        <v>228</v>
      </c>
      <c r="G59" s="17">
        <f>VLOOKUP($D$20,dte,62,FALSE)</f>
        <v>0</v>
      </c>
      <c r="I59" s="16" t="s">
        <v>228</v>
      </c>
      <c r="J59" s="17">
        <f>VLOOKUP($D$20,dte,70,FALSE)</f>
        <v>0</v>
      </c>
    </row>
    <row r="60" spans="1:13" ht="15" customHeight="1">
      <c r="A60" s="61"/>
      <c r="C60" s="16" t="s">
        <v>229</v>
      </c>
      <c r="D60" s="17" t="str">
        <f>VLOOKUP($D$20,dte,55,FALSE)</f>
        <v/>
      </c>
      <c r="F60" s="16" t="s">
        <v>229</v>
      </c>
      <c r="G60" s="17" t="str">
        <f>VLOOKUP($D$20,dte,63,FALSE)</f>
        <v/>
      </c>
      <c r="I60" s="16" t="s">
        <v>229</v>
      </c>
      <c r="J60" s="17" t="str">
        <f>VLOOKUP($D$20,dte,71,FALSE)</f>
        <v/>
      </c>
    </row>
    <row r="61" spans="1:13" ht="15" customHeight="1">
      <c r="A61" s="61"/>
      <c r="C61" s="16" t="s">
        <v>193</v>
      </c>
      <c r="D61" s="17" t="str">
        <f>VLOOKUP($D$20,dte,56,FALSE)</f>
        <v/>
      </c>
      <c r="F61" s="16" t="s">
        <v>193</v>
      </c>
      <c r="G61" s="17" t="str">
        <f>VLOOKUP($D$20,dte,64,FALSE)</f>
        <v/>
      </c>
      <c r="I61" s="16" t="s">
        <v>193</v>
      </c>
      <c r="J61" s="17" t="str">
        <f>VLOOKUP($D$20,dte,72,FALSE)</f>
        <v/>
      </c>
    </row>
    <row r="62" spans="1:13" ht="15" customHeight="1">
      <c r="A62" s="61"/>
      <c r="C62" s="16" t="s">
        <v>230</v>
      </c>
      <c r="D62" s="17">
        <f>VLOOKUP($D$20,dte,57,FALSE)</f>
        <v>0</v>
      </c>
      <c r="F62" s="16" t="s">
        <v>230</v>
      </c>
      <c r="G62" s="17">
        <f>VLOOKUP($D$20,dte,65,FALSE)</f>
        <v>0</v>
      </c>
      <c r="I62" s="16" t="s">
        <v>230</v>
      </c>
      <c r="J62" s="17">
        <f>VLOOKUP($D$20,dte,73,FALSE)</f>
        <v>0</v>
      </c>
    </row>
    <row r="63" spans="1:13">
      <c r="A63" s="61"/>
    </row>
    <row r="64" spans="1:13">
      <c r="A64" s="61"/>
      <c r="C64" s="20" t="s">
        <v>240</v>
      </c>
    </row>
    <row r="65" spans="1:4">
      <c r="A65" s="61"/>
      <c r="C65" s="16" t="s">
        <v>11</v>
      </c>
      <c r="D65" s="17" t="str">
        <f>VLOOKUP($D$20,dte,74,FALSE)</f>
        <v>septembre</v>
      </c>
    </row>
    <row r="66" spans="1:4">
      <c r="A66" s="61"/>
      <c r="C66" s="16" t="s">
        <v>192</v>
      </c>
      <c r="D66" s="17">
        <f>VLOOKUP($D$20,dte,75,FALSE)</f>
        <v>0</v>
      </c>
    </row>
    <row r="67" spans="1:4">
      <c r="A67" s="61"/>
      <c r="C67" s="16" t="s">
        <v>12</v>
      </c>
      <c r="D67" s="17">
        <f>VLOOKUP($D$20,dte,76,FALSE)</f>
        <v>0</v>
      </c>
    </row>
    <row r="68" spans="1:4">
      <c r="A68" s="61"/>
      <c r="C68" s="16" t="s">
        <v>227</v>
      </c>
      <c r="D68" s="17">
        <f>VLOOKUP($D$20,dte,77,FALSE)</f>
        <v>0</v>
      </c>
    </row>
    <row r="69" spans="1:4">
      <c r="A69" s="61"/>
      <c r="C69" s="16" t="s">
        <v>228</v>
      </c>
      <c r="D69" s="17">
        <f>VLOOKUP($D$20,dte,78,FALSE)</f>
        <v>0</v>
      </c>
    </row>
    <row r="70" spans="1:4">
      <c r="A70" s="61"/>
      <c r="C70" s="16" t="s">
        <v>229</v>
      </c>
      <c r="D70" s="17" t="str">
        <f>VLOOKUP($D$20,dte,79,FALSE)</f>
        <v/>
      </c>
    </row>
    <row r="71" spans="1:4">
      <c r="A71" s="61"/>
      <c r="C71" s="16" t="s">
        <v>193</v>
      </c>
      <c r="D71" s="17" t="str">
        <f>VLOOKUP($D$20,dte,80,FALSE)</f>
        <v/>
      </c>
    </row>
    <row r="72" spans="1:4">
      <c r="A72" s="61"/>
      <c r="C72" s="16" t="s">
        <v>230</v>
      </c>
      <c r="D72" s="17">
        <f>VLOOKUP($D$20,dte,81,FALSE)</f>
        <v>0</v>
      </c>
    </row>
    <row r="77" spans="1:4">
      <c r="A77" s="61" t="s">
        <v>17</v>
      </c>
      <c r="C77" s="16" t="s">
        <v>14</v>
      </c>
      <c r="D77" s="17" t="str">
        <f>VLOOKUP($D$20,ar,2,FALSE)</f>
        <v/>
      </c>
    </row>
    <row r="78" spans="1:4">
      <c r="A78" s="61"/>
      <c r="C78" s="16" t="s">
        <v>194</v>
      </c>
      <c r="D78" s="17" t="str">
        <f>VLOOKUP($D$20,ar,3,FALSE)</f>
        <v/>
      </c>
    </row>
    <row r="79" spans="1:4">
      <c r="A79" s="61"/>
      <c r="C79" s="16" t="s">
        <v>197</v>
      </c>
      <c r="D79" s="17" t="str">
        <f>VLOOKUP($D$20,ar,5,FALSE)</f>
        <v/>
      </c>
    </row>
    <row r="80" spans="1:4">
      <c r="A80" s="61"/>
      <c r="C80" s="16" t="s">
        <v>16</v>
      </c>
      <c r="D80" s="17" t="str">
        <f>VLOOKUP($D$20,ar,4,FALSE)</f>
        <v/>
      </c>
    </row>
    <row r="81" spans="1:4">
      <c r="A81" s="61"/>
      <c r="C81" s="16" t="s">
        <v>232</v>
      </c>
      <c r="D81" s="17" t="str">
        <f>VLOOKUP($D$20,ar,6,FALSE)</f>
        <v/>
      </c>
    </row>
    <row r="82" spans="1:4">
      <c r="A82" s="61"/>
      <c r="C82" s="16" t="s">
        <v>195</v>
      </c>
      <c r="D82" s="17" t="str">
        <f>VLOOKUP($D$20,ar,7,FALSE)</f>
        <v/>
      </c>
    </row>
    <row r="83" spans="1:4">
      <c r="A83" s="61"/>
      <c r="C83" s="16" t="s">
        <v>233</v>
      </c>
      <c r="D83" s="17" t="str">
        <f>VLOOKUP($D$20,ar,8,FALSE)</f>
        <v/>
      </c>
    </row>
  </sheetData>
  <mergeCells count="4">
    <mergeCell ref="C9:N9"/>
    <mergeCell ref="A22:A31"/>
    <mergeCell ref="A77:A83"/>
    <mergeCell ref="A34:A72"/>
  </mergeCells>
  <dataValidations count="1">
    <dataValidation type="whole" allowBlank="1" showInputMessage="1" showErrorMessage="1" errorTitle="Ouups" error="Le n° de brebis n'existe pas, veuillez taper un n° de travail valide." promptTitle="N° de Brebis" prompt="Veuillez insérer le n° de travail de la brebis que vous souhaitez consulter" sqref="D20">
      <formula1>0</formula1>
      <formula2>100000000000000000000</formula2>
    </dataValidation>
  </dataValidations>
  <pageMargins left="0.7" right="0.7" top="0.75" bottom="0.75" header="0.3" footer="0.3"/>
  <pageSetup paperSize="9" orientation="portrait" verticalDpi="0" r:id="rId1"/>
  <legacyDrawing r:id="rId2"/>
  <controls>
    <control shapeId="1025" r:id="rId3" name="cmdAjouter"/>
    <control shapeId="1027" r:id="rId4" name="CommandButton2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G100"/>
  <sheetViews>
    <sheetView workbookViewId="0">
      <selection sqref="A1:Q1"/>
    </sheetView>
  </sheetViews>
  <sheetFormatPr baseColWidth="10" defaultRowHeight="15"/>
  <cols>
    <col min="1" max="1" width="11.42578125" style="11"/>
    <col min="3" max="3" width="19.28515625" bestFit="1" customWidth="1"/>
    <col min="4" max="4" width="15.85546875" bestFit="1" customWidth="1"/>
    <col min="5" max="5" width="27.28515625" bestFit="1" customWidth="1"/>
    <col min="6" max="6" width="19" bestFit="1" customWidth="1"/>
    <col min="7" max="9" width="19" customWidth="1"/>
    <col min="10" max="10" width="10.28515625" bestFit="1" customWidth="1"/>
    <col min="11" max="11" width="18.7109375" bestFit="1" customWidth="1"/>
    <col min="12" max="12" width="26.28515625" bestFit="1" customWidth="1"/>
    <col min="13" max="13" width="26.28515625" customWidth="1"/>
    <col min="14" max="14" width="16.85546875" bestFit="1" customWidth="1"/>
    <col min="15" max="15" width="25.42578125" bestFit="1" customWidth="1"/>
    <col min="16" max="16" width="21.42578125" bestFit="1" customWidth="1"/>
    <col min="17" max="17" width="22.140625" bestFit="1" customWidth="1"/>
    <col min="18" max="18" width="18.42578125" bestFit="1" customWidth="1"/>
    <col min="19" max="19" width="19.28515625" bestFit="1" customWidth="1"/>
    <col min="20" max="20" width="17.42578125" bestFit="1" customWidth="1"/>
    <col min="21" max="21" width="21.7109375" bestFit="1" customWidth="1"/>
    <col min="22" max="22" width="8.7109375" bestFit="1" customWidth="1"/>
    <col min="23" max="23" width="15.42578125" bestFit="1" customWidth="1"/>
    <col min="24" max="24" width="27" bestFit="1" customWidth="1"/>
    <col min="25" max="25" width="20.5703125" bestFit="1" customWidth="1"/>
    <col min="26" max="26" width="19.5703125" bestFit="1" customWidth="1"/>
    <col min="27" max="27" width="21.7109375" bestFit="1" customWidth="1"/>
    <col min="28" max="28" width="21.140625" bestFit="1" customWidth="1"/>
    <col min="29" max="29" width="20.5703125" bestFit="1" customWidth="1"/>
    <col min="30" max="30" width="28.85546875" bestFit="1" customWidth="1"/>
    <col min="31" max="31" width="11.7109375" bestFit="1" customWidth="1"/>
    <col min="32" max="32" width="8.140625" bestFit="1" customWidth="1"/>
    <col min="33" max="33" width="14.140625" bestFit="1" customWidth="1"/>
    <col min="34" max="34" width="14" customWidth="1"/>
  </cols>
  <sheetData>
    <row r="1" spans="1:33">
      <c r="A1" s="62" t="s">
        <v>10</v>
      </c>
      <c r="B1" s="62"/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2"/>
      <c r="P1" s="62"/>
      <c r="Q1" s="62"/>
      <c r="R1" s="46"/>
      <c r="S1" s="46"/>
      <c r="T1" s="46"/>
      <c r="U1" s="46"/>
      <c r="V1" s="46"/>
      <c r="W1" s="46"/>
      <c r="X1" s="46"/>
      <c r="Y1" s="46"/>
      <c r="Z1" s="46"/>
      <c r="AA1" s="46"/>
      <c r="AB1" s="46"/>
      <c r="AC1" s="46"/>
      <c r="AD1" s="14"/>
      <c r="AE1" s="46"/>
      <c r="AF1" s="62"/>
      <c r="AG1" s="62"/>
    </row>
    <row r="2" spans="1:33">
      <c r="A2" s="11" t="s">
        <v>0</v>
      </c>
      <c r="B2" t="s">
        <v>39</v>
      </c>
      <c r="C2" t="s">
        <v>1</v>
      </c>
      <c r="D2" t="s">
        <v>2</v>
      </c>
      <c r="E2" t="s">
        <v>4</v>
      </c>
      <c r="F2" t="s">
        <v>3</v>
      </c>
      <c r="G2" t="s">
        <v>90</v>
      </c>
      <c r="H2" t="s">
        <v>67</v>
      </c>
      <c r="I2" t="s">
        <v>86</v>
      </c>
      <c r="J2" t="s">
        <v>5</v>
      </c>
      <c r="K2" t="s">
        <v>87</v>
      </c>
      <c r="L2" t="s">
        <v>6</v>
      </c>
      <c r="M2" t="s">
        <v>88</v>
      </c>
      <c r="N2" t="s">
        <v>7</v>
      </c>
      <c r="O2" t="s">
        <v>89</v>
      </c>
      <c r="P2" t="s">
        <v>8</v>
      </c>
      <c r="Q2" t="s">
        <v>9</v>
      </c>
    </row>
    <row r="3" spans="1:33">
      <c r="A3" s="11">
        <v>32</v>
      </c>
      <c r="B3" s="11">
        <v>32001</v>
      </c>
      <c r="C3" s="11" t="s">
        <v>199</v>
      </c>
      <c r="D3" s="11" t="str">
        <f ca="1">IF(ISBLANK(Tableau2[[#This Row],[Date de naissance]]), "", DATEDIF(C3,TODAY(),"y")&amp;" ans et "&amp;DATEDIF(C3,TODAY(),"ym")&amp;" mois")</f>
        <v>20 ans et 10 mois</v>
      </c>
      <c r="E3" s="11" t="s">
        <v>200</v>
      </c>
      <c r="F3" s="11" t="s">
        <v>31</v>
      </c>
      <c r="G3" s="11" t="s">
        <v>201</v>
      </c>
      <c r="H3" s="11" t="s">
        <v>33</v>
      </c>
      <c r="I3" s="11" t="s">
        <v>202</v>
      </c>
      <c r="J3" s="11" t="s">
        <v>23</v>
      </c>
      <c r="K3" s="11" t="s">
        <v>203</v>
      </c>
      <c r="L3" s="11" t="s">
        <v>36</v>
      </c>
      <c r="M3" s="11" t="s">
        <v>204</v>
      </c>
      <c r="N3" s="11" t="s">
        <v>36</v>
      </c>
      <c r="O3" s="11" t="s">
        <v>205</v>
      </c>
      <c r="P3" s="11" t="s">
        <v>206</v>
      </c>
      <c r="Q3" s="11"/>
    </row>
    <row r="4" spans="1:33" s="11" customFormat="1">
      <c r="A4" s="10">
        <v>42</v>
      </c>
      <c r="B4" s="11" t="s">
        <v>209</v>
      </c>
      <c r="C4" s="11" t="s">
        <v>210</v>
      </c>
      <c r="D4" s="11" t="str">
        <f ca="1">IF(ISBLANK(Tableau2[[#This Row],[Date de naissance]]), "", DATEDIF(C4,TODAY(),"y")&amp;" ans et "&amp;DATEDIF(C4,TODAY(),"ym")&amp;" mois")</f>
        <v>21 ans et 10 mois</v>
      </c>
      <c r="E4" s="11" t="s">
        <v>211</v>
      </c>
      <c r="F4" s="11" t="s">
        <v>32</v>
      </c>
      <c r="G4" s="11" t="s">
        <v>212</v>
      </c>
      <c r="H4" s="11" t="s">
        <v>34</v>
      </c>
      <c r="I4" s="11" t="s">
        <v>213</v>
      </c>
      <c r="J4" s="11" t="s">
        <v>24</v>
      </c>
      <c r="K4" s="11" t="s">
        <v>203</v>
      </c>
      <c r="L4" s="11" t="s">
        <v>35</v>
      </c>
      <c r="M4" s="11" t="s">
        <v>204</v>
      </c>
      <c r="N4" s="11" t="s">
        <v>35</v>
      </c>
      <c r="O4" s="11" t="s">
        <v>214</v>
      </c>
      <c r="P4" s="11" t="s">
        <v>215</v>
      </c>
    </row>
    <row r="5" spans="1:33" s="11" customFormat="1">
      <c r="A5" s="10">
        <v>450</v>
      </c>
      <c r="B5" t="s">
        <v>216</v>
      </c>
      <c r="C5" t="s">
        <v>217</v>
      </c>
      <c r="D5" t="str">
        <f ca="1">IF(ISBLANK(Tableau2[[#This Row],[Date de naissance]]), "", DATEDIF(C5,TODAY(),"y")&amp;" ans et "&amp;DATEDIF(C5,TODAY(),"ym")&amp;" mois")</f>
        <v>3 ans et 0 mois</v>
      </c>
      <c r="E5" t="s">
        <v>218</v>
      </c>
      <c r="F5" t="s">
        <v>27</v>
      </c>
      <c r="G5" t="s">
        <v>219</v>
      </c>
      <c r="H5" t="s">
        <v>33</v>
      </c>
      <c r="I5" t="s">
        <v>220</v>
      </c>
      <c r="J5" t="s">
        <v>22</v>
      </c>
      <c r="K5" t="s">
        <v>221</v>
      </c>
      <c r="L5" t="s">
        <v>36</v>
      </c>
      <c r="M5" t="s">
        <v>222</v>
      </c>
      <c r="N5" t="s">
        <v>36</v>
      </c>
      <c r="O5" t="s">
        <v>223</v>
      </c>
      <c r="P5" t="s">
        <v>224</v>
      </c>
      <c r="Q5"/>
    </row>
    <row r="6" spans="1:33">
      <c r="A6" s="11" t="s">
        <v>21</v>
      </c>
      <c r="B6" t="s">
        <v>21</v>
      </c>
      <c r="C6" s="9"/>
      <c r="D6" t="str">
        <f ca="1">IF(ISBLANK(Tableau2[[#This Row],[Date de naissance]]), "", DATEDIF(C6,TODAY(),"y")&amp;" ans et "&amp;DATEDIF(C6,TODAY(),"ym")&amp;" mois")</f>
        <v/>
      </c>
      <c r="E6" t="s">
        <v>21</v>
      </c>
      <c r="F6" t="s">
        <v>21</v>
      </c>
      <c r="P6" t="s">
        <v>21</v>
      </c>
    </row>
    <row r="7" spans="1:33">
      <c r="A7" s="11" t="s">
        <v>21</v>
      </c>
      <c r="B7" t="s">
        <v>21</v>
      </c>
      <c r="C7" t="s">
        <v>21</v>
      </c>
      <c r="E7" t="s">
        <v>21</v>
      </c>
      <c r="F7" t="s">
        <v>21</v>
      </c>
      <c r="J7" t="s">
        <v>21</v>
      </c>
      <c r="L7" t="s">
        <v>21</v>
      </c>
      <c r="N7" t="s">
        <v>21</v>
      </c>
      <c r="P7" t="s">
        <v>21</v>
      </c>
      <c r="Q7" t="s">
        <v>21</v>
      </c>
    </row>
    <row r="8" spans="1:33">
      <c r="A8" s="11" t="s">
        <v>21</v>
      </c>
      <c r="C8" t="s">
        <v>21</v>
      </c>
      <c r="D8" s="10"/>
    </row>
    <row r="9" spans="1:33">
      <c r="A9" s="11" t="s">
        <v>21</v>
      </c>
      <c r="D9" s="10"/>
    </row>
    <row r="10" spans="1:33">
      <c r="A10" s="11" t="s">
        <v>21</v>
      </c>
      <c r="C10" t="s">
        <v>21</v>
      </c>
      <c r="D10" s="10"/>
    </row>
    <row r="11" spans="1:33">
      <c r="A11" s="11" t="s">
        <v>21</v>
      </c>
      <c r="C11" t="s">
        <v>21</v>
      </c>
      <c r="D11" s="10"/>
    </row>
    <row r="12" spans="1:33">
      <c r="A12" s="11" t="s">
        <v>21</v>
      </c>
      <c r="C12" t="s">
        <v>21</v>
      </c>
      <c r="D12" s="10"/>
    </row>
    <row r="13" spans="1:33">
      <c r="A13" s="11" t="s">
        <v>21</v>
      </c>
      <c r="C13" t="s">
        <v>21</v>
      </c>
      <c r="D13" s="10"/>
    </row>
    <row r="14" spans="1:33">
      <c r="A14" s="11" t="s">
        <v>21</v>
      </c>
      <c r="C14" t="s">
        <v>21</v>
      </c>
      <c r="D14" s="10"/>
    </row>
    <row r="15" spans="1:33">
      <c r="A15" s="11" t="s">
        <v>21</v>
      </c>
      <c r="C15" t="s">
        <v>21</v>
      </c>
      <c r="D15" s="10"/>
    </row>
    <row r="16" spans="1:33">
      <c r="C16" s="9"/>
      <c r="D16" t="str">
        <f ca="1">IF(ISBLANK(Tableau2[[#This Row],[Date de naissance]]), "", DATEDIF(C16,TODAY(),"y")&amp;" ans et "&amp;DATEDIF(C16,TODAY(),"ym")&amp;" mois")</f>
        <v/>
      </c>
      <c r="E16" t="s">
        <v>21</v>
      </c>
      <c r="F16" t="s">
        <v>21</v>
      </c>
      <c r="J16" t="s">
        <v>21</v>
      </c>
      <c r="L16" t="s">
        <v>21</v>
      </c>
      <c r="N16" t="s">
        <v>21</v>
      </c>
      <c r="P16" t="s">
        <v>21</v>
      </c>
      <c r="Q16" t="s">
        <v>21</v>
      </c>
    </row>
    <row r="17" spans="3:4">
      <c r="C17" s="9"/>
      <c r="D17" t="str">
        <f ca="1">IF(ISBLANK(Tableau2[[#This Row],[Date de naissance]]), "", DATEDIF(C17,TODAY(),"y")&amp;" ans et "&amp;DATEDIF(C17,TODAY(),"ym")&amp;" mois")</f>
        <v/>
      </c>
    </row>
    <row r="18" spans="3:4">
      <c r="C18" s="9"/>
      <c r="D18" t="str">
        <f ca="1">IF(ISBLANK(Tableau2[[#This Row],[Date de naissance]]), "", DATEDIF(C18,TODAY(),"y")&amp;" ans et "&amp;DATEDIF(C18,TODAY(),"ym")&amp;" mois")</f>
        <v/>
      </c>
    </row>
    <row r="19" spans="3:4">
      <c r="C19" s="9"/>
      <c r="D19" t="str">
        <f ca="1">IF(ISBLANK(Tableau2[[#This Row],[Date de naissance]]), "", DATEDIF(C19,TODAY(),"y")&amp;" ans et "&amp;DATEDIF(C19,TODAY(),"ym")&amp;" mois")</f>
        <v/>
      </c>
    </row>
    <row r="20" spans="3:4">
      <c r="C20" s="9"/>
      <c r="D20" t="str">
        <f ca="1">IF(ISBLANK(Tableau2[[#This Row],[Date de naissance]]), "", DATEDIF(C20,TODAY(),"y")&amp;" ans et "&amp;DATEDIF(C20,TODAY(),"ym")&amp;" mois")</f>
        <v/>
      </c>
    </row>
    <row r="21" spans="3:4">
      <c r="C21" s="9"/>
      <c r="D21" t="str">
        <f ca="1">IF(ISBLANK(Tableau2[[#This Row],[Date de naissance]]), "", DATEDIF(C21,TODAY(),"y")&amp;" ans et "&amp;DATEDIF(C21,TODAY(),"ym")&amp;" mois")</f>
        <v/>
      </c>
    </row>
    <row r="22" spans="3:4">
      <c r="C22" s="9"/>
      <c r="D22" t="str">
        <f ca="1">IF(ISBLANK(Tableau2[[#This Row],[Date de naissance]]), "", DATEDIF(C22,TODAY(),"y")&amp;" ans et "&amp;DATEDIF(C22,TODAY(),"ym")&amp;" mois")</f>
        <v/>
      </c>
    </row>
    <row r="23" spans="3:4">
      <c r="C23" s="9"/>
      <c r="D23" t="str">
        <f ca="1">IF(ISBLANK(Tableau2[[#This Row],[Date de naissance]]), "", DATEDIF(C23,TODAY(),"y")&amp;" ans et "&amp;DATEDIF(C23,TODAY(),"ym")&amp;" mois")</f>
        <v/>
      </c>
    </row>
    <row r="24" spans="3:4">
      <c r="C24" s="9"/>
      <c r="D24" t="str">
        <f ca="1">IF(ISBLANK(Tableau2[[#This Row],[Date de naissance]]), "", DATEDIF(C24,TODAY(),"y")&amp;" ans et "&amp;DATEDIF(C24,TODAY(),"ym")&amp;" mois")</f>
        <v/>
      </c>
    </row>
    <row r="25" spans="3:4">
      <c r="C25" s="9"/>
      <c r="D25" t="str">
        <f ca="1">IF(ISBLANK(Tableau2[[#This Row],[Date de naissance]]), "", DATEDIF(C25,TODAY(),"y")&amp;" ans et "&amp;DATEDIF(C25,TODAY(),"ym")&amp;" mois")</f>
        <v/>
      </c>
    </row>
    <row r="26" spans="3:4">
      <c r="C26" s="9"/>
      <c r="D26" t="str">
        <f ca="1">IF(ISBLANK(Tableau2[[#This Row],[Date de naissance]]), "", DATEDIF(C26,TODAY(),"y")&amp;" ans et "&amp;DATEDIF(C26,TODAY(),"ym")&amp;" mois")</f>
        <v/>
      </c>
    </row>
    <row r="27" spans="3:4">
      <c r="C27" s="9"/>
      <c r="D27" t="str">
        <f ca="1">IF(ISBLANK(Tableau2[[#This Row],[Date de naissance]]), "", DATEDIF(C27,TODAY(),"y")&amp;" ans et "&amp;DATEDIF(C27,TODAY(),"ym")&amp;" mois")</f>
        <v/>
      </c>
    </row>
    <row r="28" spans="3:4">
      <c r="C28" s="9"/>
      <c r="D28" t="str">
        <f ca="1">IF(ISBLANK(Tableau2[[#This Row],[Date de naissance]]), "", DATEDIF(C28,TODAY(),"y")&amp;" ans et "&amp;DATEDIF(C28,TODAY(),"ym")&amp;" mois")</f>
        <v/>
      </c>
    </row>
    <row r="29" spans="3:4">
      <c r="C29" s="9"/>
      <c r="D29" t="str">
        <f ca="1">IF(ISBLANK(Tableau2[[#This Row],[Date de naissance]]), "", DATEDIF(C29,TODAY(),"y")&amp;" ans et "&amp;DATEDIF(C29,TODAY(),"ym")&amp;" mois")</f>
        <v/>
      </c>
    </row>
    <row r="30" spans="3:4">
      <c r="C30" s="9"/>
      <c r="D30" t="str">
        <f ca="1">IF(ISBLANK(Tableau2[[#This Row],[Date de naissance]]), "", DATEDIF(C30,TODAY(),"y")&amp;" ans et "&amp;DATEDIF(C30,TODAY(),"ym")&amp;" mois")</f>
        <v/>
      </c>
    </row>
    <row r="31" spans="3:4">
      <c r="C31" s="9"/>
      <c r="D31" t="str">
        <f ca="1">IF(ISBLANK(Tableau2[[#This Row],[Date de naissance]]), "", DATEDIF(C31,TODAY(),"y")&amp;" ans et "&amp;DATEDIF(C31,TODAY(),"ym")&amp;" mois")</f>
        <v/>
      </c>
    </row>
    <row r="32" spans="3:4">
      <c r="C32" s="9"/>
      <c r="D32" t="str">
        <f ca="1">IF(ISBLANK(Tableau2[[#This Row],[Date de naissance]]), "", DATEDIF(C32,TODAY(),"y")&amp;" ans et "&amp;DATEDIF(C32,TODAY(),"ym")&amp;" mois")</f>
        <v/>
      </c>
    </row>
    <row r="33" spans="4:4">
      <c r="D33" s="10" t="str">
        <f ca="1">IF(ISBLANK(Tableau2[[#This Row],[Date de naissance]]), "", DATEDIF(C33,TODAY(),"y")&amp;" ans et "&amp;DATEDIF(C33,TODAY(),"ym")&amp;" mois")</f>
        <v/>
      </c>
    </row>
    <row r="34" spans="4:4">
      <c r="D34" s="10" t="str">
        <f ca="1">IF(ISBLANK(Tableau2[[#This Row],[Date de naissance]]), "", DATEDIF(C34,TODAY(),"y")&amp;" ans et "&amp;DATEDIF(C34,TODAY(),"ym")&amp;" mois")</f>
        <v/>
      </c>
    </row>
    <row r="35" spans="4:4">
      <c r="D35" s="10" t="str">
        <f ca="1">IF(ISBLANK(Tableau2[[#This Row],[Date de naissance]]), "", DATEDIF(C35,TODAY(),"y")&amp;" ans et "&amp;DATEDIF(C35,TODAY(),"ym")&amp;" mois")</f>
        <v/>
      </c>
    </row>
    <row r="36" spans="4:4">
      <c r="D36" s="10" t="str">
        <f ca="1">IF(ISBLANK(Tableau2[[#This Row],[Date de naissance]]), "", DATEDIF(C36,TODAY(),"y")&amp;" ans et "&amp;DATEDIF(C36,TODAY(),"ym")&amp;" mois")</f>
        <v/>
      </c>
    </row>
    <row r="37" spans="4:4">
      <c r="D37" s="10" t="str">
        <f ca="1">IF(ISBLANK(Tableau2[[#This Row],[Date de naissance]]), "", DATEDIF(C37,TODAY(),"y")&amp;" ans et "&amp;DATEDIF(C37,TODAY(),"ym")&amp;" mois")</f>
        <v/>
      </c>
    </row>
    <row r="38" spans="4:4">
      <c r="D38" s="10" t="str">
        <f ca="1">IF(ISBLANK(Tableau2[[#This Row],[Date de naissance]]), "", DATEDIF(C38,TODAY(),"y")&amp;" ans et "&amp;DATEDIF(C38,TODAY(),"ym")&amp;" mois")</f>
        <v/>
      </c>
    </row>
    <row r="39" spans="4:4">
      <c r="D39" s="10" t="str">
        <f ca="1">IF(ISBLANK(Tableau2[[#This Row],[Date de naissance]]), "", DATEDIF(C39,TODAY(),"y")&amp;" ans et "&amp;DATEDIF(C39,TODAY(),"ym")&amp;" mois")</f>
        <v/>
      </c>
    </row>
    <row r="40" spans="4:4">
      <c r="D40" s="10" t="str">
        <f ca="1">IF(ISBLANK(Tableau2[[#This Row],[Date de naissance]]), "", DATEDIF(C40,TODAY(),"y")&amp;" ans et "&amp;DATEDIF(C40,TODAY(),"ym")&amp;" mois")</f>
        <v/>
      </c>
    </row>
    <row r="41" spans="4:4">
      <c r="D41" s="10" t="str">
        <f ca="1">IF(ISBLANK(Tableau2[[#This Row],[Date de naissance]]), "", DATEDIF(C41,TODAY(),"y")&amp;" ans et "&amp;DATEDIF(C41,TODAY(),"ym")&amp;" mois")</f>
        <v/>
      </c>
    </row>
    <row r="42" spans="4:4">
      <c r="D42" s="10" t="str">
        <f ca="1">IF(ISBLANK(Tableau2[[#This Row],[Date de naissance]]), "", DATEDIF(C42,TODAY(),"y")&amp;" ans et "&amp;DATEDIF(C42,TODAY(),"ym")&amp;" mois")</f>
        <v/>
      </c>
    </row>
    <row r="43" spans="4:4">
      <c r="D43" s="10" t="str">
        <f ca="1">IF(ISBLANK(Tableau2[[#This Row],[Date de naissance]]), "", DATEDIF(C43,TODAY(),"y")&amp;" ans et "&amp;DATEDIF(C43,TODAY(),"ym")&amp;" mois")</f>
        <v/>
      </c>
    </row>
    <row r="44" spans="4:4">
      <c r="D44" s="10" t="str">
        <f ca="1">IF(ISBLANK(Tableau2[[#This Row],[Date de naissance]]), "", DATEDIF(C44,TODAY(),"y")&amp;" ans et "&amp;DATEDIF(C44,TODAY(),"ym")&amp;" mois")</f>
        <v/>
      </c>
    </row>
    <row r="45" spans="4:4">
      <c r="D45" s="10" t="str">
        <f ca="1">IF(ISBLANK(Tableau2[[#This Row],[Date de naissance]]), "", DATEDIF(C45,TODAY(),"y")&amp;" ans et "&amp;DATEDIF(C45,TODAY(),"ym")&amp;" mois")</f>
        <v/>
      </c>
    </row>
    <row r="46" spans="4:4">
      <c r="D46" s="10" t="str">
        <f ca="1">IF(ISBLANK(Tableau2[[#This Row],[Date de naissance]]), "", DATEDIF(C46,TODAY(),"y")&amp;" ans et "&amp;DATEDIF(C46,TODAY(),"ym")&amp;" mois")</f>
        <v/>
      </c>
    </row>
    <row r="47" spans="4:4">
      <c r="D47" s="10" t="str">
        <f ca="1">IF(ISBLANK(Tableau2[[#This Row],[Date de naissance]]), "", DATEDIF(C47,TODAY(),"y")&amp;" ans et "&amp;DATEDIF(C47,TODAY(),"ym")&amp;" mois")</f>
        <v/>
      </c>
    </row>
    <row r="48" spans="4:4">
      <c r="D48" s="10" t="str">
        <f ca="1">IF(ISBLANK(Tableau2[[#This Row],[Date de naissance]]), "", DATEDIF(C48,TODAY(),"y")&amp;" ans et "&amp;DATEDIF(C48,TODAY(),"ym")&amp;" mois")</f>
        <v/>
      </c>
    </row>
    <row r="49" spans="4:4">
      <c r="D49" s="10" t="str">
        <f ca="1">IF(ISBLANK(Tableau2[[#This Row],[Date de naissance]]), "", DATEDIF(C49,TODAY(),"y")&amp;" ans et "&amp;DATEDIF(C49,TODAY(),"ym")&amp;" mois")</f>
        <v/>
      </c>
    </row>
    <row r="50" spans="4:4">
      <c r="D50" s="10" t="str">
        <f ca="1">IF(ISBLANK(Tableau2[[#This Row],[Date de naissance]]), "", DATEDIF(C50,TODAY(),"y")&amp;" ans et "&amp;DATEDIF(C50,TODAY(),"ym")&amp;" mois")</f>
        <v/>
      </c>
    </row>
    <row r="51" spans="4:4">
      <c r="D51" s="10" t="str">
        <f ca="1">IF(ISBLANK(Tableau2[[#This Row],[Date de naissance]]), "", DATEDIF(C51,TODAY(),"y")&amp;" ans et "&amp;DATEDIF(C51,TODAY(),"ym")&amp;" mois")</f>
        <v/>
      </c>
    </row>
    <row r="52" spans="4:4">
      <c r="D52" s="10" t="str">
        <f ca="1">IF(ISBLANK(Tableau2[[#This Row],[Date de naissance]]), "", DATEDIF(C52,TODAY(),"y")&amp;" ans et "&amp;DATEDIF(C52,TODAY(),"ym")&amp;" mois")</f>
        <v/>
      </c>
    </row>
    <row r="53" spans="4:4">
      <c r="D53" s="10" t="str">
        <f ca="1">IF(ISBLANK(Tableau2[[#This Row],[Date de naissance]]), "", DATEDIF(C53,TODAY(),"y")&amp;" ans et "&amp;DATEDIF(C53,TODAY(),"ym")&amp;" mois")</f>
        <v/>
      </c>
    </row>
    <row r="54" spans="4:4">
      <c r="D54" s="10" t="str">
        <f ca="1">IF(ISBLANK(Tableau2[[#This Row],[Date de naissance]]), "", DATEDIF(C54,TODAY(),"y")&amp;" ans et "&amp;DATEDIF(C54,TODAY(),"ym")&amp;" mois")</f>
        <v/>
      </c>
    </row>
    <row r="55" spans="4:4">
      <c r="D55" s="10" t="str">
        <f ca="1">IF(ISBLANK(Tableau2[[#This Row],[Date de naissance]]), "", DATEDIF(C55,TODAY(),"y")&amp;" ans et "&amp;DATEDIF(C55,TODAY(),"ym")&amp;" mois")</f>
        <v/>
      </c>
    </row>
    <row r="56" spans="4:4">
      <c r="D56" s="10" t="str">
        <f ca="1">IF(ISBLANK(Tableau2[[#This Row],[Date de naissance]]), "", DATEDIF(C56,TODAY(),"y")&amp;" ans et "&amp;DATEDIF(C56,TODAY(),"ym")&amp;" mois")</f>
        <v/>
      </c>
    </row>
    <row r="57" spans="4:4">
      <c r="D57" s="10" t="str">
        <f ca="1">IF(ISBLANK(Tableau2[[#This Row],[Date de naissance]]), "", DATEDIF(C57,TODAY(),"y")&amp;" ans et "&amp;DATEDIF(C57,TODAY(),"ym")&amp;" mois")</f>
        <v/>
      </c>
    </row>
    <row r="58" spans="4:4">
      <c r="D58" s="10" t="str">
        <f ca="1">IF(ISBLANK(Tableau2[[#This Row],[Date de naissance]]), "", DATEDIF(C58,TODAY(),"y")&amp;" ans et "&amp;DATEDIF(C58,TODAY(),"ym")&amp;" mois")</f>
        <v/>
      </c>
    </row>
    <row r="59" spans="4:4">
      <c r="D59" s="10" t="str">
        <f ca="1">IF(ISBLANK(Tableau2[[#This Row],[Date de naissance]]), "", DATEDIF(C59,TODAY(),"y")&amp;" ans et "&amp;DATEDIF(C59,TODAY(),"ym")&amp;" mois")</f>
        <v/>
      </c>
    </row>
    <row r="60" spans="4:4">
      <c r="D60" s="10" t="str">
        <f ca="1">IF(ISBLANK(Tableau2[[#This Row],[Date de naissance]]), "", DATEDIF(C60,TODAY(),"y")&amp;" ans et "&amp;DATEDIF(C60,TODAY(),"ym")&amp;" mois")</f>
        <v/>
      </c>
    </row>
    <row r="61" spans="4:4">
      <c r="D61" s="10" t="str">
        <f ca="1">IF(ISBLANK(Tableau2[[#This Row],[Date de naissance]]), "", DATEDIF(C61,TODAY(),"y")&amp;" ans et "&amp;DATEDIF(C61,TODAY(),"ym")&amp;" mois")</f>
        <v/>
      </c>
    </row>
    <row r="62" spans="4:4">
      <c r="D62" s="10" t="str">
        <f ca="1">IF(ISBLANK(Tableau2[[#This Row],[Date de naissance]]), "", DATEDIF(C62,TODAY(),"y")&amp;" ans et "&amp;DATEDIF(C62,TODAY(),"ym")&amp;" mois")</f>
        <v/>
      </c>
    </row>
    <row r="63" spans="4:4">
      <c r="D63" s="10" t="str">
        <f ca="1">IF(ISBLANK(Tableau2[[#This Row],[Date de naissance]]), "", DATEDIF(C63,TODAY(),"y")&amp;" ans et "&amp;DATEDIF(C63,TODAY(),"ym")&amp;" mois")</f>
        <v/>
      </c>
    </row>
    <row r="64" spans="4:4">
      <c r="D64" s="10" t="str">
        <f ca="1">IF(ISBLANK(Tableau2[[#This Row],[Date de naissance]]), "", DATEDIF(C64,TODAY(),"y")&amp;" ans et "&amp;DATEDIF(C64,TODAY(),"ym")&amp;" mois")</f>
        <v/>
      </c>
    </row>
    <row r="65" spans="4:4">
      <c r="D65" s="10" t="str">
        <f ca="1">IF(ISBLANK(Tableau2[[#This Row],[Date de naissance]]), "", DATEDIF(C65,TODAY(),"y")&amp;" ans et "&amp;DATEDIF(C65,TODAY(),"ym")&amp;" mois")</f>
        <v/>
      </c>
    </row>
    <row r="66" spans="4:4">
      <c r="D66" s="10" t="str">
        <f ca="1">IF(ISBLANK(Tableau2[[#This Row],[Date de naissance]]), "", DATEDIF(C66,TODAY(),"y")&amp;" ans et "&amp;DATEDIF(C66,TODAY(),"ym")&amp;" mois")</f>
        <v/>
      </c>
    </row>
    <row r="67" spans="4:4">
      <c r="D67" s="10" t="str">
        <f ca="1">IF(ISBLANK(Tableau2[[#This Row],[Date de naissance]]), "", DATEDIF(C67,TODAY(),"y")&amp;" ans et "&amp;DATEDIF(C67,TODAY(),"ym")&amp;" mois")</f>
        <v/>
      </c>
    </row>
    <row r="68" spans="4:4">
      <c r="D68" s="10" t="str">
        <f ca="1">IF(ISBLANK(Tableau2[[#This Row],[Date de naissance]]), "", DATEDIF(C68,TODAY(),"y")&amp;" ans et "&amp;DATEDIF(C68,TODAY(),"ym")&amp;" mois")</f>
        <v/>
      </c>
    </row>
    <row r="69" spans="4:4">
      <c r="D69" s="10" t="str">
        <f ca="1">IF(ISBLANK(Tableau2[[#This Row],[Date de naissance]]), "", DATEDIF(C69,TODAY(),"y")&amp;" ans et "&amp;DATEDIF(C69,TODAY(),"ym")&amp;" mois")</f>
        <v/>
      </c>
    </row>
    <row r="70" spans="4:4">
      <c r="D70" s="10" t="str">
        <f ca="1">IF(ISBLANK(Tableau2[[#This Row],[Date de naissance]]), "", DATEDIF(C70,TODAY(),"y")&amp;" ans et "&amp;DATEDIF(C70,TODAY(),"ym")&amp;" mois")</f>
        <v/>
      </c>
    </row>
    <row r="71" spans="4:4">
      <c r="D71" s="10" t="str">
        <f ca="1">IF(ISBLANK(Tableau2[[#This Row],[Date de naissance]]), "", DATEDIF(C71,TODAY(),"y")&amp;" ans et "&amp;DATEDIF(C71,TODAY(),"ym")&amp;" mois")</f>
        <v/>
      </c>
    </row>
    <row r="72" spans="4:4">
      <c r="D72" s="10" t="str">
        <f ca="1">IF(ISBLANK(Tableau2[[#This Row],[Date de naissance]]), "", DATEDIF(C72,TODAY(),"y")&amp;" ans et "&amp;DATEDIF(C72,TODAY(),"ym")&amp;" mois")</f>
        <v/>
      </c>
    </row>
    <row r="73" spans="4:4">
      <c r="D73" s="10" t="str">
        <f ca="1">IF(ISBLANK(Tableau2[[#This Row],[Date de naissance]]), "", DATEDIF(C73,TODAY(),"y")&amp;" ans et "&amp;DATEDIF(C73,TODAY(),"ym")&amp;" mois")</f>
        <v/>
      </c>
    </row>
    <row r="74" spans="4:4">
      <c r="D74" s="10" t="str">
        <f ca="1">IF(ISBLANK(Tableau2[[#This Row],[Date de naissance]]), "", DATEDIF(C74,TODAY(),"y")&amp;" ans et "&amp;DATEDIF(C74,TODAY(),"ym")&amp;" mois")</f>
        <v/>
      </c>
    </row>
    <row r="75" spans="4:4">
      <c r="D75" s="10" t="str">
        <f ca="1">IF(ISBLANK(Tableau2[[#This Row],[Date de naissance]]), "", DATEDIF(C75,TODAY(),"y")&amp;" ans et "&amp;DATEDIF(C75,TODAY(),"ym")&amp;" mois")</f>
        <v/>
      </c>
    </row>
    <row r="76" spans="4:4">
      <c r="D76" s="10" t="str">
        <f ca="1">IF(ISBLANK(Tableau2[[#This Row],[Date de naissance]]), "", DATEDIF(C76,TODAY(),"y")&amp;" ans et "&amp;DATEDIF(C76,TODAY(),"ym")&amp;" mois")</f>
        <v/>
      </c>
    </row>
    <row r="77" spans="4:4">
      <c r="D77" s="10" t="str">
        <f ca="1">IF(ISBLANK(Tableau2[[#This Row],[Date de naissance]]), "", DATEDIF(C77,TODAY(),"y")&amp;" ans et "&amp;DATEDIF(C77,TODAY(),"ym")&amp;" mois")</f>
        <v/>
      </c>
    </row>
    <row r="78" spans="4:4">
      <c r="D78" s="10" t="str">
        <f ca="1">IF(ISBLANK(Tableau2[[#This Row],[Date de naissance]]), "", DATEDIF(C78,TODAY(),"y")&amp;" ans et "&amp;DATEDIF(C78,TODAY(),"ym")&amp;" mois")</f>
        <v/>
      </c>
    </row>
    <row r="79" spans="4:4">
      <c r="D79" s="10" t="str">
        <f ca="1">IF(ISBLANK(Tableau2[[#This Row],[Date de naissance]]), "", DATEDIF(C79,TODAY(),"y")&amp;" ans et "&amp;DATEDIF(C79,TODAY(),"ym")&amp;" mois")</f>
        <v/>
      </c>
    </row>
    <row r="80" spans="4:4">
      <c r="D80" s="10" t="str">
        <f ca="1">IF(ISBLANK(Tableau2[[#This Row],[Date de naissance]]), "", DATEDIF(C80,TODAY(),"y")&amp;" ans et "&amp;DATEDIF(C80,TODAY(),"ym")&amp;" mois")</f>
        <v/>
      </c>
    </row>
    <row r="81" spans="4:4">
      <c r="D81" s="10" t="str">
        <f ca="1">IF(ISBLANK(Tableau2[[#This Row],[Date de naissance]]), "", DATEDIF(C81,TODAY(),"y")&amp;" ans et "&amp;DATEDIF(C81,TODAY(),"ym")&amp;" mois")</f>
        <v/>
      </c>
    </row>
    <row r="82" spans="4:4">
      <c r="D82" s="10" t="str">
        <f ca="1">IF(ISBLANK(Tableau2[[#This Row],[Date de naissance]]), "", DATEDIF(C82,TODAY(),"y")&amp;" ans et "&amp;DATEDIF(C82,TODAY(),"ym")&amp;" mois")</f>
        <v/>
      </c>
    </row>
    <row r="83" spans="4:4">
      <c r="D83" s="10" t="str">
        <f ca="1">IF(ISBLANK(Tableau2[[#This Row],[Date de naissance]]), "", DATEDIF(C83,TODAY(),"y")&amp;" ans et "&amp;DATEDIF(C83,TODAY(),"ym")&amp;" mois")</f>
        <v/>
      </c>
    </row>
    <row r="84" spans="4:4">
      <c r="D84" s="10" t="str">
        <f ca="1">IF(ISBLANK(Tableau2[[#This Row],[Date de naissance]]), "", DATEDIF(C84,TODAY(),"y")&amp;" ans et "&amp;DATEDIF(C84,TODAY(),"ym")&amp;" mois")</f>
        <v/>
      </c>
    </row>
    <row r="85" spans="4:4">
      <c r="D85" s="10" t="str">
        <f ca="1">IF(ISBLANK(Tableau2[[#This Row],[Date de naissance]]), "", DATEDIF(C85,TODAY(),"y")&amp;" ans et "&amp;DATEDIF(C85,TODAY(),"ym")&amp;" mois")</f>
        <v/>
      </c>
    </row>
    <row r="86" spans="4:4">
      <c r="D86" s="10" t="str">
        <f ca="1">IF(ISBLANK(Tableau2[[#This Row],[Date de naissance]]), "", DATEDIF(C86,TODAY(),"y")&amp;" ans et "&amp;DATEDIF(C86,TODAY(),"ym")&amp;" mois")</f>
        <v/>
      </c>
    </row>
    <row r="87" spans="4:4">
      <c r="D87" s="10" t="str">
        <f ca="1">IF(ISBLANK(Tableau2[[#This Row],[Date de naissance]]), "", DATEDIF(C87,TODAY(),"y")&amp;" ans et "&amp;DATEDIF(C87,TODAY(),"ym")&amp;" mois")</f>
        <v/>
      </c>
    </row>
    <row r="88" spans="4:4">
      <c r="D88" s="10" t="str">
        <f ca="1">IF(ISBLANK(Tableau2[[#This Row],[Date de naissance]]), "", DATEDIF(C88,TODAY(),"y")&amp;" ans et "&amp;DATEDIF(C88,TODAY(),"ym")&amp;" mois")</f>
        <v/>
      </c>
    </row>
    <row r="89" spans="4:4">
      <c r="D89" s="10" t="str">
        <f ca="1">IF(ISBLANK(Tableau2[[#This Row],[Date de naissance]]), "", DATEDIF(C89,TODAY(),"y")&amp;" ans et "&amp;DATEDIF(C89,TODAY(),"ym")&amp;" mois")</f>
        <v/>
      </c>
    </row>
    <row r="90" spans="4:4">
      <c r="D90" s="10" t="str">
        <f ca="1">IF(ISBLANK(Tableau2[[#This Row],[Date de naissance]]), "", DATEDIF(C90,TODAY(),"y")&amp;" ans et "&amp;DATEDIF(C90,TODAY(),"ym")&amp;" mois")</f>
        <v/>
      </c>
    </row>
    <row r="91" spans="4:4">
      <c r="D91" s="10" t="str">
        <f ca="1">IF(ISBLANK(Tableau2[[#This Row],[Date de naissance]]), "", DATEDIF(C91,TODAY(),"y")&amp;" ans et "&amp;DATEDIF(C91,TODAY(),"ym")&amp;" mois")</f>
        <v/>
      </c>
    </row>
    <row r="92" spans="4:4">
      <c r="D92" s="10" t="str">
        <f ca="1">IF(ISBLANK(Tableau2[[#This Row],[Date de naissance]]), "", DATEDIF(C92,TODAY(),"y")&amp;" ans et "&amp;DATEDIF(C92,TODAY(),"ym")&amp;" mois")</f>
        <v/>
      </c>
    </row>
    <row r="93" spans="4:4">
      <c r="D93" s="10" t="str">
        <f ca="1">IF(ISBLANK(Tableau2[[#This Row],[Date de naissance]]), "", DATEDIF(C93,TODAY(),"y")&amp;" ans et "&amp;DATEDIF(C93,TODAY(),"ym")&amp;" mois")</f>
        <v/>
      </c>
    </row>
    <row r="94" spans="4:4">
      <c r="D94" s="10" t="str">
        <f ca="1">IF(ISBLANK(Tableau2[[#This Row],[Date de naissance]]), "", DATEDIF(C94,TODAY(),"y")&amp;" ans et "&amp;DATEDIF(C94,TODAY(),"ym")&amp;" mois")</f>
        <v/>
      </c>
    </row>
    <row r="95" spans="4:4">
      <c r="D95" s="10" t="str">
        <f ca="1">IF(ISBLANK(Tableau2[[#This Row],[Date de naissance]]), "", DATEDIF(C95,TODAY(),"y")&amp;" ans et "&amp;DATEDIF(C95,TODAY(),"ym")&amp;" mois")</f>
        <v/>
      </c>
    </row>
    <row r="96" spans="4:4">
      <c r="D96" s="10" t="str">
        <f ca="1">IF(ISBLANK(Tableau2[[#This Row],[Date de naissance]]), "", DATEDIF(C96,TODAY(),"y")&amp;" ans et "&amp;DATEDIF(C96,TODAY(),"ym")&amp;" mois")</f>
        <v/>
      </c>
    </row>
    <row r="97" spans="4:4">
      <c r="D97" s="10" t="str">
        <f ca="1">IF(ISBLANK(Tableau2[[#This Row],[Date de naissance]]), "", DATEDIF(C97,TODAY(),"y")&amp;" ans et "&amp;DATEDIF(C97,TODAY(),"ym")&amp;" mois")</f>
        <v/>
      </c>
    </row>
    <row r="98" spans="4:4">
      <c r="D98" s="10" t="str">
        <f ca="1">IF(ISBLANK(Tableau2[[#This Row],[Date de naissance]]), "", DATEDIF(C98,TODAY(),"y")&amp;" ans et "&amp;DATEDIF(C98,TODAY(),"ym")&amp;" mois")</f>
        <v/>
      </c>
    </row>
    <row r="99" spans="4:4">
      <c r="D99" s="10" t="str">
        <f ca="1">IF(ISBLANK(Tableau2[[#This Row],[Date de naissance]]), "", DATEDIF(C99,TODAY(),"y")&amp;" ans et "&amp;DATEDIF(C99,TODAY(),"ym")&amp;" mois")</f>
        <v/>
      </c>
    </row>
    <row r="100" spans="4:4">
      <c r="D100" s="10" t="str">
        <f ca="1">IF(ISBLANK(Tableau2[[#This Row],[Date de naissance]]), "", DATEDIF(C100,TODAY(),"y")&amp;" ans et "&amp;DATEDIF(C100,TODAY(),"ym")&amp;" mois")</f>
        <v/>
      </c>
    </row>
  </sheetData>
  <mergeCells count="2">
    <mergeCell ref="A1:Q1"/>
    <mergeCell ref="AF1:AG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CC100"/>
  <sheetViews>
    <sheetView workbookViewId="0"/>
  </sheetViews>
  <sheetFormatPr baseColWidth="10" defaultRowHeight="15"/>
  <cols>
    <col min="1" max="1" width="19.140625" bestFit="1" customWidth="1"/>
    <col min="5" max="6" width="11.42578125" style="9"/>
    <col min="13" max="14" width="11.42578125" style="9"/>
  </cols>
  <sheetData>
    <row r="1" spans="1:81">
      <c r="A1" s="2"/>
      <c r="B1" s="62" t="s">
        <v>53</v>
      </c>
      <c r="C1" s="62"/>
      <c r="D1" s="62"/>
      <c r="E1" s="62"/>
      <c r="F1" s="62"/>
      <c r="G1" s="62"/>
      <c r="H1" s="62"/>
      <c r="I1" s="62"/>
      <c r="J1" s="62" t="s">
        <v>40</v>
      </c>
      <c r="K1" s="62"/>
      <c r="L1" s="62"/>
      <c r="M1" s="62"/>
      <c r="N1" s="62"/>
      <c r="O1" s="62"/>
      <c r="P1" s="62"/>
      <c r="Q1" s="62"/>
      <c r="R1" s="62" t="s">
        <v>41</v>
      </c>
      <c r="S1" s="62"/>
      <c r="T1" s="62"/>
      <c r="U1" s="62"/>
      <c r="V1" s="62"/>
      <c r="W1" s="62"/>
      <c r="X1" s="62"/>
      <c r="Y1" s="62"/>
      <c r="Z1" s="62" t="s">
        <v>42</v>
      </c>
      <c r="AA1" s="62"/>
      <c r="AB1" s="62"/>
      <c r="AC1" s="62"/>
      <c r="AD1" s="62"/>
      <c r="AE1" s="62"/>
      <c r="AF1" s="62"/>
      <c r="AG1" s="62" t="s">
        <v>43</v>
      </c>
      <c r="AH1" s="62"/>
      <c r="AI1" s="62"/>
      <c r="AJ1" s="62"/>
      <c r="AK1" s="62"/>
      <c r="AL1" s="62"/>
      <c r="AM1" s="62"/>
      <c r="AN1" s="62"/>
      <c r="AO1" s="62" t="s">
        <v>44</v>
      </c>
      <c r="AP1" s="62"/>
      <c r="AQ1" s="62"/>
      <c r="AR1" s="62"/>
      <c r="AS1" s="62"/>
      <c r="AT1" s="62"/>
      <c r="AU1" s="62"/>
      <c r="AV1" s="62"/>
      <c r="AW1" s="62" t="s">
        <v>45</v>
      </c>
      <c r="AX1" s="62"/>
      <c r="AY1" s="62"/>
      <c r="AZ1" s="62"/>
      <c r="BA1" s="62"/>
      <c r="BB1" s="62"/>
      <c r="BC1" s="62"/>
      <c r="BD1" s="62"/>
      <c r="BE1" s="62" t="s">
        <v>46</v>
      </c>
      <c r="BF1" s="62"/>
      <c r="BG1" s="62"/>
      <c r="BH1" s="62"/>
      <c r="BI1" s="62"/>
      <c r="BJ1" s="62"/>
      <c r="BK1" s="62"/>
      <c r="BL1" s="62"/>
      <c r="BM1" s="62" t="s">
        <v>47</v>
      </c>
      <c r="BN1" s="62"/>
      <c r="BO1" s="62"/>
      <c r="BP1" s="62"/>
      <c r="BQ1" s="62"/>
      <c r="BR1" s="62"/>
      <c r="BS1" s="62"/>
      <c r="BT1" s="62"/>
      <c r="BU1" s="62" t="s">
        <v>48</v>
      </c>
      <c r="BV1" s="62"/>
      <c r="BW1" s="62"/>
      <c r="BX1" s="62"/>
      <c r="BY1" s="62"/>
      <c r="BZ1" s="62"/>
      <c r="CA1" s="62"/>
      <c r="CB1" s="62"/>
      <c r="CC1" s="62"/>
    </row>
    <row r="2" spans="1:81" ht="60">
      <c r="A2" s="2" t="s">
        <v>52</v>
      </c>
      <c r="B2" s="3" t="s">
        <v>11</v>
      </c>
      <c r="C2" s="3" t="s">
        <v>49</v>
      </c>
      <c r="D2" s="3" t="s">
        <v>50</v>
      </c>
      <c r="E2" s="13" t="s">
        <v>107</v>
      </c>
      <c r="F2" s="13" t="s">
        <v>108</v>
      </c>
      <c r="G2" s="3" t="s">
        <v>109</v>
      </c>
      <c r="H2" s="3" t="s">
        <v>110</v>
      </c>
      <c r="I2" s="3" t="s">
        <v>51</v>
      </c>
      <c r="J2" s="3" t="s">
        <v>114</v>
      </c>
      <c r="K2" s="3" t="s">
        <v>115</v>
      </c>
      <c r="L2" s="3" t="s">
        <v>113</v>
      </c>
      <c r="M2" s="13" t="s">
        <v>112</v>
      </c>
      <c r="N2" s="13" t="s">
        <v>111</v>
      </c>
      <c r="O2" s="3" t="s">
        <v>120</v>
      </c>
      <c r="P2" s="3" t="s">
        <v>121</v>
      </c>
      <c r="Q2" s="3" t="s">
        <v>116</v>
      </c>
      <c r="R2" s="3" t="s">
        <v>117</v>
      </c>
      <c r="S2" s="3" t="s">
        <v>118</v>
      </c>
      <c r="T2" s="3" t="s">
        <v>119</v>
      </c>
      <c r="U2" s="3" t="s">
        <v>123</v>
      </c>
      <c r="V2" s="3" t="s">
        <v>124</v>
      </c>
      <c r="W2" s="3" t="s">
        <v>125</v>
      </c>
      <c r="X2" s="3" t="s">
        <v>181</v>
      </c>
      <c r="Y2" s="3" t="s">
        <v>129</v>
      </c>
      <c r="Z2" s="3" t="s">
        <v>130</v>
      </c>
      <c r="AA2" s="3" t="s">
        <v>128</v>
      </c>
      <c r="AB2" s="3" t="s">
        <v>122</v>
      </c>
      <c r="AC2" s="3" t="s">
        <v>126</v>
      </c>
      <c r="AD2" s="3" t="s">
        <v>127</v>
      </c>
      <c r="AE2" s="3" t="s">
        <v>147</v>
      </c>
      <c r="AF2" s="3" t="s">
        <v>131</v>
      </c>
      <c r="AG2" s="3" t="s">
        <v>132</v>
      </c>
      <c r="AH2" s="3" t="s">
        <v>133</v>
      </c>
      <c r="AI2" s="3" t="s">
        <v>134</v>
      </c>
      <c r="AJ2" s="3" t="s">
        <v>135</v>
      </c>
      <c r="AK2" s="3" t="s">
        <v>137</v>
      </c>
      <c r="AL2" s="3" t="s">
        <v>138</v>
      </c>
      <c r="AM2" s="3" t="s">
        <v>146</v>
      </c>
      <c r="AN2" s="3" t="s">
        <v>139</v>
      </c>
      <c r="AO2" s="3" t="s">
        <v>140</v>
      </c>
      <c r="AP2" s="3" t="s">
        <v>141</v>
      </c>
      <c r="AQ2" s="3" t="s">
        <v>142</v>
      </c>
      <c r="AR2" s="3" t="s">
        <v>136</v>
      </c>
      <c r="AS2" s="3" t="s">
        <v>144</v>
      </c>
      <c r="AT2" s="3" t="s">
        <v>145</v>
      </c>
      <c r="AU2" s="3" t="s">
        <v>148</v>
      </c>
      <c r="AV2" s="3" t="s">
        <v>143</v>
      </c>
      <c r="AW2" s="3" t="s">
        <v>106</v>
      </c>
      <c r="AX2" s="3" t="s">
        <v>149</v>
      </c>
      <c r="AY2" s="3" t="s">
        <v>150</v>
      </c>
      <c r="AZ2" s="3" t="s">
        <v>151</v>
      </c>
      <c r="BA2" s="3" t="s">
        <v>155</v>
      </c>
      <c r="BB2" s="3" t="s">
        <v>156</v>
      </c>
      <c r="BC2" s="3" t="s">
        <v>157</v>
      </c>
      <c r="BD2" s="3" t="s">
        <v>152</v>
      </c>
      <c r="BE2" s="3" t="s">
        <v>158</v>
      </c>
      <c r="BF2" s="3" t="s">
        <v>159</v>
      </c>
      <c r="BG2" s="3" t="s">
        <v>160</v>
      </c>
      <c r="BH2" s="3" t="s">
        <v>153</v>
      </c>
      <c r="BI2" s="3" t="s">
        <v>161</v>
      </c>
      <c r="BJ2" s="3" t="s">
        <v>162</v>
      </c>
      <c r="BK2" s="3" t="s">
        <v>163</v>
      </c>
      <c r="BL2" s="3" t="s">
        <v>164</v>
      </c>
      <c r="BM2" s="3" t="s">
        <v>165</v>
      </c>
      <c r="BN2" s="3" t="s">
        <v>166</v>
      </c>
      <c r="BO2" s="3" t="s">
        <v>167</v>
      </c>
      <c r="BP2" s="3" t="s">
        <v>154</v>
      </c>
      <c r="BQ2" s="3" t="s">
        <v>172</v>
      </c>
      <c r="BR2" s="3" t="s">
        <v>171</v>
      </c>
      <c r="BS2" s="3" t="s">
        <v>169</v>
      </c>
      <c r="BT2" s="3" t="s">
        <v>168</v>
      </c>
      <c r="BU2" s="3" t="s">
        <v>173</v>
      </c>
      <c r="BV2" s="3" t="s">
        <v>174</v>
      </c>
      <c r="BW2" s="3" t="s">
        <v>175</v>
      </c>
      <c r="BX2" s="3" t="s">
        <v>170</v>
      </c>
      <c r="BY2" s="3" t="s">
        <v>178</v>
      </c>
      <c r="BZ2" s="3" t="s">
        <v>179</v>
      </c>
      <c r="CA2" s="3" t="s">
        <v>177</v>
      </c>
      <c r="CB2" s="3" t="s">
        <v>176</v>
      </c>
      <c r="CC2" s="3" t="s">
        <v>180</v>
      </c>
    </row>
    <row r="3" spans="1:81" s="11" customFormat="1">
      <c r="A3" s="11">
        <f>IF(ISBLANK(Tableau2[[#This Row],[N° travail]]),"",Tableau2[[#This Row],[N° travail]])</f>
        <v>32</v>
      </c>
      <c r="B3" s="11" t="s">
        <v>96</v>
      </c>
      <c r="C3" s="11">
        <v>3</v>
      </c>
      <c r="D3" s="11">
        <v>24</v>
      </c>
      <c r="E3" s="9">
        <v>40701</v>
      </c>
      <c r="F3" s="9">
        <v>41826</v>
      </c>
      <c r="G3" s="11">
        <f>IF(OR(ISBLANK(E3),ISBLANK(F3)),"",Tableau65[[#This Row],[Date fin de la lactation]]-Tableau65[[#This Row],[Date début de la Lactation]])</f>
        <v>1125</v>
      </c>
      <c r="H3" s="11">
        <f t="shared" ref="H3:H66" si="0">IF(OR(ISBLANK(E3)),"",(229*D3)/G3)</f>
        <v>4.8853333333333335</v>
      </c>
      <c r="I3" s="11" t="s">
        <v>225</v>
      </c>
      <c r="J3" s="11" t="s">
        <v>102</v>
      </c>
      <c r="K3" s="11">
        <v>5</v>
      </c>
      <c r="L3" s="11">
        <v>67</v>
      </c>
      <c r="M3" s="9">
        <v>40641</v>
      </c>
      <c r="N3" s="9">
        <v>42132</v>
      </c>
      <c r="O3" s="11">
        <f>IF(OR(ISBLANK(M3),ISBLANK(N3)),"",Tableau65[[#This Row],[Date fin de la lactation 2]]-Tableau65[[#This Row],[Date début de la Lactation 2]])</f>
        <v>1491</v>
      </c>
      <c r="P3" s="11">
        <f t="shared" ref="P3:P51" si="1">IF(OR(ISBLANK(M3),ISBLANK(N3)),"",(229*L3)/O3)</f>
        <v>10.290409121395037</v>
      </c>
      <c r="Q3" s="11" t="s">
        <v>241</v>
      </c>
      <c r="R3" s="11" t="s">
        <v>100</v>
      </c>
      <c r="W3" s="11" t="str">
        <f>IF(OR(ISBLANK(U3),ISBLANK(V3)),"",Tableau65[[#This Row],[Date fin de la lactation 3]]-Tableau65[[#This Row],[Date début de la Lactation 3]])</f>
        <v/>
      </c>
      <c r="X3" s="11" t="str">
        <f t="shared" ref="X3:X51" si="2">IF(OR(ISBLANK(U3),ISBLANK(V3)),"",(229*T3)/W3)</f>
        <v/>
      </c>
      <c r="Y3" s="11" t="s">
        <v>241</v>
      </c>
      <c r="Z3" s="11" t="s">
        <v>92</v>
      </c>
      <c r="AE3" s="11" t="str">
        <f>IF(OR(ISBLANK(AC3),ISBLANK(AD3)),"",Tableau65[[#This Row],[Date fin de la lactation 4]]-Tableau65[[#This Row],[Date début de la Lactation 4]])</f>
        <v/>
      </c>
      <c r="AF3" s="11" t="str">
        <f t="shared" ref="AF3:AF51" si="3">IF(OR(ISBLANK(AC3),ISBLANK(AD3)),"",(229*AB3)/AE3)</f>
        <v/>
      </c>
      <c r="AH3" s="11" t="s">
        <v>243</v>
      </c>
      <c r="AM3" s="11" t="str">
        <f>IF(OR(ISBLANK(AK3),ISBLANK(AL3)),"",Tableau65[[#This Row],[Date fin de la Lactation 5]]-Tableau65[[#This Row],[Date début de la Lactation 5]])</f>
        <v/>
      </c>
      <c r="AN3" s="11" t="str">
        <f t="shared" ref="AN3:AN52" si="4">IF(OR(ISBLANK(AK3),ISBLANK(AL3)),"",(229*AJ3)/AM3)</f>
        <v/>
      </c>
      <c r="AP3" s="11" t="s">
        <v>244</v>
      </c>
      <c r="AU3" s="11" t="str">
        <f>IF(OR(ISBLANK(AS3),ISBLANK(AT3)),"",Tableau65[[#This Row],[Date fin de la lactation 6]]-Tableau65[[#This Row],[Date début de la Lactation 6]])</f>
        <v/>
      </c>
      <c r="AV3" s="11" t="str">
        <f t="shared" ref="AV3:AV51" si="5">IF(OR(ISBLANK(AS3),ISBLANK(AT3)),"",(229*AR3)/AU3)</f>
        <v/>
      </c>
      <c r="AX3" s="11" t="s">
        <v>245</v>
      </c>
      <c r="BC3" s="11" t="str">
        <f>IF(OR(ISBLANK(BA3),ISBLANK(BB3)),"",Tableau65[[#This Row],[Date fin de la lactation 7]]-Tableau65[[#This Row],[Date début de la Lactation 7]])</f>
        <v/>
      </c>
      <c r="BD3" s="11" t="str">
        <f t="shared" ref="BD3:BD51" si="6">IF(OR(ISBLANK(BA3),ISBLANK(BB3)),"",(229*AZ3)/BC3)</f>
        <v/>
      </c>
      <c r="BF3" s="11" t="s">
        <v>246</v>
      </c>
      <c r="BK3" s="11" t="str">
        <f>IF(OR(ISBLANK(BI3),ISBLANK(BJ3)),"",Tableau65[[#This Row],[Date fin de la lactation 8]]-Tableau65[[#This Row],[Date début de la Lactation 8]])</f>
        <v/>
      </c>
      <c r="BL3" s="11" t="str">
        <f t="shared" ref="BL3:BL51" si="7">IF(OR(ISBLANK(BI3),ISBLANK(BJ3)),"",(229*BH3)/BK3)</f>
        <v/>
      </c>
      <c r="BN3" s="11" t="s">
        <v>98</v>
      </c>
      <c r="BO3" s="11">
        <v>5</v>
      </c>
      <c r="BP3" s="11">
        <v>21</v>
      </c>
      <c r="BS3" s="11" t="str">
        <f>IF(OR(ISBLANK(BQ3),ISBLANK(BR3)),"",Tableau65[[#This Row],[Date fin de la lactation 9]]-Tableau65[[#This Row],[Date début de la Lactation 9]])</f>
        <v/>
      </c>
      <c r="BT3" s="11" t="str">
        <f t="shared" ref="BT3:BT51" si="8">IF(OR(ISBLANK(BQ3),ISBLANK(BR3)),"",(229*BP3)/BS3)</f>
        <v/>
      </c>
      <c r="BV3" s="11" t="s">
        <v>247</v>
      </c>
      <c r="CA3" s="11" t="str">
        <f>IF(OR(ISBLANK(BY3),ISBLANK(BZ3)),"",Tableau65[[#This Row],[Date fin de la lactation 10]]-Tableau65[[#This Row],[Date début de la Lactation 10]])</f>
        <v/>
      </c>
      <c r="CB3" s="11" t="str">
        <f t="shared" ref="CB3:CB51" si="9">IF(OR(ISBLANK(BY3),ISBLANK(BZ3)),"",(229*BX3)/CA3)</f>
        <v/>
      </c>
    </row>
    <row r="4" spans="1:81">
      <c r="A4" s="11">
        <f>IF(ISBLANK(Tableau2[[#This Row],[N° travail]]),"",Tableau2[[#This Row],[N° travail]])</f>
        <v>42</v>
      </c>
      <c r="B4" t="s">
        <v>98</v>
      </c>
      <c r="C4">
        <v>2</v>
      </c>
      <c r="D4">
        <v>43</v>
      </c>
      <c r="E4" s="9">
        <v>41396</v>
      </c>
      <c r="F4" s="9">
        <v>42005</v>
      </c>
      <c r="G4" s="11">
        <f>IF(OR(ISBLANK(E4),ISBLANK(F4)),"",Tableau65[[#This Row],[Date fin de la lactation]]-Tableau65[[#This Row],[Date début de la Lactation]])</f>
        <v>609</v>
      </c>
      <c r="H4" s="11">
        <f t="shared" si="0"/>
        <v>16.16912972085386</v>
      </c>
      <c r="I4" t="s">
        <v>226</v>
      </c>
      <c r="O4" t="str">
        <f>IF(OR(ISBLANK(M4),ISBLANK(N4)),"",Tableau65[[#This Row],[Date fin de la lactation 2]]-Tableau65[[#This Row],[Date début de la Lactation 2]])</f>
        <v/>
      </c>
      <c r="P4" t="str">
        <f t="shared" si="1"/>
        <v/>
      </c>
      <c r="W4" t="str">
        <f>IF(OR(ISBLANK(U4),ISBLANK(V4)),"",Tableau65[[#This Row],[Date fin de la lactation 3]]-Tableau65[[#This Row],[Date début de la Lactation 3]])</f>
        <v/>
      </c>
      <c r="X4" t="str">
        <f t="shared" si="2"/>
        <v/>
      </c>
      <c r="AE4" t="str">
        <f>IF(OR(ISBLANK(AC4),ISBLANK(AD4)),"",Tableau65[[#This Row],[Date fin de la lactation 4]]-Tableau65[[#This Row],[Date début de la Lactation 4]])</f>
        <v/>
      </c>
      <c r="AF4" t="str">
        <f t="shared" si="3"/>
        <v/>
      </c>
      <c r="AM4" t="str">
        <f>IF(OR(ISBLANK(AK4),ISBLANK(AL4)),"",Tableau65[[#This Row],[Date fin de la Lactation 5]]-Tableau65[[#This Row],[Date début de la Lactation 5]])</f>
        <v/>
      </c>
      <c r="AN4" t="str">
        <f t="shared" si="4"/>
        <v/>
      </c>
      <c r="AU4" t="str">
        <f>IF(OR(ISBLANK(AS4),ISBLANK(AT4)),"",Tableau65[[#This Row],[Date fin de la lactation 6]]-Tableau65[[#This Row],[Date début de la Lactation 6]])</f>
        <v/>
      </c>
      <c r="AV4" t="str">
        <f t="shared" si="5"/>
        <v/>
      </c>
      <c r="BC4" t="str">
        <f>IF(OR(ISBLANK(BA4),ISBLANK(BB4)),"",Tableau65[[#This Row],[Date fin de la lactation 7]]-Tableau65[[#This Row],[Date début de la Lactation 7]])</f>
        <v/>
      </c>
      <c r="BD4" t="str">
        <f t="shared" si="6"/>
        <v/>
      </c>
      <c r="BK4" t="str">
        <f>IF(OR(ISBLANK(BI4),ISBLANK(BJ4)),"",Tableau65[[#This Row],[Date fin de la lactation 8]]-Tableau65[[#This Row],[Date début de la Lactation 8]])</f>
        <v/>
      </c>
      <c r="BL4" t="str">
        <f t="shared" si="7"/>
        <v/>
      </c>
      <c r="BS4" t="str">
        <f>IF(OR(ISBLANK(BQ4),ISBLANK(BR4)),"",Tableau65[[#This Row],[Date fin de la lactation 9]]-Tableau65[[#This Row],[Date début de la Lactation 9]])</f>
        <v/>
      </c>
      <c r="BT4" t="str">
        <f t="shared" si="8"/>
        <v/>
      </c>
      <c r="CA4" t="str">
        <f>IF(OR(ISBLANK(BY4),ISBLANK(BZ4)),"",Tableau65[[#This Row],[Date fin de la lactation 10]]-Tableau65[[#This Row],[Date début de la Lactation 10]])</f>
        <v/>
      </c>
      <c r="CB4" t="str">
        <f t="shared" si="9"/>
        <v/>
      </c>
    </row>
    <row r="5" spans="1:81">
      <c r="A5" s="11">
        <f>IF(ISBLANK(Tableau2[[#This Row],[N° travail]]),"",Tableau2[[#This Row],[N° travail]])</f>
        <v>450</v>
      </c>
      <c r="B5" t="s">
        <v>92</v>
      </c>
      <c r="C5">
        <v>5</v>
      </c>
      <c r="D5">
        <v>11</v>
      </c>
      <c r="E5" s="9">
        <v>40244</v>
      </c>
      <c r="F5" s="9">
        <v>41369</v>
      </c>
      <c r="G5" s="11">
        <f>IF(OR(ISBLANK(E5),ISBLANK(F5)),"",Tableau65[[#This Row],[Date fin de la lactation]]-Tableau65[[#This Row],[Date début de la Lactation]])</f>
        <v>1125</v>
      </c>
      <c r="H5" s="11">
        <f t="shared" si="0"/>
        <v>2.2391111111111113</v>
      </c>
      <c r="I5" t="s">
        <v>242</v>
      </c>
      <c r="O5" t="str">
        <f>IF(OR(ISBLANK(M5),ISBLANK(N5)),"",Tableau65[[#This Row],[Date fin de la lactation 2]]-Tableau65[[#This Row],[Date début de la Lactation 2]])</f>
        <v/>
      </c>
      <c r="P5" t="str">
        <f t="shared" si="1"/>
        <v/>
      </c>
      <c r="W5" t="str">
        <f>IF(OR(ISBLANK(U5),ISBLANK(V5)),"",Tableau65[[#This Row],[Date fin de la lactation 3]]-Tableau65[[#This Row],[Date début de la Lactation 3]])</f>
        <v/>
      </c>
      <c r="X5" t="str">
        <f t="shared" si="2"/>
        <v/>
      </c>
      <c r="AE5" t="str">
        <f>IF(OR(ISBLANK(AC5),ISBLANK(AD5)),"",Tableau65[[#This Row],[Date fin de la lactation 4]]-Tableau65[[#This Row],[Date début de la Lactation 4]])</f>
        <v/>
      </c>
      <c r="AF5" t="str">
        <f t="shared" si="3"/>
        <v/>
      </c>
      <c r="AM5" t="str">
        <f>IF(OR(ISBLANK(AK5),ISBLANK(AL5)),"",Tableau65[[#This Row],[Date fin de la Lactation 5]]-Tableau65[[#This Row],[Date début de la Lactation 5]])</f>
        <v/>
      </c>
      <c r="AN5" t="str">
        <f t="shared" si="4"/>
        <v/>
      </c>
      <c r="AU5" t="str">
        <f>IF(OR(ISBLANK(AS5),ISBLANK(AT5)),"",Tableau65[[#This Row],[Date fin de la lactation 6]]-Tableau65[[#This Row],[Date début de la Lactation 6]])</f>
        <v/>
      </c>
      <c r="AV5" t="str">
        <f t="shared" si="5"/>
        <v/>
      </c>
      <c r="BC5" t="str">
        <f>IF(OR(ISBLANK(BA5),ISBLANK(BB5)),"",Tableau65[[#This Row],[Date fin de la lactation 7]]-Tableau65[[#This Row],[Date début de la Lactation 7]])</f>
        <v/>
      </c>
      <c r="BD5" t="str">
        <f t="shared" si="6"/>
        <v/>
      </c>
      <c r="BK5" t="str">
        <f>IF(OR(ISBLANK(BI5),ISBLANK(BJ5)),"",Tableau65[[#This Row],[Date fin de la lactation 8]]-Tableau65[[#This Row],[Date début de la Lactation 8]])</f>
        <v/>
      </c>
      <c r="BL5" t="str">
        <f t="shared" si="7"/>
        <v/>
      </c>
      <c r="BS5" t="str">
        <f>IF(OR(ISBLANK(BQ5),ISBLANK(BR5)),"",Tableau65[[#This Row],[Date fin de la lactation 9]]-Tableau65[[#This Row],[Date début de la Lactation 9]])</f>
        <v/>
      </c>
      <c r="BT5" t="str">
        <f t="shared" si="8"/>
        <v/>
      </c>
      <c r="CA5" t="str">
        <f>IF(OR(ISBLANK(BY5),ISBLANK(BZ5)),"",Tableau65[[#This Row],[Date fin de la lactation 10]]-Tableau65[[#This Row],[Date début de la Lactation 10]])</f>
        <v/>
      </c>
      <c r="CB5" t="str">
        <f t="shared" si="9"/>
        <v/>
      </c>
    </row>
    <row r="6" spans="1:81">
      <c r="A6" s="11" t="str">
        <f>IF(ISBLANK(Tableau2[[#This Row],[N° travail]]),"",Tableau2[[#This Row],[N° travail]])</f>
        <v/>
      </c>
      <c r="G6" s="11" t="str">
        <f>IF(OR(ISBLANK(E6),ISBLANK(F6)),"",Tableau65[[#This Row],[Date fin de la lactation]]-Tableau65[[#This Row],[Date début de la Lactation]])</f>
        <v/>
      </c>
      <c r="H6" s="11" t="str">
        <f t="shared" si="0"/>
        <v/>
      </c>
      <c r="O6" t="str">
        <f>IF(OR(ISBLANK(M6),ISBLANK(N6)),"",Tableau65[[#This Row],[Date fin de la lactation 2]]-Tableau65[[#This Row],[Date début de la Lactation 2]])</f>
        <v/>
      </c>
      <c r="P6" t="str">
        <f t="shared" si="1"/>
        <v/>
      </c>
      <c r="W6" t="str">
        <f>IF(OR(ISBLANK(U6),ISBLANK(V6)),"",Tableau65[[#This Row],[Date fin de la lactation 3]]-Tableau65[[#This Row],[Date début de la Lactation 3]])</f>
        <v/>
      </c>
      <c r="X6" t="str">
        <f t="shared" si="2"/>
        <v/>
      </c>
      <c r="AE6" t="str">
        <f>IF(OR(ISBLANK(AC6),ISBLANK(AD6)),"",Tableau65[[#This Row],[Date fin de la lactation 4]]-Tableau65[[#This Row],[Date début de la Lactation 4]])</f>
        <v/>
      </c>
      <c r="AF6" t="str">
        <f t="shared" si="3"/>
        <v/>
      </c>
      <c r="AM6" t="str">
        <f>IF(OR(ISBLANK(AK6),ISBLANK(AL6)),"",Tableau65[[#This Row],[Date fin de la Lactation 5]]-Tableau65[[#This Row],[Date début de la Lactation 5]])</f>
        <v/>
      </c>
      <c r="AN6" t="str">
        <f t="shared" si="4"/>
        <v/>
      </c>
      <c r="AU6" t="str">
        <f>IF(OR(ISBLANK(AS6),ISBLANK(AT6)),"",Tableau65[[#This Row],[Date fin de la lactation 6]]-Tableau65[[#This Row],[Date début de la Lactation 6]])</f>
        <v/>
      </c>
      <c r="AV6" t="str">
        <f t="shared" si="5"/>
        <v/>
      </c>
      <c r="BC6" t="str">
        <f>IF(OR(ISBLANK(BA6),ISBLANK(BB6)),"",Tableau65[[#This Row],[Date fin de la lactation 7]]-Tableau65[[#This Row],[Date début de la Lactation 7]])</f>
        <v/>
      </c>
      <c r="BD6" t="str">
        <f t="shared" si="6"/>
        <v/>
      </c>
      <c r="BK6" t="str">
        <f>IF(OR(ISBLANK(BI6),ISBLANK(BJ6)),"",Tableau65[[#This Row],[Date fin de la lactation 8]]-Tableau65[[#This Row],[Date début de la Lactation 8]])</f>
        <v/>
      </c>
      <c r="BL6" t="str">
        <f t="shared" si="7"/>
        <v/>
      </c>
      <c r="BS6" t="str">
        <f>IF(OR(ISBLANK(BQ6),ISBLANK(BR6)),"",Tableau65[[#This Row],[Date fin de la lactation 9]]-Tableau65[[#This Row],[Date début de la Lactation 9]])</f>
        <v/>
      </c>
      <c r="BT6" t="str">
        <f t="shared" si="8"/>
        <v/>
      </c>
      <c r="CA6" t="str">
        <f>IF(OR(ISBLANK(BY6),ISBLANK(BZ6)),"",Tableau65[[#This Row],[Date fin de la lactation 10]]-Tableau65[[#This Row],[Date début de la Lactation 10]])</f>
        <v/>
      </c>
      <c r="CB6" t="str">
        <f t="shared" si="9"/>
        <v/>
      </c>
    </row>
    <row r="7" spans="1:81">
      <c r="A7" s="11" t="str">
        <f>IF(ISBLANK(Tableau2[[#This Row],[N° travail]]),"",Tableau2[[#This Row],[N° travail]])</f>
        <v/>
      </c>
      <c r="G7" s="11" t="str">
        <f>IF(OR(ISBLANK(E7),ISBLANK(F7)),"",Tableau65[[#This Row],[Date fin de la lactation]]-Tableau65[[#This Row],[Date début de la Lactation]])</f>
        <v/>
      </c>
      <c r="H7" s="11" t="str">
        <f t="shared" si="0"/>
        <v/>
      </c>
      <c r="O7" t="str">
        <f>IF(OR(ISBLANK(M7),ISBLANK(N7)),"",Tableau65[[#This Row],[Date fin de la lactation 2]]-Tableau65[[#This Row],[Date début de la Lactation 2]])</f>
        <v/>
      </c>
      <c r="P7" t="str">
        <f t="shared" si="1"/>
        <v/>
      </c>
      <c r="W7" t="str">
        <f>IF(OR(ISBLANK(U7),ISBLANK(V7)),"",Tableau65[[#This Row],[Date fin de la lactation 3]]-Tableau65[[#This Row],[Date début de la Lactation 3]])</f>
        <v/>
      </c>
      <c r="X7" t="str">
        <f t="shared" si="2"/>
        <v/>
      </c>
      <c r="AE7" t="str">
        <f>IF(OR(ISBLANK(AC7),ISBLANK(AD7)),"",Tableau65[[#This Row],[Date fin de la lactation 4]]-Tableau65[[#This Row],[Date début de la Lactation 4]])</f>
        <v/>
      </c>
      <c r="AF7" t="str">
        <f t="shared" si="3"/>
        <v/>
      </c>
      <c r="AM7" t="str">
        <f>IF(OR(ISBLANK(AK7),ISBLANK(AL7)),"",Tableau65[[#This Row],[Date fin de la Lactation 5]]-Tableau65[[#This Row],[Date début de la Lactation 5]])</f>
        <v/>
      </c>
      <c r="AN7" t="str">
        <f t="shared" si="4"/>
        <v/>
      </c>
      <c r="AU7" t="str">
        <f>IF(OR(ISBLANK(AS7),ISBLANK(AT7)),"",Tableau65[[#This Row],[Date fin de la lactation 6]]-Tableau65[[#This Row],[Date début de la Lactation 6]])</f>
        <v/>
      </c>
      <c r="AV7" t="str">
        <f t="shared" si="5"/>
        <v/>
      </c>
      <c r="BC7" t="str">
        <f>IF(OR(ISBLANK(BA7),ISBLANK(BB7)),"",Tableau65[[#This Row],[Date fin de la lactation 7]]-Tableau65[[#This Row],[Date début de la Lactation 7]])</f>
        <v/>
      </c>
      <c r="BD7" t="str">
        <f t="shared" si="6"/>
        <v/>
      </c>
      <c r="BK7" t="str">
        <f>IF(OR(ISBLANK(BI7),ISBLANK(BJ7)),"",Tableau65[[#This Row],[Date fin de la lactation 8]]-Tableau65[[#This Row],[Date début de la Lactation 8]])</f>
        <v/>
      </c>
      <c r="BL7" t="str">
        <f t="shared" si="7"/>
        <v/>
      </c>
      <c r="BS7" t="str">
        <f>IF(OR(ISBLANK(BQ7),ISBLANK(BR7)),"",Tableau65[[#This Row],[Date fin de la lactation 9]]-Tableau65[[#This Row],[Date début de la Lactation 9]])</f>
        <v/>
      </c>
      <c r="BT7" t="str">
        <f t="shared" si="8"/>
        <v/>
      </c>
      <c r="CA7" t="str">
        <f>IF(OR(ISBLANK(BY7),ISBLANK(BZ7)),"",Tableau65[[#This Row],[Date fin de la lactation 10]]-Tableau65[[#This Row],[Date début de la Lactation 10]])</f>
        <v/>
      </c>
      <c r="CB7" t="str">
        <f t="shared" si="9"/>
        <v/>
      </c>
    </row>
    <row r="8" spans="1:81">
      <c r="A8" s="11" t="str">
        <f>IF(ISBLANK(Tableau2[[#This Row],[N° travail]]),"",Tableau2[[#This Row],[N° travail]])</f>
        <v/>
      </c>
      <c r="G8" s="11" t="str">
        <f>IF(OR(ISBLANK(E8),ISBLANK(F8)),"",Tableau65[[#This Row],[Date fin de la lactation]]-Tableau65[[#This Row],[Date début de la Lactation]])</f>
        <v/>
      </c>
      <c r="H8" s="11" t="str">
        <f t="shared" si="0"/>
        <v/>
      </c>
      <c r="O8" t="str">
        <f>IF(OR(ISBLANK(M8),ISBLANK(N8)),"",Tableau65[[#This Row],[Date fin de la lactation 2]]-Tableau65[[#This Row],[Date début de la Lactation 2]])</f>
        <v/>
      </c>
      <c r="P8" t="str">
        <f t="shared" si="1"/>
        <v/>
      </c>
      <c r="W8" t="str">
        <f>IF(OR(ISBLANK(U8),ISBLANK(V8)),"",Tableau65[[#This Row],[Date fin de la lactation 3]]-Tableau65[[#This Row],[Date début de la Lactation 3]])</f>
        <v/>
      </c>
      <c r="X8" t="str">
        <f t="shared" si="2"/>
        <v/>
      </c>
      <c r="AE8" t="str">
        <f>IF(OR(ISBLANK(AC8),ISBLANK(AD8)),"",Tableau65[[#This Row],[Date fin de la lactation 4]]-Tableau65[[#This Row],[Date début de la Lactation 4]])</f>
        <v/>
      </c>
      <c r="AF8" t="str">
        <f t="shared" si="3"/>
        <v/>
      </c>
      <c r="AM8" t="str">
        <f>IF(OR(ISBLANK(AK8),ISBLANK(AL8)),"",Tableau65[[#This Row],[Date fin de la Lactation 5]]-Tableau65[[#This Row],[Date début de la Lactation 5]])</f>
        <v/>
      </c>
      <c r="AN8" t="str">
        <f t="shared" si="4"/>
        <v/>
      </c>
      <c r="AU8" t="str">
        <f>IF(OR(ISBLANK(AS8),ISBLANK(AT8)),"",Tableau65[[#This Row],[Date fin de la lactation 6]]-Tableau65[[#This Row],[Date début de la Lactation 6]])</f>
        <v/>
      </c>
      <c r="AV8" t="str">
        <f t="shared" si="5"/>
        <v/>
      </c>
      <c r="BC8" t="str">
        <f>IF(OR(ISBLANK(BA8),ISBLANK(BB8)),"",Tableau65[[#This Row],[Date fin de la lactation 7]]-Tableau65[[#This Row],[Date début de la Lactation 7]])</f>
        <v/>
      </c>
      <c r="BD8" t="str">
        <f t="shared" si="6"/>
        <v/>
      </c>
      <c r="BK8" t="str">
        <f>IF(OR(ISBLANK(BI8),ISBLANK(BJ8)),"",Tableau65[[#This Row],[Date fin de la lactation 8]]-Tableau65[[#This Row],[Date début de la Lactation 8]])</f>
        <v/>
      </c>
      <c r="BL8" t="str">
        <f t="shared" si="7"/>
        <v/>
      </c>
      <c r="BS8" t="str">
        <f>IF(OR(ISBLANK(BQ8),ISBLANK(BR8)),"",Tableau65[[#This Row],[Date fin de la lactation 9]]-Tableau65[[#This Row],[Date début de la Lactation 9]])</f>
        <v/>
      </c>
      <c r="BT8" t="str">
        <f t="shared" si="8"/>
        <v/>
      </c>
      <c r="CA8" t="str">
        <f>IF(OR(ISBLANK(BY8),ISBLANK(BZ8)),"",Tableau65[[#This Row],[Date fin de la lactation 10]]-Tableau65[[#This Row],[Date début de la Lactation 10]])</f>
        <v/>
      </c>
      <c r="CB8" t="str">
        <f t="shared" si="9"/>
        <v/>
      </c>
    </row>
    <row r="9" spans="1:81">
      <c r="A9" s="11" t="str">
        <f>IF(ISBLANK(Tableau2[[#This Row],[N° travail]]),"",Tableau2[[#This Row],[N° travail]])</f>
        <v/>
      </c>
      <c r="G9" s="11" t="str">
        <f>IF(OR(ISBLANK(E9),ISBLANK(F9)),"",Tableau65[[#This Row],[Date fin de la lactation]]-Tableau65[[#This Row],[Date début de la Lactation]])</f>
        <v/>
      </c>
      <c r="H9" s="11" t="str">
        <f t="shared" si="0"/>
        <v/>
      </c>
      <c r="O9" t="str">
        <f>IF(OR(ISBLANK(M9),ISBLANK(N9)),"",Tableau65[[#This Row],[Date fin de la lactation 2]]-Tableau65[[#This Row],[Date début de la Lactation 2]])</f>
        <v/>
      </c>
      <c r="P9" t="str">
        <f t="shared" si="1"/>
        <v/>
      </c>
      <c r="W9" t="str">
        <f>IF(OR(ISBLANK(U9),ISBLANK(V9)),"",Tableau65[[#This Row],[Date fin de la lactation 3]]-Tableau65[[#This Row],[Date début de la Lactation 3]])</f>
        <v/>
      </c>
      <c r="X9" t="str">
        <f t="shared" si="2"/>
        <v/>
      </c>
      <c r="AE9" t="str">
        <f>IF(OR(ISBLANK(AC9),ISBLANK(AD9)),"",Tableau65[[#This Row],[Date fin de la lactation 4]]-Tableau65[[#This Row],[Date début de la Lactation 4]])</f>
        <v/>
      </c>
      <c r="AF9" t="str">
        <f t="shared" si="3"/>
        <v/>
      </c>
      <c r="AM9" t="str">
        <f>IF(OR(ISBLANK(AK9),ISBLANK(AL9)),"",Tableau65[[#This Row],[Date fin de la Lactation 5]]-Tableau65[[#This Row],[Date début de la Lactation 5]])</f>
        <v/>
      </c>
      <c r="AN9" t="str">
        <f t="shared" si="4"/>
        <v/>
      </c>
      <c r="AU9" t="str">
        <f>IF(OR(ISBLANK(AS9),ISBLANK(AT9)),"",Tableau65[[#This Row],[Date fin de la lactation 6]]-Tableau65[[#This Row],[Date début de la Lactation 6]])</f>
        <v/>
      </c>
      <c r="AV9" t="str">
        <f t="shared" si="5"/>
        <v/>
      </c>
      <c r="BC9" t="str">
        <f>IF(OR(ISBLANK(BA9),ISBLANK(BB9)),"",Tableau65[[#This Row],[Date fin de la lactation 7]]-Tableau65[[#This Row],[Date début de la Lactation 7]])</f>
        <v/>
      </c>
      <c r="BD9" t="str">
        <f t="shared" si="6"/>
        <v/>
      </c>
      <c r="BK9" t="str">
        <f>IF(OR(ISBLANK(BI9),ISBLANK(BJ9)),"",Tableau65[[#This Row],[Date fin de la lactation 8]]-Tableau65[[#This Row],[Date début de la Lactation 8]])</f>
        <v/>
      </c>
      <c r="BL9" t="str">
        <f t="shared" si="7"/>
        <v/>
      </c>
      <c r="BS9" t="str">
        <f>IF(OR(ISBLANK(BQ9),ISBLANK(BR9)),"",Tableau65[[#This Row],[Date fin de la lactation 9]]-Tableau65[[#This Row],[Date début de la Lactation 9]])</f>
        <v/>
      </c>
      <c r="BT9" t="str">
        <f t="shared" si="8"/>
        <v/>
      </c>
      <c r="CA9" t="str">
        <f>IF(OR(ISBLANK(BY9),ISBLANK(BZ9)),"",Tableau65[[#This Row],[Date fin de la lactation 10]]-Tableau65[[#This Row],[Date début de la Lactation 10]])</f>
        <v/>
      </c>
      <c r="CB9" t="str">
        <f t="shared" si="9"/>
        <v/>
      </c>
    </row>
    <row r="10" spans="1:81">
      <c r="A10" s="11" t="str">
        <f>IF(ISBLANK(Tableau2[[#This Row],[N° travail]]),"",Tableau2[[#This Row],[N° travail]])</f>
        <v/>
      </c>
      <c r="G10" s="11" t="str">
        <f>IF(OR(ISBLANK(E10),ISBLANK(F10)),"",Tableau65[[#This Row],[Date fin de la lactation]]-Tableau65[[#This Row],[Date début de la Lactation]])</f>
        <v/>
      </c>
      <c r="H10" s="11" t="str">
        <f t="shared" si="0"/>
        <v/>
      </c>
      <c r="O10" t="str">
        <f>IF(OR(ISBLANK(M10),ISBLANK(N10)),"",Tableau65[[#This Row],[Date fin de la lactation 2]]-Tableau65[[#This Row],[Date début de la Lactation 2]])</f>
        <v/>
      </c>
      <c r="P10" t="str">
        <f t="shared" si="1"/>
        <v/>
      </c>
      <c r="W10" t="str">
        <f>IF(OR(ISBLANK(U10),ISBLANK(V10)),"",Tableau65[[#This Row],[Date fin de la lactation 3]]-Tableau65[[#This Row],[Date début de la Lactation 3]])</f>
        <v/>
      </c>
      <c r="X10" t="str">
        <f t="shared" si="2"/>
        <v/>
      </c>
      <c r="AE10" t="str">
        <f>IF(OR(ISBLANK(AC10),ISBLANK(AD10)),"",Tableau65[[#This Row],[Date fin de la lactation 4]]-Tableau65[[#This Row],[Date début de la Lactation 4]])</f>
        <v/>
      </c>
      <c r="AF10" t="str">
        <f t="shared" si="3"/>
        <v/>
      </c>
      <c r="AM10" t="str">
        <f>IF(OR(ISBLANK(AK10),ISBLANK(AL10)),"",Tableau65[[#This Row],[Date fin de la Lactation 5]]-Tableau65[[#This Row],[Date début de la Lactation 5]])</f>
        <v/>
      </c>
      <c r="AN10" t="str">
        <f t="shared" si="4"/>
        <v/>
      </c>
      <c r="AU10" t="str">
        <f>IF(OR(ISBLANK(AS10),ISBLANK(AT10)),"",Tableau65[[#This Row],[Date fin de la lactation 6]]-Tableau65[[#This Row],[Date début de la Lactation 6]])</f>
        <v/>
      </c>
      <c r="AV10" t="str">
        <f t="shared" si="5"/>
        <v/>
      </c>
      <c r="BC10" t="str">
        <f>IF(OR(ISBLANK(BA10),ISBLANK(BB10)),"",Tableau65[[#This Row],[Date fin de la lactation 7]]-Tableau65[[#This Row],[Date début de la Lactation 7]])</f>
        <v/>
      </c>
      <c r="BD10" t="str">
        <f t="shared" si="6"/>
        <v/>
      </c>
      <c r="BK10" t="str">
        <f>IF(OR(ISBLANK(BI10),ISBLANK(BJ10)),"",Tableau65[[#This Row],[Date fin de la lactation 8]]-Tableau65[[#This Row],[Date début de la Lactation 8]])</f>
        <v/>
      </c>
      <c r="BL10" t="str">
        <f t="shared" si="7"/>
        <v/>
      </c>
      <c r="BS10" t="str">
        <f>IF(OR(ISBLANK(BQ10),ISBLANK(BR10)),"",Tableau65[[#This Row],[Date fin de la lactation 9]]-Tableau65[[#This Row],[Date début de la Lactation 9]])</f>
        <v/>
      </c>
      <c r="BT10" t="str">
        <f t="shared" si="8"/>
        <v/>
      </c>
      <c r="CA10" t="str">
        <f>IF(OR(ISBLANK(BY10),ISBLANK(BZ10)),"",Tableau65[[#This Row],[Date fin de la lactation 10]]-Tableau65[[#This Row],[Date début de la Lactation 10]])</f>
        <v/>
      </c>
      <c r="CB10" t="str">
        <f t="shared" si="9"/>
        <v/>
      </c>
    </row>
    <row r="11" spans="1:81">
      <c r="A11" s="11" t="str">
        <f>IF(ISBLANK(Tableau2[[#This Row],[N° travail]]),"",Tableau2[[#This Row],[N° travail]])</f>
        <v/>
      </c>
      <c r="G11" s="11" t="str">
        <f>IF(OR(ISBLANK(E11),ISBLANK(F11)),"",Tableau65[[#This Row],[Date fin de la lactation]]-Tableau65[[#This Row],[Date début de la Lactation]])</f>
        <v/>
      </c>
      <c r="H11" s="11" t="str">
        <f t="shared" si="0"/>
        <v/>
      </c>
      <c r="O11" t="str">
        <f>IF(OR(ISBLANK(M11),ISBLANK(N11)),"",Tableau65[[#This Row],[Date fin de la lactation 2]]-Tableau65[[#This Row],[Date début de la Lactation 2]])</f>
        <v/>
      </c>
      <c r="P11" t="str">
        <f t="shared" si="1"/>
        <v/>
      </c>
      <c r="W11" t="str">
        <f>IF(OR(ISBLANK(U11),ISBLANK(V11)),"",Tableau65[[#This Row],[Date fin de la lactation 3]]-Tableau65[[#This Row],[Date début de la Lactation 3]])</f>
        <v/>
      </c>
      <c r="X11" t="str">
        <f t="shared" si="2"/>
        <v/>
      </c>
      <c r="AE11" t="str">
        <f>IF(OR(ISBLANK(AC11),ISBLANK(AD11)),"",Tableau65[[#This Row],[Date fin de la lactation 4]]-Tableau65[[#This Row],[Date début de la Lactation 4]])</f>
        <v/>
      </c>
      <c r="AF11" t="str">
        <f t="shared" si="3"/>
        <v/>
      </c>
      <c r="AM11" t="str">
        <f>IF(OR(ISBLANK(AK11),ISBLANK(AL11)),"",Tableau65[[#This Row],[Date fin de la Lactation 5]]-Tableau65[[#This Row],[Date début de la Lactation 5]])</f>
        <v/>
      </c>
      <c r="AN11" t="str">
        <f t="shared" si="4"/>
        <v/>
      </c>
      <c r="AU11" t="str">
        <f>IF(OR(ISBLANK(AS11),ISBLANK(AT11)),"",Tableau65[[#This Row],[Date fin de la lactation 6]]-Tableau65[[#This Row],[Date début de la Lactation 6]])</f>
        <v/>
      </c>
      <c r="AV11" t="str">
        <f t="shared" si="5"/>
        <v/>
      </c>
      <c r="BC11" t="str">
        <f>IF(OR(ISBLANK(BA11),ISBLANK(BB11)),"",Tableau65[[#This Row],[Date fin de la lactation 7]]-Tableau65[[#This Row],[Date début de la Lactation 7]])</f>
        <v/>
      </c>
      <c r="BD11" t="str">
        <f t="shared" si="6"/>
        <v/>
      </c>
      <c r="BK11" t="str">
        <f>IF(OR(ISBLANK(BI11),ISBLANK(BJ11)),"",Tableau65[[#This Row],[Date fin de la lactation 8]]-Tableau65[[#This Row],[Date début de la Lactation 8]])</f>
        <v/>
      </c>
      <c r="BL11" t="str">
        <f t="shared" si="7"/>
        <v/>
      </c>
      <c r="BS11" t="str">
        <f>IF(OR(ISBLANK(BQ11),ISBLANK(BR11)),"",Tableau65[[#This Row],[Date fin de la lactation 9]]-Tableau65[[#This Row],[Date début de la Lactation 9]])</f>
        <v/>
      </c>
      <c r="BT11" t="str">
        <f t="shared" si="8"/>
        <v/>
      </c>
      <c r="CA11" t="str">
        <f>IF(OR(ISBLANK(BY11),ISBLANK(BZ11)),"",Tableau65[[#This Row],[Date fin de la lactation 10]]-Tableau65[[#This Row],[Date début de la Lactation 10]])</f>
        <v/>
      </c>
      <c r="CB11" t="str">
        <f t="shared" si="9"/>
        <v/>
      </c>
    </row>
    <row r="12" spans="1:81">
      <c r="A12" s="11" t="str">
        <f>IF(ISBLANK(Tableau2[[#This Row],[N° travail]]),"",Tableau2[[#This Row],[N° travail]])</f>
        <v/>
      </c>
      <c r="G12" s="11" t="str">
        <f>IF(OR(ISBLANK(E12),ISBLANK(F12)),"",Tableau65[[#This Row],[Date fin de la lactation]]-Tableau65[[#This Row],[Date début de la Lactation]])</f>
        <v/>
      </c>
      <c r="H12" s="11" t="str">
        <f t="shared" si="0"/>
        <v/>
      </c>
      <c r="O12" t="str">
        <f>IF(OR(ISBLANK(M12),ISBLANK(N12)),"",Tableau65[[#This Row],[Date fin de la lactation 2]]-Tableau65[[#This Row],[Date début de la Lactation 2]])</f>
        <v/>
      </c>
      <c r="P12" t="str">
        <f t="shared" si="1"/>
        <v/>
      </c>
      <c r="W12" t="str">
        <f>IF(OR(ISBLANK(U12),ISBLANK(V12)),"",Tableau65[[#This Row],[Date fin de la lactation 3]]-Tableau65[[#This Row],[Date début de la Lactation 3]])</f>
        <v/>
      </c>
      <c r="X12" t="str">
        <f t="shared" si="2"/>
        <v/>
      </c>
      <c r="AE12" t="str">
        <f>IF(OR(ISBLANK(AC12),ISBLANK(AD12)),"",Tableau65[[#This Row],[Date fin de la lactation 4]]-Tableau65[[#This Row],[Date début de la Lactation 4]])</f>
        <v/>
      </c>
      <c r="AF12" t="str">
        <f t="shared" si="3"/>
        <v/>
      </c>
      <c r="AM12" t="str">
        <f>IF(OR(ISBLANK(AK12),ISBLANK(AL12)),"",Tableau65[[#This Row],[Date fin de la Lactation 5]]-Tableau65[[#This Row],[Date début de la Lactation 5]])</f>
        <v/>
      </c>
      <c r="AN12" t="str">
        <f t="shared" si="4"/>
        <v/>
      </c>
      <c r="AU12" t="str">
        <f>IF(OR(ISBLANK(AS12),ISBLANK(AT12)),"",Tableau65[[#This Row],[Date fin de la lactation 6]]-Tableau65[[#This Row],[Date début de la Lactation 6]])</f>
        <v/>
      </c>
      <c r="AV12" t="str">
        <f t="shared" si="5"/>
        <v/>
      </c>
      <c r="BC12" t="str">
        <f>IF(OR(ISBLANK(BA12),ISBLANK(BB12)),"",Tableau65[[#This Row],[Date fin de la lactation 7]]-Tableau65[[#This Row],[Date début de la Lactation 7]])</f>
        <v/>
      </c>
      <c r="BD12" t="str">
        <f t="shared" si="6"/>
        <v/>
      </c>
      <c r="BK12" t="str">
        <f>IF(OR(ISBLANK(BI12),ISBLANK(BJ12)),"",Tableau65[[#This Row],[Date fin de la lactation 8]]-Tableau65[[#This Row],[Date début de la Lactation 8]])</f>
        <v/>
      </c>
      <c r="BL12" t="str">
        <f t="shared" si="7"/>
        <v/>
      </c>
      <c r="BS12" t="str">
        <f>IF(OR(ISBLANK(BQ12),ISBLANK(BR12)),"",Tableau65[[#This Row],[Date fin de la lactation 9]]-Tableau65[[#This Row],[Date début de la Lactation 9]])</f>
        <v/>
      </c>
      <c r="BT12" t="str">
        <f t="shared" si="8"/>
        <v/>
      </c>
      <c r="CA12" t="str">
        <f>IF(OR(ISBLANK(BY12),ISBLANK(BZ12)),"",Tableau65[[#This Row],[Date fin de la lactation 10]]-Tableau65[[#This Row],[Date début de la Lactation 10]])</f>
        <v/>
      </c>
      <c r="CB12" t="str">
        <f t="shared" si="9"/>
        <v/>
      </c>
    </row>
    <row r="13" spans="1:81">
      <c r="A13" s="11" t="str">
        <f>IF(ISBLANK(Tableau2[[#This Row],[N° travail]]),"",Tableau2[[#This Row],[N° travail]])</f>
        <v/>
      </c>
      <c r="G13" s="11" t="str">
        <f>IF(OR(ISBLANK(E13),ISBLANK(F13)),"",Tableau65[[#This Row],[Date fin de la lactation]]-Tableau65[[#This Row],[Date début de la Lactation]])</f>
        <v/>
      </c>
      <c r="H13" s="11" t="str">
        <f t="shared" si="0"/>
        <v/>
      </c>
      <c r="O13" t="str">
        <f>IF(OR(ISBLANK(M13),ISBLANK(N13)),"",Tableau65[[#This Row],[Date fin de la lactation 2]]-Tableau65[[#This Row],[Date début de la Lactation 2]])</f>
        <v/>
      </c>
      <c r="P13" t="str">
        <f t="shared" si="1"/>
        <v/>
      </c>
      <c r="W13" t="str">
        <f>IF(OR(ISBLANK(U13),ISBLANK(V13)),"",Tableau65[[#This Row],[Date fin de la lactation 3]]-Tableau65[[#This Row],[Date début de la Lactation 3]])</f>
        <v/>
      </c>
      <c r="X13" t="str">
        <f t="shared" si="2"/>
        <v/>
      </c>
      <c r="AE13" t="str">
        <f>IF(OR(ISBLANK(AC13),ISBLANK(AD13)),"",Tableau65[[#This Row],[Date fin de la lactation 4]]-Tableau65[[#This Row],[Date début de la Lactation 4]])</f>
        <v/>
      </c>
      <c r="AF13" t="str">
        <f t="shared" si="3"/>
        <v/>
      </c>
      <c r="AM13" t="str">
        <f>IF(OR(ISBLANK(AK13),ISBLANK(AL13)),"",Tableau65[[#This Row],[Date fin de la Lactation 5]]-Tableau65[[#This Row],[Date début de la Lactation 5]])</f>
        <v/>
      </c>
      <c r="AN13" t="str">
        <f t="shared" si="4"/>
        <v/>
      </c>
      <c r="AU13" t="str">
        <f>IF(OR(ISBLANK(AS13),ISBLANK(AT13)),"",Tableau65[[#This Row],[Date fin de la lactation 6]]-Tableau65[[#This Row],[Date début de la Lactation 6]])</f>
        <v/>
      </c>
      <c r="AV13" t="str">
        <f t="shared" si="5"/>
        <v/>
      </c>
      <c r="BC13" t="str">
        <f>IF(OR(ISBLANK(BA13),ISBLANK(BB13)),"",Tableau65[[#This Row],[Date fin de la lactation 7]]-Tableau65[[#This Row],[Date début de la Lactation 7]])</f>
        <v/>
      </c>
      <c r="BD13" t="str">
        <f t="shared" si="6"/>
        <v/>
      </c>
      <c r="BK13" t="str">
        <f>IF(OR(ISBLANK(BI13),ISBLANK(BJ13)),"",Tableau65[[#This Row],[Date fin de la lactation 8]]-Tableau65[[#This Row],[Date début de la Lactation 8]])</f>
        <v/>
      </c>
      <c r="BL13" t="str">
        <f t="shared" si="7"/>
        <v/>
      </c>
      <c r="BS13" t="str">
        <f>IF(OR(ISBLANK(BQ13),ISBLANK(BR13)),"",Tableau65[[#This Row],[Date fin de la lactation 9]]-Tableau65[[#This Row],[Date début de la Lactation 9]])</f>
        <v/>
      </c>
      <c r="BT13" t="str">
        <f t="shared" si="8"/>
        <v/>
      </c>
      <c r="CA13" t="str">
        <f>IF(OR(ISBLANK(BY13),ISBLANK(BZ13)),"",Tableau65[[#This Row],[Date fin de la lactation 10]]-Tableau65[[#This Row],[Date début de la Lactation 10]])</f>
        <v/>
      </c>
      <c r="CB13" t="str">
        <f t="shared" si="9"/>
        <v/>
      </c>
    </row>
    <row r="14" spans="1:81">
      <c r="A14" s="11" t="str">
        <f>IF(ISBLANK(Tableau2[[#This Row],[N° travail]]),"",Tableau2[[#This Row],[N° travail]])</f>
        <v/>
      </c>
      <c r="G14" s="11" t="str">
        <f>IF(OR(ISBLANK(E14),ISBLANK(F14)),"",Tableau65[[#This Row],[Date fin de la lactation]]-Tableau65[[#This Row],[Date début de la Lactation]])</f>
        <v/>
      </c>
      <c r="H14" s="11" t="str">
        <f t="shared" si="0"/>
        <v/>
      </c>
      <c r="O14" t="str">
        <f>IF(OR(ISBLANK(M14),ISBLANK(N14)),"",Tableau65[[#This Row],[Date fin de la lactation 2]]-Tableau65[[#This Row],[Date début de la Lactation 2]])</f>
        <v/>
      </c>
      <c r="P14" t="str">
        <f t="shared" si="1"/>
        <v/>
      </c>
      <c r="W14" t="str">
        <f>IF(OR(ISBLANK(U14),ISBLANK(V14)),"",Tableau65[[#This Row],[Date fin de la lactation 3]]-Tableau65[[#This Row],[Date début de la Lactation 3]])</f>
        <v/>
      </c>
      <c r="X14" t="str">
        <f t="shared" si="2"/>
        <v/>
      </c>
      <c r="AE14" t="str">
        <f>IF(OR(ISBLANK(AC14),ISBLANK(AD14)),"",Tableau65[[#This Row],[Date fin de la lactation 4]]-Tableau65[[#This Row],[Date début de la Lactation 4]])</f>
        <v/>
      </c>
      <c r="AF14" t="str">
        <f t="shared" si="3"/>
        <v/>
      </c>
      <c r="AM14" t="str">
        <f>IF(OR(ISBLANK(AK14),ISBLANK(AL14)),"",Tableau65[[#This Row],[Date fin de la Lactation 5]]-Tableau65[[#This Row],[Date début de la Lactation 5]])</f>
        <v/>
      </c>
      <c r="AN14" t="str">
        <f t="shared" si="4"/>
        <v/>
      </c>
      <c r="AU14" t="str">
        <f>IF(OR(ISBLANK(AS14),ISBLANK(AT14)),"",Tableau65[[#This Row],[Date fin de la lactation 6]]-Tableau65[[#This Row],[Date début de la Lactation 6]])</f>
        <v/>
      </c>
      <c r="AV14" t="str">
        <f t="shared" si="5"/>
        <v/>
      </c>
      <c r="BC14" t="str">
        <f>IF(OR(ISBLANK(BA14),ISBLANK(BB14)),"",Tableau65[[#This Row],[Date fin de la lactation 7]]-Tableau65[[#This Row],[Date début de la Lactation 7]])</f>
        <v/>
      </c>
      <c r="BD14" t="str">
        <f t="shared" si="6"/>
        <v/>
      </c>
      <c r="BK14" t="str">
        <f>IF(OR(ISBLANK(BI14),ISBLANK(BJ14)),"",Tableau65[[#This Row],[Date fin de la lactation 8]]-Tableau65[[#This Row],[Date début de la Lactation 8]])</f>
        <v/>
      </c>
      <c r="BL14" t="str">
        <f t="shared" si="7"/>
        <v/>
      </c>
      <c r="BS14" t="str">
        <f>IF(OR(ISBLANK(BQ14),ISBLANK(BR14)),"",Tableau65[[#This Row],[Date fin de la lactation 9]]-Tableau65[[#This Row],[Date début de la Lactation 9]])</f>
        <v/>
      </c>
      <c r="BT14" t="str">
        <f t="shared" si="8"/>
        <v/>
      </c>
      <c r="CA14" t="str">
        <f>IF(OR(ISBLANK(BY14),ISBLANK(BZ14)),"",Tableau65[[#This Row],[Date fin de la lactation 10]]-Tableau65[[#This Row],[Date début de la Lactation 10]])</f>
        <v/>
      </c>
      <c r="CB14" t="str">
        <f t="shared" si="9"/>
        <v/>
      </c>
    </row>
    <row r="15" spans="1:81">
      <c r="A15" s="11" t="str">
        <f>IF(ISBLANK(Tableau2[[#This Row],[N° travail]]),"",Tableau2[[#This Row],[N° travail]])</f>
        <v/>
      </c>
      <c r="G15" s="11" t="str">
        <f>IF(OR(ISBLANK(E15),ISBLANK(F15)),"",Tableau65[[#This Row],[Date fin de la lactation]]-Tableau65[[#This Row],[Date début de la Lactation]])</f>
        <v/>
      </c>
      <c r="H15" s="11" t="str">
        <f t="shared" si="0"/>
        <v/>
      </c>
      <c r="O15" t="str">
        <f>IF(OR(ISBLANK(M15),ISBLANK(N15)),"",Tableau65[[#This Row],[Date fin de la lactation 2]]-Tableau65[[#This Row],[Date début de la Lactation 2]])</f>
        <v/>
      </c>
      <c r="P15" t="str">
        <f t="shared" si="1"/>
        <v/>
      </c>
      <c r="W15" t="str">
        <f>IF(OR(ISBLANK(U15),ISBLANK(V15)),"",Tableau65[[#This Row],[Date fin de la lactation 3]]-Tableau65[[#This Row],[Date début de la Lactation 3]])</f>
        <v/>
      </c>
      <c r="X15" t="str">
        <f t="shared" si="2"/>
        <v/>
      </c>
      <c r="AE15" t="str">
        <f>IF(OR(ISBLANK(AC15),ISBLANK(AD15)),"",Tableau65[[#This Row],[Date fin de la lactation 4]]-Tableau65[[#This Row],[Date début de la Lactation 4]])</f>
        <v/>
      </c>
      <c r="AF15" t="str">
        <f t="shared" si="3"/>
        <v/>
      </c>
      <c r="AM15" t="str">
        <f>IF(OR(ISBLANK(AK15),ISBLANK(AL15)),"",Tableau65[[#This Row],[Date fin de la Lactation 5]]-Tableau65[[#This Row],[Date début de la Lactation 5]])</f>
        <v/>
      </c>
      <c r="AN15" t="str">
        <f t="shared" si="4"/>
        <v/>
      </c>
      <c r="AU15" t="str">
        <f>IF(OR(ISBLANK(AS15),ISBLANK(AT15)),"",Tableau65[[#This Row],[Date fin de la lactation 6]]-Tableau65[[#This Row],[Date début de la Lactation 6]])</f>
        <v/>
      </c>
      <c r="AV15" t="str">
        <f t="shared" si="5"/>
        <v/>
      </c>
      <c r="BC15" t="str">
        <f>IF(OR(ISBLANK(BA15),ISBLANK(BB15)),"",Tableau65[[#This Row],[Date fin de la lactation 7]]-Tableau65[[#This Row],[Date début de la Lactation 7]])</f>
        <v/>
      </c>
      <c r="BD15" t="str">
        <f t="shared" si="6"/>
        <v/>
      </c>
      <c r="BK15" t="str">
        <f>IF(OR(ISBLANK(BI15),ISBLANK(BJ15)),"",Tableau65[[#This Row],[Date fin de la lactation 8]]-Tableau65[[#This Row],[Date début de la Lactation 8]])</f>
        <v/>
      </c>
      <c r="BL15" t="str">
        <f t="shared" si="7"/>
        <v/>
      </c>
      <c r="BS15" t="str">
        <f>IF(OR(ISBLANK(BQ15),ISBLANK(BR15)),"",Tableau65[[#This Row],[Date fin de la lactation 9]]-Tableau65[[#This Row],[Date début de la Lactation 9]])</f>
        <v/>
      </c>
      <c r="BT15" t="str">
        <f t="shared" si="8"/>
        <v/>
      </c>
      <c r="CA15" t="str">
        <f>IF(OR(ISBLANK(BY15),ISBLANK(BZ15)),"",Tableau65[[#This Row],[Date fin de la lactation 10]]-Tableau65[[#This Row],[Date début de la Lactation 10]])</f>
        <v/>
      </c>
      <c r="CB15" t="str">
        <f t="shared" si="9"/>
        <v/>
      </c>
    </row>
    <row r="16" spans="1:81">
      <c r="A16" s="11" t="str">
        <f>IF(ISBLANK(Tableau2[[#This Row],[N° travail]]),"",Tableau2[[#This Row],[N° travail]])</f>
        <v/>
      </c>
      <c r="G16" s="11" t="str">
        <f>IF(OR(ISBLANK(E16),ISBLANK(F16)),"",Tableau65[[#This Row],[Date fin de la lactation]]-Tableau65[[#This Row],[Date début de la Lactation]])</f>
        <v/>
      </c>
      <c r="H16" s="11" t="str">
        <f t="shared" si="0"/>
        <v/>
      </c>
      <c r="O16" t="str">
        <f>IF(OR(ISBLANK(M16),ISBLANK(N16)),"",Tableau65[[#This Row],[Date fin de la lactation 2]]-Tableau65[[#This Row],[Date début de la Lactation 2]])</f>
        <v/>
      </c>
      <c r="P16" t="str">
        <f t="shared" si="1"/>
        <v/>
      </c>
      <c r="W16" t="str">
        <f>IF(OR(ISBLANK(U16),ISBLANK(V16)),"",Tableau65[[#This Row],[Date fin de la lactation 3]]-Tableau65[[#This Row],[Date début de la Lactation 3]])</f>
        <v/>
      </c>
      <c r="X16" t="str">
        <f t="shared" si="2"/>
        <v/>
      </c>
      <c r="AE16" t="str">
        <f>IF(OR(ISBLANK(AC16),ISBLANK(AD16)),"",Tableau65[[#This Row],[Date fin de la lactation 4]]-Tableau65[[#This Row],[Date début de la Lactation 4]])</f>
        <v/>
      </c>
      <c r="AF16" t="str">
        <f t="shared" si="3"/>
        <v/>
      </c>
      <c r="AM16" t="str">
        <f>IF(OR(ISBLANK(AK16),ISBLANK(AL16)),"",Tableau65[[#This Row],[Date fin de la Lactation 5]]-Tableau65[[#This Row],[Date début de la Lactation 5]])</f>
        <v/>
      </c>
      <c r="AN16" t="str">
        <f t="shared" si="4"/>
        <v/>
      </c>
      <c r="AU16" t="str">
        <f>IF(OR(ISBLANK(AS16),ISBLANK(AT16)),"",Tableau65[[#This Row],[Date fin de la lactation 6]]-Tableau65[[#This Row],[Date début de la Lactation 6]])</f>
        <v/>
      </c>
      <c r="AV16" t="str">
        <f t="shared" si="5"/>
        <v/>
      </c>
      <c r="BC16" t="str">
        <f>IF(OR(ISBLANK(BA16),ISBLANK(BB16)),"",Tableau65[[#This Row],[Date fin de la lactation 7]]-Tableau65[[#This Row],[Date début de la Lactation 7]])</f>
        <v/>
      </c>
      <c r="BD16" t="str">
        <f t="shared" si="6"/>
        <v/>
      </c>
      <c r="BK16" t="str">
        <f>IF(OR(ISBLANK(BI16),ISBLANK(BJ16)),"",Tableau65[[#This Row],[Date fin de la lactation 8]]-Tableau65[[#This Row],[Date début de la Lactation 8]])</f>
        <v/>
      </c>
      <c r="BL16" t="str">
        <f t="shared" si="7"/>
        <v/>
      </c>
      <c r="BS16" t="str">
        <f>IF(OR(ISBLANK(BQ16),ISBLANK(BR16)),"",Tableau65[[#This Row],[Date fin de la lactation 9]]-Tableau65[[#This Row],[Date début de la Lactation 9]])</f>
        <v/>
      </c>
      <c r="BT16" t="str">
        <f t="shared" si="8"/>
        <v/>
      </c>
      <c r="CA16" t="str">
        <f>IF(OR(ISBLANK(BY16),ISBLANK(BZ16)),"",Tableau65[[#This Row],[Date fin de la lactation 10]]-Tableau65[[#This Row],[Date début de la Lactation 10]])</f>
        <v/>
      </c>
      <c r="CB16" t="str">
        <f t="shared" si="9"/>
        <v/>
      </c>
    </row>
    <row r="17" spans="1:80">
      <c r="A17" s="11" t="str">
        <f>IF(ISBLANK(Tableau2[[#This Row],[N° travail]]),"",Tableau2[[#This Row],[N° travail]])</f>
        <v/>
      </c>
      <c r="G17" s="11" t="str">
        <f>IF(OR(ISBLANK(E17),ISBLANK(F17)),"",Tableau65[[#This Row],[Date fin de la lactation]]-Tableau65[[#This Row],[Date début de la Lactation]])</f>
        <v/>
      </c>
      <c r="H17" s="11" t="str">
        <f t="shared" si="0"/>
        <v/>
      </c>
      <c r="O17" t="str">
        <f>IF(OR(ISBLANK(M17),ISBLANK(N17)),"",Tableau65[[#This Row],[Date fin de la lactation 2]]-Tableau65[[#This Row],[Date début de la Lactation 2]])</f>
        <v/>
      </c>
      <c r="P17" t="str">
        <f t="shared" si="1"/>
        <v/>
      </c>
      <c r="W17" t="str">
        <f>IF(OR(ISBLANK(U17),ISBLANK(V17)),"",Tableau65[[#This Row],[Date fin de la lactation 3]]-Tableau65[[#This Row],[Date début de la Lactation 3]])</f>
        <v/>
      </c>
      <c r="X17" t="str">
        <f t="shared" si="2"/>
        <v/>
      </c>
      <c r="AE17" t="str">
        <f>IF(OR(ISBLANK(AC17),ISBLANK(AD17)),"",Tableau65[[#This Row],[Date fin de la lactation 4]]-Tableau65[[#This Row],[Date début de la Lactation 4]])</f>
        <v/>
      </c>
      <c r="AF17" t="str">
        <f t="shared" si="3"/>
        <v/>
      </c>
      <c r="AM17" t="str">
        <f>IF(OR(ISBLANK(AK17),ISBLANK(AL17)),"",Tableau65[[#This Row],[Date fin de la Lactation 5]]-Tableau65[[#This Row],[Date début de la Lactation 5]])</f>
        <v/>
      </c>
      <c r="AN17" t="str">
        <f t="shared" si="4"/>
        <v/>
      </c>
      <c r="AU17" t="str">
        <f>IF(OR(ISBLANK(AS17),ISBLANK(AT17)),"",Tableau65[[#This Row],[Date fin de la lactation 6]]-Tableau65[[#This Row],[Date début de la Lactation 6]])</f>
        <v/>
      </c>
      <c r="AV17" t="str">
        <f t="shared" si="5"/>
        <v/>
      </c>
      <c r="BC17" t="str">
        <f>IF(OR(ISBLANK(BA17),ISBLANK(BB17)),"",Tableau65[[#This Row],[Date fin de la lactation 7]]-Tableau65[[#This Row],[Date début de la Lactation 7]])</f>
        <v/>
      </c>
      <c r="BD17" t="str">
        <f t="shared" si="6"/>
        <v/>
      </c>
      <c r="BK17" t="str">
        <f>IF(OR(ISBLANK(BI17),ISBLANK(BJ17)),"",Tableau65[[#This Row],[Date fin de la lactation 8]]-Tableau65[[#This Row],[Date début de la Lactation 8]])</f>
        <v/>
      </c>
      <c r="BL17" t="str">
        <f t="shared" si="7"/>
        <v/>
      </c>
      <c r="BS17" t="str">
        <f>IF(OR(ISBLANK(BQ17),ISBLANK(BR17)),"",Tableau65[[#This Row],[Date fin de la lactation 9]]-Tableau65[[#This Row],[Date début de la Lactation 9]])</f>
        <v/>
      </c>
      <c r="BT17" t="str">
        <f t="shared" si="8"/>
        <v/>
      </c>
      <c r="CA17" t="str">
        <f>IF(OR(ISBLANK(BY17),ISBLANK(BZ17)),"",Tableau65[[#This Row],[Date fin de la lactation 10]]-Tableau65[[#This Row],[Date début de la Lactation 10]])</f>
        <v/>
      </c>
      <c r="CB17" t="str">
        <f t="shared" si="9"/>
        <v/>
      </c>
    </row>
    <row r="18" spans="1:80">
      <c r="A18" s="11" t="str">
        <f>IF(ISBLANK(Tableau2[[#This Row],[N° travail]]),"",Tableau2[[#This Row],[N° travail]])</f>
        <v/>
      </c>
      <c r="G18" s="11" t="str">
        <f>IF(OR(ISBLANK(E18),ISBLANK(F18)),"",Tableau65[[#This Row],[Date fin de la lactation]]-Tableau65[[#This Row],[Date début de la Lactation]])</f>
        <v/>
      </c>
      <c r="H18" s="11" t="str">
        <f t="shared" si="0"/>
        <v/>
      </c>
      <c r="O18" t="str">
        <f>IF(OR(ISBLANK(M18),ISBLANK(N18)),"",Tableau65[[#This Row],[Date fin de la lactation 2]]-Tableau65[[#This Row],[Date début de la Lactation 2]])</f>
        <v/>
      </c>
      <c r="P18" t="str">
        <f t="shared" si="1"/>
        <v/>
      </c>
      <c r="W18" t="str">
        <f>IF(OR(ISBLANK(U18),ISBLANK(V18)),"",Tableau65[[#This Row],[Date fin de la lactation 3]]-Tableau65[[#This Row],[Date début de la Lactation 3]])</f>
        <v/>
      </c>
      <c r="X18" t="str">
        <f t="shared" si="2"/>
        <v/>
      </c>
      <c r="AE18" t="str">
        <f>IF(OR(ISBLANK(AC18),ISBLANK(AD18)),"",Tableau65[[#This Row],[Date fin de la lactation 4]]-Tableau65[[#This Row],[Date début de la Lactation 4]])</f>
        <v/>
      </c>
      <c r="AF18" t="str">
        <f t="shared" si="3"/>
        <v/>
      </c>
      <c r="AM18" t="str">
        <f>IF(OR(ISBLANK(AK18),ISBLANK(AL18)),"",Tableau65[[#This Row],[Date fin de la Lactation 5]]-Tableau65[[#This Row],[Date début de la Lactation 5]])</f>
        <v/>
      </c>
      <c r="AN18" t="str">
        <f t="shared" si="4"/>
        <v/>
      </c>
      <c r="AU18" t="str">
        <f>IF(OR(ISBLANK(AS18),ISBLANK(AT18)),"",Tableau65[[#This Row],[Date fin de la lactation 6]]-Tableau65[[#This Row],[Date début de la Lactation 6]])</f>
        <v/>
      </c>
      <c r="AV18" t="str">
        <f t="shared" si="5"/>
        <v/>
      </c>
      <c r="BC18" t="str">
        <f>IF(OR(ISBLANK(BA18),ISBLANK(BB18)),"",Tableau65[[#This Row],[Date fin de la lactation 7]]-Tableau65[[#This Row],[Date début de la Lactation 7]])</f>
        <v/>
      </c>
      <c r="BD18" t="str">
        <f t="shared" si="6"/>
        <v/>
      </c>
      <c r="BK18" t="str">
        <f>IF(OR(ISBLANK(BI18),ISBLANK(BJ18)),"",Tableau65[[#This Row],[Date fin de la lactation 8]]-Tableau65[[#This Row],[Date début de la Lactation 8]])</f>
        <v/>
      </c>
      <c r="BL18" t="str">
        <f t="shared" si="7"/>
        <v/>
      </c>
      <c r="BS18" t="str">
        <f>IF(OR(ISBLANK(BQ18),ISBLANK(BR18)),"",Tableau65[[#This Row],[Date fin de la lactation 9]]-Tableau65[[#This Row],[Date début de la Lactation 9]])</f>
        <v/>
      </c>
      <c r="BT18" t="str">
        <f t="shared" si="8"/>
        <v/>
      </c>
      <c r="CA18" t="str">
        <f>IF(OR(ISBLANK(BY18),ISBLANK(BZ18)),"",Tableau65[[#This Row],[Date fin de la lactation 10]]-Tableau65[[#This Row],[Date début de la Lactation 10]])</f>
        <v/>
      </c>
      <c r="CB18" t="str">
        <f t="shared" si="9"/>
        <v/>
      </c>
    </row>
    <row r="19" spans="1:80">
      <c r="A19" s="11" t="str">
        <f>IF(ISBLANK(Tableau2[[#This Row],[N° travail]]),"",Tableau2[[#This Row],[N° travail]])</f>
        <v/>
      </c>
      <c r="G19" s="11" t="str">
        <f>IF(OR(ISBLANK(E19),ISBLANK(F19)),"",Tableau65[[#This Row],[Date fin de la lactation]]-Tableau65[[#This Row],[Date début de la Lactation]])</f>
        <v/>
      </c>
      <c r="H19" s="11" t="str">
        <f t="shared" si="0"/>
        <v/>
      </c>
      <c r="O19" t="str">
        <f>IF(OR(ISBLANK(M19),ISBLANK(N19)),"",Tableau65[[#This Row],[Date fin de la lactation 2]]-Tableau65[[#This Row],[Date début de la Lactation 2]])</f>
        <v/>
      </c>
      <c r="P19" t="str">
        <f t="shared" si="1"/>
        <v/>
      </c>
      <c r="W19" t="str">
        <f>IF(OR(ISBLANK(U19),ISBLANK(V19)),"",Tableau65[[#This Row],[Date fin de la lactation 3]]-Tableau65[[#This Row],[Date début de la Lactation 3]])</f>
        <v/>
      </c>
      <c r="X19" t="str">
        <f t="shared" si="2"/>
        <v/>
      </c>
      <c r="AE19" t="str">
        <f>IF(OR(ISBLANK(AC19),ISBLANK(AD19)),"",Tableau65[[#This Row],[Date fin de la lactation 4]]-Tableau65[[#This Row],[Date début de la Lactation 4]])</f>
        <v/>
      </c>
      <c r="AF19" t="str">
        <f t="shared" si="3"/>
        <v/>
      </c>
      <c r="AM19" t="str">
        <f>IF(OR(ISBLANK(AK19),ISBLANK(AL19)),"",Tableau65[[#This Row],[Date fin de la Lactation 5]]-Tableau65[[#This Row],[Date début de la Lactation 5]])</f>
        <v/>
      </c>
      <c r="AN19" t="str">
        <f t="shared" si="4"/>
        <v/>
      </c>
      <c r="AU19" t="str">
        <f>IF(OR(ISBLANK(AS19),ISBLANK(AT19)),"",Tableau65[[#This Row],[Date fin de la lactation 6]]-Tableau65[[#This Row],[Date début de la Lactation 6]])</f>
        <v/>
      </c>
      <c r="AV19" t="str">
        <f t="shared" si="5"/>
        <v/>
      </c>
      <c r="BC19" t="str">
        <f>IF(OR(ISBLANK(BA19),ISBLANK(BB19)),"",Tableau65[[#This Row],[Date fin de la lactation 7]]-Tableau65[[#This Row],[Date début de la Lactation 7]])</f>
        <v/>
      </c>
      <c r="BD19" t="str">
        <f t="shared" si="6"/>
        <v/>
      </c>
      <c r="BK19" t="str">
        <f>IF(OR(ISBLANK(BI19),ISBLANK(BJ19)),"",Tableau65[[#This Row],[Date fin de la lactation 8]]-Tableau65[[#This Row],[Date début de la Lactation 8]])</f>
        <v/>
      </c>
      <c r="BL19" t="str">
        <f t="shared" si="7"/>
        <v/>
      </c>
      <c r="BS19" t="str">
        <f>IF(OR(ISBLANK(BQ19),ISBLANK(BR19)),"",Tableau65[[#This Row],[Date fin de la lactation 9]]-Tableau65[[#This Row],[Date début de la Lactation 9]])</f>
        <v/>
      </c>
      <c r="BT19" t="str">
        <f t="shared" si="8"/>
        <v/>
      </c>
      <c r="CA19" t="str">
        <f>IF(OR(ISBLANK(BY19),ISBLANK(BZ19)),"",Tableau65[[#This Row],[Date fin de la lactation 10]]-Tableau65[[#This Row],[Date début de la Lactation 10]])</f>
        <v/>
      </c>
      <c r="CB19" t="str">
        <f t="shared" si="9"/>
        <v/>
      </c>
    </row>
    <row r="20" spans="1:80">
      <c r="A20" s="11" t="str">
        <f>IF(ISBLANK(Tableau2[[#This Row],[N° travail]]),"",Tableau2[[#This Row],[N° travail]])</f>
        <v/>
      </c>
      <c r="G20" s="11" t="str">
        <f>IF(OR(ISBLANK(E20),ISBLANK(F20)),"",Tableau65[[#This Row],[Date fin de la lactation]]-Tableau65[[#This Row],[Date début de la Lactation]])</f>
        <v/>
      </c>
      <c r="H20" s="11" t="str">
        <f t="shared" si="0"/>
        <v/>
      </c>
      <c r="O20" t="str">
        <f>IF(OR(ISBLANK(M20),ISBLANK(N20)),"",Tableau65[[#This Row],[Date fin de la lactation 2]]-Tableau65[[#This Row],[Date début de la Lactation 2]])</f>
        <v/>
      </c>
      <c r="P20" t="str">
        <f t="shared" si="1"/>
        <v/>
      </c>
      <c r="W20" t="str">
        <f>IF(OR(ISBLANK(U20),ISBLANK(V20)),"",Tableau65[[#This Row],[Date fin de la lactation 3]]-Tableau65[[#This Row],[Date début de la Lactation 3]])</f>
        <v/>
      </c>
      <c r="X20" t="str">
        <f t="shared" si="2"/>
        <v/>
      </c>
      <c r="AE20" t="str">
        <f>IF(OR(ISBLANK(AC20),ISBLANK(AD20)),"",Tableau65[[#This Row],[Date fin de la lactation 4]]-Tableau65[[#This Row],[Date début de la Lactation 4]])</f>
        <v/>
      </c>
      <c r="AF20" t="str">
        <f t="shared" si="3"/>
        <v/>
      </c>
      <c r="AM20" t="str">
        <f>IF(OR(ISBLANK(AK20),ISBLANK(AL20)),"",Tableau65[[#This Row],[Date fin de la Lactation 5]]-Tableau65[[#This Row],[Date début de la Lactation 5]])</f>
        <v/>
      </c>
      <c r="AN20" t="str">
        <f t="shared" si="4"/>
        <v/>
      </c>
      <c r="AU20" t="str">
        <f>IF(OR(ISBLANK(AS20),ISBLANK(AT20)),"",Tableau65[[#This Row],[Date fin de la lactation 6]]-Tableau65[[#This Row],[Date début de la Lactation 6]])</f>
        <v/>
      </c>
      <c r="AV20" t="str">
        <f t="shared" si="5"/>
        <v/>
      </c>
      <c r="BC20" t="str">
        <f>IF(OR(ISBLANK(BA20),ISBLANK(BB20)),"",Tableau65[[#This Row],[Date fin de la lactation 7]]-Tableau65[[#This Row],[Date début de la Lactation 7]])</f>
        <v/>
      </c>
      <c r="BD20" t="str">
        <f t="shared" si="6"/>
        <v/>
      </c>
      <c r="BK20" t="str">
        <f>IF(OR(ISBLANK(BI20),ISBLANK(BJ20)),"",Tableau65[[#This Row],[Date fin de la lactation 8]]-Tableau65[[#This Row],[Date début de la Lactation 8]])</f>
        <v/>
      </c>
      <c r="BL20" t="str">
        <f t="shared" si="7"/>
        <v/>
      </c>
      <c r="BS20" t="str">
        <f>IF(OR(ISBLANK(BQ20),ISBLANK(BR20)),"",Tableau65[[#This Row],[Date fin de la lactation 9]]-Tableau65[[#This Row],[Date début de la Lactation 9]])</f>
        <v/>
      </c>
      <c r="BT20" t="str">
        <f t="shared" si="8"/>
        <v/>
      </c>
      <c r="CA20" t="str">
        <f>IF(OR(ISBLANK(BY20),ISBLANK(BZ20)),"",Tableau65[[#This Row],[Date fin de la lactation 10]]-Tableau65[[#This Row],[Date début de la Lactation 10]])</f>
        <v/>
      </c>
      <c r="CB20" t="str">
        <f t="shared" si="9"/>
        <v/>
      </c>
    </row>
    <row r="21" spans="1:80">
      <c r="A21" s="11" t="str">
        <f>IF(ISBLANK(Tableau2[[#This Row],[N° travail]]),"",Tableau2[[#This Row],[N° travail]])</f>
        <v/>
      </c>
      <c r="G21" s="11" t="str">
        <f>IF(OR(ISBLANK(E21),ISBLANK(F21)),"",Tableau65[[#This Row],[Date fin de la lactation]]-Tableau65[[#This Row],[Date début de la Lactation]])</f>
        <v/>
      </c>
      <c r="H21" s="11" t="str">
        <f t="shared" si="0"/>
        <v/>
      </c>
      <c r="O21" t="str">
        <f>IF(OR(ISBLANK(M21),ISBLANK(N21)),"",Tableau65[[#This Row],[Date fin de la lactation 2]]-Tableau65[[#This Row],[Date début de la Lactation 2]])</f>
        <v/>
      </c>
      <c r="P21" t="str">
        <f t="shared" si="1"/>
        <v/>
      </c>
      <c r="W21" t="str">
        <f>IF(OR(ISBLANK(U21),ISBLANK(V21)),"",Tableau65[[#This Row],[Date fin de la lactation 3]]-Tableau65[[#This Row],[Date début de la Lactation 3]])</f>
        <v/>
      </c>
      <c r="X21" t="str">
        <f t="shared" si="2"/>
        <v/>
      </c>
      <c r="AE21" t="str">
        <f>IF(OR(ISBLANK(AC21),ISBLANK(AD21)),"",Tableau65[[#This Row],[Date fin de la lactation 4]]-Tableau65[[#This Row],[Date début de la Lactation 4]])</f>
        <v/>
      </c>
      <c r="AF21" t="str">
        <f t="shared" si="3"/>
        <v/>
      </c>
      <c r="AM21" t="str">
        <f>IF(OR(ISBLANK(AK21),ISBLANK(AL21)),"",Tableau65[[#This Row],[Date fin de la Lactation 5]]-Tableau65[[#This Row],[Date début de la Lactation 5]])</f>
        <v/>
      </c>
      <c r="AN21" t="str">
        <f t="shared" si="4"/>
        <v/>
      </c>
      <c r="AU21" t="str">
        <f>IF(OR(ISBLANK(AS21),ISBLANK(AT21)),"",Tableau65[[#This Row],[Date fin de la lactation 6]]-Tableau65[[#This Row],[Date début de la Lactation 6]])</f>
        <v/>
      </c>
      <c r="AV21" t="str">
        <f t="shared" si="5"/>
        <v/>
      </c>
      <c r="BC21" t="str">
        <f>IF(OR(ISBLANK(BA21),ISBLANK(BB21)),"",Tableau65[[#This Row],[Date fin de la lactation 7]]-Tableau65[[#This Row],[Date début de la Lactation 7]])</f>
        <v/>
      </c>
      <c r="BD21" t="str">
        <f t="shared" si="6"/>
        <v/>
      </c>
      <c r="BK21" t="str">
        <f>IF(OR(ISBLANK(BI21),ISBLANK(BJ21)),"",Tableau65[[#This Row],[Date fin de la lactation 8]]-Tableau65[[#This Row],[Date début de la Lactation 8]])</f>
        <v/>
      </c>
      <c r="BL21" t="str">
        <f t="shared" si="7"/>
        <v/>
      </c>
      <c r="BS21" t="str">
        <f>IF(OR(ISBLANK(BQ21),ISBLANK(BR21)),"",Tableau65[[#This Row],[Date fin de la lactation 9]]-Tableau65[[#This Row],[Date début de la Lactation 9]])</f>
        <v/>
      </c>
      <c r="BT21" t="str">
        <f t="shared" si="8"/>
        <v/>
      </c>
      <c r="CA21" t="str">
        <f>IF(OR(ISBLANK(BY21),ISBLANK(BZ21)),"",Tableau65[[#This Row],[Date fin de la lactation 10]]-Tableau65[[#This Row],[Date début de la Lactation 10]])</f>
        <v/>
      </c>
      <c r="CB21" t="str">
        <f t="shared" si="9"/>
        <v/>
      </c>
    </row>
    <row r="22" spans="1:80">
      <c r="A22" s="11" t="str">
        <f>IF(ISBLANK(Tableau2[[#This Row],[N° travail]]),"",Tableau2[[#This Row],[N° travail]])</f>
        <v/>
      </c>
      <c r="G22" s="11" t="str">
        <f>IF(OR(ISBLANK(E22),ISBLANK(F22)),"",Tableau65[[#This Row],[Date fin de la lactation]]-Tableau65[[#This Row],[Date début de la Lactation]])</f>
        <v/>
      </c>
      <c r="H22" s="11" t="str">
        <f t="shared" si="0"/>
        <v/>
      </c>
      <c r="O22" t="str">
        <f>IF(OR(ISBLANK(M22),ISBLANK(N22)),"",Tableau65[[#This Row],[Date fin de la lactation 2]]-Tableau65[[#This Row],[Date début de la Lactation 2]])</f>
        <v/>
      </c>
      <c r="P22" t="str">
        <f t="shared" si="1"/>
        <v/>
      </c>
      <c r="W22" t="str">
        <f>IF(OR(ISBLANK(U22),ISBLANK(V22)),"",Tableau65[[#This Row],[Date fin de la lactation 3]]-Tableau65[[#This Row],[Date début de la Lactation 3]])</f>
        <v/>
      </c>
      <c r="X22" t="str">
        <f t="shared" si="2"/>
        <v/>
      </c>
      <c r="AE22" t="str">
        <f>IF(OR(ISBLANK(AC22),ISBLANK(AD22)),"",Tableau65[[#This Row],[Date fin de la lactation 4]]-Tableau65[[#This Row],[Date début de la Lactation 4]])</f>
        <v/>
      </c>
      <c r="AF22" t="str">
        <f t="shared" si="3"/>
        <v/>
      </c>
      <c r="AM22" t="str">
        <f>IF(OR(ISBLANK(AK22),ISBLANK(AL22)),"",Tableau65[[#This Row],[Date fin de la Lactation 5]]-Tableau65[[#This Row],[Date début de la Lactation 5]])</f>
        <v/>
      </c>
      <c r="AN22" t="str">
        <f t="shared" si="4"/>
        <v/>
      </c>
      <c r="AU22" t="str">
        <f>IF(OR(ISBLANK(AS22),ISBLANK(AT22)),"",Tableau65[[#This Row],[Date fin de la lactation 6]]-Tableau65[[#This Row],[Date début de la Lactation 6]])</f>
        <v/>
      </c>
      <c r="AV22" t="str">
        <f t="shared" si="5"/>
        <v/>
      </c>
      <c r="BC22" t="str">
        <f>IF(OR(ISBLANK(BA22),ISBLANK(BB22)),"",Tableau65[[#This Row],[Date fin de la lactation 7]]-Tableau65[[#This Row],[Date début de la Lactation 7]])</f>
        <v/>
      </c>
      <c r="BD22" t="str">
        <f t="shared" si="6"/>
        <v/>
      </c>
      <c r="BK22" t="str">
        <f>IF(OR(ISBLANK(BI22),ISBLANK(BJ22)),"",Tableau65[[#This Row],[Date fin de la lactation 8]]-Tableau65[[#This Row],[Date début de la Lactation 8]])</f>
        <v/>
      </c>
      <c r="BL22" t="str">
        <f t="shared" si="7"/>
        <v/>
      </c>
      <c r="BS22" t="str">
        <f>IF(OR(ISBLANK(BQ22),ISBLANK(BR22)),"",Tableau65[[#This Row],[Date fin de la lactation 9]]-Tableau65[[#This Row],[Date début de la Lactation 9]])</f>
        <v/>
      </c>
      <c r="BT22" t="str">
        <f t="shared" si="8"/>
        <v/>
      </c>
      <c r="CA22" t="str">
        <f>IF(OR(ISBLANK(BY22),ISBLANK(BZ22)),"",Tableau65[[#This Row],[Date fin de la lactation 10]]-Tableau65[[#This Row],[Date début de la Lactation 10]])</f>
        <v/>
      </c>
      <c r="CB22" t="str">
        <f t="shared" si="9"/>
        <v/>
      </c>
    </row>
    <row r="23" spans="1:80">
      <c r="A23" s="11" t="str">
        <f>IF(ISBLANK(Tableau2[[#This Row],[N° travail]]),"",Tableau2[[#This Row],[N° travail]])</f>
        <v/>
      </c>
      <c r="G23" s="11" t="str">
        <f>IF(OR(ISBLANK(E23),ISBLANK(F23)),"",Tableau65[[#This Row],[Date fin de la lactation]]-Tableau65[[#This Row],[Date début de la Lactation]])</f>
        <v/>
      </c>
      <c r="H23" s="11" t="str">
        <f t="shared" si="0"/>
        <v/>
      </c>
      <c r="O23" t="str">
        <f>IF(OR(ISBLANK(M23),ISBLANK(N23)),"",Tableau65[[#This Row],[Date fin de la lactation 2]]-Tableau65[[#This Row],[Date début de la Lactation 2]])</f>
        <v/>
      </c>
      <c r="P23" t="str">
        <f t="shared" si="1"/>
        <v/>
      </c>
      <c r="W23" t="str">
        <f>IF(OR(ISBLANK(U23),ISBLANK(V23)),"",Tableau65[[#This Row],[Date fin de la lactation 3]]-Tableau65[[#This Row],[Date début de la Lactation 3]])</f>
        <v/>
      </c>
      <c r="X23" t="str">
        <f t="shared" si="2"/>
        <v/>
      </c>
      <c r="AE23" t="str">
        <f>IF(OR(ISBLANK(AC23),ISBLANK(AD23)),"",Tableau65[[#This Row],[Date fin de la lactation 4]]-Tableau65[[#This Row],[Date début de la Lactation 4]])</f>
        <v/>
      </c>
      <c r="AF23" t="str">
        <f t="shared" si="3"/>
        <v/>
      </c>
      <c r="AM23" t="str">
        <f>IF(OR(ISBLANK(AK23),ISBLANK(AL23)),"",Tableau65[[#This Row],[Date fin de la Lactation 5]]-Tableau65[[#This Row],[Date début de la Lactation 5]])</f>
        <v/>
      </c>
      <c r="AN23" t="str">
        <f t="shared" si="4"/>
        <v/>
      </c>
      <c r="AU23" t="str">
        <f>IF(OR(ISBLANK(AS23),ISBLANK(AT23)),"",Tableau65[[#This Row],[Date fin de la lactation 6]]-Tableau65[[#This Row],[Date début de la Lactation 6]])</f>
        <v/>
      </c>
      <c r="AV23" t="str">
        <f t="shared" si="5"/>
        <v/>
      </c>
      <c r="BC23" t="str">
        <f>IF(OR(ISBLANK(BA23),ISBLANK(BB23)),"",Tableau65[[#This Row],[Date fin de la lactation 7]]-Tableau65[[#This Row],[Date début de la Lactation 7]])</f>
        <v/>
      </c>
      <c r="BD23" t="str">
        <f t="shared" si="6"/>
        <v/>
      </c>
      <c r="BK23" t="str">
        <f>IF(OR(ISBLANK(BI23),ISBLANK(BJ23)),"",Tableau65[[#This Row],[Date fin de la lactation 8]]-Tableau65[[#This Row],[Date début de la Lactation 8]])</f>
        <v/>
      </c>
      <c r="BL23" t="str">
        <f t="shared" si="7"/>
        <v/>
      </c>
      <c r="BS23" t="str">
        <f>IF(OR(ISBLANK(BQ23),ISBLANK(BR23)),"",Tableau65[[#This Row],[Date fin de la lactation 9]]-Tableau65[[#This Row],[Date début de la Lactation 9]])</f>
        <v/>
      </c>
      <c r="BT23" t="str">
        <f t="shared" si="8"/>
        <v/>
      </c>
      <c r="CA23" t="str">
        <f>IF(OR(ISBLANK(BY23),ISBLANK(BZ23)),"",Tableau65[[#This Row],[Date fin de la lactation 10]]-Tableau65[[#This Row],[Date début de la Lactation 10]])</f>
        <v/>
      </c>
      <c r="CB23" t="str">
        <f t="shared" si="9"/>
        <v/>
      </c>
    </row>
    <row r="24" spans="1:80">
      <c r="A24" s="11" t="str">
        <f>IF(ISBLANK(Tableau2[[#This Row],[N° travail]]),"",Tableau2[[#This Row],[N° travail]])</f>
        <v/>
      </c>
      <c r="G24" s="11" t="str">
        <f>IF(OR(ISBLANK(E24),ISBLANK(F24)),"",Tableau65[[#This Row],[Date fin de la lactation]]-Tableau65[[#This Row],[Date début de la Lactation]])</f>
        <v/>
      </c>
      <c r="H24" s="11" t="str">
        <f t="shared" si="0"/>
        <v/>
      </c>
      <c r="O24" t="str">
        <f>IF(OR(ISBLANK(M24),ISBLANK(N24)),"",Tableau65[[#This Row],[Date fin de la lactation 2]]-Tableau65[[#This Row],[Date début de la Lactation 2]])</f>
        <v/>
      </c>
      <c r="P24" t="str">
        <f t="shared" si="1"/>
        <v/>
      </c>
      <c r="W24" t="str">
        <f>IF(OR(ISBLANK(U24),ISBLANK(V24)),"",Tableau65[[#This Row],[Date fin de la lactation 3]]-Tableau65[[#This Row],[Date début de la Lactation 3]])</f>
        <v/>
      </c>
      <c r="X24" t="str">
        <f t="shared" si="2"/>
        <v/>
      </c>
      <c r="AE24" t="str">
        <f>IF(OR(ISBLANK(AC24),ISBLANK(AD24)),"",Tableau65[[#This Row],[Date fin de la lactation 4]]-Tableau65[[#This Row],[Date début de la Lactation 4]])</f>
        <v/>
      </c>
      <c r="AF24" t="str">
        <f t="shared" si="3"/>
        <v/>
      </c>
      <c r="AM24" t="str">
        <f>IF(OR(ISBLANK(AK24),ISBLANK(AL24)),"",Tableau65[[#This Row],[Date fin de la Lactation 5]]-Tableau65[[#This Row],[Date début de la Lactation 5]])</f>
        <v/>
      </c>
      <c r="AN24" t="str">
        <f t="shared" si="4"/>
        <v/>
      </c>
      <c r="AU24" t="str">
        <f>IF(OR(ISBLANK(AS24),ISBLANK(AT24)),"",Tableau65[[#This Row],[Date fin de la lactation 6]]-Tableau65[[#This Row],[Date début de la Lactation 6]])</f>
        <v/>
      </c>
      <c r="AV24" t="str">
        <f t="shared" si="5"/>
        <v/>
      </c>
      <c r="BC24" t="str">
        <f>IF(OR(ISBLANK(BA24),ISBLANK(BB24)),"",Tableau65[[#This Row],[Date fin de la lactation 7]]-Tableau65[[#This Row],[Date début de la Lactation 7]])</f>
        <v/>
      </c>
      <c r="BD24" t="str">
        <f t="shared" si="6"/>
        <v/>
      </c>
      <c r="BK24" t="str">
        <f>IF(OR(ISBLANK(BI24),ISBLANK(BJ24)),"",Tableau65[[#This Row],[Date fin de la lactation 8]]-Tableau65[[#This Row],[Date début de la Lactation 8]])</f>
        <v/>
      </c>
      <c r="BL24" t="str">
        <f t="shared" si="7"/>
        <v/>
      </c>
      <c r="BS24" t="str">
        <f>IF(OR(ISBLANK(BQ24),ISBLANK(BR24)),"",Tableau65[[#This Row],[Date fin de la lactation 9]]-Tableau65[[#This Row],[Date début de la Lactation 9]])</f>
        <v/>
      </c>
      <c r="BT24" t="str">
        <f t="shared" si="8"/>
        <v/>
      </c>
      <c r="CA24" t="str">
        <f>IF(OR(ISBLANK(BY24),ISBLANK(BZ24)),"",Tableau65[[#This Row],[Date fin de la lactation 10]]-Tableau65[[#This Row],[Date début de la Lactation 10]])</f>
        <v/>
      </c>
      <c r="CB24" t="str">
        <f t="shared" si="9"/>
        <v/>
      </c>
    </row>
    <row r="25" spans="1:80">
      <c r="A25" s="11" t="str">
        <f>IF(ISBLANK(Tableau2[[#This Row],[N° travail]]),"",Tableau2[[#This Row],[N° travail]])</f>
        <v/>
      </c>
      <c r="G25" s="11" t="str">
        <f>IF(OR(ISBLANK(E25),ISBLANK(F25)),"",Tableau65[[#This Row],[Date fin de la lactation]]-Tableau65[[#This Row],[Date début de la Lactation]])</f>
        <v/>
      </c>
      <c r="H25" s="11" t="str">
        <f t="shared" si="0"/>
        <v/>
      </c>
      <c r="O25" t="str">
        <f>IF(OR(ISBLANK(M25),ISBLANK(N25)),"",Tableau65[[#This Row],[Date fin de la lactation 2]]-Tableau65[[#This Row],[Date début de la Lactation 2]])</f>
        <v/>
      </c>
      <c r="P25" t="str">
        <f t="shared" si="1"/>
        <v/>
      </c>
      <c r="W25" t="str">
        <f>IF(OR(ISBLANK(U25),ISBLANK(V25)),"",Tableau65[[#This Row],[Date fin de la lactation 3]]-Tableau65[[#This Row],[Date début de la Lactation 3]])</f>
        <v/>
      </c>
      <c r="X25" t="str">
        <f t="shared" si="2"/>
        <v/>
      </c>
      <c r="AE25" t="str">
        <f>IF(OR(ISBLANK(AC25),ISBLANK(AD25)),"",Tableau65[[#This Row],[Date fin de la lactation 4]]-Tableau65[[#This Row],[Date début de la Lactation 4]])</f>
        <v/>
      </c>
      <c r="AF25" t="str">
        <f t="shared" si="3"/>
        <v/>
      </c>
      <c r="AM25" t="str">
        <f>IF(OR(ISBLANK(AK25),ISBLANK(AL25)),"",Tableau65[[#This Row],[Date fin de la Lactation 5]]-Tableau65[[#This Row],[Date début de la Lactation 5]])</f>
        <v/>
      </c>
      <c r="AN25" t="str">
        <f t="shared" si="4"/>
        <v/>
      </c>
      <c r="AU25" t="str">
        <f>IF(OR(ISBLANK(AS25),ISBLANK(AT25)),"",Tableau65[[#This Row],[Date fin de la lactation 6]]-Tableau65[[#This Row],[Date début de la Lactation 6]])</f>
        <v/>
      </c>
      <c r="AV25" t="str">
        <f t="shared" si="5"/>
        <v/>
      </c>
      <c r="BC25" t="str">
        <f>IF(OR(ISBLANK(BA25),ISBLANK(BB25)),"",Tableau65[[#This Row],[Date fin de la lactation 7]]-Tableau65[[#This Row],[Date début de la Lactation 7]])</f>
        <v/>
      </c>
      <c r="BD25" t="str">
        <f t="shared" si="6"/>
        <v/>
      </c>
      <c r="BK25" t="str">
        <f>IF(OR(ISBLANK(BI25),ISBLANK(BJ25)),"",Tableau65[[#This Row],[Date fin de la lactation 8]]-Tableau65[[#This Row],[Date début de la Lactation 8]])</f>
        <v/>
      </c>
      <c r="BL25" t="str">
        <f t="shared" si="7"/>
        <v/>
      </c>
      <c r="BS25" t="str">
        <f>IF(OR(ISBLANK(BQ25),ISBLANK(BR25)),"",Tableau65[[#This Row],[Date fin de la lactation 9]]-Tableau65[[#This Row],[Date début de la Lactation 9]])</f>
        <v/>
      </c>
      <c r="BT25" t="str">
        <f t="shared" si="8"/>
        <v/>
      </c>
      <c r="CA25" t="str">
        <f>IF(OR(ISBLANK(BY25),ISBLANK(BZ25)),"",Tableau65[[#This Row],[Date fin de la lactation 10]]-Tableau65[[#This Row],[Date début de la Lactation 10]])</f>
        <v/>
      </c>
      <c r="CB25" t="str">
        <f t="shared" si="9"/>
        <v/>
      </c>
    </row>
    <row r="26" spans="1:80">
      <c r="A26" s="11" t="str">
        <f>IF(ISBLANK(Tableau2[[#This Row],[N° travail]]),"",Tableau2[[#This Row],[N° travail]])</f>
        <v/>
      </c>
      <c r="G26" s="11" t="str">
        <f>IF(OR(ISBLANK(E26),ISBLANK(F26)),"",Tableau65[[#This Row],[Date fin de la lactation]]-Tableau65[[#This Row],[Date début de la Lactation]])</f>
        <v/>
      </c>
      <c r="H26" s="11" t="str">
        <f t="shared" si="0"/>
        <v/>
      </c>
      <c r="O26" t="str">
        <f>IF(OR(ISBLANK(M26),ISBLANK(N26)),"",Tableau65[[#This Row],[Date fin de la lactation 2]]-Tableau65[[#This Row],[Date début de la Lactation 2]])</f>
        <v/>
      </c>
      <c r="P26" t="str">
        <f t="shared" si="1"/>
        <v/>
      </c>
      <c r="W26" t="str">
        <f>IF(OR(ISBLANK(U26),ISBLANK(V26)),"",Tableau65[[#This Row],[Date fin de la lactation 3]]-Tableau65[[#This Row],[Date début de la Lactation 3]])</f>
        <v/>
      </c>
      <c r="X26" t="str">
        <f t="shared" si="2"/>
        <v/>
      </c>
      <c r="AE26" t="str">
        <f>IF(OR(ISBLANK(AC26),ISBLANK(AD26)),"",Tableau65[[#This Row],[Date fin de la lactation 4]]-Tableau65[[#This Row],[Date début de la Lactation 4]])</f>
        <v/>
      </c>
      <c r="AF26" t="str">
        <f t="shared" si="3"/>
        <v/>
      </c>
      <c r="AM26" t="str">
        <f>IF(OR(ISBLANK(AK26),ISBLANK(AL26)),"",Tableau65[[#This Row],[Date fin de la Lactation 5]]-Tableau65[[#This Row],[Date début de la Lactation 5]])</f>
        <v/>
      </c>
      <c r="AN26" t="str">
        <f t="shared" si="4"/>
        <v/>
      </c>
      <c r="AU26" t="str">
        <f>IF(OR(ISBLANK(AS26),ISBLANK(AT26)),"",Tableau65[[#This Row],[Date fin de la lactation 6]]-Tableau65[[#This Row],[Date début de la Lactation 6]])</f>
        <v/>
      </c>
      <c r="AV26" t="str">
        <f t="shared" si="5"/>
        <v/>
      </c>
      <c r="BC26" t="str">
        <f>IF(OR(ISBLANK(BA26),ISBLANK(BB26)),"",Tableau65[[#This Row],[Date fin de la lactation 7]]-Tableau65[[#This Row],[Date début de la Lactation 7]])</f>
        <v/>
      </c>
      <c r="BD26" t="str">
        <f t="shared" si="6"/>
        <v/>
      </c>
      <c r="BK26" t="str">
        <f>IF(OR(ISBLANK(BI26),ISBLANK(BJ26)),"",Tableau65[[#This Row],[Date fin de la lactation 8]]-Tableau65[[#This Row],[Date début de la Lactation 8]])</f>
        <v/>
      </c>
      <c r="BL26" t="str">
        <f t="shared" si="7"/>
        <v/>
      </c>
      <c r="BS26" t="str">
        <f>IF(OR(ISBLANK(BQ26),ISBLANK(BR26)),"",Tableau65[[#This Row],[Date fin de la lactation 9]]-Tableau65[[#This Row],[Date début de la Lactation 9]])</f>
        <v/>
      </c>
      <c r="BT26" t="str">
        <f t="shared" si="8"/>
        <v/>
      </c>
      <c r="CA26" t="str">
        <f>IF(OR(ISBLANK(BY26),ISBLANK(BZ26)),"",Tableau65[[#This Row],[Date fin de la lactation 10]]-Tableau65[[#This Row],[Date début de la Lactation 10]])</f>
        <v/>
      </c>
      <c r="CB26" t="str">
        <f t="shared" si="9"/>
        <v/>
      </c>
    </row>
    <row r="27" spans="1:80">
      <c r="A27" s="11" t="str">
        <f>IF(ISBLANK(Tableau2[[#This Row],[N° travail]]),"",Tableau2[[#This Row],[N° travail]])</f>
        <v/>
      </c>
      <c r="G27" s="11" t="str">
        <f>IF(OR(ISBLANK(E27),ISBLANK(F27)),"",Tableau65[[#This Row],[Date fin de la lactation]]-Tableau65[[#This Row],[Date début de la Lactation]])</f>
        <v/>
      </c>
      <c r="H27" s="11" t="str">
        <f t="shared" si="0"/>
        <v/>
      </c>
      <c r="O27" t="str">
        <f>IF(OR(ISBLANK(M27),ISBLANK(N27)),"",Tableau65[[#This Row],[Date fin de la lactation 2]]-Tableau65[[#This Row],[Date début de la Lactation 2]])</f>
        <v/>
      </c>
      <c r="P27" t="str">
        <f t="shared" si="1"/>
        <v/>
      </c>
      <c r="W27" t="str">
        <f>IF(OR(ISBLANK(U27),ISBLANK(V27)),"",Tableau65[[#This Row],[Date fin de la lactation 3]]-Tableau65[[#This Row],[Date début de la Lactation 3]])</f>
        <v/>
      </c>
      <c r="X27" t="str">
        <f t="shared" si="2"/>
        <v/>
      </c>
      <c r="AE27" t="str">
        <f>IF(OR(ISBLANK(AC27),ISBLANK(AD27)),"",Tableau65[[#This Row],[Date fin de la lactation 4]]-Tableau65[[#This Row],[Date début de la Lactation 4]])</f>
        <v/>
      </c>
      <c r="AF27" t="str">
        <f t="shared" si="3"/>
        <v/>
      </c>
      <c r="AM27" t="str">
        <f>IF(OR(ISBLANK(AK27),ISBLANK(AL27)),"",Tableau65[[#This Row],[Date fin de la Lactation 5]]-Tableau65[[#This Row],[Date début de la Lactation 5]])</f>
        <v/>
      </c>
      <c r="AN27" t="str">
        <f t="shared" si="4"/>
        <v/>
      </c>
      <c r="AU27" t="str">
        <f>IF(OR(ISBLANK(AS27),ISBLANK(AT27)),"",Tableau65[[#This Row],[Date fin de la lactation 6]]-Tableau65[[#This Row],[Date début de la Lactation 6]])</f>
        <v/>
      </c>
      <c r="AV27" t="str">
        <f t="shared" si="5"/>
        <v/>
      </c>
      <c r="BC27" t="str">
        <f>IF(OR(ISBLANK(BA27),ISBLANK(BB27)),"",Tableau65[[#This Row],[Date fin de la lactation 7]]-Tableau65[[#This Row],[Date début de la Lactation 7]])</f>
        <v/>
      </c>
      <c r="BD27" t="str">
        <f t="shared" si="6"/>
        <v/>
      </c>
      <c r="BK27" t="str">
        <f>IF(OR(ISBLANK(BI27),ISBLANK(BJ27)),"",Tableau65[[#This Row],[Date fin de la lactation 8]]-Tableau65[[#This Row],[Date début de la Lactation 8]])</f>
        <v/>
      </c>
      <c r="BL27" t="str">
        <f t="shared" si="7"/>
        <v/>
      </c>
      <c r="BS27" t="str">
        <f>IF(OR(ISBLANK(BQ27),ISBLANK(BR27)),"",Tableau65[[#This Row],[Date fin de la lactation 9]]-Tableau65[[#This Row],[Date début de la Lactation 9]])</f>
        <v/>
      </c>
      <c r="BT27" t="str">
        <f t="shared" si="8"/>
        <v/>
      </c>
      <c r="CA27" t="str">
        <f>IF(OR(ISBLANK(BY27),ISBLANK(BZ27)),"",Tableau65[[#This Row],[Date fin de la lactation 10]]-Tableau65[[#This Row],[Date début de la Lactation 10]])</f>
        <v/>
      </c>
      <c r="CB27" t="str">
        <f t="shared" si="9"/>
        <v/>
      </c>
    </row>
    <row r="28" spans="1:80">
      <c r="A28" s="11" t="str">
        <f>IF(ISBLANK(Tableau2[[#This Row],[N° travail]]),"",Tableau2[[#This Row],[N° travail]])</f>
        <v/>
      </c>
      <c r="G28" s="11" t="str">
        <f>IF(OR(ISBLANK(E28),ISBLANK(F28)),"",Tableau65[[#This Row],[Date fin de la lactation]]-Tableau65[[#This Row],[Date début de la Lactation]])</f>
        <v/>
      </c>
      <c r="H28" s="11" t="str">
        <f t="shared" si="0"/>
        <v/>
      </c>
      <c r="O28" t="str">
        <f>IF(OR(ISBLANK(M28),ISBLANK(N28)),"",Tableau65[[#This Row],[Date fin de la lactation 2]]-Tableau65[[#This Row],[Date début de la Lactation 2]])</f>
        <v/>
      </c>
      <c r="P28" t="str">
        <f t="shared" si="1"/>
        <v/>
      </c>
      <c r="W28" t="str">
        <f>IF(OR(ISBLANK(U28),ISBLANK(V28)),"",Tableau65[[#This Row],[Date fin de la lactation 3]]-Tableau65[[#This Row],[Date début de la Lactation 3]])</f>
        <v/>
      </c>
      <c r="X28" t="str">
        <f t="shared" si="2"/>
        <v/>
      </c>
      <c r="AE28" t="str">
        <f>IF(OR(ISBLANK(AC28),ISBLANK(AD28)),"",Tableau65[[#This Row],[Date fin de la lactation 4]]-Tableau65[[#This Row],[Date début de la Lactation 4]])</f>
        <v/>
      </c>
      <c r="AF28" t="str">
        <f t="shared" si="3"/>
        <v/>
      </c>
      <c r="AM28" t="str">
        <f>IF(OR(ISBLANK(AK28),ISBLANK(AL28)),"",Tableau65[[#This Row],[Date fin de la Lactation 5]]-Tableau65[[#This Row],[Date début de la Lactation 5]])</f>
        <v/>
      </c>
      <c r="AN28" t="str">
        <f t="shared" si="4"/>
        <v/>
      </c>
      <c r="AU28" t="str">
        <f>IF(OR(ISBLANK(AS28),ISBLANK(AT28)),"",Tableau65[[#This Row],[Date fin de la lactation 6]]-Tableau65[[#This Row],[Date début de la Lactation 6]])</f>
        <v/>
      </c>
      <c r="AV28" t="str">
        <f t="shared" si="5"/>
        <v/>
      </c>
      <c r="BC28" t="str">
        <f>IF(OR(ISBLANK(BA28),ISBLANK(BB28)),"",Tableau65[[#This Row],[Date fin de la lactation 7]]-Tableau65[[#This Row],[Date début de la Lactation 7]])</f>
        <v/>
      </c>
      <c r="BD28" t="str">
        <f t="shared" si="6"/>
        <v/>
      </c>
      <c r="BK28" t="str">
        <f>IF(OR(ISBLANK(BI28),ISBLANK(BJ28)),"",Tableau65[[#This Row],[Date fin de la lactation 8]]-Tableau65[[#This Row],[Date début de la Lactation 8]])</f>
        <v/>
      </c>
      <c r="BL28" t="str">
        <f t="shared" si="7"/>
        <v/>
      </c>
      <c r="BS28" t="str">
        <f>IF(OR(ISBLANK(BQ28),ISBLANK(BR28)),"",Tableau65[[#This Row],[Date fin de la lactation 9]]-Tableau65[[#This Row],[Date début de la Lactation 9]])</f>
        <v/>
      </c>
      <c r="BT28" t="str">
        <f t="shared" si="8"/>
        <v/>
      </c>
      <c r="CA28" t="str">
        <f>IF(OR(ISBLANK(BY28),ISBLANK(BZ28)),"",Tableau65[[#This Row],[Date fin de la lactation 10]]-Tableau65[[#This Row],[Date début de la Lactation 10]])</f>
        <v/>
      </c>
      <c r="CB28" t="str">
        <f t="shared" si="9"/>
        <v/>
      </c>
    </row>
    <row r="29" spans="1:80">
      <c r="A29" s="11" t="str">
        <f>IF(ISBLANK(Tableau2[[#This Row],[N° travail]]),"",Tableau2[[#This Row],[N° travail]])</f>
        <v/>
      </c>
      <c r="G29" s="11" t="str">
        <f>IF(OR(ISBLANK(E29),ISBLANK(F29)),"",Tableau65[[#This Row],[Date fin de la lactation]]-Tableau65[[#This Row],[Date début de la Lactation]])</f>
        <v/>
      </c>
      <c r="H29" s="11" t="str">
        <f t="shared" si="0"/>
        <v/>
      </c>
      <c r="O29" t="str">
        <f>IF(OR(ISBLANK(M29),ISBLANK(N29)),"",Tableau65[[#This Row],[Date fin de la lactation 2]]-Tableau65[[#This Row],[Date début de la Lactation 2]])</f>
        <v/>
      </c>
      <c r="P29" t="str">
        <f t="shared" si="1"/>
        <v/>
      </c>
      <c r="W29" t="str">
        <f>IF(OR(ISBLANK(U29),ISBLANK(V29)),"",Tableau65[[#This Row],[Date fin de la lactation 3]]-Tableau65[[#This Row],[Date début de la Lactation 3]])</f>
        <v/>
      </c>
      <c r="X29" t="str">
        <f t="shared" si="2"/>
        <v/>
      </c>
      <c r="AE29" t="str">
        <f>IF(OR(ISBLANK(AC29),ISBLANK(AD29)),"",Tableau65[[#This Row],[Date fin de la lactation 4]]-Tableau65[[#This Row],[Date début de la Lactation 4]])</f>
        <v/>
      </c>
      <c r="AF29" t="str">
        <f t="shared" si="3"/>
        <v/>
      </c>
      <c r="AM29" t="str">
        <f>IF(OR(ISBLANK(AK29),ISBLANK(AL29)),"",Tableau65[[#This Row],[Date fin de la Lactation 5]]-Tableau65[[#This Row],[Date début de la Lactation 5]])</f>
        <v/>
      </c>
      <c r="AN29" t="str">
        <f t="shared" si="4"/>
        <v/>
      </c>
      <c r="AU29" t="str">
        <f>IF(OR(ISBLANK(AS29),ISBLANK(AT29)),"",Tableau65[[#This Row],[Date fin de la lactation 6]]-Tableau65[[#This Row],[Date début de la Lactation 6]])</f>
        <v/>
      </c>
      <c r="AV29" t="str">
        <f t="shared" si="5"/>
        <v/>
      </c>
      <c r="BC29" t="str">
        <f>IF(OR(ISBLANK(BA29),ISBLANK(BB29)),"",Tableau65[[#This Row],[Date fin de la lactation 7]]-Tableau65[[#This Row],[Date début de la Lactation 7]])</f>
        <v/>
      </c>
      <c r="BD29" t="str">
        <f t="shared" si="6"/>
        <v/>
      </c>
      <c r="BK29" t="str">
        <f>IF(OR(ISBLANK(BI29),ISBLANK(BJ29)),"",Tableau65[[#This Row],[Date fin de la lactation 8]]-Tableau65[[#This Row],[Date début de la Lactation 8]])</f>
        <v/>
      </c>
      <c r="BL29" t="str">
        <f t="shared" si="7"/>
        <v/>
      </c>
      <c r="BS29" t="str">
        <f>IF(OR(ISBLANK(BQ29),ISBLANK(BR29)),"",Tableau65[[#This Row],[Date fin de la lactation 9]]-Tableau65[[#This Row],[Date début de la Lactation 9]])</f>
        <v/>
      </c>
      <c r="BT29" t="str">
        <f t="shared" si="8"/>
        <v/>
      </c>
      <c r="CA29" t="str">
        <f>IF(OR(ISBLANK(BY29),ISBLANK(BZ29)),"",Tableau65[[#This Row],[Date fin de la lactation 10]]-Tableau65[[#This Row],[Date début de la Lactation 10]])</f>
        <v/>
      </c>
      <c r="CB29" t="str">
        <f t="shared" si="9"/>
        <v/>
      </c>
    </row>
    <row r="30" spans="1:80">
      <c r="A30" s="11" t="str">
        <f>IF(ISBLANK(Tableau2[[#This Row],[N° travail]]),"",Tableau2[[#This Row],[N° travail]])</f>
        <v/>
      </c>
      <c r="G30" s="11" t="str">
        <f>IF(OR(ISBLANK(E30),ISBLANK(F30)),"",Tableau65[[#This Row],[Date fin de la lactation]]-Tableau65[[#This Row],[Date début de la Lactation]])</f>
        <v/>
      </c>
      <c r="H30" s="11" t="str">
        <f t="shared" si="0"/>
        <v/>
      </c>
      <c r="O30" t="str">
        <f>IF(OR(ISBLANK(M30),ISBLANK(N30)),"",Tableau65[[#This Row],[Date fin de la lactation 2]]-Tableau65[[#This Row],[Date début de la Lactation 2]])</f>
        <v/>
      </c>
      <c r="P30" t="str">
        <f t="shared" si="1"/>
        <v/>
      </c>
      <c r="W30" t="str">
        <f>IF(OR(ISBLANK(U30),ISBLANK(V30)),"",Tableau65[[#This Row],[Date fin de la lactation 3]]-Tableau65[[#This Row],[Date début de la Lactation 3]])</f>
        <v/>
      </c>
      <c r="X30" t="str">
        <f t="shared" si="2"/>
        <v/>
      </c>
      <c r="AE30" t="str">
        <f>IF(OR(ISBLANK(AC30),ISBLANK(AD30)),"",Tableau65[[#This Row],[Date fin de la lactation 4]]-Tableau65[[#This Row],[Date début de la Lactation 4]])</f>
        <v/>
      </c>
      <c r="AF30" t="str">
        <f t="shared" si="3"/>
        <v/>
      </c>
      <c r="AM30" t="str">
        <f>IF(OR(ISBLANK(AK30),ISBLANK(AL30)),"",Tableau65[[#This Row],[Date fin de la Lactation 5]]-Tableau65[[#This Row],[Date début de la Lactation 5]])</f>
        <v/>
      </c>
      <c r="AN30" t="str">
        <f t="shared" si="4"/>
        <v/>
      </c>
      <c r="AU30" t="str">
        <f>IF(OR(ISBLANK(AS30),ISBLANK(AT30)),"",Tableau65[[#This Row],[Date fin de la lactation 6]]-Tableau65[[#This Row],[Date début de la Lactation 6]])</f>
        <v/>
      </c>
      <c r="AV30" t="str">
        <f t="shared" si="5"/>
        <v/>
      </c>
      <c r="BC30" t="str">
        <f>IF(OR(ISBLANK(BA30),ISBLANK(BB30)),"",Tableau65[[#This Row],[Date fin de la lactation 7]]-Tableau65[[#This Row],[Date début de la Lactation 7]])</f>
        <v/>
      </c>
      <c r="BD30" t="str">
        <f t="shared" si="6"/>
        <v/>
      </c>
      <c r="BK30" t="str">
        <f>IF(OR(ISBLANK(BI30),ISBLANK(BJ30)),"",Tableau65[[#This Row],[Date fin de la lactation 8]]-Tableau65[[#This Row],[Date début de la Lactation 8]])</f>
        <v/>
      </c>
      <c r="BL30" t="str">
        <f t="shared" si="7"/>
        <v/>
      </c>
      <c r="BS30" t="str">
        <f>IF(OR(ISBLANK(BQ30),ISBLANK(BR30)),"",Tableau65[[#This Row],[Date fin de la lactation 9]]-Tableau65[[#This Row],[Date début de la Lactation 9]])</f>
        <v/>
      </c>
      <c r="BT30" t="str">
        <f t="shared" si="8"/>
        <v/>
      </c>
      <c r="CA30" t="str">
        <f>IF(OR(ISBLANK(BY30),ISBLANK(BZ30)),"",Tableau65[[#This Row],[Date fin de la lactation 10]]-Tableau65[[#This Row],[Date début de la Lactation 10]])</f>
        <v/>
      </c>
      <c r="CB30" t="str">
        <f t="shared" si="9"/>
        <v/>
      </c>
    </row>
    <row r="31" spans="1:80">
      <c r="A31" s="11" t="str">
        <f>IF(ISBLANK(Tableau2[[#This Row],[N° travail]]),"",Tableau2[[#This Row],[N° travail]])</f>
        <v/>
      </c>
      <c r="G31" s="11" t="str">
        <f>IF(OR(ISBLANK(E31),ISBLANK(F31)),"",Tableau65[[#This Row],[Date fin de la lactation]]-Tableau65[[#This Row],[Date début de la Lactation]])</f>
        <v/>
      </c>
      <c r="H31" s="11" t="str">
        <f t="shared" si="0"/>
        <v/>
      </c>
      <c r="O31" t="str">
        <f>IF(OR(ISBLANK(M31),ISBLANK(N31)),"",Tableau65[[#This Row],[Date fin de la lactation 2]]-Tableau65[[#This Row],[Date début de la Lactation 2]])</f>
        <v/>
      </c>
      <c r="P31" t="str">
        <f t="shared" si="1"/>
        <v/>
      </c>
      <c r="W31" t="str">
        <f>IF(OR(ISBLANK(U31),ISBLANK(V31)),"",Tableau65[[#This Row],[Date fin de la lactation 3]]-Tableau65[[#This Row],[Date début de la Lactation 3]])</f>
        <v/>
      </c>
      <c r="X31" t="str">
        <f t="shared" si="2"/>
        <v/>
      </c>
      <c r="AE31" t="str">
        <f>IF(OR(ISBLANK(AC31),ISBLANK(AD31)),"",Tableau65[[#This Row],[Date fin de la lactation 4]]-Tableau65[[#This Row],[Date début de la Lactation 4]])</f>
        <v/>
      </c>
      <c r="AF31" t="str">
        <f t="shared" si="3"/>
        <v/>
      </c>
      <c r="AM31" t="str">
        <f>IF(OR(ISBLANK(AK31),ISBLANK(AL31)),"",Tableau65[[#This Row],[Date fin de la Lactation 5]]-Tableau65[[#This Row],[Date début de la Lactation 5]])</f>
        <v/>
      </c>
      <c r="AN31" t="str">
        <f t="shared" si="4"/>
        <v/>
      </c>
      <c r="AU31" t="str">
        <f>IF(OR(ISBLANK(AS31),ISBLANK(AT31)),"",Tableau65[[#This Row],[Date fin de la lactation 6]]-Tableau65[[#This Row],[Date début de la Lactation 6]])</f>
        <v/>
      </c>
      <c r="AV31" t="str">
        <f t="shared" si="5"/>
        <v/>
      </c>
      <c r="BC31" t="str">
        <f>IF(OR(ISBLANK(BA31),ISBLANK(BB31)),"",Tableau65[[#This Row],[Date fin de la lactation 7]]-Tableau65[[#This Row],[Date début de la Lactation 7]])</f>
        <v/>
      </c>
      <c r="BD31" t="str">
        <f t="shared" si="6"/>
        <v/>
      </c>
      <c r="BK31" t="str">
        <f>IF(OR(ISBLANK(BI31),ISBLANK(BJ31)),"",Tableau65[[#This Row],[Date fin de la lactation 8]]-Tableau65[[#This Row],[Date début de la Lactation 8]])</f>
        <v/>
      </c>
      <c r="BL31" t="str">
        <f t="shared" si="7"/>
        <v/>
      </c>
      <c r="BS31" t="str">
        <f>IF(OR(ISBLANK(BQ31),ISBLANK(BR31)),"",Tableau65[[#This Row],[Date fin de la lactation 9]]-Tableau65[[#This Row],[Date début de la Lactation 9]])</f>
        <v/>
      </c>
      <c r="BT31" t="str">
        <f t="shared" si="8"/>
        <v/>
      </c>
      <c r="CA31" t="str">
        <f>IF(OR(ISBLANK(BY31),ISBLANK(BZ31)),"",Tableau65[[#This Row],[Date fin de la lactation 10]]-Tableau65[[#This Row],[Date début de la Lactation 10]])</f>
        <v/>
      </c>
      <c r="CB31" t="str">
        <f t="shared" si="9"/>
        <v/>
      </c>
    </row>
    <row r="32" spans="1:80">
      <c r="A32" s="11" t="str">
        <f>IF(ISBLANK(Tableau2[[#This Row],[N° travail]]),"",Tableau2[[#This Row],[N° travail]])</f>
        <v/>
      </c>
      <c r="G32" s="11" t="str">
        <f>IF(OR(ISBLANK(E32),ISBLANK(F32)),"",Tableau65[[#This Row],[Date fin de la lactation]]-Tableau65[[#This Row],[Date début de la Lactation]])</f>
        <v/>
      </c>
      <c r="H32" s="11" t="str">
        <f t="shared" si="0"/>
        <v/>
      </c>
      <c r="O32" t="str">
        <f>IF(OR(ISBLANK(M32),ISBLANK(N32)),"",Tableau65[[#This Row],[Date fin de la lactation 2]]-Tableau65[[#This Row],[Date début de la Lactation 2]])</f>
        <v/>
      </c>
      <c r="P32" t="str">
        <f t="shared" si="1"/>
        <v/>
      </c>
      <c r="W32" t="str">
        <f>IF(OR(ISBLANK(U32),ISBLANK(V32)),"",Tableau65[[#This Row],[Date fin de la lactation 3]]-Tableau65[[#This Row],[Date début de la Lactation 3]])</f>
        <v/>
      </c>
      <c r="X32" t="str">
        <f t="shared" si="2"/>
        <v/>
      </c>
      <c r="AE32" t="str">
        <f>IF(OR(ISBLANK(AC32),ISBLANK(AD32)),"",Tableau65[[#This Row],[Date fin de la lactation 4]]-Tableau65[[#This Row],[Date début de la Lactation 4]])</f>
        <v/>
      </c>
      <c r="AF32" t="str">
        <f t="shared" si="3"/>
        <v/>
      </c>
      <c r="AM32" t="str">
        <f>IF(OR(ISBLANK(AK32),ISBLANK(AL32)),"",Tableau65[[#This Row],[Date fin de la Lactation 5]]-Tableau65[[#This Row],[Date début de la Lactation 5]])</f>
        <v/>
      </c>
      <c r="AN32" t="str">
        <f t="shared" si="4"/>
        <v/>
      </c>
      <c r="AU32" t="str">
        <f>IF(OR(ISBLANK(AS32),ISBLANK(AT32)),"",Tableau65[[#This Row],[Date fin de la lactation 6]]-Tableau65[[#This Row],[Date début de la Lactation 6]])</f>
        <v/>
      </c>
      <c r="AV32" t="str">
        <f t="shared" si="5"/>
        <v/>
      </c>
      <c r="BC32" t="str">
        <f>IF(OR(ISBLANK(BA32),ISBLANK(BB32)),"",Tableau65[[#This Row],[Date fin de la lactation 7]]-Tableau65[[#This Row],[Date début de la Lactation 7]])</f>
        <v/>
      </c>
      <c r="BD32" t="str">
        <f t="shared" si="6"/>
        <v/>
      </c>
      <c r="BK32" t="str">
        <f>IF(OR(ISBLANK(BI32),ISBLANK(BJ32)),"",Tableau65[[#This Row],[Date fin de la lactation 8]]-Tableau65[[#This Row],[Date début de la Lactation 8]])</f>
        <v/>
      </c>
      <c r="BL32" t="str">
        <f t="shared" si="7"/>
        <v/>
      </c>
      <c r="BS32" t="str">
        <f>IF(OR(ISBLANK(BQ32),ISBLANK(BR32)),"",Tableau65[[#This Row],[Date fin de la lactation 9]]-Tableau65[[#This Row],[Date début de la Lactation 9]])</f>
        <v/>
      </c>
      <c r="BT32" t="str">
        <f t="shared" si="8"/>
        <v/>
      </c>
      <c r="CA32" t="str">
        <f>IF(OR(ISBLANK(BY32),ISBLANK(BZ32)),"",Tableau65[[#This Row],[Date fin de la lactation 10]]-Tableau65[[#This Row],[Date début de la Lactation 10]])</f>
        <v/>
      </c>
      <c r="CB32" t="str">
        <f t="shared" si="9"/>
        <v/>
      </c>
    </row>
    <row r="33" spans="1:80">
      <c r="A33" s="11" t="str">
        <f>IF(ISBLANK(Tableau2[[#This Row],[N° travail]]),"",Tableau2[[#This Row],[N° travail]])</f>
        <v/>
      </c>
      <c r="G33" s="11" t="str">
        <f>IF(OR(ISBLANK(E33),ISBLANK(F33)),"",Tableau65[[#This Row],[Date fin de la lactation]]-Tableau65[[#This Row],[Date début de la Lactation]])</f>
        <v/>
      </c>
      <c r="H33" s="11" t="str">
        <f t="shared" si="0"/>
        <v/>
      </c>
      <c r="O33" t="str">
        <f>IF(OR(ISBLANK(M33),ISBLANK(N33)),"",Tableau65[[#This Row],[Date fin de la lactation 2]]-Tableau65[[#This Row],[Date début de la Lactation 2]])</f>
        <v/>
      </c>
      <c r="P33" t="str">
        <f t="shared" si="1"/>
        <v/>
      </c>
      <c r="W33" t="str">
        <f>IF(OR(ISBLANK(U33),ISBLANK(V33)),"",Tableau65[[#This Row],[Date fin de la lactation 3]]-Tableau65[[#This Row],[Date début de la Lactation 3]])</f>
        <v/>
      </c>
      <c r="X33" t="str">
        <f t="shared" si="2"/>
        <v/>
      </c>
      <c r="AE33" t="str">
        <f>IF(OR(ISBLANK(AC33),ISBLANK(AD33)),"",Tableau65[[#This Row],[Date fin de la lactation 4]]-Tableau65[[#This Row],[Date début de la Lactation 4]])</f>
        <v/>
      </c>
      <c r="AF33" t="str">
        <f t="shared" si="3"/>
        <v/>
      </c>
      <c r="AM33" t="str">
        <f>IF(OR(ISBLANK(AK33),ISBLANK(AL33)),"",Tableau65[[#This Row],[Date fin de la Lactation 5]]-Tableau65[[#This Row],[Date début de la Lactation 5]])</f>
        <v/>
      </c>
      <c r="AN33" t="str">
        <f t="shared" si="4"/>
        <v/>
      </c>
      <c r="AU33" t="str">
        <f>IF(OR(ISBLANK(AS33),ISBLANK(AT33)),"",Tableau65[[#This Row],[Date fin de la lactation 6]]-Tableau65[[#This Row],[Date début de la Lactation 6]])</f>
        <v/>
      </c>
      <c r="AV33" t="str">
        <f t="shared" si="5"/>
        <v/>
      </c>
      <c r="BC33" t="str">
        <f>IF(OR(ISBLANK(BA33),ISBLANK(BB33)),"",Tableau65[[#This Row],[Date fin de la lactation 7]]-Tableau65[[#This Row],[Date début de la Lactation 7]])</f>
        <v/>
      </c>
      <c r="BD33" t="str">
        <f t="shared" si="6"/>
        <v/>
      </c>
      <c r="BK33" t="str">
        <f>IF(OR(ISBLANK(BI33),ISBLANK(BJ33)),"",Tableau65[[#This Row],[Date fin de la lactation 8]]-Tableau65[[#This Row],[Date début de la Lactation 8]])</f>
        <v/>
      </c>
      <c r="BL33" t="str">
        <f t="shared" si="7"/>
        <v/>
      </c>
      <c r="BS33" t="str">
        <f>IF(OR(ISBLANK(BQ33),ISBLANK(BR33)),"",Tableau65[[#This Row],[Date fin de la lactation 9]]-Tableau65[[#This Row],[Date début de la Lactation 9]])</f>
        <v/>
      </c>
      <c r="BT33" t="str">
        <f t="shared" si="8"/>
        <v/>
      </c>
      <c r="CA33" t="str">
        <f>IF(OR(ISBLANK(BY33),ISBLANK(BZ33)),"",Tableau65[[#This Row],[Date fin de la lactation 10]]-Tableau65[[#This Row],[Date début de la Lactation 10]])</f>
        <v/>
      </c>
      <c r="CB33" t="str">
        <f t="shared" si="9"/>
        <v/>
      </c>
    </row>
    <row r="34" spans="1:80">
      <c r="A34" s="11" t="str">
        <f>IF(ISBLANK(Tableau2[[#This Row],[N° travail]]),"",Tableau2[[#This Row],[N° travail]])</f>
        <v/>
      </c>
      <c r="G34" s="11" t="str">
        <f>IF(OR(ISBLANK(E34),ISBLANK(F34)),"",Tableau65[[#This Row],[Date fin de la lactation]]-Tableau65[[#This Row],[Date début de la Lactation]])</f>
        <v/>
      </c>
      <c r="H34" s="11" t="str">
        <f t="shared" si="0"/>
        <v/>
      </c>
      <c r="O34" t="str">
        <f>IF(OR(ISBLANK(M34),ISBLANK(N34)),"",Tableau65[[#This Row],[Date fin de la lactation 2]]-Tableau65[[#This Row],[Date début de la Lactation 2]])</f>
        <v/>
      </c>
      <c r="P34" t="str">
        <f t="shared" si="1"/>
        <v/>
      </c>
      <c r="W34" t="str">
        <f>IF(OR(ISBLANK(U34),ISBLANK(V34)),"",Tableau65[[#This Row],[Date fin de la lactation 3]]-Tableau65[[#This Row],[Date début de la Lactation 3]])</f>
        <v/>
      </c>
      <c r="X34" t="str">
        <f t="shared" si="2"/>
        <v/>
      </c>
      <c r="AE34" t="str">
        <f>IF(OR(ISBLANK(AC34),ISBLANK(AD34)),"",Tableau65[[#This Row],[Date fin de la lactation 4]]-Tableau65[[#This Row],[Date début de la Lactation 4]])</f>
        <v/>
      </c>
      <c r="AF34" t="str">
        <f t="shared" si="3"/>
        <v/>
      </c>
      <c r="AM34" t="str">
        <f>IF(OR(ISBLANK(AK34),ISBLANK(AL34)),"",Tableau65[[#This Row],[Date fin de la Lactation 5]]-Tableau65[[#This Row],[Date début de la Lactation 5]])</f>
        <v/>
      </c>
      <c r="AN34" t="str">
        <f t="shared" si="4"/>
        <v/>
      </c>
      <c r="AU34" t="str">
        <f>IF(OR(ISBLANK(AS34),ISBLANK(AT34)),"",Tableau65[[#This Row],[Date fin de la lactation 6]]-Tableau65[[#This Row],[Date début de la Lactation 6]])</f>
        <v/>
      </c>
      <c r="AV34" t="str">
        <f t="shared" si="5"/>
        <v/>
      </c>
      <c r="BC34" t="str">
        <f>IF(OR(ISBLANK(BA34),ISBLANK(BB34)),"",Tableau65[[#This Row],[Date fin de la lactation 7]]-Tableau65[[#This Row],[Date début de la Lactation 7]])</f>
        <v/>
      </c>
      <c r="BD34" t="str">
        <f t="shared" si="6"/>
        <v/>
      </c>
      <c r="BK34" t="str">
        <f>IF(OR(ISBLANK(BI34),ISBLANK(BJ34)),"",Tableau65[[#This Row],[Date fin de la lactation 8]]-Tableau65[[#This Row],[Date début de la Lactation 8]])</f>
        <v/>
      </c>
      <c r="BL34" t="str">
        <f t="shared" si="7"/>
        <v/>
      </c>
      <c r="BS34" t="str">
        <f>IF(OR(ISBLANK(BQ34),ISBLANK(BR34)),"",Tableau65[[#This Row],[Date fin de la lactation 9]]-Tableau65[[#This Row],[Date début de la Lactation 9]])</f>
        <v/>
      </c>
      <c r="BT34" t="str">
        <f t="shared" si="8"/>
        <v/>
      </c>
      <c r="CA34" t="str">
        <f>IF(OR(ISBLANK(BY34),ISBLANK(BZ34)),"",Tableau65[[#This Row],[Date fin de la lactation 10]]-Tableau65[[#This Row],[Date début de la Lactation 10]])</f>
        <v/>
      </c>
      <c r="CB34" t="str">
        <f t="shared" si="9"/>
        <v/>
      </c>
    </row>
    <row r="35" spans="1:80">
      <c r="A35" s="11" t="str">
        <f>IF(ISBLANK(Tableau2[[#This Row],[N° travail]]),"",Tableau2[[#This Row],[N° travail]])</f>
        <v/>
      </c>
      <c r="G35" s="11" t="str">
        <f>IF(OR(ISBLANK(E35),ISBLANK(F35)),"",Tableau65[[#This Row],[Date fin de la lactation]]-Tableau65[[#This Row],[Date début de la Lactation]])</f>
        <v/>
      </c>
      <c r="H35" s="11" t="str">
        <f t="shared" si="0"/>
        <v/>
      </c>
      <c r="O35" t="str">
        <f>IF(OR(ISBLANK(M35),ISBLANK(N35)),"",Tableau65[[#This Row],[Date fin de la lactation 2]]-Tableau65[[#This Row],[Date début de la Lactation 2]])</f>
        <v/>
      </c>
      <c r="P35" t="str">
        <f t="shared" si="1"/>
        <v/>
      </c>
      <c r="W35" t="str">
        <f>IF(OR(ISBLANK(U35),ISBLANK(V35)),"",Tableau65[[#This Row],[Date fin de la lactation 3]]-Tableau65[[#This Row],[Date début de la Lactation 3]])</f>
        <v/>
      </c>
      <c r="X35" t="str">
        <f t="shared" si="2"/>
        <v/>
      </c>
      <c r="AE35" t="str">
        <f>IF(OR(ISBLANK(AC35),ISBLANK(AD35)),"",Tableau65[[#This Row],[Date fin de la lactation 4]]-Tableau65[[#This Row],[Date début de la Lactation 4]])</f>
        <v/>
      </c>
      <c r="AF35" t="str">
        <f t="shared" si="3"/>
        <v/>
      </c>
      <c r="AM35" t="str">
        <f>IF(OR(ISBLANK(AK35),ISBLANK(AL35)),"",Tableau65[[#This Row],[Date fin de la Lactation 5]]-Tableau65[[#This Row],[Date début de la Lactation 5]])</f>
        <v/>
      </c>
      <c r="AN35" t="str">
        <f t="shared" si="4"/>
        <v/>
      </c>
      <c r="AU35" t="str">
        <f>IF(OR(ISBLANK(AS35),ISBLANK(AT35)),"",Tableau65[[#This Row],[Date fin de la lactation 6]]-Tableau65[[#This Row],[Date début de la Lactation 6]])</f>
        <v/>
      </c>
      <c r="AV35" t="str">
        <f t="shared" si="5"/>
        <v/>
      </c>
      <c r="BC35" t="str">
        <f>IF(OR(ISBLANK(BA35),ISBLANK(BB35)),"",Tableau65[[#This Row],[Date fin de la lactation 7]]-Tableau65[[#This Row],[Date début de la Lactation 7]])</f>
        <v/>
      </c>
      <c r="BD35" t="str">
        <f t="shared" si="6"/>
        <v/>
      </c>
      <c r="BK35" t="str">
        <f>IF(OR(ISBLANK(BI35),ISBLANK(BJ35)),"",Tableau65[[#This Row],[Date fin de la lactation 8]]-Tableau65[[#This Row],[Date début de la Lactation 8]])</f>
        <v/>
      </c>
      <c r="BL35" t="str">
        <f t="shared" si="7"/>
        <v/>
      </c>
      <c r="BS35" t="str">
        <f>IF(OR(ISBLANK(BQ35),ISBLANK(BR35)),"",Tableau65[[#This Row],[Date fin de la lactation 9]]-Tableau65[[#This Row],[Date début de la Lactation 9]])</f>
        <v/>
      </c>
      <c r="BT35" t="str">
        <f t="shared" si="8"/>
        <v/>
      </c>
      <c r="CA35" t="str">
        <f>IF(OR(ISBLANK(BY35),ISBLANK(BZ35)),"",Tableau65[[#This Row],[Date fin de la lactation 10]]-Tableau65[[#This Row],[Date début de la Lactation 10]])</f>
        <v/>
      </c>
      <c r="CB35" t="str">
        <f t="shared" si="9"/>
        <v/>
      </c>
    </row>
    <row r="36" spans="1:80">
      <c r="A36" s="11" t="str">
        <f>IF(ISBLANK(Tableau2[[#This Row],[N° travail]]),"",Tableau2[[#This Row],[N° travail]])</f>
        <v/>
      </c>
      <c r="G36" s="11" t="str">
        <f>IF(OR(ISBLANK(E36),ISBLANK(F36)),"",Tableau65[[#This Row],[Date fin de la lactation]]-Tableau65[[#This Row],[Date début de la Lactation]])</f>
        <v/>
      </c>
      <c r="H36" s="11" t="str">
        <f t="shared" si="0"/>
        <v/>
      </c>
      <c r="O36" t="str">
        <f>IF(OR(ISBLANK(M36),ISBLANK(N36)),"",Tableau65[[#This Row],[Date fin de la lactation 2]]-Tableau65[[#This Row],[Date début de la Lactation 2]])</f>
        <v/>
      </c>
      <c r="P36" t="str">
        <f t="shared" si="1"/>
        <v/>
      </c>
      <c r="W36" t="str">
        <f>IF(OR(ISBLANK(U36),ISBLANK(V36)),"",Tableau65[[#This Row],[Date fin de la lactation 3]]-Tableau65[[#This Row],[Date début de la Lactation 3]])</f>
        <v/>
      </c>
      <c r="X36" t="str">
        <f t="shared" si="2"/>
        <v/>
      </c>
      <c r="AE36" t="str">
        <f>IF(OR(ISBLANK(AC36),ISBLANK(AD36)),"",Tableau65[[#This Row],[Date fin de la lactation 4]]-Tableau65[[#This Row],[Date début de la Lactation 4]])</f>
        <v/>
      </c>
      <c r="AF36" t="str">
        <f t="shared" si="3"/>
        <v/>
      </c>
      <c r="AM36" t="str">
        <f>IF(OR(ISBLANK(AK36),ISBLANK(AL36)),"",Tableau65[[#This Row],[Date fin de la Lactation 5]]-Tableau65[[#This Row],[Date début de la Lactation 5]])</f>
        <v/>
      </c>
      <c r="AN36" t="str">
        <f t="shared" si="4"/>
        <v/>
      </c>
      <c r="AU36" t="str">
        <f>IF(OR(ISBLANK(AS36),ISBLANK(AT36)),"",Tableau65[[#This Row],[Date fin de la lactation 6]]-Tableau65[[#This Row],[Date début de la Lactation 6]])</f>
        <v/>
      </c>
      <c r="AV36" t="str">
        <f t="shared" si="5"/>
        <v/>
      </c>
      <c r="BC36" t="str">
        <f>IF(OR(ISBLANK(BA36),ISBLANK(BB36)),"",Tableau65[[#This Row],[Date fin de la lactation 7]]-Tableau65[[#This Row],[Date début de la Lactation 7]])</f>
        <v/>
      </c>
      <c r="BD36" t="str">
        <f t="shared" si="6"/>
        <v/>
      </c>
      <c r="BK36" t="str">
        <f>IF(OR(ISBLANK(BI36),ISBLANK(BJ36)),"",Tableau65[[#This Row],[Date fin de la lactation 8]]-Tableau65[[#This Row],[Date début de la Lactation 8]])</f>
        <v/>
      </c>
      <c r="BL36" t="str">
        <f t="shared" si="7"/>
        <v/>
      </c>
      <c r="BS36" t="str">
        <f>IF(OR(ISBLANK(BQ36),ISBLANK(BR36)),"",Tableau65[[#This Row],[Date fin de la lactation 9]]-Tableau65[[#This Row],[Date début de la Lactation 9]])</f>
        <v/>
      </c>
      <c r="BT36" t="str">
        <f t="shared" si="8"/>
        <v/>
      </c>
      <c r="CA36" t="str">
        <f>IF(OR(ISBLANK(BY36),ISBLANK(BZ36)),"",Tableau65[[#This Row],[Date fin de la lactation 10]]-Tableau65[[#This Row],[Date début de la Lactation 10]])</f>
        <v/>
      </c>
      <c r="CB36" t="str">
        <f t="shared" si="9"/>
        <v/>
      </c>
    </row>
    <row r="37" spans="1:80">
      <c r="A37" s="11" t="str">
        <f>IF(ISBLANK(Tableau2[[#This Row],[N° travail]]),"",Tableau2[[#This Row],[N° travail]])</f>
        <v/>
      </c>
      <c r="G37" s="11" t="str">
        <f>IF(OR(ISBLANK(E37),ISBLANK(F37)),"",Tableau65[[#This Row],[Date fin de la lactation]]-Tableau65[[#This Row],[Date début de la Lactation]])</f>
        <v/>
      </c>
      <c r="H37" s="11" t="str">
        <f t="shared" si="0"/>
        <v/>
      </c>
      <c r="O37" t="str">
        <f>IF(OR(ISBLANK(M37),ISBLANK(N37)),"",Tableau65[[#This Row],[Date fin de la lactation 2]]-Tableau65[[#This Row],[Date début de la Lactation 2]])</f>
        <v/>
      </c>
      <c r="P37" t="str">
        <f t="shared" si="1"/>
        <v/>
      </c>
      <c r="W37" t="str">
        <f>IF(OR(ISBLANK(U37),ISBLANK(V37)),"",Tableau65[[#This Row],[Date fin de la lactation 3]]-Tableau65[[#This Row],[Date début de la Lactation 3]])</f>
        <v/>
      </c>
      <c r="X37" t="str">
        <f t="shared" si="2"/>
        <v/>
      </c>
      <c r="AE37" t="str">
        <f>IF(OR(ISBLANK(AC37),ISBLANK(AD37)),"",Tableau65[[#This Row],[Date fin de la lactation 4]]-Tableau65[[#This Row],[Date début de la Lactation 4]])</f>
        <v/>
      </c>
      <c r="AF37" t="str">
        <f t="shared" si="3"/>
        <v/>
      </c>
      <c r="AM37" t="str">
        <f>IF(OR(ISBLANK(AK37),ISBLANK(AL37)),"",Tableau65[[#This Row],[Date fin de la Lactation 5]]-Tableau65[[#This Row],[Date début de la Lactation 5]])</f>
        <v/>
      </c>
      <c r="AN37" t="str">
        <f t="shared" si="4"/>
        <v/>
      </c>
      <c r="AU37" t="str">
        <f>IF(OR(ISBLANK(AS37),ISBLANK(AT37)),"",Tableau65[[#This Row],[Date fin de la lactation 6]]-Tableau65[[#This Row],[Date début de la Lactation 6]])</f>
        <v/>
      </c>
      <c r="AV37" t="str">
        <f t="shared" si="5"/>
        <v/>
      </c>
      <c r="BC37" t="str">
        <f>IF(OR(ISBLANK(BA37),ISBLANK(BB37)),"",Tableau65[[#This Row],[Date fin de la lactation 7]]-Tableau65[[#This Row],[Date début de la Lactation 7]])</f>
        <v/>
      </c>
      <c r="BD37" t="str">
        <f t="shared" si="6"/>
        <v/>
      </c>
      <c r="BK37" t="str">
        <f>IF(OR(ISBLANK(BI37),ISBLANK(BJ37)),"",Tableau65[[#This Row],[Date fin de la lactation 8]]-Tableau65[[#This Row],[Date début de la Lactation 8]])</f>
        <v/>
      </c>
      <c r="BL37" t="str">
        <f t="shared" si="7"/>
        <v/>
      </c>
      <c r="BS37" t="str">
        <f>IF(OR(ISBLANK(BQ37),ISBLANK(BR37)),"",Tableau65[[#This Row],[Date fin de la lactation 9]]-Tableau65[[#This Row],[Date début de la Lactation 9]])</f>
        <v/>
      </c>
      <c r="BT37" t="str">
        <f t="shared" si="8"/>
        <v/>
      </c>
      <c r="CA37" t="str">
        <f>IF(OR(ISBLANK(BY37),ISBLANK(BZ37)),"",Tableau65[[#This Row],[Date fin de la lactation 10]]-Tableau65[[#This Row],[Date début de la Lactation 10]])</f>
        <v/>
      </c>
      <c r="CB37" t="str">
        <f t="shared" si="9"/>
        <v/>
      </c>
    </row>
    <row r="38" spans="1:80">
      <c r="A38" s="11" t="str">
        <f>IF(ISBLANK(Tableau2[[#This Row],[N° travail]]),"",Tableau2[[#This Row],[N° travail]])</f>
        <v/>
      </c>
      <c r="G38" s="11" t="str">
        <f>IF(OR(ISBLANK(E38),ISBLANK(F38)),"",Tableau65[[#This Row],[Date fin de la lactation]]-Tableau65[[#This Row],[Date début de la Lactation]])</f>
        <v/>
      </c>
      <c r="H38" s="11" t="str">
        <f t="shared" si="0"/>
        <v/>
      </c>
      <c r="O38" t="str">
        <f>IF(OR(ISBLANK(M38),ISBLANK(N38)),"",Tableau65[[#This Row],[Date fin de la lactation 2]]-Tableau65[[#This Row],[Date début de la Lactation 2]])</f>
        <v/>
      </c>
      <c r="P38" t="str">
        <f t="shared" si="1"/>
        <v/>
      </c>
      <c r="W38" t="str">
        <f>IF(OR(ISBLANK(U38),ISBLANK(V38)),"",Tableau65[[#This Row],[Date fin de la lactation 3]]-Tableau65[[#This Row],[Date début de la Lactation 3]])</f>
        <v/>
      </c>
      <c r="X38" t="str">
        <f t="shared" si="2"/>
        <v/>
      </c>
      <c r="AE38" t="str">
        <f>IF(OR(ISBLANK(AC38),ISBLANK(AD38)),"",Tableau65[[#This Row],[Date fin de la lactation 4]]-Tableau65[[#This Row],[Date début de la Lactation 4]])</f>
        <v/>
      </c>
      <c r="AF38" t="str">
        <f t="shared" si="3"/>
        <v/>
      </c>
      <c r="AM38" t="str">
        <f>IF(OR(ISBLANK(AK38),ISBLANK(AL38)),"",Tableau65[[#This Row],[Date fin de la Lactation 5]]-Tableau65[[#This Row],[Date début de la Lactation 5]])</f>
        <v/>
      </c>
      <c r="AN38" t="str">
        <f t="shared" si="4"/>
        <v/>
      </c>
      <c r="AU38" t="str">
        <f>IF(OR(ISBLANK(AS38),ISBLANK(AT38)),"",Tableau65[[#This Row],[Date fin de la lactation 6]]-Tableau65[[#This Row],[Date début de la Lactation 6]])</f>
        <v/>
      </c>
      <c r="AV38" t="str">
        <f t="shared" si="5"/>
        <v/>
      </c>
      <c r="BC38" t="str">
        <f>IF(OR(ISBLANK(BA38),ISBLANK(BB38)),"",Tableau65[[#This Row],[Date fin de la lactation 7]]-Tableau65[[#This Row],[Date début de la Lactation 7]])</f>
        <v/>
      </c>
      <c r="BD38" t="str">
        <f t="shared" si="6"/>
        <v/>
      </c>
      <c r="BK38" t="str">
        <f>IF(OR(ISBLANK(BI38),ISBLANK(BJ38)),"",Tableau65[[#This Row],[Date fin de la lactation 8]]-Tableau65[[#This Row],[Date début de la Lactation 8]])</f>
        <v/>
      </c>
      <c r="BL38" t="str">
        <f t="shared" si="7"/>
        <v/>
      </c>
      <c r="BS38" t="str">
        <f>IF(OR(ISBLANK(BQ38),ISBLANK(BR38)),"",Tableau65[[#This Row],[Date fin de la lactation 9]]-Tableau65[[#This Row],[Date début de la Lactation 9]])</f>
        <v/>
      </c>
      <c r="BT38" t="str">
        <f t="shared" si="8"/>
        <v/>
      </c>
      <c r="CA38" t="str">
        <f>IF(OR(ISBLANK(BY38),ISBLANK(BZ38)),"",Tableau65[[#This Row],[Date fin de la lactation 10]]-Tableau65[[#This Row],[Date début de la Lactation 10]])</f>
        <v/>
      </c>
      <c r="CB38" t="str">
        <f t="shared" si="9"/>
        <v/>
      </c>
    </row>
    <row r="39" spans="1:80">
      <c r="A39" s="11" t="str">
        <f>IF(ISBLANK(Tableau2[[#This Row],[N° travail]]),"",Tableau2[[#This Row],[N° travail]])</f>
        <v/>
      </c>
      <c r="G39" s="11" t="str">
        <f>IF(OR(ISBLANK(E39),ISBLANK(F39)),"",Tableau65[[#This Row],[Date fin de la lactation]]-Tableau65[[#This Row],[Date début de la Lactation]])</f>
        <v/>
      </c>
      <c r="H39" s="11" t="str">
        <f t="shared" si="0"/>
        <v/>
      </c>
      <c r="O39" t="str">
        <f>IF(OR(ISBLANK(M39),ISBLANK(N39)),"",Tableau65[[#This Row],[Date fin de la lactation 2]]-Tableau65[[#This Row],[Date début de la Lactation 2]])</f>
        <v/>
      </c>
      <c r="P39" t="str">
        <f t="shared" si="1"/>
        <v/>
      </c>
      <c r="W39" t="str">
        <f>IF(OR(ISBLANK(U39),ISBLANK(V39)),"",Tableau65[[#This Row],[Date fin de la lactation 3]]-Tableau65[[#This Row],[Date début de la Lactation 3]])</f>
        <v/>
      </c>
      <c r="X39" t="str">
        <f t="shared" si="2"/>
        <v/>
      </c>
      <c r="AE39" t="str">
        <f>IF(OR(ISBLANK(AC39),ISBLANK(AD39)),"",Tableau65[[#This Row],[Date fin de la lactation 4]]-Tableau65[[#This Row],[Date début de la Lactation 4]])</f>
        <v/>
      </c>
      <c r="AF39" t="str">
        <f t="shared" si="3"/>
        <v/>
      </c>
      <c r="AM39" t="str">
        <f>IF(OR(ISBLANK(AK39),ISBLANK(AL39)),"",Tableau65[[#This Row],[Date fin de la Lactation 5]]-Tableau65[[#This Row],[Date début de la Lactation 5]])</f>
        <v/>
      </c>
      <c r="AN39" t="str">
        <f t="shared" si="4"/>
        <v/>
      </c>
      <c r="AU39" t="str">
        <f>IF(OR(ISBLANK(AS39),ISBLANK(AT39)),"",Tableau65[[#This Row],[Date fin de la lactation 6]]-Tableau65[[#This Row],[Date début de la Lactation 6]])</f>
        <v/>
      </c>
      <c r="AV39" t="str">
        <f t="shared" si="5"/>
        <v/>
      </c>
      <c r="BC39" t="str">
        <f>IF(OR(ISBLANK(BA39),ISBLANK(BB39)),"",Tableau65[[#This Row],[Date fin de la lactation 7]]-Tableau65[[#This Row],[Date début de la Lactation 7]])</f>
        <v/>
      </c>
      <c r="BD39" t="str">
        <f t="shared" si="6"/>
        <v/>
      </c>
      <c r="BK39" t="str">
        <f>IF(OR(ISBLANK(BI39),ISBLANK(BJ39)),"",Tableau65[[#This Row],[Date fin de la lactation 8]]-Tableau65[[#This Row],[Date début de la Lactation 8]])</f>
        <v/>
      </c>
      <c r="BL39" t="str">
        <f t="shared" si="7"/>
        <v/>
      </c>
      <c r="BS39" t="str">
        <f>IF(OR(ISBLANK(BQ39),ISBLANK(BR39)),"",Tableau65[[#This Row],[Date fin de la lactation 9]]-Tableau65[[#This Row],[Date début de la Lactation 9]])</f>
        <v/>
      </c>
      <c r="BT39" t="str">
        <f t="shared" si="8"/>
        <v/>
      </c>
      <c r="CA39" t="str">
        <f>IF(OR(ISBLANK(BY39),ISBLANK(BZ39)),"",Tableau65[[#This Row],[Date fin de la lactation 10]]-Tableau65[[#This Row],[Date début de la Lactation 10]])</f>
        <v/>
      </c>
      <c r="CB39" t="str">
        <f t="shared" si="9"/>
        <v/>
      </c>
    </row>
    <row r="40" spans="1:80">
      <c r="A40" s="11" t="str">
        <f>IF(ISBLANK(Tableau2[[#This Row],[N° travail]]),"",Tableau2[[#This Row],[N° travail]])</f>
        <v/>
      </c>
      <c r="G40" s="11" t="str">
        <f>IF(OR(ISBLANK(E40),ISBLANK(F40)),"",Tableau65[[#This Row],[Date fin de la lactation]]-Tableau65[[#This Row],[Date début de la Lactation]])</f>
        <v/>
      </c>
      <c r="H40" s="11" t="str">
        <f t="shared" si="0"/>
        <v/>
      </c>
      <c r="O40" t="str">
        <f>IF(OR(ISBLANK(M40),ISBLANK(N40)),"",Tableau65[[#This Row],[Date fin de la lactation 2]]-Tableau65[[#This Row],[Date début de la Lactation 2]])</f>
        <v/>
      </c>
      <c r="P40" t="str">
        <f t="shared" si="1"/>
        <v/>
      </c>
      <c r="W40" t="str">
        <f>IF(OR(ISBLANK(U40),ISBLANK(V40)),"",Tableau65[[#This Row],[Date fin de la lactation 3]]-Tableau65[[#This Row],[Date début de la Lactation 3]])</f>
        <v/>
      </c>
      <c r="X40" t="str">
        <f t="shared" si="2"/>
        <v/>
      </c>
      <c r="AE40" t="str">
        <f>IF(OR(ISBLANK(AC40),ISBLANK(AD40)),"",Tableau65[[#This Row],[Date fin de la lactation 4]]-Tableau65[[#This Row],[Date début de la Lactation 4]])</f>
        <v/>
      </c>
      <c r="AF40" t="str">
        <f t="shared" si="3"/>
        <v/>
      </c>
      <c r="AM40" t="str">
        <f>IF(OR(ISBLANK(AK40),ISBLANK(AL40)),"",Tableau65[[#This Row],[Date fin de la Lactation 5]]-Tableau65[[#This Row],[Date début de la Lactation 5]])</f>
        <v/>
      </c>
      <c r="AN40" t="str">
        <f t="shared" si="4"/>
        <v/>
      </c>
      <c r="AU40" t="str">
        <f>IF(OR(ISBLANK(AS40),ISBLANK(AT40)),"",Tableau65[[#This Row],[Date fin de la lactation 6]]-Tableau65[[#This Row],[Date début de la Lactation 6]])</f>
        <v/>
      </c>
      <c r="AV40" t="str">
        <f t="shared" si="5"/>
        <v/>
      </c>
      <c r="BC40" t="str">
        <f>IF(OR(ISBLANK(BA40),ISBLANK(BB40)),"",Tableau65[[#This Row],[Date fin de la lactation 7]]-Tableau65[[#This Row],[Date début de la Lactation 7]])</f>
        <v/>
      </c>
      <c r="BD40" t="str">
        <f t="shared" si="6"/>
        <v/>
      </c>
      <c r="BK40" t="str">
        <f>IF(OR(ISBLANK(BI40),ISBLANK(BJ40)),"",Tableau65[[#This Row],[Date fin de la lactation 8]]-Tableau65[[#This Row],[Date début de la Lactation 8]])</f>
        <v/>
      </c>
      <c r="BL40" t="str">
        <f t="shared" si="7"/>
        <v/>
      </c>
      <c r="BS40" t="str">
        <f>IF(OR(ISBLANK(BQ40),ISBLANK(BR40)),"",Tableau65[[#This Row],[Date fin de la lactation 9]]-Tableau65[[#This Row],[Date début de la Lactation 9]])</f>
        <v/>
      </c>
      <c r="BT40" t="str">
        <f t="shared" si="8"/>
        <v/>
      </c>
      <c r="CA40" t="str">
        <f>IF(OR(ISBLANK(BY40),ISBLANK(BZ40)),"",Tableau65[[#This Row],[Date fin de la lactation 10]]-Tableau65[[#This Row],[Date début de la Lactation 10]])</f>
        <v/>
      </c>
      <c r="CB40" t="str">
        <f t="shared" si="9"/>
        <v/>
      </c>
    </row>
    <row r="41" spans="1:80">
      <c r="A41" s="11" t="str">
        <f>IF(ISBLANK(Tableau2[[#This Row],[N° travail]]),"",Tableau2[[#This Row],[N° travail]])</f>
        <v/>
      </c>
      <c r="G41" s="11" t="str">
        <f>IF(OR(ISBLANK(E41),ISBLANK(F41)),"",Tableau65[[#This Row],[Date fin de la lactation]]-Tableau65[[#This Row],[Date début de la Lactation]])</f>
        <v/>
      </c>
      <c r="H41" s="11" t="str">
        <f t="shared" si="0"/>
        <v/>
      </c>
      <c r="O41" t="str">
        <f>IF(OR(ISBLANK(M41),ISBLANK(N41)),"",Tableau65[[#This Row],[Date fin de la lactation 2]]-Tableau65[[#This Row],[Date début de la Lactation 2]])</f>
        <v/>
      </c>
      <c r="P41" t="str">
        <f t="shared" si="1"/>
        <v/>
      </c>
      <c r="W41" t="str">
        <f>IF(OR(ISBLANK(U41),ISBLANK(V41)),"",Tableau65[[#This Row],[Date fin de la lactation 3]]-Tableau65[[#This Row],[Date début de la Lactation 3]])</f>
        <v/>
      </c>
      <c r="X41" t="str">
        <f t="shared" si="2"/>
        <v/>
      </c>
      <c r="AE41" t="str">
        <f>IF(OR(ISBLANK(AC41),ISBLANK(AD41)),"",Tableau65[[#This Row],[Date fin de la lactation 4]]-Tableau65[[#This Row],[Date début de la Lactation 4]])</f>
        <v/>
      </c>
      <c r="AF41" t="str">
        <f t="shared" si="3"/>
        <v/>
      </c>
      <c r="AM41" t="str">
        <f>IF(OR(ISBLANK(AK41),ISBLANK(AL41)),"",Tableau65[[#This Row],[Date fin de la Lactation 5]]-Tableau65[[#This Row],[Date début de la Lactation 5]])</f>
        <v/>
      </c>
      <c r="AN41" t="str">
        <f t="shared" si="4"/>
        <v/>
      </c>
      <c r="AU41" t="str">
        <f>IF(OR(ISBLANK(AS41),ISBLANK(AT41)),"",Tableau65[[#This Row],[Date fin de la lactation 6]]-Tableau65[[#This Row],[Date début de la Lactation 6]])</f>
        <v/>
      </c>
      <c r="AV41" t="str">
        <f t="shared" si="5"/>
        <v/>
      </c>
      <c r="BC41" t="str">
        <f>IF(OR(ISBLANK(BA41),ISBLANK(BB41)),"",Tableau65[[#This Row],[Date fin de la lactation 7]]-Tableau65[[#This Row],[Date début de la Lactation 7]])</f>
        <v/>
      </c>
      <c r="BD41" t="str">
        <f t="shared" si="6"/>
        <v/>
      </c>
      <c r="BK41" t="str">
        <f>IF(OR(ISBLANK(BI41),ISBLANK(BJ41)),"",Tableau65[[#This Row],[Date fin de la lactation 8]]-Tableau65[[#This Row],[Date début de la Lactation 8]])</f>
        <v/>
      </c>
      <c r="BL41" t="str">
        <f t="shared" si="7"/>
        <v/>
      </c>
      <c r="BS41" t="str">
        <f>IF(OR(ISBLANK(BQ41),ISBLANK(BR41)),"",Tableau65[[#This Row],[Date fin de la lactation 9]]-Tableau65[[#This Row],[Date début de la Lactation 9]])</f>
        <v/>
      </c>
      <c r="BT41" t="str">
        <f t="shared" si="8"/>
        <v/>
      </c>
      <c r="CA41" t="str">
        <f>IF(OR(ISBLANK(BY41),ISBLANK(BZ41)),"",Tableau65[[#This Row],[Date fin de la lactation 10]]-Tableau65[[#This Row],[Date début de la Lactation 10]])</f>
        <v/>
      </c>
      <c r="CB41" t="str">
        <f t="shared" si="9"/>
        <v/>
      </c>
    </row>
    <row r="42" spans="1:80">
      <c r="A42" s="11" t="str">
        <f>IF(ISBLANK(Tableau2[[#This Row],[N° travail]]),"",Tableau2[[#This Row],[N° travail]])</f>
        <v/>
      </c>
      <c r="G42" s="11" t="str">
        <f>IF(OR(ISBLANK(E42),ISBLANK(F42)),"",Tableau65[[#This Row],[Date fin de la lactation]]-Tableau65[[#This Row],[Date début de la Lactation]])</f>
        <v/>
      </c>
      <c r="H42" s="11" t="str">
        <f t="shared" si="0"/>
        <v/>
      </c>
      <c r="O42" t="str">
        <f>IF(OR(ISBLANK(M42),ISBLANK(N42)),"",Tableau65[[#This Row],[Date fin de la lactation 2]]-Tableau65[[#This Row],[Date début de la Lactation 2]])</f>
        <v/>
      </c>
      <c r="P42" t="str">
        <f t="shared" si="1"/>
        <v/>
      </c>
      <c r="W42" t="str">
        <f>IF(OR(ISBLANK(U42),ISBLANK(V42)),"",Tableau65[[#This Row],[Date fin de la lactation 3]]-Tableau65[[#This Row],[Date début de la Lactation 3]])</f>
        <v/>
      </c>
      <c r="X42" t="str">
        <f t="shared" si="2"/>
        <v/>
      </c>
      <c r="AE42" t="str">
        <f>IF(OR(ISBLANK(AC42),ISBLANK(AD42)),"",Tableau65[[#This Row],[Date fin de la lactation 4]]-Tableau65[[#This Row],[Date début de la Lactation 4]])</f>
        <v/>
      </c>
      <c r="AF42" t="str">
        <f t="shared" si="3"/>
        <v/>
      </c>
      <c r="AM42" t="str">
        <f>IF(OR(ISBLANK(AK42),ISBLANK(AL42)),"",Tableau65[[#This Row],[Date fin de la Lactation 5]]-Tableau65[[#This Row],[Date début de la Lactation 5]])</f>
        <v/>
      </c>
      <c r="AN42" t="str">
        <f t="shared" si="4"/>
        <v/>
      </c>
      <c r="AU42" t="str">
        <f>IF(OR(ISBLANK(AS42),ISBLANK(AT42)),"",Tableau65[[#This Row],[Date fin de la lactation 6]]-Tableau65[[#This Row],[Date début de la Lactation 6]])</f>
        <v/>
      </c>
      <c r="AV42" t="str">
        <f t="shared" si="5"/>
        <v/>
      </c>
      <c r="BC42" t="str">
        <f>IF(OR(ISBLANK(BA42),ISBLANK(BB42)),"",Tableau65[[#This Row],[Date fin de la lactation 7]]-Tableau65[[#This Row],[Date début de la Lactation 7]])</f>
        <v/>
      </c>
      <c r="BD42" t="str">
        <f t="shared" si="6"/>
        <v/>
      </c>
      <c r="BK42" t="str">
        <f>IF(OR(ISBLANK(BI42),ISBLANK(BJ42)),"",Tableau65[[#This Row],[Date fin de la lactation 8]]-Tableau65[[#This Row],[Date début de la Lactation 8]])</f>
        <v/>
      </c>
      <c r="BL42" t="str">
        <f t="shared" si="7"/>
        <v/>
      </c>
      <c r="BS42" t="str">
        <f>IF(OR(ISBLANK(BQ42),ISBLANK(BR42)),"",Tableau65[[#This Row],[Date fin de la lactation 9]]-Tableau65[[#This Row],[Date début de la Lactation 9]])</f>
        <v/>
      </c>
      <c r="BT42" t="str">
        <f t="shared" si="8"/>
        <v/>
      </c>
      <c r="CA42" t="str">
        <f>IF(OR(ISBLANK(BY42),ISBLANK(BZ42)),"",Tableau65[[#This Row],[Date fin de la lactation 10]]-Tableau65[[#This Row],[Date début de la Lactation 10]])</f>
        <v/>
      </c>
      <c r="CB42" t="str">
        <f t="shared" si="9"/>
        <v/>
      </c>
    </row>
    <row r="43" spans="1:80">
      <c r="A43" s="11" t="str">
        <f>IF(ISBLANK(Tableau2[[#This Row],[N° travail]]),"",Tableau2[[#This Row],[N° travail]])</f>
        <v/>
      </c>
      <c r="G43" s="11" t="str">
        <f>IF(OR(ISBLANK(E43),ISBLANK(F43)),"",Tableau65[[#This Row],[Date fin de la lactation]]-Tableau65[[#This Row],[Date début de la Lactation]])</f>
        <v/>
      </c>
      <c r="H43" s="11" t="str">
        <f t="shared" si="0"/>
        <v/>
      </c>
      <c r="O43" t="str">
        <f>IF(OR(ISBLANK(M43),ISBLANK(N43)),"",Tableau65[[#This Row],[Date fin de la lactation 2]]-Tableau65[[#This Row],[Date début de la Lactation 2]])</f>
        <v/>
      </c>
      <c r="P43" t="str">
        <f t="shared" si="1"/>
        <v/>
      </c>
      <c r="W43" t="str">
        <f>IF(OR(ISBLANK(U43),ISBLANK(V43)),"",Tableau65[[#This Row],[Date fin de la lactation 3]]-Tableau65[[#This Row],[Date début de la Lactation 3]])</f>
        <v/>
      </c>
      <c r="X43" t="str">
        <f t="shared" si="2"/>
        <v/>
      </c>
      <c r="AE43" t="str">
        <f>IF(OR(ISBLANK(AC43),ISBLANK(AD43)),"",Tableau65[[#This Row],[Date fin de la lactation 4]]-Tableau65[[#This Row],[Date début de la Lactation 4]])</f>
        <v/>
      </c>
      <c r="AF43" t="str">
        <f t="shared" si="3"/>
        <v/>
      </c>
      <c r="AM43" t="str">
        <f>IF(OR(ISBLANK(AK43),ISBLANK(AL43)),"",Tableau65[[#This Row],[Date fin de la Lactation 5]]-Tableau65[[#This Row],[Date début de la Lactation 5]])</f>
        <v/>
      </c>
      <c r="AN43" t="str">
        <f t="shared" si="4"/>
        <v/>
      </c>
      <c r="AU43" t="str">
        <f>IF(OR(ISBLANK(AS43),ISBLANK(AT43)),"",Tableau65[[#This Row],[Date fin de la lactation 6]]-Tableau65[[#This Row],[Date début de la Lactation 6]])</f>
        <v/>
      </c>
      <c r="AV43" t="str">
        <f t="shared" si="5"/>
        <v/>
      </c>
      <c r="BC43" t="str">
        <f>IF(OR(ISBLANK(BA43),ISBLANK(BB43)),"",Tableau65[[#This Row],[Date fin de la lactation 7]]-Tableau65[[#This Row],[Date début de la Lactation 7]])</f>
        <v/>
      </c>
      <c r="BD43" t="str">
        <f t="shared" si="6"/>
        <v/>
      </c>
      <c r="BK43" t="str">
        <f>IF(OR(ISBLANK(BI43),ISBLANK(BJ43)),"",Tableau65[[#This Row],[Date fin de la lactation 8]]-Tableau65[[#This Row],[Date début de la Lactation 8]])</f>
        <v/>
      </c>
      <c r="BL43" t="str">
        <f t="shared" si="7"/>
        <v/>
      </c>
      <c r="BS43" t="str">
        <f>IF(OR(ISBLANK(BQ43),ISBLANK(BR43)),"",Tableau65[[#This Row],[Date fin de la lactation 9]]-Tableau65[[#This Row],[Date début de la Lactation 9]])</f>
        <v/>
      </c>
      <c r="BT43" t="str">
        <f t="shared" si="8"/>
        <v/>
      </c>
      <c r="CA43" t="str">
        <f>IF(OR(ISBLANK(BY43),ISBLANK(BZ43)),"",Tableau65[[#This Row],[Date fin de la lactation 10]]-Tableau65[[#This Row],[Date début de la Lactation 10]])</f>
        <v/>
      </c>
      <c r="CB43" t="str">
        <f t="shared" si="9"/>
        <v/>
      </c>
    </row>
    <row r="44" spans="1:80">
      <c r="A44" s="11" t="str">
        <f>IF(ISBLANK(Tableau2[[#This Row],[N° travail]]),"",Tableau2[[#This Row],[N° travail]])</f>
        <v/>
      </c>
      <c r="G44" s="11" t="str">
        <f>IF(OR(ISBLANK(E44),ISBLANK(F44)),"",Tableau65[[#This Row],[Date fin de la lactation]]-Tableau65[[#This Row],[Date début de la Lactation]])</f>
        <v/>
      </c>
      <c r="H44" s="11" t="str">
        <f t="shared" si="0"/>
        <v/>
      </c>
      <c r="O44" t="str">
        <f>IF(OR(ISBLANK(M44),ISBLANK(N44)),"",Tableau65[[#This Row],[Date fin de la lactation 2]]-Tableau65[[#This Row],[Date début de la Lactation 2]])</f>
        <v/>
      </c>
      <c r="P44" t="str">
        <f t="shared" si="1"/>
        <v/>
      </c>
      <c r="W44" t="str">
        <f>IF(OR(ISBLANK(U44),ISBLANK(V44)),"",Tableau65[[#This Row],[Date fin de la lactation 3]]-Tableau65[[#This Row],[Date début de la Lactation 3]])</f>
        <v/>
      </c>
      <c r="X44" t="str">
        <f t="shared" si="2"/>
        <v/>
      </c>
      <c r="AE44" t="str">
        <f>IF(OR(ISBLANK(AC44),ISBLANK(AD44)),"",Tableau65[[#This Row],[Date fin de la lactation 4]]-Tableau65[[#This Row],[Date début de la Lactation 4]])</f>
        <v/>
      </c>
      <c r="AF44" t="str">
        <f t="shared" si="3"/>
        <v/>
      </c>
      <c r="AM44" t="str">
        <f>IF(OR(ISBLANK(AK44),ISBLANK(AL44)),"",Tableau65[[#This Row],[Date fin de la Lactation 5]]-Tableau65[[#This Row],[Date début de la Lactation 5]])</f>
        <v/>
      </c>
      <c r="AN44" t="str">
        <f t="shared" si="4"/>
        <v/>
      </c>
      <c r="AU44" t="str">
        <f>IF(OR(ISBLANK(AS44),ISBLANK(AT44)),"",Tableau65[[#This Row],[Date fin de la lactation 6]]-Tableau65[[#This Row],[Date début de la Lactation 6]])</f>
        <v/>
      </c>
      <c r="AV44" t="str">
        <f t="shared" si="5"/>
        <v/>
      </c>
      <c r="BC44" t="str">
        <f>IF(OR(ISBLANK(BA44),ISBLANK(BB44)),"",Tableau65[[#This Row],[Date fin de la lactation 7]]-Tableau65[[#This Row],[Date début de la Lactation 7]])</f>
        <v/>
      </c>
      <c r="BD44" t="str">
        <f t="shared" si="6"/>
        <v/>
      </c>
      <c r="BK44" t="str">
        <f>IF(OR(ISBLANK(BI44),ISBLANK(BJ44)),"",Tableau65[[#This Row],[Date fin de la lactation 8]]-Tableau65[[#This Row],[Date début de la Lactation 8]])</f>
        <v/>
      </c>
      <c r="BL44" t="str">
        <f t="shared" si="7"/>
        <v/>
      </c>
      <c r="BS44" t="str">
        <f>IF(OR(ISBLANK(BQ44),ISBLANK(BR44)),"",Tableau65[[#This Row],[Date fin de la lactation 9]]-Tableau65[[#This Row],[Date début de la Lactation 9]])</f>
        <v/>
      </c>
      <c r="BT44" t="str">
        <f t="shared" si="8"/>
        <v/>
      </c>
      <c r="CA44" t="str">
        <f>IF(OR(ISBLANK(BY44),ISBLANK(BZ44)),"",Tableau65[[#This Row],[Date fin de la lactation 10]]-Tableau65[[#This Row],[Date début de la Lactation 10]])</f>
        <v/>
      </c>
      <c r="CB44" t="str">
        <f t="shared" si="9"/>
        <v/>
      </c>
    </row>
    <row r="45" spans="1:80">
      <c r="A45" s="11" t="str">
        <f>IF(ISBLANK(Tableau2[[#This Row],[N° travail]]),"",Tableau2[[#This Row],[N° travail]])</f>
        <v/>
      </c>
      <c r="G45" s="11" t="str">
        <f>IF(OR(ISBLANK(E45),ISBLANK(F45)),"",Tableau65[[#This Row],[Date fin de la lactation]]-Tableau65[[#This Row],[Date début de la Lactation]])</f>
        <v/>
      </c>
      <c r="H45" s="11" t="str">
        <f t="shared" si="0"/>
        <v/>
      </c>
      <c r="O45" t="str">
        <f>IF(OR(ISBLANK(M45),ISBLANK(N45)),"",Tableau65[[#This Row],[Date fin de la lactation 2]]-Tableau65[[#This Row],[Date début de la Lactation 2]])</f>
        <v/>
      </c>
      <c r="P45" t="str">
        <f t="shared" si="1"/>
        <v/>
      </c>
      <c r="W45" t="str">
        <f>IF(OR(ISBLANK(U45),ISBLANK(V45)),"",Tableau65[[#This Row],[Date fin de la lactation 3]]-Tableau65[[#This Row],[Date début de la Lactation 3]])</f>
        <v/>
      </c>
      <c r="X45" t="str">
        <f t="shared" si="2"/>
        <v/>
      </c>
      <c r="AE45" t="str">
        <f>IF(OR(ISBLANK(AC45),ISBLANK(AD45)),"",Tableau65[[#This Row],[Date fin de la lactation 4]]-Tableau65[[#This Row],[Date début de la Lactation 4]])</f>
        <v/>
      </c>
      <c r="AF45" t="str">
        <f t="shared" si="3"/>
        <v/>
      </c>
      <c r="AM45" t="str">
        <f>IF(OR(ISBLANK(AK45),ISBLANK(AL45)),"",Tableau65[[#This Row],[Date fin de la Lactation 5]]-Tableau65[[#This Row],[Date début de la Lactation 5]])</f>
        <v/>
      </c>
      <c r="AN45" t="str">
        <f t="shared" si="4"/>
        <v/>
      </c>
      <c r="AU45" t="str">
        <f>IF(OR(ISBLANK(AS45),ISBLANK(AT45)),"",Tableau65[[#This Row],[Date fin de la lactation 6]]-Tableau65[[#This Row],[Date début de la Lactation 6]])</f>
        <v/>
      </c>
      <c r="AV45" t="str">
        <f t="shared" si="5"/>
        <v/>
      </c>
      <c r="BC45" t="str">
        <f>IF(OR(ISBLANK(BA45),ISBLANK(BB45)),"",Tableau65[[#This Row],[Date fin de la lactation 7]]-Tableau65[[#This Row],[Date début de la Lactation 7]])</f>
        <v/>
      </c>
      <c r="BD45" t="str">
        <f t="shared" si="6"/>
        <v/>
      </c>
      <c r="BK45" t="str">
        <f>IF(OR(ISBLANK(BI45),ISBLANK(BJ45)),"",Tableau65[[#This Row],[Date fin de la lactation 8]]-Tableau65[[#This Row],[Date début de la Lactation 8]])</f>
        <v/>
      </c>
      <c r="BL45" t="str">
        <f t="shared" si="7"/>
        <v/>
      </c>
      <c r="BS45" t="str">
        <f>IF(OR(ISBLANK(BQ45),ISBLANK(BR45)),"",Tableau65[[#This Row],[Date fin de la lactation 9]]-Tableau65[[#This Row],[Date début de la Lactation 9]])</f>
        <v/>
      </c>
      <c r="BT45" t="str">
        <f t="shared" si="8"/>
        <v/>
      </c>
      <c r="CA45" t="str">
        <f>IF(OR(ISBLANK(BY45),ISBLANK(BZ45)),"",Tableau65[[#This Row],[Date fin de la lactation 10]]-Tableau65[[#This Row],[Date début de la Lactation 10]])</f>
        <v/>
      </c>
      <c r="CB45" t="str">
        <f t="shared" si="9"/>
        <v/>
      </c>
    </row>
    <row r="46" spans="1:80">
      <c r="A46" s="11" t="str">
        <f>IF(ISBLANK(Tableau2[[#This Row],[N° travail]]),"",Tableau2[[#This Row],[N° travail]])</f>
        <v/>
      </c>
      <c r="G46" s="11" t="str">
        <f>IF(OR(ISBLANK(E46),ISBLANK(F46)),"",Tableau65[[#This Row],[Date fin de la lactation]]-Tableau65[[#This Row],[Date début de la Lactation]])</f>
        <v/>
      </c>
      <c r="H46" s="11" t="str">
        <f t="shared" si="0"/>
        <v/>
      </c>
      <c r="O46" t="str">
        <f>IF(OR(ISBLANK(M46),ISBLANK(N46)),"",Tableau65[[#This Row],[Date fin de la lactation 2]]-Tableau65[[#This Row],[Date début de la Lactation 2]])</f>
        <v/>
      </c>
      <c r="P46" t="str">
        <f t="shared" si="1"/>
        <v/>
      </c>
      <c r="W46" t="str">
        <f>IF(OR(ISBLANK(U46),ISBLANK(V46)),"",Tableau65[[#This Row],[Date fin de la lactation 3]]-Tableau65[[#This Row],[Date début de la Lactation 3]])</f>
        <v/>
      </c>
      <c r="X46" t="str">
        <f t="shared" si="2"/>
        <v/>
      </c>
      <c r="AE46" t="str">
        <f>IF(OR(ISBLANK(AC46),ISBLANK(AD46)),"",Tableau65[[#This Row],[Date fin de la lactation 4]]-Tableau65[[#This Row],[Date début de la Lactation 4]])</f>
        <v/>
      </c>
      <c r="AF46" t="str">
        <f t="shared" si="3"/>
        <v/>
      </c>
      <c r="AM46" t="str">
        <f>IF(OR(ISBLANK(AK46),ISBLANK(AL46)),"",Tableau65[[#This Row],[Date fin de la Lactation 5]]-Tableau65[[#This Row],[Date début de la Lactation 5]])</f>
        <v/>
      </c>
      <c r="AN46" t="str">
        <f t="shared" si="4"/>
        <v/>
      </c>
      <c r="AU46" t="str">
        <f>IF(OR(ISBLANK(AS46),ISBLANK(AT46)),"",Tableau65[[#This Row],[Date fin de la lactation 6]]-Tableau65[[#This Row],[Date début de la Lactation 6]])</f>
        <v/>
      </c>
      <c r="AV46" t="str">
        <f t="shared" si="5"/>
        <v/>
      </c>
      <c r="BC46" t="str">
        <f>IF(OR(ISBLANK(BA46),ISBLANK(BB46)),"",Tableau65[[#This Row],[Date fin de la lactation 7]]-Tableau65[[#This Row],[Date début de la Lactation 7]])</f>
        <v/>
      </c>
      <c r="BD46" t="str">
        <f t="shared" si="6"/>
        <v/>
      </c>
      <c r="BK46" t="str">
        <f>IF(OR(ISBLANK(BI46),ISBLANK(BJ46)),"",Tableau65[[#This Row],[Date fin de la lactation 8]]-Tableau65[[#This Row],[Date début de la Lactation 8]])</f>
        <v/>
      </c>
      <c r="BL46" t="str">
        <f t="shared" si="7"/>
        <v/>
      </c>
      <c r="BS46" t="str">
        <f>IF(OR(ISBLANK(BQ46),ISBLANK(BR46)),"",Tableau65[[#This Row],[Date fin de la lactation 9]]-Tableau65[[#This Row],[Date début de la Lactation 9]])</f>
        <v/>
      </c>
      <c r="BT46" t="str">
        <f t="shared" si="8"/>
        <v/>
      </c>
      <c r="CA46" t="str">
        <f>IF(OR(ISBLANK(BY46),ISBLANK(BZ46)),"",Tableau65[[#This Row],[Date fin de la lactation 10]]-Tableau65[[#This Row],[Date début de la Lactation 10]])</f>
        <v/>
      </c>
      <c r="CB46" t="str">
        <f t="shared" si="9"/>
        <v/>
      </c>
    </row>
    <row r="47" spans="1:80">
      <c r="A47" s="11" t="str">
        <f>IF(ISBLANK(Tableau2[[#This Row],[N° travail]]),"",Tableau2[[#This Row],[N° travail]])</f>
        <v/>
      </c>
      <c r="G47" s="11" t="str">
        <f>IF(OR(ISBLANK(E47),ISBLANK(F47)),"",Tableau65[[#This Row],[Date fin de la lactation]]-Tableau65[[#This Row],[Date début de la Lactation]])</f>
        <v/>
      </c>
      <c r="H47" s="11" t="str">
        <f t="shared" si="0"/>
        <v/>
      </c>
      <c r="O47" t="str">
        <f>IF(OR(ISBLANK(M47),ISBLANK(N47)),"",Tableau65[[#This Row],[Date fin de la lactation 2]]-Tableau65[[#This Row],[Date début de la Lactation 2]])</f>
        <v/>
      </c>
      <c r="P47" t="str">
        <f t="shared" si="1"/>
        <v/>
      </c>
      <c r="W47" t="str">
        <f>IF(OR(ISBLANK(U47),ISBLANK(V47)),"",Tableau65[[#This Row],[Date fin de la lactation 3]]-Tableau65[[#This Row],[Date début de la Lactation 3]])</f>
        <v/>
      </c>
      <c r="X47" t="str">
        <f t="shared" si="2"/>
        <v/>
      </c>
      <c r="AE47" t="str">
        <f>IF(OR(ISBLANK(AC47),ISBLANK(AD47)),"",Tableau65[[#This Row],[Date fin de la lactation 4]]-Tableau65[[#This Row],[Date début de la Lactation 4]])</f>
        <v/>
      </c>
      <c r="AF47" t="str">
        <f t="shared" si="3"/>
        <v/>
      </c>
      <c r="AM47" t="str">
        <f>IF(OR(ISBLANK(AK47),ISBLANK(AL47)),"",Tableau65[[#This Row],[Date fin de la Lactation 5]]-Tableau65[[#This Row],[Date début de la Lactation 5]])</f>
        <v/>
      </c>
      <c r="AN47" t="str">
        <f t="shared" si="4"/>
        <v/>
      </c>
      <c r="AU47" t="str">
        <f>IF(OR(ISBLANK(AS47),ISBLANK(AT47)),"",Tableau65[[#This Row],[Date fin de la lactation 6]]-Tableau65[[#This Row],[Date début de la Lactation 6]])</f>
        <v/>
      </c>
      <c r="AV47" t="str">
        <f t="shared" si="5"/>
        <v/>
      </c>
      <c r="BC47" t="str">
        <f>IF(OR(ISBLANK(BA47),ISBLANK(BB47)),"",Tableau65[[#This Row],[Date fin de la lactation 7]]-Tableau65[[#This Row],[Date début de la Lactation 7]])</f>
        <v/>
      </c>
      <c r="BD47" t="str">
        <f t="shared" si="6"/>
        <v/>
      </c>
      <c r="BK47" t="str">
        <f>IF(OR(ISBLANK(BI47),ISBLANK(BJ47)),"",Tableau65[[#This Row],[Date fin de la lactation 8]]-Tableau65[[#This Row],[Date début de la Lactation 8]])</f>
        <v/>
      </c>
      <c r="BL47" t="str">
        <f t="shared" si="7"/>
        <v/>
      </c>
      <c r="BS47" t="str">
        <f>IF(OR(ISBLANK(BQ47),ISBLANK(BR47)),"",Tableau65[[#This Row],[Date fin de la lactation 9]]-Tableau65[[#This Row],[Date début de la Lactation 9]])</f>
        <v/>
      </c>
      <c r="BT47" t="str">
        <f t="shared" si="8"/>
        <v/>
      </c>
      <c r="CA47" t="str">
        <f>IF(OR(ISBLANK(BY47),ISBLANK(BZ47)),"",Tableau65[[#This Row],[Date fin de la lactation 10]]-Tableau65[[#This Row],[Date début de la Lactation 10]])</f>
        <v/>
      </c>
      <c r="CB47" t="str">
        <f t="shared" si="9"/>
        <v/>
      </c>
    </row>
    <row r="48" spans="1:80">
      <c r="A48" s="11" t="str">
        <f>IF(ISBLANK(Tableau2[[#This Row],[N° travail]]),"",Tableau2[[#This Row],[N° travail]])</f>
        <v/>
      </c>
      <c r="G48" s="11" t="str">
        <f>IF(OR(ISBLANK(E48),ISBLANK(F48)),"",Tableau65[[#This Row],[Date fin de la lactation]]-Tableau65[[#This Row],[Date début de la Lactation]])</f>
        <v/>
      </c>
      <c r="H48" s="11" t="str">
        <f t="shared" si="0"/>
        <v/>
      </c>
      <c r="O48" t="str">
        <f>IF(OR(ISBLANK(M48),ISBLANK(N48)),"",Tableau65[[#This Row],[Date fin de la lactation 2]]-Tableau65[[#This Row],[Date début de la Lactation 2]])</f>
        <v/>
      </c>
      <c r="P48" t="str">
        <f t="shared" si="1"/>
        <v/>
      </c>
      <c r="W48" t="str">
        <f>IF(OR(ISBLANK(U48),ISBLANK(V48)),"",Tableau65[[#This Row],[Date fin de la lactation 3]]-Tableau65[[#This Row],[Date début de la Lactation 3]])</f>
        <v/>
      </c>
      <c r="X48" t="str">
        <f t="shared" si="2"/>
        <v/>
      </c>
      <c r="AE48" t="str">
        <f>IF(OR(ISBLANK(AC48),ISBLANK(AD48)),"",Tableau65[[#This Row],[Date fin de la lactation 4]]-Tableau65[[#This Row],[Date début de la Lactation 4]])</f>
        <v/>
      </c>
      <c r="AF48" t="str">
        <f t="shared" si="3"/>
        <v/>
      </c>
      <c r="AM48" t="str">
        <f>IF(OR(ISBLANK(AK48),ISBLANK(AL48)),"",Tableau65[[#This Row],[Date fin de la Lactation 5]]-Tableau65[[#This Row],[Date début de la Lactation 5]])</f>
        <v/>
      </c>
      <c r="AN48" t="str">
        <f t="shared" si="4"/>
        <v/>
      </c>
      <c r="AU48" t="str">
        <f>IF(OR(ISBLANK(AS48),ISBLANK(AT48)),"",Tableau65[[#This Row],[Date fin de la lactation 6]]-Tableau65[[#This Row],[Date début de la Lactation 6]])</f>
        <v/>
      </c>
      <c r="AV48" t="str">
        <f t="shared" si="5"/>
        <v/>
      </c>
      <c r="BC48" t="str">
        <f>IF(OR(ISBLANK(BA48),ISBLANK(BB48)),"",Tableau65[[#This Row],[Date fin de la lactation 7]]-Tableau65[[#This Row],[Date début de la Lactation 7]])</f>
        <v/>
      </c>
      <c r="BD48" t="str">
        <f t="shared" si="6"/>
        <v/>
      </c>
      <c r="BK48" t="str">
        <f>IF(OR(ISBLANK(BI48),ISBLANK(BJ48)),"",Tableau65[[#This Row],[Date fin de la lactation 8]]-Tableau65[[#This Row],[Date début de la Lactation 8]])</f>
        <v/>
      </c>
      <c r="BL48" t="str">
        <f t="shared" si="7"/>
        <v/>
      </c>
      <c r="BS48" t="str">
        <f>IF(OR(ISBLANK(BQ48),ISBLANK(BR48)),"",Tableau65[[#This Row],[Date fin de la lactation 9]]-Tableau65[[#This Row],[Date début de la Lactation 9]])</f>
        <v/>
      </c>
      <c r="BT48" t="str">
        <f t="shared" si="8"/>
        <v/>
      </c>
      <c r="CA48" t="str">
        <f>IF(OR(ISBLANK(BY48),ISBLANK(BZ48)),"",Tableau65[[#This Row],[Date fin de la lactation 10]]-Tableau65[[#This Row],[Date début de la Lactation 10]])</f>
        <v/>
      </c>
      <c r="CB48" t="str">
        <f t="shared" si="9"/>
        <v/>
      </c>
    </row>
    <row r="49" spans="1:80">
      <c r="A49" s="11" t="str">
        <f>IF(ISBLANK(Tableau2[[#This Row],[N° travail]]),"",Tableau2[[#This Row],[N° travail]])</f>
        <v/>
      </c>
      <c r="G49" s="11" t="str">
        <f>IF(OR(ISBLANK(E49),ISBLANK(F49)),"",Tableau65[[#This Row],[Date fin de la lactation]]-Tableau65[[#This Row],[Date début de la Lactation]])</f>
        <v/>
      </c>
      <c r="H49" s="11" t="str">
        <f t="shared" si="0"/>
        <v/>
      </c>
      <c r="O49" t="str">
        <f>IF(OR(ISBLANK(M49),ISBLANK(N49)),"",Tableau65[[#This Row],[Date fin de la lactation 2]]-Tableau65[[#This Row],[Date début de la Lactation 2]])</f>
        <v/>
      </c>
      <c r="P49" t="str">
        <f t="shared" si="1"/>
        <v/>
      </c>
      <c r="W49" t="str">
        <f>IF(OR(ISBLANK(U49),ISBLANK(V49)),"",Tableau65[[#This Row],[Date fin de la lactation 3]]-Tableau65[[#This Row],[Date début de la Lactation 3]])</f>
        <v/>
      </c>
      <c r="X49" t="str">
        <f t="shared" si="2"/>
        <v/>
      </c>
      <c r="AE49" t="str">
        <f>IF(OR(ISBLANK(AC49),ISBLANK(AD49)),"",Tableau65[[#This Row],[Date fin de la lactation 4]]-Tableau65[[#This Row],[Date début de la Lactation 4]])</f>
        <v/>
      </c>
      <c r="AF49" t="str">
        <f t="shared" si="3"/>
        <v/>
      </c>
      <c r="AM49" t="str">
        <f>IF(OR(ISBLANK(AK49),ISBLANK(AL49)),"",Tableau65[[#This Row],[Date fin de la Lactation 5]]-Tableau65[[#This Row],[Date début de la Lactation 5]])</f>
        <v/>
      </c>
      <c r="AN49" t="str">
        <f t="shared" si="4"/>
        <v/>
      </c>
      <c r="AU49" t="str">
        <f>IF(OR(ISBLANK(AS49),ISBLANK(AT49)),"",Tableau65[[#This Row],[Date fin de la lactation 6]]-Tableau65[[#This Row],[Date début de la Lactation 6]])</f>
        <v/>
      </c>
      <c r="AV49" t="str">
        <f t="shared" si="5"/>
        <v/>
      </c>
      <c r="BC49" t="str">
        <f>IF(OR(ISBLANK(BA49),ISBLANK(BB49)),"",Tableau65[[#This Row],[Date fin de la lactation 7]]-Tableau65[[#This Row],[Date début de la Lactation 7]])</f>
        <v/>
      </c>
      <c r="BD49" t="str">
        <f t="shared" si="6"/>
        <v/>
      </c>
      <c r="BK49" t="str">
        <f>IF(OR(ISBLANK(BI49),ISBLANK(BJ49)),"",Tableau65[[#This Row],[Date fin de la lactation 8]]-Tableau65[[#This Row],[Date début de la Lactation 8]])</f>
        <v/>
      </c>
      <c r="BL49" t="str">
        <f t="shared" si="7"/>
        <v/>
      </c>
      <c r="BS49" t="str">
        <f>IF(OR(ISBLANK(BQ49),ISBLANK(BR49)),"",Tableau65[[#This Row],[Date fin de la lactation 9]]-Tableau65[[#This Row],[Date début de la Lactation 9]])</f>
        <v/>
      </c>
      <c r="BT49" t="str">
        <f t="shared" si="8"/>
        <v/>
      </c>
      <c r="CA49" t="str">
        <f>IF(OR(ISBLANK(BY49),ISBLANK(BZ49)),"",Tableau65[[#This Row],[Date fin de la lactation 10]]-Tableau65[[#This Row],[Date début de la Lactation 10]])</f>
        <v/>
      </c>
      <c r="CB49" t="str">
        <f t="shared" si="9"/>
        <v/>
      </c>
    </row>
    <row r="50" spans="1:80">
      <c r="A50" s="11" t="str">
        <f>IF(ISBLANK(Tableau2[[#This Row],[N° travail]]),"",Tableau2[[#This Row],[N° travail]])</f>
        <v/>
      </c>
      <c r="G50" s="11" t="str">
        <f>IF(OR(ISBLANK(E50),ISBLANK(F50)),"",Tableau65[[#This Row],[Date fin de la lactation]]-Tableau65[[#This Row],[Date début de la Lactation]])</f>
        <v/>
      </c>
      <c r="H50" s="11" t="str">
        <f t="shared" si="0"/>
        <v/>
      </c>
      <c r="O50" t="str">
        <f>IF(OR(ISBLANK(M50),ISBLANK(N50)),"",Tableau65[[#This Row],[Date fin de la lactation 2]]-Tableau65[[#This Row],[Date début de la Lactation 2]])</f>
        <v/>
      </c>
      <c r="P50" t="str">
        <f t="shared" si="1"/>
        <v/>
      </c>
      <c r="W50" t="str">
        <f>IF(OR(ISBLANK(U50),ISBLANK(V50)),"",Tableau65[[#This Row],[Date fin de la lactation 3]]-Tableau65[[#This Row],[Date début de la Lactation 3]])</f>
        <v/>
      </c>
      <c r="X50" t="str">
        <f t="shared" si="2"/>
        <v/>
      </c>
      <c r="AE50" t="str">
        <f>IF(OR(ISBLANK(AC50),ISBLANK(AD50)),"",Tableau65[[#This Row],[Date fin de la lactation 4]]-Tableau65[[#This Row],[Date début de la Lactation 4]])</f>
        <v/>
      </c>
      <c r="AF50" t="str">
        <f t="shared" si="3"/>
        <v/>
      </c>
      <c r="AM50" t="str">
        <f>IF(OR(ISBLANK(AK50),ISBLANK(AL50)),"",Tableau65[[#This Row],[Date fin de la Lactation 5]]-Tableau65[[#This Row],[Date début de la Lactation 5]])</f>
        <v/>
      </c>
      <c r="AN50" t="str">
        <f t="shared" si="4"/>
        <v/>
      </c>
      <c r="AU50" t="str">
        <f>IF(OR(ISBLANK(AS50),ISBLANK(AT50)),"",Tableau65[[#This Row],[Date fin de la lactation 6]]-Tableau65[[#This Row],[Date début de la Lactation 6]])</f>
        <v/>
      </c>
      <c r="AV50" t="str">
        <f t="shared" si="5"/>
        <v/>
      </c>
      <c r="BC50" t="str">
        <f>IF(OR(ISBLANK(BA50),ISBLANK(BB50)),"",Tableau65[[#This Row],[Date fin de la lactation 7]]-Tableau65[[#This Row],[Date début de la Lactation 7]])</f>
        <v/>
      </c>
      <c r="BD50" t="str">
        <f t="shared" si="6"/>
        <v/>
      </c>
      <c r="BK50" t="str">
        <f>IF(OR(ISBLANK(BI50),ISBLANK(BJ50)),"",Tableau65[[#This Row],[Date fin de la lactation 8]]-Tableau65[[#This Row],[Date début de la Lactation 8]])</f>
        <v/>
      </c>
      <c r="BL50" t="str">
        <f t="shared" si="7"/>
        <v/>
      </c>
      <c r="BS50" t="str">
        <f>IF(OR(ISBLANK(BQ50),ISBLANK(BR50)),"",Tableau65[[#This Row],[Date fin de la lactation 9]]-Tableau65[[#This Row],[Date début de la Lactation 9]])</f>
        <v/>
      </c>
      <c r="BT50" t="str">
        <f t="shared" si="8"/>
        <v/>
      </c>
      <c r="CA50" t="str">
        <f>IF(OR(ISBLANK(BY50),ISBLANK(BZ50)),"",Tableau65[[#This Row],[Date fin de la lactation 10]]-Tableau65[[#This Row],[Date début de la Lactation 10]])</f>
        <v/>
      </c>
      <c r="CB50" t="str">
        <f t="shared" si="9"/>
        <v/>
      </c>
    </row>
    <row r="51" spans="1:80">
      <c r="A51" s="11" t="str">
        <f>IF(ISBLANK(Tableau2[[#This Row],[N° travail]]),"",Tableau2[[#This Row],[N° travail]])</f>
        <v/>
      </c>
      <c r="G51" s="11" t="str">
        <f>IF(OR(ISBLANK(E51),ISBLANK(F51)),"",Tableau65[[#This Row],[Date fin de la lactation]]-Tableau65[[#This Row],[Date début de la Lactation]])</f>
        <v/>
      </c>
      <c r="H51" s="11" t="str">
        <f t="shared" si="0"/>
        <v/>
      </c>
      <c r="O51" t="str">
        <f>IF(OR(ISBLANK(M51),ISBLANK(N51)),"",Tableau65[[#This Row],[Date fin de la lactation 2]]-Tableau65[[#This Row],[Date début de la Lactation 2]])</f>
        <v/>
      </c>
      <c r="P51" t="str">
        <f t="shared" si="1"/>
        <v/>
      </c>
      <c r="W51" t="str">
        <f>IF(OR(ISBLANK(U51),ISBLANK(V51)),"",Tableau65[[#This Row],[Date fin de la lactation 3]]-Tableau65[[#This Row],[Date début de la Lactation 3]])</f>
        <v/>
      </c>
      <c r="X51" t="str">
        <f t="shared" si="2"/>
        <v/>
      </c>
      <c r="AE51" t="str">
        <f>IF(OR(ISBLANK(AC51),ISBLANK(AD51)),"",Tableau65[[#This Row],[Date fin de la lactation 4]]-Tableau65[[#This Row],[Date début de la Lactation 4]])</f>
        <v/>
      </c>
      <c r="AF51" t="str">
        <f t="shared" si="3"/>
        <v/>
      </c>
      <c r="AM51" t="str">
        <f>IF(OR(ISBLANK(AK51),ISBLANK(AL51)),"",Tableau65[[#This Row],[Date fin de la Lactation 5]]-Tableau65[[#This Row],[Date début de la Lactation 5]])</f>
        <v/>
      </c>
      <c r="AN51" t="str">
        <f t="shared" si="4"/>
        <v/>
      </c>
      <c r="AU51" t="str">
        <f>IF(OR(ISBLANK(AS51),ISBLANK(AT51)),"",Tableau65[[#This Row],[Date fin de la lactation 6]]-Tableau65[[#This Row],[Date début de la Lactation 6]])</f>
        <v/>
      </c>
      <c r="AV51" t="str">
        <f t="shared" si="5"/>
        <v/>
      </c>
      <c r="BC51" t="str">
        <f>IF(OR(ISBLANK(BA51),ISBLANK(BB51)),"",Tableau65[[#This Row],[Date fin de la lactation 7]]-Tableau65[[#This Row],[Date début de la Lactation 7]])</f>
        <v/>
      </c>
      <c r="BD51" t="str">
        <f t="shared" si="6"/>
        <v/>
      </c>
      <c r="BK51" t="str">
        <f>IF(OR(ISBLANK(BI51),ISBLANK(BJ51)),"",Tableau65[[#This Row],[Date fin de la lactation 8]]-Tableau65[[#This Row],[Date début de la Lactation 8]])</f>
        <v/>
      </c>
      <c r="BL51" t="str">
        <f t="shared" si="7"/>
        <v/>
      </c>
      <c r="BS51" t="str">
        <f>IF(OR(ISBLANK(BQ51),ISBLANK(BR51)),"",Tableau65[[#This Row],[Date fin de la lactation 9]]-Tableau65[[#This Row],[Date début de la Lactation 9]])</f>
        <v/>
      </c>
      <c r="BT51" t="str">
        <f t="shared" si="8"/>
        <v/>
      </c>
      <c r="CA51" t="str">
        <f>IF(OR(ISBLANK(BY51),ISBLANK(BZ51)),"",Tableau65[[#This Row],[Date fin de la lactation 10]]-Tableau65[[#This Row],[Date début de la Lactation 10]])</f>
        <v/>
      </c>
      <c r="CB51" t="str">
        <f t="shared" si="9"/>
        <v/>
      </c>
    </row>
    <row r="52" spans="1:80">
      <c r="A52" s="11" t="str">
        <f>IF(ISBLANK(Tableau2[[#This Row],[N° travail]]),"",Tableau2[[#This Row],[N° travail]])</f>
        <v/>
      </c>
      <c r="G52" s="11" t="str">
        <f>IF(OR(ISBLANK(E52),ISBLANK(F52)),"",Tableau65[[#This Row],[Date fin de la lactation]]-Tableau65[[#This Row],[Date début de la Lactation]])</f>
        <v/>
      </c>
      <c r="H52" s="11" t="str">
        <f t="shared" si="0"/>
        <v/>
      </c>
      <c r="O52" t="str">
        <f>IF(OR(ISBLANK(M52),ISBLANK(N52)),"",Tableau65[[#This Row],[Date fin de la lactation 2]]-Tableau65[[#This Row],[Date début de la Lactation 2]])</f>
        <v/>
      </c>
      <c r="P52" t="str">
        <f t="shared" ref="P52:P100" si="10">IF(OR(ISBLANK(M52),ISBLANK(N52)),"",(229*L52)/O52)</f>
        <v/>
      </c>
      <c r="W52" t="str">
        <f>IF(OR(ISBLANK(U52),ISBLANK(V52)),"",Tableau65[[#This Row],[Date fin de la lactation 3]]-Tableau65[[#This Row],[Date début de la Lactation 3]])</f>
        <v/>
      </c>
      <c r="X52" t="str">
        <f t="shared" ref="X52:X100" si="11">IF(OR(ISBLANK(U52),ISBLANK(V52)),"",(229*T52)/W52)</f>
        <v/>
      </c>
      <c r="AE52" t="str">
        <f>IF(OR(ISBLANK(AC52),ISBLANK(AD52)),"",Tableau65[[#This Row],[Date fin de la lactation 4]]-Tableau65[[#This Row],[Date début de la Lactation 4]])</f>
        <v/>
      </c>
      <c r="AF52" t="str">
        <f t="shared" ref="AF52:AF100" si="12">IF(OR(ISBLANK(AC52),ISBLANK(AD52)),"",(229*AB52)/AE52)</f>
        <v/>
      </c>
      <c r="AM52" t="str">
        <f>IF(OR(ISBLANK(AK52),ISBLANK(AL52)),"",Tableau65[[#This Row],[Date fin de la Lactation 5]]-Tableau65[[#This Row],[Date début de la Lactation 5]])</f>
        <v/>
      </c>
      <c r="AN52" t="str">
        <f t="shared" si="4"/>
        <v/>
      </c>
      <c r="AU52" t="str">
        <f>IF(OR(ISBLANK(AS52),ISBLANK(AT52)),"",Tableau65[[#This Row],[Date fin de la lactation 6]]-Tableau65[[#This Row],[Date début de la Lactation 6]])</f>
        <v/>
      </c>
      <c r="AV52" t="str">
        <f t="shared" ref="AV52:AV100" si="13">IF(OR(ISBLANK(AS52),ISBLANK(AT52)),"",(229*AR52)/AU52)</f>
        <v/>
      </c>
      <c r="BC52" t="str">
        <f>IF(OR(ISBLANK(BA52),ISBLANK(BB52)),"",Tableau65[[#This Row],[Date fin de la lactation 7]]-Tableau65[[#This Row],[Date début de la Lactation 7]])</f>
        <v/>
      </c>
      <c r="BD52" t="str">
        <f t="shared" ref="BD52:BD100" si="14">IF(OR(ISBLANK(BA52),ISBLANK(BB52)),"",(229*AZ52)/BC52)</f>
        <v/>
      </c>
      <c r="BK52" t="str">
        <f>IF(OR(ISBLANK(BI52),ISBLANK(BJ52)),"",Tableau65[[#This Row],[Date fin de la lactation 8]]-Tableau65[[#This Row],[Date début de la Lactation 8]])</f>
        <v/>
      </c>
      <c r="BL52" t="str">
        <f t="shared" ref="BL52:BL100" si="15">IF(OR(ISBLANK(BI52),ISBLANK(BJ52)),"",(229*BH52)/BK52)</f>
        <v/>
      </c>
      <c r="BS52" t="str">
        <f>IF(OR(ISBLANK(BQ52),ISBLANK(BR52)),"",Tableau65[[#This Row],[Date fin de la lactation 9]]-Tableau65[[#This Row],[Date début de la Lactation 9]])</f>
        <v/>
      </c>
      <c r="BT52" t="str">
        <f t="shared" ref="BT52:BT100" si="16">IF(OR(ISBLANK(BQ52),ISBLANK(BR52)),"",(229*BP52)/BS52)</f>
        <v/>
      </c>
      <c r="CA52" t="str">
        <f>IF(OR(ISBLANK(BY52),ISBLANK(BZ52)),"",Tableau65[[#This Row],[Date fin de la lactation 10]]-Tableau65[[#This Row],[Date début de la Lactation 10]])</f>
        <v/>
      </c>
      <c r="CB52" t="str">
        <f t="shared" ref="CB52:CB100" si="17">IF(OR(ISBLANK(BY52),ISBLANK(BZ52)),"",(229*BX52)/CA52)</f>
        <v/>
      </c>
    </row>
    <row r="53" spans="1:80">
      <c r="A53" s="11" t="str">
        <f>IF(ISBLANK(Tableau2[[#This Row],[N° travail]]),"",Tableau2[[#This Row],[N° travail]])</f>
        <v/>
      </c>
      <c r="G53" s="11" t="str">
        <f>IF(OR(ISBLANK(E53),ISBLANK(F53)),"",Tableau65[[#This Row],[Date fin de la lactation]]-Tableau65[[#This Row],[Date début de la Lactation]])</f>
        <v/>
      </c>
      <c r="H53" s="11" t="str">
        <f t="shared" si="0"/>
        <v/>
      </c>
      <c r="O53" t="str">
        <f>IF(OR(ISBLANK(M53),ISBLANK(N53)),"",Tableau65[[#This Row],[Date fin de la lactation 2]]-Tableau65[[#This Row],[Date début de la Lactation 2]])</f>
        <v/>
      </c>
      <c r="P53" t="str">
        <f t="shared" si="10"/>
        <v/>
      </c>
      <c r="W53" t="str">
        <f>IF(OR(ISBLANK(U53),ISBLANK(V53)),"",Tableau65[[#This Row],[Date fin de la lactation 3]]-Tableau65[[#This Row],[Date début de la Lactation 3]])</f>
        <v/>
      </c>
      <c r="X53" t="str">
        <f t="shared" si="11"/>
        <v/>
      </c>
      <c r="AE53" t="str">
        <f>IF(OR(ISBLANK(AC53),ISBLANK(AD53)),"",Tableau65[[#This Row],[Date fin de la lactation 4]]-Tableau65[[#This Row],[Date début de la Lactation 4]])</f>
        <v/>
      </c>
      <c r="AF53" t="str">
        <f t="shared" si="12"/>
        <v/>
      </c>
      <c r="AM53" t="str">
        <f>IF(OR(ISBLANK(AK53),ISBLANK(AL53)),"",Tableau65[[#This Row],[Date fin de la Lactation 5]]-Tableau65[[#This Row],[Date début de la Lactation 5]])</f>
        <v/>
      </c>
      <c r="AN53" t="str">
        <f t="shared" ref="AN53:AN100" si="18">IF(OR(ISBLANK(AK53),ISBLANK(AL53)),"",(229*AJ53)/AM53)</f>
        <v/>
      </c>
      <c r="AU53" t="str">
        <f>IF(OR(ISBLANK(AS53),ISBLANK(AT53)),"",Tableau65[[#This Row],[Date fin de la lactation 6]]-Tableau65[[#This Row],[Date début de la Lactation 6]])</f>
        <v/>
      </c>
      <c r="AV53" t="str">
        <f t="shared" si="13"/>
        <v/>
      </c>
      <c r="BC53" t="str">
        <f>IF(OR(ISBLANK(BA53),ISBLANK(BB53)),"",Tableau65[[#This Row],[Date fin de la lactation 7]]-Tableau65[[#This Row],[Date début de la Lactation 7]])</f>
        <v/>
      </c>
      <c r="BD53" t="str">
        <f t="shared" si="14"/>
        <v/>
      </c>
      <c r="BK53" t="str">
        <f>IF(OR(ISBLANK(BI53),ISBLANK(BJ53)),"",Tableau65[[#This Row],[Date fin de la lactation 8]]-Tableau65[[#This Row],[Date début de la Lactation 8]])</f>
        <v/>
      </c>
      <c r="BL53" t="str">
        <f t="shared" si="15"/>
        <v/>
      </c>
      <c r="BS53" t="str">
        <f>IF(OR(ISBLANK(BQ53),ISBLANK(BR53)),"",Tableau65[[#This Row],[Date fin de la lactation 9]]-Tableau65[[#This Row],[Date début de la Lactation 9]])</f>
        <v/>
      </c>
      <c r="BT53" t="str">
        <f t="shared" si="16"/>
        <v/>
      </c>
      <c r="CA53" t="str">
        <f>IF(OR(ISBLANK(BY53),ISBLANK(BZ53)),"",Tableau65[[#This Row],[Date fin de la lactation 10]]-Tableau65[[#This Row],[Date début de la Lactation 10]])</f>
        <v/>
      </c>
      <c r="CB53" t="str">
        <f t="shared" si="17"/>
        <v/>
      </c>
    </row>
    <row r="54" spans="1:80">
      <c r="A54" s="11" t="str">
        <f>IF(ISBLANK(Tableau2[[#This Row],[N° travail]]),"",Tableau2[[#This Row],[N° travail]])</f>
        <v/>
      </c>
      <c r="G54" s="11" t="str">
        <f>IF(OR(ISBLANK(E54),ISBLANK(F54)),"",Tableau65[[#This Row],[Date fin de la lactation]]-Tableau65[[#This Row],[Date début de la Lactation]])</f>
        <v/>
      </c>
      <c r="H54" s="11" t="str">
        <f t="shared" si="0"/>
        <v/>
      </c>
      <c r="O54" t="str">
        <f>IF(OR(ISBLANK(M54),ISBLANK(N54)),"",Tableau65[[#This Row],[Date fin de la lactation 2]]-Tableau65[[#This Row],[Date début de la Lactation 2]])</f>
        <v/>
      </c>
      <c r="P54" t="str">
        <f t="shared" si="10"/>
        <v/>
      </c>
      <c r="W54" t="str">
        <f>IF(OR(ISBLANK(U54),ISBLANK(V54)),"",Tableau65[[#This Row],[Date fin de la lactation 3]]-Tableau65[[#This Row],[Date début de la Lactation 3]])</f>
        <v/>
      </c>
      <c r="X54" t="str">
        <f t="shared" si="11"/>
        <v/>
      </c>
      <c r="AE54" t="str">
        <f>IF(OR(ISBLANK(AC54),ISBLANK(AD54)),"",Tableau65[[#This Row],[Date fin de la lactation 4]]-Tableau65[[#This Row],[Date début de la Lactation 4]])</f>
        <v/>
      </c>
      <c r="AF54" t="str">
        <f t="shared" si="12"/>
        <v/>
      </c>
      <c r="AM54" t="str">
        <f>IF(OR(ISBLANK(AK54),ISBLANK(AL54)),"",Tableau65[[#This Row],[Date fin de la Lactation 5]]-Tableau65[[#This Row],[Date début de la Lactation 5]])</f>
        <v/>
      </c>
      <c r="AN54" t="str">
        <f t="shared" si="18"/>
        <v/>
      </c>
      <c r="AU54" t="str">
        <f>IF(OR(ISBLANK(AS54),ISBLANK(AT54)),"",Tableau65[[#This Row],[Date fin de la lactation 6]]-Tableau65[[#This Row],[Date début de la Lactation 6]])</f>
        <v/>
      </c>
      <c r="AV54" t="str">
        <f t="shared" si="13"/>
        <v/>
      </c>
      <c r="BC54" t="str">
        <f>IF(OR(ISBLANK(BA54),ISBLANK(BB54)),"",Tableau65[[#This Row],[Date fin de la lactation 7]]-Tableau65[[#This Row],[Date début de la Lactation 7]])</f>
        <v/>
      </c>
      <c r="BD54" t="str">
        <f t="shared" si="14"/>
        <v/>
      </c>
      <c r="BK54" t="str">
        <f>IF(OR(ISBLANK(BI54),ISBLANK(BJ54)),"",Tableau65[[#This Row],[Date fin de la lactation 8]]-Tableau65[[#This Row],[Date début de la Lactation 8]])</f>
        <v/>
      </c>
      <c r="BL54" t="str">
        <f t="shared" si="15"/>
        <v/>
      </c>
      <c r="BS54" t="str">
        <f>IF(OR(ISBLANK(BQ54),ISBLANK(BR54)),"",Tableau65[[#This Row],[Date fin de la lactation 9]]-Tableau65[[#This Row],[Date début de la Lactation 9]])</f>
        <v/>
      </c>
      <c r="BT54" t="str">
        <f t="shared" si="16"/>
        <v/>
      </c>
      <c r="CA54" t="str">
        <f>IF(OR(ISBLANK(BY54),ISBLANK(BZ54)),"",Tableau65[[#This Row],[Date fin de la lactation 10]]-Tableau65[[#This Row],[Date début de la Lactation 10]])</f>
        <v/>
      </c>
      <c r="CB54" t="str">
        <f t="shared" si="17"/>
        <v/>
      </c>
    </row>
    <row r="55" spans="1:80">
      <c r="A55" s="11" t="str">
        <f>IF(ISBLANK(Tableau2[[#This Row],[N° travail]]),"",Tableau2[[#This Row],[N° travail]])</f>
        <v/>
      </c>
      <c r="G55" s="11" t="str">
        <f>IF(OR(ISBLANK(E55),ISBLANK(F55)),"",Tableau65[[#This Row],[Date fin de la lactation]]-Tableau65[[#This Row],[Date début de la Lactation]])</f>
        <v/>
      </c>
      <c r="H55" s="11" t="str">
        <f t="shared" si="0"/>
        <v/>
      </c>
      <c r="O55" t="str">
        <f>IF(OR(ISBLANK(M55),ISBLANK(N55)),"",Tableau65[[#This Row],[Date fin de la lactation 2]]-Tableau65[[#This Row],[Date début de la Lactation 2]])</f>
        <v/>
      </c>
      <c r="P55" t="str">
        <f t="shared" si="10"/>
        <v/>
      </c>
      <c r="W55" t="str">
        <f>IF(OR(ISBLANK(U55),ISBLANK(V55)),"",Tableau65[[#This Row],[Date fin de la lactation 3]]-Tableau65[[#This Row],[Date début de la Lactation 3]])</f>
        <v/>
      </c>
      <c r="X55" t="str">
        <f t="shared" si="11"/>
        <v/>
      </c>
      <c r="AE55" t="str">
        <f>IF(OR(ISBLANK(AC55),ISBLANK(AD55)),"",Tableau65[[#This Row],[Date fin de la lactation 4]]-Tableau65[[#This Row],[Date début de la Lactation 4]])</f>
        <v/>
      </c>
      <c r="AF55" t="str">
        <f t="shared" si="12"/>
        <v/>
      </c>
      <c r="AM55" t="str">
        <f>IF(OR(ISBLANK(AK55),ISBLANK(AL55)),"",Tableau65[[#This Row],[Date fin de la Lactation 5]]-Tableau65[[#This Row],[Date début de la Lactation 5]])</f>
        <v/>
      </c>
      <c r="AN55" t="str">
        <f t="shared" si="18"/>
        <v/>
      </c>
      <c r="AU55" t="str">
        <f>IF(OR(ISBLANK(AS55),ISBLANK(AT55)),"",Tableau65[[#This Row],[Date fin de la lactation 6]]-Tableau65[[#This Row],[Date début de la Lactation 6]])</f>
        <v/>
      </c>
      <c r="AV55" t="str">
        <f t="shared" si="13"/>
        <v/>
      </c>
      <c r="BC55" t="str">
        <f>IF(OR(ISBLANK(BA55),ISBLANK(BB55)),"",Tableau65[[#This Row],[Date fin de la lactation 7]]-Tableau65[[#This Row],[Date début de la Lactation 7]])</f>
        <v/>
      </c>
      <c r="BD55" t="str">
        <f t="shared" si="14"/>
        <v/>
      </c>
      <c r="BK55" t="str">
        <f>IF(OR(ISBLANK(BI55),ISBLANK(BJ55)),"",Tableau65[[#This Row],[Date fin de la lactation 8]]-Tableau65[[#This Row],[Date début de la Lactation 8]])</f>
        <v/>
      </c>
      <c r="BL55" t="str">
        <f t="shared" si="15"/>
        <v/>
      </c>
      <c r="BS55" t="str">
        <f>IF(OR(ISBLANK(BQ55),ISBLANK(BR55)),"",Tableau65[[#This Row],[Date fin de la lactation 9]]-Tableau65[[#This Row],[Date début de la Lactation 9]])</f>
        <v/>
      </c>
      <c r="BT55" t="str">
        <f t="shared" si="16"/>
        <v/>
      </c>
      <c r="CA55" t="str">
        <f>IF(OR(ISBLANK(BY55),ISBLANK(BZ55)),"",Tableau65[[#This Row],[Date fin de la lactation 10]]-Tableau65[[#This Row],[Date début de la Lactation 10]])</f>
        <v/>
      </c>
      <c r="CB55" t="str">
        <f t="shared" si="17"/>
        <v/>
      </c>
    </row>
    <row r="56" spans="1:80">
      <c r="A56" s="11" t="str">
        <f>IF(ISBLANK(Tableau2[[#This Row],[N° travail]]),"",Tableau2[[#This Row],[N° travail]])</f>
        <v/>
      </c>
      <c r="G56" s="11" t="str">
        <f>IF(OR(ISBLANK(E56),ISBLANK(F56)),"",Tableau65[[#This Row],[Date fin de la lactation]]-Tableau65[[#This Row],[Date début de la Lactation]])</f>
        <v/>
      </c>
      <c r="H56" s="11" t="str">
        <f t="shared" si="0"/>
        <v/>
      </c>
      <c r="O56" t="str">
        <f>IF(OR(ISBLANK(M56),ISBLANK(N56)),"",Tableau65[[#This Row],[Date fin de la lactation 2]]-Tableau65[[#This Row],[Date début de la Lactation 2]])</f>
        <v/>
      </c>
      <c r="P56" t="str">
        <f t="shared" si="10"/>
        <v/>
      </c>
      <c r="W56" t="str">
        <f>IF(OR(ISBLANK(U56),ISBLANK(V56)),"",Tableau65[[#This Row],[Date fin de la lactation 3]]-Tableau65[[#This Row],[Date début de la Lactation 3]])</f>
        <v/>
      </c>
      <c r="X56" t="str">
        <f t="shared" si="11"/>
        <v/>
      </c>
      <c r="AE56" t="str">
        <f>IF(OR(ISBLANK(AC56),ISBLANK(AD56)),"",Tableau65[[#This Row],[Date fin de la lactation 4]]-Tableau65[[#This Row],[Date début de la Lactation 4]])</f>
        <v/>
      </c>
      <c r="AF56" t="str">
        <f t="shared" si="12"/>
        <v/>
      </c>
      <c r="AM56" t="str">
        <f>IF(OR(ISBLANK(AK56),ISBLANK(AL56)),"",Tableau65[[#This Row],[Date fin de la Lactation 5]]-Tableau65[[#This Row],[Date début de la Lactation 5]])</f>
        <v/>
      </c>
      <c r="AN56" t="str">
        <f t="shared" si="18"/>
        <v/>
      </c>
      <c r="AU56" t="str">
        <f>IF(OR(ISBLANK(AS56),ISBLANK(AT56)),"",Tableau65[[#This Row],[Date fin de la lactation 6]]-Tableau65[[#This Row],[Date début de la Lactation 6]])</f>
        <v/>
      </c>
      <c r="AV56" t="str">
        <f t="shared" si="13"/>
        <v/>
      </c>
      <c r="BC56" t="str">
        <f>IF(OR(ISBLANK(BA56),ISBLANK(BB56)),"",Tableau65[[#This Row],[Date fin de la lactation 7]]-Tableau65[[#This Row],[Date début de la Lactation 7]])</f>
        <v/>
      </c>
      <c r="BD56" t="str">
        <f t="shared" si="14"/>
        <v/>
      </c>
      <c r="BK56" t="str">
        <f>IF(OR(ISBLANK(BI56),ISBLANK(BJ56)),"",Tableau65[[#This Row],[Date fin de la lactation 8]]-Tableau65[[#This Row],[Date début de la Lactation 8]])</f>
        <v/>
      </c>
      <c r="BL56" t="str">
        <f t="shared" si="15"/>
        <v/>
      </c>
      <c r="BS56" t="str">
        <f>IF(OR(ISBLANK(BQ56),ISBLANK(BR56)),"",Tableau65[[#This Row],[Date fin de la lactation 9]]-Tableau65[[#This Row],[Date début de la Lactation 9]])</f>
        <v/>
      </c>
      <c r="BT56" t="str">
        <f t="shared" si="16"/>
        <v/>
      </c>
      <c r="CA56" t="str">
        <f>IF(OR(ISBLANK(BY56),ISBLANK(BZ56)),"",Tableau65[[#This Row],[Date fin de la lactation 10]]-Tableau65[[#This Row],[Date début de la Lactation 10]])</f>
        <v/>
      </c>
      <c r="CB56" t="str">
        <f t="shared" si="17"/>
        <v/>
      </c>
    </row>
    <row r="57" spans="1:80">
      <c r="A57" s="11" t="str">
        <f>IF(ISBLANK(Tableau2[[#This Row],[N° travail]]),"",Tableau2[[#This Row],[N° travail]])</f>
        <v/>
      </c>
      <c r="G57" s="11" t="str">
        <f>IF(OR(ISBLANK(E57),ISBLANK(F57)),"",Tableau65[[#This Row],[Date fin de la lactation]]-Tableau65[[#This Row],[Date début de la Lactation]])</f>
        <v/>
      </c>
      <c r="H57" s="11" t="str">
        <f t="shared" si="0"/>
        <v/>
      </c>
      <c r="O57" t="str">
        <f>IF(OR(ISBLANK(M57),ISBLANK(N57)),"",Tableau65[[#This Row],[Date fin de la lactation 2]]-Tableau65[[#This Row],[Date début de la Lactation 2]])</f>
        <v/>
      </c>
      <c r="P57" t="str">
        <f t="shared" si="10"/>
        <v/>
      </c>
      <c r="W57" t="str">
        <f>IF(OR(ISBLANK(U57),ISBLANK(V57)),"",Tableau65[[#This Row],[Date fin de la lactation 3]]-Tableau65[[#This Row],[Date début de la Lactation 3]])</f>
        <v/>
      </c>
      <c r="X57" t="str">
        <f t="shared" si="11"/>
        <v/>
      </c>
      <c r="AE57" t="str">
        <f>IF(OR(ISBLANK(AC57),ISBLANK(AD57)),"",Tableau65[[#This Row],[Date fin de la lactation 4]]-Tableau65[[#This Row],[Date début de la Lactation 4]])</f>
        <v/>
      </c>
      <c r="AF57" t="str">
        <f t="shared" si="12"/>
        <v/>
      </c>
      <c r="AM57" t="str">
        <f>IF(OR(ISBLANK(AK57),ISBLANK(AL57)),"",Tableau65[[#This Row],[Date fin de la Lactation 5]]-Tableau65[[#This Row],[Date début de la Lactation 5]])</f>
        <v/>
      </c>
      <c r="AN57" t="str">
        <f t="shared" si="18"/>
        <v/>
      </c>
      <c r="AU57" t="str">
        <f>IF(OR(ISBLANK(AS57),ISBLANK(AT57)),"",Tableau65[[#This Row],[Date fin de la lactation 6]]-Tableau65[[#This Row],[Date début de la Lactation 6]])</f>
        <v/>
      </c>
      <c r="AV57" t="str">
        <f t="shared" si="13"/>
        <v/>
      </c>
      <c r="BC57" t="str">
        <f>IF(OR(ISBLANK(BA57),ISBLANK(BB57)),"",Tableau65[[#This Row],[Date fin de la lactation 7]]-Tableau65[[#This Row],[Date début de la Lactation 7]])</f>
        <v/>
      </c>
      <c r="BD57" t="str">
        <f t="shared" si="14"/>
        <v/>
      </c>
      <c r="BK57" t="str">
        <f>IF(OR(ISBLANK(BI57),ISBLANK(BJ57)),"",Tableau65[[#This Row],[Date fin de la lactation 8]]-Tableau65[[#This Row],[Date début de la Lactation 8]])</f>
        <v/>
      </c>
      <c r="BL57" t="str">
        <f t="shared" si="15"/>
        <v/>
      </c>
      <c r="BS57" t="str">
        <f>IF(OR(ISBLANK(BQ57),ISBLANK(BR57)),"",Tableau65[[#This Row],[Date fin de la lactation 9]]-Tableau65[[#This Row],[Date début de la Lactation 9]])</f>
        <v/>
      </c>
      <c r="BT57" t="str">
        <f t="shared" si="16"/>
        <v/>
      </c>
      <c r="CA57" t="str">
        <f>IF(OR(ISBLANK(BY57),ISBLANK(BZ57)),"",Tableau65[[#This Row],[Date fin de la lactation 10]]-Tableau65[[#This Row],[Date début de la Lactation 10]])</f>
        <v/>
      </c>
      <c r="CB57" t="str">
        <f t="shared" si="17"/>
        <v/>
      </c>
    </row>
    <row r="58" spans="1:80">
      <c r="A58" s="11" t="str">
        <f>IF(ISBLANK(Tableau2[[#This Row],[N° travail]]),"",Tableau2[[#This Row],[N° travail]])</f>
        <v/>
      </c>
      <c r="G58" s="11" t="str">
        <f>IF(OR(ISBLANK(E58),ISBLANK(F58)),"",Tableau65[[#This Row],[Date fin de la lactation]]-Tableau65[[#This Row],[Date début de la Lactation]])</f>
        <v/>
      </c>
      <c r="H58" s="11" t="str">
        <f t="shared" si="0"/>
        <v/>
      </c>
      <c r="O58" t="str">
        <f>IF(OR(ISBLANK(M58),ISBLANK(N58)),"",Tableau65[[#This Row],[Date fin de la lactation 2]]-Tableau65[[#This Row],[Date début de la Lactation 2]])</f>
        <v/>
      </c>
      <c r="P58" t="str">
        <f t="shared" si="10"/>
        <v/>
      </c>
      <c r="W58" t="str">
        <f>IF(OR(ISBLANK(U58),ISBLANK(V58)),"",Tableau65[[#This Row],[Date fin de la lactation 3]]-Tableau65[[#This Row],[Date début de la Lactation 3]])</f>
        <v/>
      </c>
      <c r="X58" t="str">
        <f t="shared" si="11"/>
        <v/>
      </c>
      <c r="AE58" t="str">
        <f>IF(OR(ISBLANK(AC58),ISBLANK(AD58)),"",Tableau65[[#This Row],[Date fin de la lactation 4]]-Tableau65[[#This Row],[Date début de la Lactation 4]])</f>
        <v/>
      </c>
      <c r="AF58" t="str">
        <f t="shared" si="12"/>
        <v/>
      </c>
      <c r="AM58" t="str">
        <f>IF(OR(ISBLANK(AK58),ISBLANK(AL58)),"",Tableau65[[#This Row],[Date fin de la Lactation 5]]-Tableau65[[#This Row],[Date début de la Lactation 5]])</f>
        <v/>
      </c>
      <c r="AN58" t="str">
        <f t="shared" si="18"/>
        <v/>
      </c>
      <c r="AU58" t="str">
        <f>IF(OR(ISBLANK(AS58),ISBLANK(AT58)),"",Tableau65[[#This Row],[Date fin de la lactation 6]]-Tableau65[[#This Row],[Date début de la Lactation 6]])</f>
        <v/>
      </c>
      <c r="AV58" t="str">
        <f t="shared" si="13"/>
        <v/>
      </c>
      <c r="BC58" t="str">
        <f>IF(OR(ISBLANK(BA58),ISBLANK(BB58)),"",Tableau65[[#This Row],[Date fin de la lactation 7]]-Tableau65[[#This Row],[Date début de la Lactation 7]])</f>
        <v/>
      </c>
      <c r="BD58" t="str">
        <f t="shared" si="14"/>
        <v/>
      </c>
      <c r="BK58" t="str">
        <f>IF(OR(ISBLANK(BI58),ISBLANK(BJ58)),"",Tableau65[[#This Row],[Date fin de la lactation 8]]-Tableau65[[#This Row],[Date début de la Lactation 8]])</f>
        <v/>
      </c>
      <c r="BL58" t="str">
        <f t="shared" si="15"/>
        <v/>
      </c>
      <c r="BS58" t="str">
        <f>IF(OR(ISBLANK(BQ58),ISBLANK(BR58)),"",Tableau65[[#This Row],[Date fin de la lactation 9]]-Tableau65[[#This Row],[Date début de la Lactation 9]])</f>
        <v/>
      </c>
      <c r="BT58" t="str">
        <f t="shared" si="16"/>
        <v/>
      </c>
      <c r="CA58" t="str">
        <f>IF(OR(ISBLANK(BY58),ISBLANK(BZ58)),"",Tableau65[[#This Row],[Date fin de la lactation 10]]-Tableau65[[#This Row],[Date début de la Lactation 10]])</f>
        <v/>
      </c>
      <c r="CB58" t="str">
        <f t="shared" si="17"/>
        <v/>
      </c>
    </row>
    <row r="59" spans="1:80">
      <c r="A59" s="11" t="str">
        <f>IF(ISBLANK(Tableau2[[#This Row],[N° travail]]),"",Tableau2[[#This Row],[N° travail]])</f>
        <v/>
      </c>
      <c r="G59" s="11" t="str">
        <f>IF(OR(ISBLANK(E59),ISBLANK(F59)),"",Tableau65[[#This Row],[Date fin de la lactation]]-Tableau65[[#This Row],[Date début de la Lactation]])</f>
        <v/>
      </c>
      <c r="H59" s="11" t="str">
        <f t="shared" si="0"/>
        <v/>
      </c>
      <c r="O59" t="str">
        <f>IF(OR(ISBLANK(M59),ISBLANK(N59)),"",Tableau65[[#This Row],[Date fin de la lactation 2]]-Tableau65[[#This Row],[Date début de la Lactation 2]])</f>
        <v/>
      </c>
      <c r="P59" t="str">
        <f t="shared" si="10"/>
        <v/>
      </c>
      <c r="W59" t="str">
        <f>IF(OR(ISBLANK(U59),ISBLANK(V59)),"",Tableau65[[#This Row],[Date fin de la lactation 3]]-Tableau65[[#This Row],[Date début de la Lactation 3]])</f>
        <v/>
      </c>
      <c r="X59" t="str">
        <f t="shared" si="11"/>
        <v/>
      </c>
      <c r="AE59" t="str">
        <f>IF(OR(ISBLANK(AC59),ISBLANK(AD59)),"",Tableau65[[#This Row],[Date fin de la lactation 4]]-Tableau65[[#This Row],[Date début de la Lactation 4]])</f>
        <v/>
      </c>
      <c r="AF59" t="str">
        <f t="shared" si="12"/>
        <v/>
      </c>
      <c r="AM59" t="str">
        <f>IF(OR(ISBLANK(AK59),ISBLANK(AL59)),"",Tableau65[[#This Row],[Date fin de la Lactation 5]]-Tableau65[[#This Row],[Date début de la Lactation 5]])</f>
        <v/>
      </c>
      <c r="AN59" t="str">
        <f t="shared" si="18"/>
        <v/>
      </c>
      <c r="AU59" t="str">
        <f>IF(OR(ISBLANK(AS59),ISBLANK(AT59)),"",Tableau65[[#This Row],[Date fin de la lactation 6]]-Tableau65[[#This Row],[Date début de la Lactation 6]])</f>
        <v/>
      </c>
      <c r="AV59" t="str">
        <f t="shared" si="13"/>
        <v/>
      </c>
      <c r="BC59" t="str">
        <f>IF(OR(ISBLANK(BA59),ISBLANK(BB59)),"",Tableau65[[#This Row],[Date fin de la lactation 7]]-Tableau65[[#This Row],[Date début de la Lactation 7]])</f>
        <v/>
      </c>
      <c r="BD59" t="str">
        <f t="shared" si="14"/>
        <v/>
      </c>
      <c r="BK59" t="str">
        <f>IF(OR(ISBLANK(BI59),ISBLANK(BJ59)),"",Tableau65[[#This Row],[Date fin de la lactation 8]]-Tableau65[[#This Row],[Date début de la Lactation 8]])</f>
        <v/>
      </c>
      <c r="BL59" t="str">
        <f t="shared" si="15"/>
        <v/>
      </c>
      <c r="BS59" t="str">
        <f>IF(OR(ISBLANK(BQ59),ISBLANK(BR59)),"",Tableau65[[#This Row],[Date fin de la lactation 9]]-Tableau65[[#This Row],[Date début de la Lactation 9]])</f>
        <v/>
      </c>
      <c r="BT59" t="str">
        <f t="shared" si="16"/>
        <v/>
      </c>
      <c r="CA59" t="str">
        <f>IF(OR(ISBLANK(BY59),ISBLANK(BZ59)),"",Tableau65[[#This Row],[Date fin de la lactation 10]]-Tableau65[[#This Row],[Date début de la Lactation 10]])</f>
        <v/>
      </c>
      <c r="CB59" t="str">
        <f t="shared" si="17"/>
        <v/>
      </c>
    </row>
    <row r="60" spans="1:80">
      <c r="A60" s="11" t="str">
        <f>IF(ISBLANK(Tableau2[[#This Row],[N° travail]]),"",Tableau2[[#This Row],[N° travail]])</f>
        <v/>
      </c>
      <c r="G60" s="11" t="str">
        <f>IF(OR(ISBLANK(E60),ISBLANK(F60)),"",Tableau65[[#This Row],[Date fin de la lactation]]-Tableau65[[#This Row],[Date début de la Lactation]])</f>
        <v/>
      </c>
      <c r="H60" s="11" t="str">
        <f t="shared" si="0"/>
        <v/>
      </c>
      <c r="O60" t="str">
        <f>IF(OR(ISBLANK(M60),ISBLANK(N60)),"",Tableau65[[#This Row],[Date fin de la lactation 2]]-Tableau65[[#This Row],[Date début de la Lactation 2]])</f>
        <v/>
      </c>
      <c r="P60" t="str">
        <f t="shared" si="10"/>
        <v/>
      </c>
      <c r="W60" t="str">
        <f>IF(OR(ISBLANK(U60),ISBLANK(V60)),"",Tableau65[[#This Row],[Date fin de la lactation 3]]-Tableau65[[#This Row],[Date début de la Lactation 3]])</f>
        <v/>
      </c>
      <c r="X60" t="str">
        <f t="shared" si="11"/>
        <v/>
      </c>
      <c r="AE60" t="str">
        <f>IF(OR(ISBLANK(AC60),ISBLANK(AD60)),"",Tableau65[[#This Row],[Date fin de la lactation 4]]-Tableau65[[#This Row],[Date début de la Lactation 4]])</f>
        <v/>
      </c>
      <c r="AF60" t="str">
        <f t="shared" si="12"/>
        <v/>
      </c>
      <c r="AM60" t="str">
        <f>IF(OR(ISBLANK(AK60),ISBLANK(AL60)),"",Tableau65[[#This Row],[Date fin de la Lactation 5]]-Tableau65[[#This Row],[Date début de la Lactation 5]])</f>
        <v/>
      </c>
      <c r="AN60" t="str">
        <f t="shared" si="18"/>
        <v/>
      </c>
      <c r="AU60" t="str">
        <f>IF(OR(ISBLANK(AS60),ISBLANK(AT60)),"",Tableau65[[#This Row],[Date fin de la lactation 6]]-Tableau65[[#This Row],[Date début de la Lactation 6]])</f>
        <v/>
      </c>
      <c r="AV60" t="str">
        <f t="shared" si="13"/>
        <v/>
      </c>
      <c r="BC60" t="str">
        <f>IF(OR(ISBLANK(BA60),ISBLANK(BB60)),"",Tableau65[[#This Row],[Date fin de la lactation 7]]-Tableau65[[#This Row],[Date début de la Lactation 7]])</f>
        <v/>
      </c>
      <c r="BD60" t="str">
        <f t="shared" si="14"/>
        <v/>
      </c>
      <c r="BK60" t="str">
        <f>IF(OR(ISBLANK(BI60),ISBLANK(BJ60)),"",Tableau65[[#This Row],[Date fin de la lactation 8]]-Tableau65[[#This Row],[Date début de la Lactation 8]])</f>
        <v/>
      </c>
      <c r="BL60" t="str">
        <f t="shared" si="15"/>
        <v/>
      </c>
      <c r="BS60" t="str">
        <f>IF(OR(ISBLANK(BQ60),ISBLANK(BR60)),"",Tableau65[[#This Row],[Date fin de la lactation 9]]-Tableau65[[#This Row],[Date début de la Lactation 9]])</f>
        <v/>
      </c>
      <c r="BT60" t="str">
        <f t="shared" si="16"/>
        <v/>
      </c>
      <c r="CA60" t="str">
        <f>IF(OR(ISBLANK(BY60),ISBLANK(BZ60)),"",Tableau65[[#This Row],[Date fin de la lactation 10]]-Tableau65[[#This Row],[Date début de la Lactation 10]])</f>
        <v/>
      </c>
      <c r="CB60" t="str">
        <f t="shared" si="17"/>
        <v/>
      </c>
    </row>
    <row r="61" spans="1:80">
      <c r="A61" s="11" t="str">
        <f>IF(ISBLANK(Tableau2[[#This Row],[N° travail]]),"",Tableau2[[#This Row],[N° travail]])</f>
        <v/>
      </c>
      <c r="G61" s="11" t="str">
        <f>IF(OR(ISBLANK(E61),ISBLANK(F61)),"",Tableau65[[#This Row],[Date fin de la lactation]]-Tableau65[[#This Row],[Date début de la Lactation]])</f>
        <v/>
      </c>
      <c r="H61" s="11" t="str">
        <f t="shared" si="0"/>
        <v/>
      </c>
      <c r="O61" t="str">
        <f>IF(OR(ISBLANK(M61),ISBLANK(N61)),"",Tableau65[[#This Row],[Date fin de la lactation 2]]-Tableau65[[#This Row],[Date début de la Lactation 2]])</f>
        <v/>
      </c>
      <c r="P61" t="str">
        <f t="shared" si="10"/>
        <v/>
      </c>
      <c r="W61" t="str">
        <f>IF(OR(ISBLANK(U61),ISBLANK(V61)),"",Tableau65[[#This Row],[Date fin de la lactation 3]]-Tableau65[[#This Row],[Date début de la Lactation 3]])</f>
        <v/>
      </c>
      <c r="X61" t="str">
        <f t="shared" si="11"/>
        <v/>
      </c>
      <c r="AE61" t="str">
        <f>IF(OR(ISBLANK(AC61),ISBLANK(AD61)),"",Tableau65[[#This Row],[Date fin de la lactation 4]]-Tableau65[[#This Row],[Date début de la Lactation 4]])</f>
        <v/>
      </c>
      <c r="AF61" t="str">
        <f t="shared" si="12"/>
        <v/>
      </c>
      <c r="AM61" t="str">
        <f>IF(OR(ISBLANK(AK61),ISBLANK(AL61)),"",Tableau65[[#This Row],[Date fin de la Lactation 5]]-Tableau65[[#This Row],[Date début de la Lactation 5]])</f>
        <v/>
      </c>
      <c r="AN61" t="str">
        <f t="shared" si="18"/>
        <v/>
      </c>
      <c r="AU61" t="str">
        <f>IF(OR(ISBLANK(AS61),ISBLANK(AT61)),"",Tableau65[[#This Row],[Date fin de la lactation 6]]-Tableau65[[#This Row],[Date début de la Lactation 6]])</f>
        <v/>
      </c>
      <c r="AV61" t="str">
        <f t="shared" si="13"/>
        <v/>
      </c>
      <c r="BC61" t="str">
        <f>IF(OR(ISBLANK(BA61),ISBLANK(BB61)),"",Tableau65[[#This Row],[Date fin de la lactation 7]]-Tableau65[[#This Row],[Date début de la Lactation 7]])</f>
        <v/>
      </c>
      <c r="BD61" t="str">
        <f t="shared" si="14"/>
        <v/>
      </c>
      <c r="BK61" t="str">
        <f>IF(OR(ISBLANK(BI61),ISBLANK(BJ61)),"",Tableau65[[#This Row],[Date fin de la lactation 8]]-Tableau65[[#This Row],[Date début de la Lactation 8]])</f>
        <v/>
      </c>
      <c r="BL61" t="str">
        <f t="shared" si="15"/>
        <v/>
      </c>
      <c r="BS61" t="str">
        <f>IF(OR(ISBLANK(BQ61),ISBLANK(BR61)),"",Tableau65[[#This Row],[Date fin de la lactation 9]]-Tableau65[[#This Row],[Date début de la Lactation 9]])</f>
        <v/>
      </c>
      <c r="BT61" t="str">
        <f t="shared" si="16"/>
        <v/>
      </c>
      <c r="CA61" t="str">
        <f>IF(OR(ISBLANK(BY61),ISBLANK(BZ61)),"",Tableau65[[#This Row],[Date fin de la lactation 10]]-Tableau65[[#This Row],[Date début de la Lactation 10]])</f>
        <v/>
      </c>
      <c r="CB61" t="str">
        <f t="shared" si="17"/>
        <v/>
      </c>
    </row>
    <row r="62" spans="1:80">
      <c r="A62" s="11" t="str">
        <f>IF(ISBLANK(Tableau2[[#This Row],[N° travail]]),"",Tableau2[[#This Row],[N° travail]])</f>
        <v/>
      </c>
      <c r="G62" s="11" t="str">
        <f>IF(OR(ISBLANK(E62),ISBLANK(F62)),"",Tableau65[[#This Row],[Date fin de la lactation]]-Tableau65[[#This Row],[Date début de la Lactation]])</f>
        <v/>
      </c>
      <c r="H62" s="11" t="str">
        <f t="shared" si="0"/>
        <v/>
      </c>
      <c r="O62" t="str">
        <f>IF(OR(ISBLANK(M62),ISBLANK(N62)),"",Tableau65[[#This Row],[Date fin de la lactation 2]]-Tableau65[[#This Row],[Date début de la Lactation 2]])</f>
        <v/>
      </c>
      <c r="P62" t="str">
        <f t="shared" si="10"/>
        <v/>
      </c>
      <c r="W62" t="str">
        <f>IF(OR(ISBLANK(U62),ISBLANK(V62)),"",Tableau65[[#This Row],[Date fin de la lactation 3]]-Tableau65[[#This Row],[Date début de la Lactation 3]])</f>
        <v/>
      </c>
      <c r="X62" t="str">
        <f t="shared" si="11"/>
        <v/>
      </c>
      <c r="AE62" t="str">
        <f>IF(OR(ISBLANK(AC62),ISBLANK(AD62)),"",Tableau65[[#This Row],[Date fin de la lactation 4]]-Tableau65[[#This Row],[Date début de la Lactation 4]])</f>
        <v/>
      </c>
      <c r="AF62" t="str">
        <f t="shared" si="12"/>
        <v/>
      </c>
      <c r="AM62" t="str">
        <f>IF(OR(ISBLANK(AK62),ISBLANK(AL62)),"",Tableau65[[#This Row],[Date fin de la Lactation 5]]-Tableau65[[#This Row],[Date début de la Lactation 5]])</f>
        <v/>
      </c>
      <c r="AN62" t="str">
        <f t="shared" si="18"/>
        <v/>
      </c>
      <c r="AU62" t="str">
        <f>IF(OR(ISBLANK(AS62),ISBLANK(AT62)),"",Tableau65[[#This Row],[Date fin de la lactation 6]]-Tableau65[[#This Row],[Date début de la Lactation 6]])</f>
        <v/>
      </c>
      <c r="AV62" t="str">
        <f t="shared" si="13"/>
        <v/>
      </c>
      <c r="BC62" t="str">
        <f>IF(OR(ISBLANK(BA62),ISBLANK(BB62)),"",Tableau65[[#This Row],[Date fin de la lactation 7]]-Tableau65[[#This Row],[Date début de la Lactation 7]])</f>
        <v/>
      </c>
      <c r="BD62" t="str">
        <f t="shared" si="14"/>
        <v/>
      </c>
      <c r="BK62" t="str">
        <f>IF(OR(ISBLANK(BI62),ISBLANK(BJ62)),"",Tableau65[[#This Row],[Date fin de la lactation 8]]-Tableau65[[#This Row],[Date début de la Lactation 8]])</f>
        <v/>
      </c>
      <c r="BL62" t="str">
        <f t="shared" si="15"/>
        <v/>
      </c>
      <c r="BS62" t="str">
        <f>IF(OR(ISBLANK(BQ62),ISBLANK(BR62)),"",Tableau65[[#This Row],[Date fin de la lactation 9]]-Tableau65[[#This Row],[Date début de la Lactation 9]])</f>
        <v/>
      </c>
      <c r="BT62" t="str">
        <f t="shared" si="16"/>
        <v/>
      </c>
      <c r="CA62" t="str">
        <f>IF(OR(ISBLANK(BY62),ISBLANK(BZ62)),"",Tableau65[[#This Row],[Date fin de la lactation 10]]-Tableau65[[#This Row],[Date début de la Lactation 10]])</f>
        <v/>
      </c>
      <c r="CB62" t="str">
        <f t="shared" si="17"/>
        <v/>
      </c>
    </row>
    <row r="63" spans="1:80">
      <c r="A63" s="11" t="str">
        <f>IF(ISBLANK(Tableau2[[#This Row],[N° travail]]),"",Tableau2[[#This Row],[N° travail]])</f>
        <v/>
      </c>
      <c r="G63" s="11" t="str">
        <f>IF(OR(ISBLANK(E63),ISBLANK(F63)),"",Tableau65[[#This Row],[Date fin de la lactation]]-Tableau65[[#This Row],[Date début de la Lactation]])</f>
        <v/>
      </c>
      <c r="H63" s="11" t="str">
        <f t="shared" si="0"/>
        <v/>
      </c>
      <c r="O63" t="str">
        <f>IF(OR(ISBLANK(M63),ISBLANK(N63)),"",Tableau65[[#This Row],[Date fin de la lactation 2]]-Tableau65[[#This Row],[Date début de la Lactation 2]])</f>
        <v/>
      </c>
      <c r="P63" t="str">
        <f t="shared" si="10"/>
        <v/>
      </c>
      <c r="W63" t="str">
        <f>IF(OR(ISBLANK(U63),ISBLANK(V63)),"",Tableau65[[#This Row],[Date fin de la lactation 3]]-Tableau65[[#This Row],[Date début de la Lactation 3]])</f>
        <v/>
      </c>
      <c r="X63" t="str">
        <f t="shared" si="11"/>
        <v/>
      </c>
      <c r="AE63" t="str">
        <f>IF(OR(ISBLANK(AC63),ISBLANK(AD63)),"",Tableau65[[#This Row],[Date fin de la lactation 4]]-Tableau65[[#This Row],[Date début de la Lactation 4]])</f>
        <v/>
      </c>
      <c r="AF63" t="str">
        <f t="shared" si="12"/>
        <v/>
      </c>
      <c r="AM63" t="str">
        <f>IF(OR(ISBLANK(AK63),ISBLANK(AL63)),"",Tableau65[[#This Row],[Date fin de la Lactation 5]]-Tableau65[[#This Row],[Date début de la Lactation 5]])</f>
        <v/>
      </c>
      <c r="AN63" t="str">
        <f t="shared" si="18"/>
        <v/>
      </c>
      <c r="AU63" t="str">
        <f>IF(OR(ISBLANK(AS63),ISBLANK(AT63)),"",Tableau65[[#This Row],[Date fin de la lactation 6]]-Tableau65[[#This Row],[Date début de la Lactation 6]])</f>
        <v/>
      </c>
      <c r="AV63" t="str">
        <f t="shared" si="13"/>
        <v/>
      </c>
      <c r="BC63" t="str">
        <f>IF(OR(ISBLANK(BA63),ISBLANK(BB63)),"",Tableau65[[#This Row],[Date fin de la lactation 7]]-Tableau65[[#This Row],[Date début de la Lactation 7]])</f>
        <v/>
      </c>
      <c r="BD63" t="str">
        <f t="shared" si="14"/>
        <v/>
      </c>
      <c r="BK63" t="str">
        <f>IF(OR(ISBLANK(BI63),ISBLANK(BJ63)),"",Tableau65[[#This Row],[Date fin de la lactation 8]]-Tableau65[[#This Row],[Date début de la Lactation 8]])</f>
        <v/>
      </c>
      <c r="BL63" t="str">
        <f t="shared" si="15"/>
        <v/>
      </c>
      <c r="BS63" t="str">
        <f>IF(OR(ISBLANK(BQ63),ISBLANK(BR63)),"",Tableau65[[#This Row],[Date fin de la lactation 9]]-Tableau65[[#This Row],[Date début de la Lactation 9]])</f>
        <v/>
      </c>
      <c r="BT63" t="str">
        <f t="shared" si="16"/>
        <v/>
      </c>
      <c r="CA63" t="str">
        <f>IF(OR(ISBLANK(BY63),ISBLANK(BZ63)),"",Tableau65[[#This Row],[Date fin de la lactation 10]]-Tableau65[[#This Row],[Date début de la Lactation 10]])</f>
        <v/>
      </c>
      <c r="CB63" t="str">
        <f t="shared" si="17"/>
        <v/>
      </c>
    </row>
    <row r="64" spans="1:80">
      <c r="A64" s="11" t="str">
        <f>IF(ISBLANK(Tableau2[[#This Row],[N° travail]]),"",Tableau2[[#This Row],[N° travail]])</f>
        <v/>
      </c>
      <c r="G64" s="11" t="str">
        <f>IF(OR(ISBLANK(E64),ISBLANK(F64)),"",Tableau65[[#This Row],[Date fin de la lactation]]-Tableau65[[#This Row],[Date début de la Lactation]])</f>
        <v/>
      </c>
      <c r="H64" s="11" t="str">
        <f t="shared" si="0"/>
        <v/>
      </c>
      <c r="O64" t="str">
        <f>IF(OR(ISBLANK(M64),ISBLANK(N64)),"",Tableau65[[#This Row],[Date fin de la lactation 2]]-Tableau65[[#This Row],[Date début de la Lactation 2]])</f>
        <v/>
      </c>
      <c r="P64" t="str">
        <f t="shared" si="10"/>
        <v/>
      </c>
      <c r="W64" t="str">
        <f>IF(OR(ISBLANK(U64),ISBLANK(V64)),"",Tableau65[[#This Row],[Date fin de la lactation 3]]-Tableau65[[#This Row],[Date début de la Lactation 3]])</f>
        <v/>
      </c>
      <c r="X64" t="str">
        <f t="shared" si="11"/>
        <v/>
      </c>
      <c r="AE64" t="str">
        <f>IF(OR(ISBLANK(AC64),ISBLANK(AD64)),"",Tableau65[[#This Row],[Date fin de la lactation 4]]-Tableau65[[#This Row],[Date début de la Lactation 4]])</f>
        <v/>
      </c>
      <c r="AF64" t="str">
        <f t="shared" si="12"/>
        <v/>
      </c>
      <c r="AM64" t="str">
        <f>IF(OR(ISBLANK(AK64),ISBLANK(AL64)),"",Tableau65[[#This Row],[Date fin de la Lactation 5]]-Tableau65[[#This Row],[Date début de la Lactation 5]])</f>
        <v/>
      </c>
      <c r="AN64" t="str">
        <f t="shared" si="18"/>
        <v/>
      </c>
      <c r="AU64" t="str">
        <f>IF(OR(ISBLANK(AS64),ISBLANK(AT64)),"",Tableau65[[#This Row],[Date fin de la lactation 6]]-Tableau65[[#This Row],[Date début de la Lactation 6]])</f>
        <v/>
      </c>
      <c r="AV64" t="str">
        <f t="shared" si="13"/>
        <v/>
      </c>
      <c r="BC64" t="str">
        <f>IF(OR(ISBLANK(BA64),ISBLANK(BB64)),"",Tableau65[[#This Row],[Date fin de la lactation 7]]-Tableau65[[#This Row],[Date début de la Lactation 7]])</f>
        <v/>
      </c>
      <c r="BD64" t="str">
        <f t="shared" si="14"/>
        <v/>
      </c>
      <c r="BK64" t="str">
        <f>IF(OR(ISBLANK(BI64),ISBLANK(BJ64)),"",Tableau65[[#This Row],[Date fin de la lactation 8]]-Tableau65[[#This Row],[Date début de la Lactation 8]])</f>
        <v/>
      </c>
      <c r="BL64" t="str">
        <f t="shared" si="15"/>
        <v/>
      </c>
      <c r="BS64" t="str">
        <f>IF(OR(ISBLANK(BQ64),ISBLANK(BR64)),"",Tableau65[[#This Row],[Date fin de la lactation 9]]-Tableau65[[#This Row],[Date début de la Lactation 9]])</f>
        <v/>
      </c>
      <c r="BT64" t="str">
        <f t="shared" si="16"/>
        <v/>
      </c>
      <c r="CA64" t="str">
        <f>IF(OR(ISBLANK(BY64),ISBLANK(BZ64)),"",Tableau65[[#This Row],[Date fin de la lactation 10]]-Tableau65[[#This Row],[Date début de la Lactation 10]])</f>
        <v/>
      </c>
      <c r="CB64" t="str">
        <f t="shared" si="17"/>
        <v/>
      </c>
    </row>
    <row r="65" spans="1:80">
      <c r="A65" s="11" t="str">
        <f>IF(ISBLANK(Tableau2[[#This Row],[N° travail]]),"",Tableau2[[#This Row],[N° travail]])</f>
        <v/>
      </c>
      <c r="G65" s="11" t="str">
        <f>IF(OR(ISBLANK(E65),ISBLANK(F65)),"",Tableau65[[#This Row],[Date fin de la lactation]]-Tableau65[[#This Row],[Date début de la Lactation]])</f>
        <v/>
      </c>
      <c r="H65" s="11" t="str">
        <f t="shared" si="0"/>
        <v/>
      </c>
      <c r="O65" t="str">
        <f>IF(OR(ISBLANK(M65),ISBLANK(N65)),"",Tableau65[[#This Row],[Date fin de la lactation 2]]-Tableau65[[#This Row],[Date début de la Lactation 2]])</f>
        <v/>
      </c>
      <c r="P65" t="str">
        <f t="shared" si="10"/>
        <v/>
      </c>
      <c r="W65" t="str">
        <f>IF(OR(ISBLANK(U65),ISBLANK(V65)),"",Tableau65[[#This Row],[Date fin de la lactation 3]]-Tableau65[[#This Row],[Date début de la Lactation 3]])</f>
        <v/>
      </c>
      <c r="X65" t="str">
        <f t="shared" si="11"/>
        <v/>
      </c>
      <c r="AE65" t="str">
        <f>IF(OR(ISBLANK(AC65),ISBLANK(AD65)),"",Tableau65[[#This Row],[Date fin de la lactation 4]]-Tableau65[[#This Row],[Date début de la Lactation 4]])</f>
        <v/>
      </c>
      <c r="AF65" t="str">
        <f t="shared" si="12"/>
        <v/>
      </c>
      <c r="AM65" t="str">
        <f>IF(OR(ISBLANK(AK65),ISBLANK(AL65)),"",Tableau65[[#This Row],[Date fin de la Lactation 5]]-Tableau65[[#This Row],[Date début de la Lactation 5]])</f>
        <v/>
      </c>
      <c r="AN65" t="str">
        <f t="shared" si="18"/>
        <v/>
      </c>
      <c r="AU65" t="str">
        <f>IF(OR(ISBLANK(AS65),ISBLANK(AT65)),"",Tableau65[[#This Row],[Date fin de la lactation 6]]-Tableau65[[#This Row],[Date début de la Lactation 6]])</f>
        <v/>
      </c>
      <c r="AV65" t="str">
        <f t="shared" si="13"/>
        <v/>
      </c>
      <c r="BC65" t="str">
        <f>IF(OR(ISBLANK(BA65),ISBLANK(BB65)),"",Tableau65[[#This Row],[Date fin de la lactation 7]]-Tableau65[[#This Row],[Date début de la Lactation 7]])</f>
        <v/>
      </c>
      <c r="BD65" t="str">
        <f t="shared" si="14"/>
        <v/>
      </c>
      <c r="BK65" t="str">
        <f>IF(OR(ISBLANK(BI65),ISBLANK(BJ65)),"",Tableau65[[#This Row],[Date fin de la lactation 8]]-Tableau65[[#This Row],[Date début de la Lactation 8]])</f>
        <v/>
      </c>
      <c r="BL65" t="str">
        <f t="shared" si="15"/>
        <v/>
      </c>
      <c r="BS65" t="str">
        <f>IF(OR(ISBLANK(BQ65),ISBLANK(BR65)),"",Tableau65[[#This Row],[Date fin de la lactation 9]]-Tableau65[[#This Row],[Date début de la Lactation 9]])</f>
        <v/>
      </c>
      <c r="BT65" t="str">
        <f t="shared" si="16"/>
        <v/>
      </c>
      <c r="CA65" t="str">
        <f>IF(OR(ISBLANK(BY65),ISBLANK(BZ65)),"",Tableau65[[#This Row],[Date fin de la lactation 10]]-Tableau65[[#This Row],[Date début de la Lactation 10]])</f>
        <v/>
      </c>
      <c r="CB65" t="str">
        <f t="shared" si="17"/>
        <v/>
      </c>
    </row>
    <row r="66" spans="1:80">
      <c r="A66" s="11" t="str">
        <f>IF(ISBLANK(Tableau2[[#This Row],[N° travail]]),"",Tableau2[[#This Row],[N° travail]])</f>
        <v/>
      </c>
      <c r="G66" s="11" t="str">
        <f>IF(OR(ISBLANK(E66),ISBLANK(F66)),"",Tableau65[[#This Row],[Date fin de la lactation]]-Tableau65[[#This Row],[Date début de la Lactation]])</f>
        <v/>
      </c>
      <c r="H66" s="11" t="str">
        <f t="shared" si="0"/>
        <v/>
      </c>
      <c r="O66" t="str">
        <f>IF(OR(ISBLANK(M66),ISBLANK(N66)),"",Tableau65[[#This Row],[Date fin de la lactation 2]]-Tableau65[[#This Row],[Date début de la Lactation 2]])</f>
        <v/>
      </c>
      <c r="P66" t="str">
        <f t="shared" si="10"/>
        <v/>
      </c>
      <c r="W66" t="str">
        <f>IF(OR(ISBLANK(U66),ISBLANK(V66)),"",Tableau65[[#This Row],[Date fin de la lactation 3]]-Tableau65[[#This Row],[Date début de la Lactation 3]])</f>
        <v/>
      </c>
      <c r="X66" t="str">
        <f t="shared" si="11"/>
        <v/>
      </c>
      <c r="AE66" t="str">
        <f>IF(OR(ISBLANK(AC66),ISBLANK(AD66)),"",Tableau65[[#This Row],[Date fin de la lactation 4]]-Tableau65[[#This Row],[Date début de la Lactation 4]])</f>
        <v/>
      </c>
      <c r="AF66" t="str">
        <f t="shared" si="12"/>
        <v/>
      </c>
      <c r="AM66" t="str">
        <f>IF(OR(ISBLANK(AK66),ISBLANK(AL66)),"",Tableau65[[#This Row],[Date fin de la Lactation 5]]-Tableau65[[#This Row],[Date début de la Lactation 5]])</f>
        <v/>
      </c>
      <c r="AN66" t="str">
        <f t="shared" si="18"/>
        <v/>
      </c>
      <c r="AU66" t="str">
        <f>IF(OR(ISBLANK(AS66),ISBLANK(AT66)),"",Tableau65[[#This Row],[Date fin de la lactation 6]]-Tableau65[[#This Row],[Date début de la Lactation 6]])</f>
        <v/>
      </c>
      <c r="AV66" t="str">
        <f t="shared" si="13"/>
        <v/>
      </c>
      <c r="BC66" t="str">
        <f>IF(OR(ISBLANK(BA66),ISBLANK(BB66)),"",Tableau65[[#This Row],[Date fin de la lactation 7]]-Tableau65[[#This Row],[Date début de la Lactation 7]])</f>
        <v/>
      </c>
      <c r="BD66" t="str">
        <f t="shared" si="14"/>
        <v/>
      </c>
      <c r="BK66" t="str">
        <f>IF(OR(ISBLANK(BI66),ISBLANK(BJ66)),"",Tableau65[[#This Row],[Date fin de la lactation 8]]-Tableau65[[#This Row],[Date début de la Lactation 8]])</f>
        <v/>
      </c>
      <c r="BL66" t="str">
        <f t="shared" si="15"/>
        <v/>
      </c>
      <c r="BS66" t="str">
        <f>IF(OR(ISBLANK(BQ66),ISBLANK(BR66)),"",Tableau65[[#This Row],[Date fin de la lactation 9]]-Tableau65[[#This Row],[Date début de la Lactation 9]])</f>
        <v/>
      </c>
      <c r="BT66" t="str">
        <f t="shared" si="16"/>
        <v/>
      </c>
      <c r="CA66" t="str">
        <f>IF(OR(ISBLANK(BY66),ISBLANK(BZ66)),"",Tableau65[[#This Row],[Date fin de la lactation 10]]-Tableau65[[#This Row],[Date début de la Lactation 10]])</f>
        <v/>
      </c>
      <c r="CB66" t="str">
        <f t="shared" si="17"/>
        <v/>
      </c>
    </row>
    <row r="67" spans="1:80">
      <c r="A67" s="11" t="str">
        <f>IF(ISBLANK(Tableau2[[#This Row],[N° travail]]),"",Tableau2[[#This Row],[N° travail]])</f>
        <v/>
      </c>
      <c r="G67" s="11" t="str">
        <f>IF(OR(ISBLANK(E67),ISBLANK(F67)),"",Tableau65[[#This Row],[Date fin de la lactation]]-Tableau65[[#This Row],[Date début de la Lactation]])</f>
        <v/>
      </c>
      <c r="H67" s="11" t="str">
        <f t="shared" ref="H67:H100" si="19">IF(OR(ISBLANK(E67)),"",(229*D67)/G67)</f>
        <v/>
      </c>
      <c r="O67" t="str">
        <f>IF(OR(ISBLANK(M67),ISBLANK(N67)),"",Tableau65[[#This Row],[Date fin de la lactation 2]]-Tableau65[[#This Row],[Date début de la Lactation 2]])</f>
        <v/>
      </c>
      <c r="P67" t="str">
        <f t="shared" si="10"/>
        <v/>
      </c>
      <c r="W67" t="str">
        <f>IF(OR(ISBLANK(U67),ISBLANK(V67)),"",Tableau65[[#This Row],[Date fin de la lactation 3]]-Tableau65[[#This Row],[Date début de la Lactation 3]])</f>
        <v/>
      </c>
      <c r="X67" t="str">
        <f t="shared" si="11"/>
        <v/>
      </c>
      <c r="AE67" t="str">
        <f>IF(OR(ISBLANK(AC67),ISBLANK(AD67)),"",Tableau65[[#This Row],[Date fin de la lactation 4]]-Tableau65[[#This Row],[Date début de la Lactation 4]])</f>
        <v/>
      </c>
      <c r="AF67" t="str">
        <f t="shared" si="12"/>
        <v/>
      </c>
      <c r="AM67" t="str">
        <f>IF(OR(ISBLANK(AK67),ISBLANK(AL67)),"",Tableau65[[#This Row],[Date fin de la Lactation 5]]-Tableau65[[#This Row],[Date début de la Lactation 5]])</f>
        <v/>
      </c>
      <c r="AN67" t="str">
        <f t="shared" si="18"/>
        <v/>
      </c>
      <c r="AU67" t="str">
        <f>IF(OR(ISBLANK(AS67),ISBLANK(AT67)),"",Tableau65[[#This Row],[Date fin de la lactation 6]]-Tableau65[[#This Row],[Date début de la Lactation 6]])</f>
        <v/>
      </c>
      <c r="AV67" t="str">
        <f t="shared" si="13"/>
        <v/>
      </c>
      <c r="BC67" t="str">
        <f>IF(OR(ISBLANK(BA67),ISBLANK(BB67)),"",Tableau65[[#This Row],[Date fin de la lactation 7]]-Tableau65[[#This Row],[Date début de la Lactation 7]])</f>
        <v/>
      </c>
      <c r="BD67" t="str">
        <f t="shared" si="14"/>
        <v/>
      </c>
      <c r="BK67" t="str">
        <f>IF(OR(ISBLANK(BI67),ISBLANK(BJ67)),"",Tableau65[[#This Row],[Date fin de la lactation 8]]-Tableau65[[#This Row],[Date début de la Lactation 8]])</f>
        <v/>
      </c>
      <c r="BL67" t="str">
        <f t="shared" si="15"/>
        <v/>
      </c>
      <c r="BS67" t="str">
        <f>IF(OR(ISBLANK(BQ67),ISBLANK(BR67)),"",Tableau65[[#This Row],[Date fin de la lactation 9]]-Tableau65[[#This Row],[Date début de la Lactation 9]])</f>
        <v/>
      </c>
      <c r="BT67" t="str">
        <f t="shared" si="16"/>
        <v/>
      </c>
      <c r="CA67" t="str">
        <f>IF(OR(ISBLANK(BY67),ISBLANK(BZ67)),"",Tableau65[[#This Row],[Date fin de la lactation 10]]-Tableau65[[#This Row],[Date début de la Lactation 10]])</f>
        <v/>
      </c>
      <c r="CB67" t="str">
        <f t="shared" si="17"/>
        <v/>
      </c>
    </row>
    <row r="68" spans="1:80">
      <c r="A68" s="11" t="str">
        <f>IF(ISBLANK(Tableau2[[#This Row],[N° travail]]),"",Tableau2[[#This Row],[N° travail]])</f>
        <v/>
      </c>
      <c r="G68" s="11" t="str">
        <f>IF(OR(ISBLANK(E68),ISBLANK(F68)),"",Tableau65[[#This Row],[Date fin de la lactation]]-Tableau65[[#This Row],[Date début de la Lactation]])</f>
        <v/>
      </c>
      <c r="H68" s="11" t="str">
        <f t="shared" si="19"/>
        <v/>
      </c>
      <c r="O68" t="str">
        <f>IF(OR(ISBLANK(M68),ISBLANK(N68)),"",Tableau65[[#This Row],[Date fin de la lactation 2]]-Tableau65[[#This Row],[Date début de la Lactation 2]])</f>
        <v/>
      </c>
      <c r="P68" t="str">
        <f t="shared" si="10"/>
        <v/>
      </c>
      <c r="W68" t="str">
        <f>IF(OR(ISBLANK(U68),ISBLANK(V68)),"",Tableau65[[#This Row],[Date fin de la lactation 3]]-Tableau65[[#This Row],[Date début de la Lactation 3]])</f>
        <v/>
      </c>
      <c r="X68" t="str">
        <f t="shared" si="11"/>
        <v/>
      </c>
      <c r="AE68" t="str">
        <f>IF(OR(ISBLANK(AC68),ISBLANK(AD68)),"",Tableau65[[#This Row],[Date fin de la lactation 4]]-Tableau65[[#This Row],[Date début de la Lactation 4]])</f>
        <v/>
      </c>
      <c r="AF68" t="str">
        <f t="shared" si="12"/>
        <v/>
      </c>
      <c r="AM68" t="str">
        <f>IF(OR(ISBLANK(AK68),ISBLANK(AL68)),"",Tableau65[[#This Row],[Date fin de la Lactation 5]]-Tableau65[[#This Row],[Date début de la Lactation 5]])</f>
        <v/>
      </c>
      <c r="AN68" t="str">
        <f t="shared" si="18"/>
        <v/>
      </c>
      <c r="AU68" t="str">
        <f>IF(OR(ISBLANK(AS68),ISBLANK(AT68)),"",Tableau65[[#This Row],[Date fin de la lactation 6]]-Tableau65[[#This Row],[Date début de la Lactation 6]])</f>
        <v/>
      </c>
      <c r="AV68" t="str">
        <f t="shared" si="13"/>
        <v/>
      </c>
      <c r="BC68" t="str">
        <f>IF(OR(ISBLANK(BA68),ISBLANK(BB68)),"",Tableau65[[#This Row],[Date fin de la lactation 7]]-Tableau65[[#This Row],[Date début de la Lactation 7]])</f>
        <v/>
      </c>
      <c r="BD68" t="str">
        <f t="shared" si="14"/>
        <v/>
      </c>
      <c r="BK68" t="str">
        <f>IF(OR(ISBLANK(BI68),ISBLANK(BJ68)),"",Tableau65[[#This Row],[Date fin de la lactation 8]]-Tableau65[[#This Row],[Date début de la Lactation 8]])</f>
        <v/>
      </c>
      <c r="BL68" t="str">
        <f t="shared" si="15"/>
        <v/>
      </c>
      <c r="BS68" t="str">
        <f>IF(OR(ISBLANK(BQ68),ISBLANK(BR68)),"",Tableau65[[#This Row],[Date fin de la lactation 9]]-Tableau65[[#This Row],[Date début de la Lactation 9]])</f>
        <v/>
      </c>
      <c r="BT68" t="str">
        <f t="shared" si="16"/>
        <v/>
      </c>
      <c r="CA68" t="str">
        <f>IF(OR(ISBLANK(BY68),ISBLANK(BZ68)),"",Tableau65[[#This Row],[Date fin de la lactation 10]]-Tableau65[[#This Row],[Date début de la Lactation 10]])</f>
        <v/>
      </c>
      <c r="CB68" t="str">
        <f t="shared" si="17"/>
        <v/>
      </c>
    </row>
    <row r="69" spans="1:80">
      <c r="A69" s="11" t="str">
        <f>IF(ISBLANK(Tableau2[[#This Row],[N° travail]]),"",Tableau2[[#This Row],[N° travail]])</f>
        <v/>
      </c>
      <c r="G69" s="11" t="str">
        <f>IF(OR(ISBLANK(E69),ISBLANK(F69)),"",Tableau65[[#This Row],[Date fin de la lactation]]-Tableau65[[#This Row],[Date début de la Lactation]])</f>
        <v/>
      </c>
      <c r="H69" s="11" t="str">
        <f t="shared" si="19"/>
        <v/>
      </c>
      <c r="O69" t="str">
        <f>IF(OR(ISBLANK(M69),ISBLANK(N69)),"",Tableau65[[#This Row],[Date fin de la lactation 2]]-Tableau65[[#This Row],[Date début de la Lactation 2]])</f>
        <v/>
      </c>
      <c r="P69" t="str">
        <f t="shared" si="10"/>
        <v/>
      </c>
      <c r="W69" t="str">
        <f>IF(OR(ISBLANK(U69),ISBLANK(V69)),"",Tableau65[[#This Row],[Date fin de la lactation 3]]-Tableau65[[#This Row],[Date début de la Lactation 3]])</f>
        <v/>
      </c>
      <c r="X69" t="str">
        <f t="shared" si="11"/>
        <v/>
      </c>
      <c r="AE69" t="str">
        <f>IF(OR(ISBLANK(AC69),ISBLANK(AD69)),"",Tableau65[[#This Row],[Date fin de la lactation 4]]-Tableau65[[#This Row],[Date début de la Lactation 4]])</f>
        <v/>
      </c>
      <c r="AF69" t="str">
        <f t="shared" si="12"/>
        <v/>
      </c>
      <c r="AM69" t="str">
        <f>IF(OR(ISBLANK(AK69),ISBLANK(AL69)),"",Tableau65[[#This Row],[Date fin de la Lactation 5]]-Tableau65[[#This Row],[Date début de la Lactation 5]])</f>
        <v/>
      </c>
      <c r="AN69" t="str">
        <f t="shared" si="18"/>
        <v/>
      </c>
      <c r="AU69" t="str">
        <f>IF(OR(ISBLANK(AS69),ISBLANK(AT69)),"",Tableau65[[#This Row],[Date fin de la lactation 6]]-Tableau65[[#This Row],[Date début de la Lactation 6]])</f>
        <v/>
      </c>
      <c r="AV69" t="str">
        <f t="shared" si="13"/>
        <v/>
      </c>
      <c r="BC69" t="str">
        <f>IF(OR(ISBLANK(BA69),ISBLANK(BB69)),"",Tableau65[[#This Row],[Date fin de la lactation 7]]-Tableau65[[#This Row],[Date début de la Lactation 7]])</f>
        <v/>
      </c>
      <c r="BD69" t="str">
        <f t="shared" si="14"/>
        <v/>
      </c>
      <c r="BK69" t="str">
        <f>IF(OR(ISBLANK(BI69),ISBLANK(BJ69)),"",Tableau65[[#This Row],[Date fin de la lactation 8]]-Tableau65[[#This Row],[Date début de la Lactation 8]])</f>
        <v/>
      </c>
      <c r="BL69" t="str">
        <f t="shared" si="15"/>
        <v/>
      </c>
      <c r="BS69" t="str">
        <f>IF(OR(ISBLANK(BQ69),ISBLANK(BR69)),"",Tableau65[[#This Row],[Date fin de la lactation 9]]-Tableau65[[#This Row],[Date début de la Lactation 9]])</f>
        <v/>
      </c>
      <c r="BT69" t="str">
        <f t="shared" si="16"/>
        <v/>
      </c>
      <c r="CA69" t="str">
        <f>IF(OR(ISBLANK(BY69),ISBLANK(BZ69)),"",Tableau65[[#This Row],[Date fin de la lactation 10]]-Tableau65[[#This Row],[Date début de la Lactation 10]])</f>
        <v/>
      </c>
      <c r="CB69" t="str">
        <f t="shared" si="17"/>
        <v/>
      </c>
    </row>
    <row r="70" spans="1:80">
      <c r="A70" s="11" t="str">
        <f>IF(ISBLANK(Tableau2[[#This Row],[N° travail]]),"",Tableau2[[#This Row],[N° travail]])</f>
        <v/>
      </c>
      <c r="G70" s="11" t="str">
        <f>IF(OR(ISBLANK(E70),ISBLANK(F70)),"",Tableau65[[#This Row],[Date fin de la lactation]]-Tableau65[[#This Row],[Date début de la Lactation]])</f>
        <v/>
      </c>
      <c r="H70" s="11" t="str">
        <f t="shared" si="19"/>
        <v/>
      </c>
      <c r="O70" t="str">
        <f>IF(OR(ISBLANK(M70),ISBLANK(N70)),"",Tableau65[[#This Row],[Date fin de la lactation 2]]-Tableau65[[#This Row],[Date début de la Lactation 2]])</f>
        <v/>
      </c>
      <c r="P70" t="str">
        <f t="shared" si="10"/>
        <v/>
      </c>
      <c r="W70" t="str">
        <f>IF(OR(ISBLANK(U70),ISBLANK(V70)),"",Tableau65[[#This Row],[Date fin de la lactation 3]]-Tableau65[[#This Row],[Date début de la Lactation 3]])</f>
        <v/>
      </c>
      <c r="X70" t="str">
        <f t="shared" si="11"/>
        <v/>
      </c>
      <c r="AE70" t="str">
        <f>IF(OR(ISBLANK(AC70),ISBLANK(AD70)),"",Tableau65[[#This Row],[Date fin de la lactation 4]]-Tableau65[[#This Row],[Date début de la Lactation 4]])</f>
        <v/>
      </c>
      <c r="AF70" t="str">
        <f t="shared" si="12"/>
        <v/>
      </c>
      <c r="AM70" t="str">
        <f>IF(OR(ISBLANK(AK70),ISBLANK(AL70)),"",Tableau65[[#This Row],[Date fin de la Lactation 5]]-Tableau65[[#This Row],[Date début de la Lactation 5]])</f>
        <v/>
      </c>
      <c r="AN70" t="str">
        <f t="shared" si="18"/>
        <v/>
      </c>
      <c r="AU70" t="str">
        <f>IF(OR(ISBLANK(AS70),ISBLANK(AT70)),"",Tableau65[[#This Row],[Date fin de la lactation 6]]-Tableau65[[#This Row],[Date début de la Lactation 6]])</f>
        <v/>
      </c>
      <c r="AV70" t="str">
        <f t="shared" si="13"/>
        <v/>
      </c>
      <c r="BC70" t="str">
        <f>IF(OR(ISBLANK(BA70),ISBLANK(BB70)),"",Tableau65[[#This Row],[Date fin de la lactation 7]]-Tableau65[[#This Row],[Date début de la Lactation 7]])</f>
        <v/>
      </c>
      <c r="BD70" t="str">
        <f t="shared" si="14"/>
        <v/>
      </c>
      <c r="BK70" t="str">
        <f>IF(OR(ISBLANK(BI70),ISBLANK(BJ70)),"",Tableau65[[#This Row],[Date fin de la lactation 8]]-Tableau65[[#This Row],[Date début de la Lactation 8]])</f>
        <v/>
      </c>
      <c r="BL70" t="str">
        <f t="shared" si="15"/>
        <v/>
      </c>
      <c r="BS70" t="str">
        <f>IF(OR(ISBLANK(BQ70),ISBLANK(BR70)),"",Tableau65[[#This Row],[Date fin de la lactation 9]]-Tableau65[[#This Row],[Date début de la Lactation 9]])</f>
        <v/>
      </c>
      <c r="BT70" t="str">
        <f t="shared" si="16"/>
        <v/>
      </c>
      <c r="CA70" t="str">
        <f>IF(OR(ISBLANK(BY70),ISBLANK(BZ70)),"",Tableau65[[#This Row],[Date fin de la lactation 10]]-Tableau65[[#This Row],[Date début de la Lactation 10]])</f>
        <v/>
      </c>
      <c r="CB70" t="str">
        <f t="shared" si="17"/>
        <v/>
      </c>
    </row>
    <row r="71" spans="1:80">
      <c r="A71" s="11" t="str">
        <f>IF(ISBLANK(Tableau2[[#This Row],[N° travail]]),"",Tableau2[[#This Row],[N° travail]])</f>
        <v/>
      </c>
      <c r="G71" s="11" t="str">
        <f>IF(OR(ISBLANK(E71),ISBLANK(F71)),"",Tableau65[[#This Row],[Date fin de la lactation]]-Tableau65[[#This Row],[Date début de la Lactation]])</f>
        <v/>
      </c>
      <c r="H71" s="11" t="str">
        <f t="shared" si="19"/>
        <v/>
      </c>
      <c r="O71" t="str">
        <f>IF(OR(ISBLANK(M71),ISBLANK(N71)),"",Tableau65[[#This Row],[Date fin de la lactation 2]]-Tableau65[[#This Row],[Date début de la Lactation 2]])</f>
        <v/>
      </c>
      <c r="P71" t="str">
        <f t="shared" si="10"/>
        <v/>
      </c>
      <c r="W71" t="str">
        <f>IF(OR(ISBLANK(U71),ISBLANK(V71)),"",Tableau65[[#This Row],[Date fin de la lactation 3]]-Tableau65[[#This Row],[Date début de la Lactation 3]])</f>
        <v/>
      </c>
      <c r="X71" t="str">
        <f t="shared" si="11"/>
        <v/>
      </c>
      <c r="AE71" t="str">
        <f>IF(OR(ISBLANK(AC71),ISBLANK(AD71)),"",Tableau65[[#This Row],[Date fin de la lactation 4]]-Tableau65[[#This Row],[Date début de la Lactation 4]])</f>
        <v/>
      </c>
      <c r="AF71" t="str">
        <f t="shared" si="12"/>
        <v/>
      </c>
      <c r="AM71" t="str">
        <f>IF(OR(ISBLANK(AK71),ISBLANK(AL71)),"",Tableau65[[#This Row],[Date fin de la Lactation 5]]-Tableau65[[#This Row],[Date début de la Lactation 5]])</f>
        <v/>
      </c>
      <c r="AN71" t="str">
        <f t="shared" si="18"/>
        <v/>
      </c>
      <c r="AU71" t="str">
        <f>IF(OR(ISBLANK(AS71),ISBLANK(AT71)),"",Tableau65[[#This Row],[Date fin de la lactation 6]]-Tableau65[[#This Row],[Date début de la Lactation 6]])</f>
        <v/>
      </c>
      <c r="AV71" t="str">
        <f t="shared" si="13"/>
        <v/>
      </c>
      <c r="BC71" t="str">
        <f>IF(OR(ISBLANK(BA71),ISBLANK(BB71)),"",Tableau65[[#This Row],[Date fin de la lactation 7]]-Tableau65[[#This Row],[Date début de la Lactation 7]])</f>
        <v/>
      </c>
      <c r="BD71" t="str">
        <f t="shared" si="14"/>
        <v/>
      </c>
      <c r="BK71" t="str">
        <f>IF(OR(ISBLANK(BI71),ISBLANK(BJ71)),"",Tableau65[[#This Row],[Date fin de la lactation 8]]-Tableau65[[#This Row],[Date début de la Lactation 8]])</f>
        <v/>
      </c>
      <c r="BL71" t="str">
        <f t="shared" si="15"/>
        <v/>
      </c>
      <c r="BS71" t="str">
        <f>IF(OR(ISBLANK(BQ71),ISBLANK(BR71)),"",Tableau65[[#This Row],[Date fin de la lactation 9]]-Tableau65[[#This Row],[Date début de la Lactation 9]])</f>
        <v/>
      </c>
      <c r="BT71" t="str">
        <f t="shared" si="16"/>
        <v/>
      </c>
      <c r="CA71" t="str">
        <f>IF(OR(ISBLANK(BY71),ISBLANK(BZ71)),"",Tableau65[[#This Row],[Date fin de la lactation 10]]-Tableau65[[#This Row],[Date début de la Lactation 10]])</f>
        <v/>
      </c>
      <c r="CB71" t="str">
        <f t="shared" si="17"/>
        <v/>
      </c>
    </row>
    <row r="72" spans="1:80">
      <c r="A72" s="11" t="str">
        <f>IF(ISBLANK(Tableau2[[#This Row],[N° travail]]),"",Tableau2[[#This Row],[N° travail]])</f>
        <v/>
      </c>
      <c r="G72" s="11" t="str">
        <f>IF(OR(ISBLANK(E72),ISBLANK(F72)),"",Tableau65[[#This Row],[Date fin de la lactation]]-Tableau65[[#This Row],[Date début de la Lactation]])</f>
        <v/>
      </c>
      <c r="H72" s="11" t="str">
        <f t="shared" si="19"/>
        <v/>
      </c>
      <c r="O72" t="str">
        <f>IF(OR(ISBLANK(M72),ISBLANK(N72)),"",Tableau65[[#This Row],[Date fin de la lactation 2]]-Tableau65[[#This Row],[Date début de la Lactation 2]])</f>
        <v/>
      </c>
      <c r="P72" t="str">
        <f t="shared" si="10"/>
        <v/>
      </c>
      <c r="W72" t="str">
        <f>IF(OR(ISBLANK(U72),ISBLANK(V72)),"",Tableau65[[#This Row],[Date fin de la lactation 3]]-Tableau65[[#This Row],[Date début de la Lactation 3]])</f>
        <v/>
      </c>
      <c r="X72" t="str">
        <f t="shared" si="11"/>
        <v/>
      </c>
      <c r="AE72" t="str">
        <f>IF(OR(ISBLANK(AC72),ISBLANK(AD72)),"",Tableau65[[#This Row],[Date fin de la lactation 4]]-Tableau65[[#This Row],[Date début de la Lactation 4]])</f>
        <v/>
      </c>
      <c r="AF72" t="str">
        <f t="shared" si="12"/>
        <v/>
      </c>
      <c r="AM72" t="str">
        <f>IF(OR(ISBLANK(AK72),ISBLANK(AL72)),"",Tableau65[[#This Row],[Date fin de la Lactation 5]]-Tableau65[[#This Row],[Date début de la Lactation 5]])</f>
        <v/>
      </c>
      <c r="AN72" t="str">
        <f t="shared" si="18"/>
        <v/>
      </c>
      <c r="AU72" t="str">
        <f>IF(OR(ISBLANK(AS72),ISBLANK(AT72)),"",Tableau65[[#This Row],[Date fin de la lactation 6]]-Tableau65[[#This Row],[Date début de la Lactation 6]])</f>
        <v/>
      </c>
      <c r="AV72" t="str">
        <f t="shared" si="13"/>
        <v/>
      </c>
      <c r="BC72" t="str">
        <f>IF(OR(ISBLANK(BA72),ISBLANK(BB72)),"",Tableau65[[#This Row],[Date fin de la lactation 7]]-Tableau65[[#This Row],[Date début de la Lactation 7]])</f>
        <v/>
      </c>
      <c r="BD72" t="str">
        <f t="shared" si="14"/>
        <v/>
      </c>
      <c r="BK72" t="str">
        <f>IF(OR(ISBLANK(BI72),ISBLANK(BJ72)),"",Tableau65[[#This Row],[Date fin de la lactation 8]]-Tableau65[[#This Row],[Date début de la Lactation 8]])</f>
        <v/>
      </c>
      <c r="BL72" t="str">
        <f t="shared" si="15"/>
        <v/>
      </c>
      <c r="BS72" t="str">
        <f>IF(OR(ISBLANK(BQ72),ISBLANK(BR72)),"",Tableau65[[#This Row],[Date fin de la lactation 9]]-Tableau65[[#This Row],[Date début de la Lactation 9]])</f>
        <v/>
      </c>
      <c r="BT72" t="str">
        <f t="shared" si="16"/>
        <v/>
      </c>
      <c r="CA72" t="str">
        <f>IF(OR(ISBLANK(BY72),ISBLANK(BZ72)),"",Tableau65[[#This Row],[Date fin de la lactation 10]]-Tableau65[[#This Row],[Date début de la Lactation 10]])</f>
        <v/>
      </c>
      <c r="CB72" t="str">
        <f t="shared" si="17"/>
        <v/>
      </c>
    </row>
    <row r="73" spans="1:80">
      <c r="A73" s="11" t="str">
        <f>IF(ISBLANK(Tableau2[[#This Row],[N° travail]]),"",Tableau2[[#This Row],[N° travail]])</f>
        <v/>
      </c>
      <c r="G73" s="11" t="str">
        <f>IF(OR(ISBLANK(E73),ISBLANK(F73)),"",Tableau65[[#This Row],[Date fin de la lactation]]-Tableau65[[#This Row],[Date début de la Lactation]])</f>
        <v/>
      </c>
      <c r="H73" s="11" t="str">
        <f t="shared" si="19"/>
        <v/>
      </c>
      <c r="O73" t="str">
        <f>IF(OR(ISBLANK(M73),ISBLANK(N73)),"",Tableau65[[#This Row],[Date fin de la lactation 2]]-Tableau65[[#This Row],[Date début de la Lactation 2]])</f>
        <v/>
      </c>
      <c r="P73" t="str">
        <f t="shared" si="10"/>
        <v/>
      </c>
      <c r="W73" t="str">
        <f>IF(OR(ISBLANK(U73),ISBLANK(V73)),"",Tableau65[[#This Row],[Date fin de la lactation 3]]-Tableau65[[#This Row],[Date début de la Lactation 3]])</f>
        <v/>
      </c>
      <c r="X73" t="str">
        <f t="shared" si="11"/>
        <v/>
      </c>
      <c r="AE73" t="str">
        <f>IF(OR(ISBLANK(AC73),ISBLANK(AD73)),"",Tableau65[[#This Row],[Date fin de la lactation 4]]-Tableau65[[#This Row],[Date début de la Lactation 4]])</f>
        <v/>
      </c>
      <c r="AF73" t="str">
        <f t="shared" si="12"/>
        <v/>
      </c>
      <c r="AM73" t="str">
        <f>IF(OR(ISBLANK(AK73),ISBLANK(AL73)),"",Tableau65[[#This Row],[Date fin de la Lactation 5]]-Tableau65[[#This Row],[Date début de la Lactation 5]])</f>
        <v/>
      </c>
      <c r="AN73" t="str">
        <f t="shared" si="18"/>
        <v/>
      </c>
      <c r="AU73" t="str">
        <f>IF(OR(ISBLANK(AS73),ISBLANK(AT73)),"",Tableau65[[#This Row],[Date fin de la lactation 6]]-Tableau65[[#This Row],[Date début de la Lactation 6]])</f>
        <v/>
      </c>
      <c r="AV73" t="str">
        <f t="shared" si="13"/>
        <v/>
      </c>
      <c r="BC73" t="str">
        <f>IF(OR(ISBLANK(BA73),ISBLANK(BB73)),"",Tableau65[[#This Row],[Date fin de la lactation 7]]-Tableau65[[#This Row],[Date début de la Lactation 7]])</f>
        <v/>
      </c>
      <c r="BD73" t="str">
        <f t="shared" si="14"/>
        <v/>
      </c>
      <c r="BK73" t="str">
        <f>IF(OR(ISBLANK(BI73),ISBLANK(BJ73)),"",Tableau65[[#This Row],[Date fin de la lactation 8]]-Tableau65[[#This Row],[Date début de la Lactation 8]])</f>
        <v/>
      </c>
      <c r="BL73" t="str">
        <f t="shared" si="15"/>
        <v/>
      </c>
      <c r="BS73" t="str">
        <f>IF(OR(ISBLANK(BQ73),ISBLANK(BR73)),"",Tableau65[[#This Row],[Date fin de la lactation 9]]-Tableau65[[#This Row],[Date début de la Lactation 9]])</f>
        <v/>
      </c>
      <c r="BT73" t="str">
        <f t="shared" si="16"/>
        <v/>
      </c>
      <c r="CA73" t="str">
        <f>IF(OR(ISBLANK(BY73),ISBLANK(BZ73)),"",Tableau65[[#This Row],[Date fin de la lactation 10]]-Tableau65[[#This Row],[Date début de la Lactation 10]])</f>
        <v/>
      </c>
      <c r="CB73" t="str">
        <f t="shared" si="17"/>
        <v/>
      </c>
    </row>
    <row r="74" spans="1:80">
      <c r="A74" s="11" t="str">
        <f>IF(ISBLANK(Tableau2[[#This Row],[N° travail]]),"",Tableau2[[#This Row],[N° travail]])</f>
        <v/>
      </c>
      <c r="G74" s="11" t="str">
        <f>IF(OR(ISBLANK(E74),ISBLANK(F74)),"",Tableau65[[#This Row],[Date fin de la lactation]]-Tableau65[[#This Row],[Date début de la Lactation]])</f>
        <v/>
      </c>
      <c r="H74" s="11" t="str">
        <f t="shared" si="19"/>
        <v/>
      </c>
      <c r="O74" t="str">
        <f>IF(OR(ISBLANK(M74),ISBLANK(N74)),"",Tableau65[[#This Row],[Date fin de la lactation 2]]-Tableau65[[#This Row],[Date début de la Lactation 2]])</f>
        <v/>
      </c>
      <c r="P74" t="str">
        <f t="shared" si="10"/>
        <v/>
      </c>
      <c r="W74" t="str">
        <f>IF(OR(ISBLANK(U74),ISBLANK(V74)),"",Tableau65[[#This Row],[Date fin de la lactation 3]]-Tableau65[[#This Row],[Date début de la Lactation 3]])</f>
        <v/>
      </c>
      <c r="X74" t="str">
        <f t="shared" si="11"/>
        <v/>
      </c>
      <c r="AE74" t="str">
        <f>IF(OR(ISBLANK(AC74),ISBLANK(AD74)),"",Tableau65[[#This Row],[Date fin de la lactation 4]]-Tableau65[[#This Row],[Date début de la Lactation 4]])</f>
        <v/>
      </c>
      <c r="AF74" t="str">
        <f t="shared" si="12"/>
        <v/>
      </c>
      <c r="AM74" t="str">
        <f>IF(OR(ISBLANK(AK74),ISBLANK(AL74)),"",Tableau65[[#This Row],[Date fin de la Lactation 5]]-Tableau65[[#This Row],[Date début de la Lactation 5]])</f>
        <v/>
      </c>
      <c r="AN74" t="str">
        <f t="shared" si="18"/>
        <v/>
      </c>
      <c r="AU74" t="str">
        <f>IF(OR(ISBLANK(AS74),ISBLANK(AT74)),"",Tableau65[[#This Row],[Date fin de la lactation 6]]-Tableau65[[#This Row],[Date début de la Lactation 6]])</f>
        <v/>
      </c>
      <c r="AV74" t="str">
        <f t="shared" si="13"/>
        <v/>
      </c>
      <c r="BC74" t="str">
        <f>IF(OR(ISBLANK(BA74),ISBLANK(BB74)),"",Tableau65[[#This Row],[Date fin de la lactation 7]]-Tableau65[[#This Row],[Date début de la Lactation 7]])</f>
        <v/>
      </c>
      <c r="BD74" t="str">
        <f t="shared" si="14"/>
        <v/>
      </c>
      <c r="BK74" t="str">
        <f>IF(OR(ISBLANK(BI74),ISBLANK(BJ74)),"",Tableau65[[#This Row],[Date fin de la lactation 8]]-Tableau65[[#This Row],[Date début de la Lactation 8]])</f>
        <v/>
      </c>
      <c r="BL74" t="str">
        <f t="shared" si="15"/>
        <v/>
      </c>
      <c r="BS74" t="str">
        <f>IF(OR(ISBLANK(BQ74),ISBLANK(BR74)),"",Tableau65[[#This Row],[Date fin de la lactation 9]]-Tableau65[[#This Row],[Date début de la Lactation 9]])</f>
        <v/>
      </c>
      <c r="BT74" t="str">
        <f t="shared" si="16"/>
        <v/>
      </c>
      <c r="CA74" t="str">
        <f>IF(OR(ISBLANK(BY74),ISBLANK(BZ74)),"",Tableau65[[#This Row],[Date fin de la lactation 10]]-Tableau65[[#This Row],[Date début de la Lactation 10]])</f>
        <v/>
      </c>
      <c r="CB74" t="str">
        <f t="shared" si="17"/>
        <v/>
      </c>
    </row>
    <row r="75" spans="1:80">
      <c r="A75" s="11" t="str">
        <f>IF(ISBLANK(Tableau2[[#This Row],[N° travail]]),"",Tableau2[[#This Row],[N° travail]])</f>
        <v/>
      </c>
      <c r="G75" s="11" t="str">
        <f>IF(OR(ISBLANK(E75),ISBLANK(F75)),"",Tableau65[[#This Row],[Date fin de la lactation]]-Tableau65[[#This Row],[Date début de la Lactation]])</f>
        <v/>
      </c>
      <c r="H75" s="11" t="str">
        <f t="shared" si="19"/>
        <v/>
      </c>
      <c r="O75" t="str">
        <f>IF(OR(ISBLANK(M75),ISBLANK(N75)),"",Tableau65[[#This Row],[Date fin de la lactation 2]]-Tableau65[[#This Row],[Date début de la Lactation 2]])</f>
        <v/>
      </c>
      <c r="P75" t="str">
        <f t="shared" si="10"/>
        <v/>
      </c>
      <c r="W75" t="str">
        <f>IF(OR(ISBLANK(U75),ISBLANK(V75)),"",Tableau65[[#This Row],[Date fin de la lactation 3]]-Tableau65[[#This Row],[Date début de la Lactation 3]])</f>
        <v/>
      </c>
      <c r="X75" t="str">
        <f t="shared" si="11"/>
        <v/>
      </c>
      <c r="AE75" t="str">
        <f>IF(OR(ISBLANK(AC75),ISBLANK(AD75)),"",Tableau65[[#This Row],[Date fin de la lactation 4]]-Tableau65[[#This Row],[Date début de la Lactation 4]])</f>
        <v/>
      </c>
      <c r="AF75" t="str">
        <f t="shared" si="12"/>
        <v/>
      </c>
      <c r="AM75" t="str">
        <f>IF(OR(ISBLANK(AK75),ISBLANK(AL75)),"",Tableau65[[#This Row],[Date fin de la Lactation 5]]-Tableau65[[#This Row],[Date début de la Lactation 5]])</f>
        <v/>
      </c>
      <c r="AN75" t="str">
        <f t="shared" si="18"/>
        <v/>
      </c>
      <c r="AU75" t="str">
        <f>IF(OR(ISBLANK(AS75),ISBLANK(AT75)),"",Tableau65[[#This Row],[Date fin de la lactation 6]]-Tableau65[[#This Row],[Date début de la Lactation 6]])</f>
        <v/>
      </c>
      <c r="AV75" t="str">
        <f t="shared" si="13"/>
        <v/>
      </c>
      <c r="BC75" t="str">
        <f>IF(OR(ISBLANK(BA75),ISBLANK(BB75)),"",Tableau65[[#This Row],[Date fin de la lactation 7]]-Tableau65[[#This Row],[Date début de la Lactation 7]])</f>
        <v/>
      </c>
      <c r="BD75" t="str">
        <f t="shared" si="14"/>
        <v/>
      </c>
      <c r="BK75" t="str">
        <f>IF(OR(ISBLANK(BI75),ISBLANK(BJ75)),"",Tableau65[[#This Row],[Date fin de la lactation 8]]-Tableau65[[#This Row],[Date début de la Lactation 8]])</f>
        <v/>
      </c>
      <c r="BL75" t="str">
        <f t="shared" si="15"/>
        <v/>
      </c>
      <c r="BS75" t="str">
        <f>IF(OR(ISBLANK(BQ75),ISBLANK(BR75)),"",Tableau65[[#This Row],[Date fin de la lactation 9]]-Tableau65[[#This Row],[Date début de la Lactation 9]])</f>
        <v/>
      </c>
      <c r="BT75" t="str">
        <f t="shared" si="16"/>
        <v/>
      </c>
      <c r="CA75" t="str">
        <f>IF(OR(ISBLANK(BY75),ISBLANK(BZ75)),"",Tableau65[[#This Row],[Date fin de la lactation 10]]-Tableau65[[#This Row],[Date début de la Lactation 10]])</f>
        <v/>
      </c>
      <c r="CB75" t="str">
        <f t="shared" si="17"/>
        <v/>
      </c>
    </row>
    <row r="76" spans="1:80">
      <c r="A76" s="11" t="str">
        <f>IF(ISBLANK(Tableau2[[#This Row],[N° travail]]),"",Tableau2[[#This Row],[N° travail]])</f>
        <v/>
      </c>
      <c r="G76" s="11" t="str">
        <f>IF(OR(ISBLANK(E76),ISBLANK(F76)),"",Tableau65[[#This Row],[Date fin de la lactation]]-Tableau65[[#This Row],[Date début de la Lactation]])</f>
        <v/>
      </c>
      <c r="H76" s="11" t="str">
        <f t="shared" si="19"/>
        <v/>
      </c>
      <c r="O76" t="str">
        <f>IF(OR(ISBLANK(M76),ISBLANK(N76)),"",Tableau65[[#This Row],[Date fin de la lactation 2]]-Tableau65[[#This Row],[Date début de la Lactation 2]])</f>
        <v/>
      </c>
      <c r="P76" t="str">
        <f t="shared" si="10"/>
        <v/>
      </c>
      <c r="W76" t="str">
        <f>IF(OR(ISBLANK(U76),ISBLANK(V76)),"",Tableau65[[#This Row],[Date fin de la lactation 3]]-Tableau65[[#This Row],[Date début de la Lactation 3]])</f>
        <v/>
      </c>
      <c r="X76" t="str">
        <f t="shared" si="11"/>
        <v/>
      </c>
      <c r="AE76" t="str">
        <f>IF(OR(ISBLANK(AC76),ISBLANK(AD76)),"",Tableau65[[#This Row],[Date fin de la lactation 4]]-Tableau65[[#This Row],[Date début de la Lactation 4]])</f>
        <v/>
      </c>
      <c r="AF76" t="str">
        <f t="shared" si="12"/>
        <v/>
      </c>
      <c r="AM76" t="str">
        <f>IF(OR(ISBLANK(AK76),ISBLANK(AL76)),"",Tableau65[[#This Row],[Date fin de la Lactation 5]]-Tableau65[[#This Row],[Date début de la Lactation 5]])</f>
        <v/>
      </c>
      <c r="AN76" t="str">
        <f t="shared" si="18"/>
        <v/>
      </c>
      <c r="AU76" t="str">
        <f>IF(OR(ISBLANK(AS76),ISBLANK(AT76)),"",Tableau65[[#This Row],[Date fin de la lactation 6]]-Tableau65[[#This Row],[Date début de la Lactation 6]])</f>
        <v/>
      </c>
      <c r="AV76" t="str">
        <f t="shared" si="13"/>
        <v/>
      </c>
      <c r="BC76" t="str">
        <f>IF(OR(ISBLANK(BA76),ISBLANK(BB76)),"",Tableau65[[#This Row],[Date fin de la lactation 7]]-Tableau65[[#This Row],[Date début de la Lactation 7]])</f>
        <v/>
      </c>
      <c r="BD76" t="str">
        <f t="shared" si="14"/>
        <v/>
      </c>
      <c r="BK76" t="str">
        <f>IF(OR(ISBLANK(BI76),ISBLANK(BJ76)),"",Tableau65[[#This Row],[Date fin de la lactation 8]]-Tableau65[[#This Row],[Date début de la Lactation 8]])</f>
        <v/>
      </c>
      <c r="BL76" t="str">
        <f t="shared" si="15"/>
        <v/>
      </c>
      <c r="BS76" t="str">
        <f>IF(OR(ISBLANK(BQ76),ISBLANK(BR76)),"",Tableau65[[#This Row],[Date fin de la lactation 9]]-Tableau65[[#This Row],[Date début de la Lactation 9]])</f>
        <v/>
      </c>
      <c r="BT76" t="str">
        <f t="shared" si="16"/>
        <v/>
      </c>
      <c r="CA76" t="str">
        <f>IF(OR(ISBLANK(BY76),ISBLANK(BZ76)),"",Tableau65[[#This Row],[Date fin de la lactation 10]]-Tableau65[[#This Row],[Date début de la Lactation 10]])</f>
        <v/>
      </c>
      <c r="CB76" t="str">
        <f t="shared" si="17"/>
        <v/>
      </c>
    </row>
    <row r="77" spans="1:80">
      <c r="A77" s="11" t="str">
        <f>IF(ISBLANK(Tableau2[[#This Row],[N° travail]]),"",Tableau2[[#This Row],[N° travail]])</f>
        <v/>
      </c>
      <c r="G77" s="11" t="str">
        <f>IF(OR(ISBLANK(E77),ISBLANK(F77)),"",Tableau65[[#This Row],[Date fin de la lactation]]-Tableau65[[#This Row],[Date début de la Lactation]])</f>
        <v/>
      </c>
      <c r="H77" s="11" t="str">
        <f t="shared" si="19"/>
        <v/>
      </c>
      <c r="O77" t="str">
        <f>IF(OR(ISBLANK(M77),ISBLANK(N77)),"",Tableau65[[#This Row],[Date fin de la lactation 2]]-Tableau65[[#This Row],[Date début de la Lactation 2]])</f>
        <v/>
      </c>
      <c r="P77" t="str">
        <f t="shared" si="10"/>
        <v/>
      </c>
      <c r="W77" t="str">
        <f>IF(OR(ISBLANK(U77),ISBLANK(V77)),"",Tableau65[[#This Row],[Date fin de la lactation 3]]-Tableau65[[#This Row],[Date début de la Lactation 3]])</f>
        <v/>
      </c>
      <c r="X77" t="str">
        <f t="shared" si="11"/>
        <v/>
      </c>
      <c r="AE77" t="str">
        <f>IF(OR(ISBLANK(AC77),ISBLANK(AD77)),"",Tableau65[[#This Row],[Date fin de la lactation 4]]-Tableau65[[#This Row],[Date début de la Lactation 4]])</f>
        <v/>
      </c>
      <c r="AF77" t="str">
        <f t="shared" si="12"/>
        <v/>
      </c>
      <c r="AM77" t="str">
        <f>IF(OR(ISBLANK(AK77),ISBLANK(AL77)),"",Tableau65[[#This Row],[Date fin de la Lactation 5]]-Tableau65[[#This Row],[Date début de la Lactation 5]])</f>
        <v/>
      </c>
      <c r="AN77" t="str">
        <f t="shared" si="18"/>
        <v/>
      </c>
      <c r="AU77" t="str">
        <f>IF(OR(ISBLANK(AS77),ISBLANK(AT77)),"",Tableau65[[#This Row],[Date fin de la lactation 6]]-Tableau65[[#This Row],[Date début de la Lactation 6]])</f>
        <v/>
      </c>
      <c r="AV77" t="str">
        <f t="shared" si="13"/>
        <v/>
      </c>
      <c r="BC77" t="str">
        <f>IF(OR(ISBLANK(BA77),ISBLANK(BB77)),"",Tableau65[[#This Row],[Date fin de la lactation 7]]-Tableau65[[#This Row],[Date début de la Lactation 7]])</f>
        <v/>
      </c>
      <c r="BD77" t="str">
        <f t="shared" si="14"/>
        <v/>
      </c>
      <c r="BK77" t="str">
        <f>IF(OR(ISBLANK(BI77),ISBLANK(BJ77)),"",Tableau65[[#This Row],[Date fin de la lactation 8]]-Tableau65[[#This Row],[Date début de la Lactation 8]])</f>
        <v/>
      </c>
      <c r="BL77" t="str">
        <f t="shared" si="15"/>
        <v/>
      </c>
      <c r="BS77" t="str">
        <f>IF(OR(ISBLANK(BQ77),ISBLANK(BR77)),"",Tableau65[[#This Row],[Date fin de la lactation 9]]-Tableau65[[#This Row],[Date début de la Lactation 9]])</f>
        <v/>
      </c>
      <c r="BT77" t="str">
        <f t="shared" si="16"/>
        <v/>
      </c>
      <c r="CA77" t="str">
        <f>IF(OR(ISBLANK(BY77),ISBLANK(BZ77)),"",Tableau65[[#This Row],[Date fin de la lactation 10]]-Tableau65[[#This Row],[Date début de la Lactation 10]])</f>
        <v/>
      </c>
      <c r="CB77" t="str">
        <f t="shared" si="17"/>
        <v/>
      </c>
    </row>
    <row r="78" spans="1:80">
      <c r="A78" s="11" t="str">
        <f>IF(ISBLANK(Tableau2[[#This Row],[N° travail]]),"",Tableau2[[#This Row],[N° travail]])</f>
        <v/>
      </c>
      <c r="G78" s="11" t="str">
        <f>IF(OR(ISBLANK(E78),ISBLANK(F78)),"",Tableau65[[#This Row],[Date fin de la lactation]]-Tableau65[[#This Row],[Date début de la Lactation]])</f>
        <v/>
      </c>
      <c r="H78" s="11" t="str">
        <f t="shared" si="19"/>
        <v/>
      </c>
      <c r="O78" t="str">
        <f>IF(OR(ISBLANK(M78),ISBLANK(N78)),"",Tableau65[[#This Row],[Date fin de la lactation 2]]-Tableau65[[#This Row],[Date début de la Lactation 2]])</f>
        <v/>
      </c>
      <c r="P78" t="str">
        <f t="shared" si="10"/>
        <v/>
      </c>
      <c r="W78" t="str">
        <f>IF(OR(ISBLANK(U78),ISBLANK(V78)),"",Tableau65[[#This Row],[Date fin de la lactation 3]]-Tableau65[[#This Row],[Date début de la Lactation 3]])</f>
        <v/>
      </c>
      <c r="X78" t="str">
        <f t="shared" si="11"/>
        <v/>
      </c>
      <c r="AE78" t="str">
        <f>IF(OR(ISBLANK(AC78),ISBLANK(AD78)),"",Tableau65[[#This Row],[Date fin de la lactation 4]]-Tableau65[[#This Row],[Date début de la Lactation 4]])</f>
        <v/>
      </c>
      <c r="AF78" t="str">
        <f t="shared" si="12"/>
        <v/>
      </c>
      <c r="AM78" t="str">
        <f>IF(OR(ISBLANK(AK78),ISBLANK(AL78)),"",Tableau65[[#This Row],[Date fin de la Lactation 5]]-Tableau65[[#This Row],[Date début de la Lactation 5]])</f>
        <v/>
      </c>
      <c r="AN78" t="str">
        <f t="shared" si="18"/>
        <v/>
      </c>
      <c r="AU78" t="str">
        <f>IF(OR(ISBLANK(AS78),ISBLANK(AT78)),"",Tableau65[[#This Row],[Date fin de la lactation 6]]-Tableau65[[#This Row],[Date début de la Lactation 6]])</f>
        <v/>
      </c>
      <c r="AV78" t="str">
        <f t="shared" si="13"/>
        <v/>
      </c>
      <c r="BC78" t="str">
        <f>IF(OR(ISBLANK(BA78),ISBLANK(BB78)),"",Tableau65[[#This Row],[Date fin de la lactation 7]]-Tableau65[[#This Row],[Date début de la Lactation 7]])</f>
        <v/>
      </c>
      <c r="BD78" t="str">
        <f t="shared" si="14"/>
        <v/>
      </c>
      <c r="BK78" t="str">
        <f>IF(OR(ISBLANK(BI78),ISBLANK(BJ78)),"",Tableau65[[#This Row],[Date fin de la lactation 8]]-Tableau65[[#This Row],[Date début de la Lactation 8]])</f>
        <v/>
      </c>
      <c r="BL78" t="str">
        <f t="shared" si="15"/>
        <v/>
      </c>
      <c r="BS78" t="str">
        <f>IF(OR(ISBLANK(BQ78),ISBLANK(BR78)),"",Tableau65[[#This Row],[Date fin de la lactation 9]]-Tableau65[[#This Row],[Date début de la Lactation 9]])</f>
        <v/>
      </c>
      <c r="BT78" t="str">
        <f t="shared" si="16"/>
        <v/>
      </c>
      <c r="CA78" t="str">
        <f>IF(OR(ISBLANK(BY78),ISBLANK(BZ78)),"",Tableau65[[#This Row],[Date fin de la lactation 10]]-Tableau65[[#This Row],[Date début de la Lactation 10]])</f>
        <v/>
      </c>
      <c r="CB78" t="str">
        <f t="shared" si="17"/>
        <v/>
      </c>
    </row>
    <row r="79" spans="1:80">
      <c r="A79" s="11" t="str">
        <f>IF(ISBLANK(Tableau2[[#This Row],[N° travail]]),"",Tableau2[[#This Row],[N° travail]])</f>
        <v/>
      </c>
      <c r="G79" s="11" t="str">
        <f>IF(OR(ISBLANK(E79),ISBLANK(F79)),"",Tableau65[[#This Row],[Date fin de la lactation]]-Tableau65[[#This Row],[Date début de la Lactation]])</f>
        <v/>
      </c>
      <c r="H79" s="11" t="str">
        <f t="shared" si="19"/>
        <v/>
      </c>
      <c r="O79" t="str">
        <f>IF(OR(ISBLANK(M79),ISBLANK(N79)),"",Tableau65[[#This Row],[Date fin de la lactation 2]]-Tableau65[[#This Row],[Date début de la Lactation 2]])</f>
        <v/>
      </c>
      <c r="P79" t="str">
        <f t="shared" si="10"/>
        <v/>
      </c>
      <c r="W79" t="str">
        <f>IF(OR(ISBLANK(U79),ISBLANK(V79)),"",Tableau65[[#This Row],[Date fin de la lactation 3]]-Tableau65[[#This Row],[Date début de la Lactation 3]])</f>
        <v/>
      </c>
      <c r="X79" t="str">
        <f t="shared" si="11"/>
        <v/>
      </c>
      <c r="AE79" t="str">
        <f>IF(OR(ISBLANK(AC79),ISBLANK(AD79)),"",Tableau65[[#This Row],[Date fin de la lactation 4]]-Tableau65[[#This Row],[Date début de la Lactation 4]])</f>
        <v/>
      </c>
      <c r="AF79" t="str">
        <f t="shared" si="12"/>
        <v/>
      </c>
      <c r="AM79" t="str">
        <f>IF(OR(ISBLANK(AK79),ISBLANK(AL79)),"",Tableau65[[#This Row],[Date fin de la Lactation 5]]-Tableau65[[#This Row],[Date début de la Lactation 5]])</f>
        <v/>
      </c>
      <c r="AN79" t="str">
        <f t="shared" si="18"/>
        <v/>
      </c>
      <c r="AU79" t="str">
        <f>IF(OR(ISBLANK(AS79),ISBLANK(AT79)),"",Tableau65[[#This Row],[Date fin de la lactation 6]]-Tableau65[[#This Row],[Date début de la Lactation 6]])</f>
        <v/>
      </c>
      <c r="AV79" t="str">
        <f t="shared" si="13"/>
        <v/>
      </c>
      <c r="BC79" t="str">
        <f>IF(OR(ISBLANK(BA79),ISBLANK(BB79)),"",Tableau65[[#This Row],[Date fin de la lactation 7]]-Tableau65[[#This Row],[Date début de la Lactation 7]])</f>
        <v/>
      </c>
      <c r="BD79" t="str">
        <f t="shared" si="14"/>
        <v/>
      </c>
      <c r="BK79" t="str">
        <f>IF(OR(ISBLANK(BI79),ISBLANK(BJ79)),"",Tableau65[[#This Row],[Date fin de la lactation 8]]-Tableau65[[#This Row],[Date début de la Lactation 8]])</f>
        <v/>
      </c>
      <c r="BL79" t="str">
        <f t="shared" si="15"/>
        <v/>
      </c>
      <c r="BS79" t="str">
        <f>IF(OR(ISBLANK(BQ79),ISBLANK(BR79)),"",Tableau65[[#This Row],[Date fin de la lactation 9]]-Tableau65[[#This Row],[Date début de la Lactation 9]])</f>
        <v/>
      </c>
      <c r="BT79" t="str">
        <f t="shared" si="16"/>
        <v/>
      </c>
      <c r="CA79" t="str">
        <f>IF(OR(ISBLANK(BY79),ISBLANK(BZ79)),"",Tableau65[[#This Row],[Date fin de la lactation 10]]-Tableau65[[#This Row],[Date début de la Lactation 10]])</f>
        <v/>
      </c>
      <c r="CB79" t="str">
        <f t="shared" si="17"/>
        <v/>
      </c>
    </row>
    <row r="80" spans="1:80">
      <c r="A80" s="11" t="str">
        <f>IF(ISBLANK(Tableau2[[#This Row],[N° travail]]),"",Tableau2[[#This Row],[N° travail]])</f>
        <v/>
      </c>
      <c r="G80" s="11" t="str">
        <f>IF(OR(ISBLANK(E80),ISBLANK(F80)),"",Tableau65[[#This Row],[Date fin de la lactation]]-Tableau65[[#This Row],[Date début de la Lactation]])</f>
        <v/>
      </c>
      <c r="H80" s="11" t="str">
        <f t="shared" si="19"/>
        <v/>
      </c>
      <c r="O80" t="str">
        <f>IF(OR(ISBLANK(M80),ISBLANK(N80)),"",Tableau65[[#This Row],[Date fin de la lactation 2]]-Tableau65[[#This Row],[Date début de la Lactation 2]])</f>
        <v/>
      </c>
      <c r="P80" t="str">
        <f t="shared" si="10"/>
        <v/>
      </c>
      <c r="W80" t="str">
        <f>IF(OR(ISBLANK(U80),ISBLANK(V80)),"",Tableau65[[#This Row],[Date fin de la lactation 3]]-Tableau65[[#This Row],[Date début de la Lactation 3]])</f>
        <v/>
      </c>
      <c r="X80" t="str">
        <f t="shared" si="11"/>
        <v/>
      </c>
      <c r="AE80" t="str">
        <f>IF(OR(ISBLANK(AC80),ISBLANK(AD80)),"",Tableau65[[#This Row],[Date fin de la lactation 4]]-Tableau65[[#This Row],[Date début de la Lactation 4]])</f>
        <v/>
      </c>
      <c r="AF80" t="str">
        <f t="shared" si="12"/>
        <v/>
      </c>
      <c r="AM80" t="str">
        <f>IF(OR(ISBLANK(AK80),ISBLANK(AL80)),"",Tableau65[[#This Row],[Date fin de la Lactation 5]]-Tableau65[[#This Row],[Date début de la Lactation 5]])</f>
        <v/>
      </c>
      <c r="AN80" t="str">
        <f t="shared" si="18"/>
        <v/>
      </c>
      <c r="AU80" t="str">
        <f>IF(OR(ISBLANK(AS80),ISBLANK(AT80)),"",Tableau65[[#This Row],[Date fin de la lactation 6]]-Tableau65[[#This Row],[Date début de la Lactation 6]])</f>
        <v/>
      </c>
      <c r="AV80" t="str">
        <f t="shared" si="13"/>
        <v/>
      </c>
      <c r="BC80" t="str">
        <f>IF(OR(ISBLANK(BA80),ISBLANK(BB80)),"",Tableau65[[#This Row],[Date fin de la lactation 7]]-Tableau65[[#This Row],[Date début de la Lactation 7]])</f>
        <v/>
      </c>
      <c r="BD80" t="str">
        <f t="shared" si="14"/>
        <v/>
      </c>
      <c r="BK80" t="str">
        <f>IF(OR(ISBLANK(BI80),ISBLANK(BJ80)),"",Tableau65[[#This Row],[Date fin de la lactation 8]]-Tableau65[[#This Row],[Date début de la Lactation 8]])</f>
        <v/>
      </c>
      <c r="BL80" t="str">
        <f t="shared" si="15"/>
        <v/>
      </c>
      <c r="BS80" t="str">
        <f>IF(OR(ISBLANK(BQ80),ISBLANK(BR80)),"",Tableau65[[#This Row],[Date fin de la lactation 9]]-Tableau65[[#This Row],[Date début de la Lactation 9]])</f>
        <v/>
      </c>
      <c r="BT80" t="str">
        <f t="shared" si="16"/>
        <v/>
      </c>
      <c r="CA80" t="str">
        <f>IF(OR(ISBLANK(BY80),ISBLANK(BZ80)),"",Tableau65[[#This Row],[Date fin de la lactation 10]]-Tableau65[[#This Row],[Date début de la Lactation 10]])</f>
        <v/>
      </c>
      <c r="CB80" t="str">
        <f t="shared" si="17"/>
        <v/>
      </c>
    </row>
    <row r="81" spans="1:80">
      <c r="A81" s="11" t="str">
        <f>IF(ISBLANK(Tableau2[[#This Row],[N° travail]]),"",Tableau2[[#This Row],[N° travail]])</f>
        <v/>
      </c>
      <c r="G81" s="11" t="str">
        <f>IF(OR(ISBLANK(E81),ISBLANK(F81)),"",Tableau65[[#This Row],[Date fin de la lactation]]-Tableau65[[#This Row],[Date début de la Lactation]])</f>
        <v/>
      </c>
      <c r="H81" s="11" t="str">
        <f t="shared" si="19"/>
        <v/>
      </c>
      <c r="O81" t="str">
        <f>IF(OR(ISBLANK(M81),ISBLANK(N81)),"",Tableau65[[#This Row],[Date fin de la lactation 2]]-Tableau65[[#This Row],[Date début de la Lactation 2]])</f>
        <v/>
      </c>
      <c r="P81" t="str">
        <f t="shared" si="10"/>
        <v/>
      </c>
      <c r="W81" t="str">
        <f>IF(OR(ISBLANK(U81),ISBLANK(V81)),"",Tableau65[[#This Row],[Date fin de la lactation 3]]-Tableau65[[#This Row],[Date début de la Lactation 3]])</f>
        <v/>
      </c>
      <c r="X81" t="str">
        <f t="shared" si="11"/>
        <v/>
      </c>
      <c r="AE81" t="str">
        <f>IF(OR(ISBLANK(AC81),ISBLANK(AD81)),"",Tableau65[[#This Row],[Date fin de la lactation 4]]-Tableau65[[#This Row],[Date début de la Lactation 4]])</f>
        <v/>
      </c>
      <c r="AF81" t="str">
        <f t="shared" si="12"/>
        <v/>
      </c>
      <c r="AM81" t="str">
        <f>IF(OR(ISBLANK(AK81),ISBLANK(AL81)),"",Tableau65[[#This Row],[Date fin de la Lactation 5]]-Tableau65[[#This Row],[Date début de la Lactation 5]])</f>
        <v/>
      </c>
      <c r="AN81" t="str">
        <f t="shared" si="18"/>
        <v/>
      </c>
      <c r="AU81" t="str">
        <f>IF(OR(ISBLANK(AS81),ISBLANK(AT81)),"",Tableau65[[#This Row],[Date fin de la lactation 6]]-Tableau65[[#This Row],[Date début de la Lactation 6]])</f>
        <v/>
      </c>
      <c r="AV81" t="str">
        <f t="shared" si="13"/>
        <v/>
      </c>
      <c r="BC81" t="str">
        <f>IF(OR(ISBLANK(BA81),ISBLANK(BB81)),"",Tableau65[[#This Row],[Date fin de la lactation 7]]-Tableau65[[#This Row],[Date début de la Lactation 7]])</f>
        <v/>
      </c>
      <c r="BD81" t="str">
        <f t="shared" si="14"/>
        <v/>
      </c>
      <c r="BK81" t="str">
        <f>IF(OR(ISBLANK(BI81),ISBLANK(BJ81)),"",Tableau65[[#This Row],[Date fin de la lactation 8]]-Tableau65[[#This Row],[Date début de la Lactation 8]])</f>
        <v/>
      </c>
      <c r="BL81" t="str">
        <f t="shared" si="15"/>
        <v/>
      </c>
      <c r="BS81" t="str">
        <f>IF(OR(ISBLANK(BQ81),ISBLANK(BR81)),"",Tableau65[[#This Row],[Date fin de la lactation 9]]-Tableau65[[#This Row],[Date début de la Lactation 9]])</f>
        <v/>
      </c>
      <c r="BT81" t="str">
        <f t="shared" si="16"/>
        <v/>
      </c>
      <c r="CA81" t="str">
        <f>IF(OR(ISBLANK(BY81),ISBLANK(BZ81)),"",Tableau65[[#This Row],[Date fin de la lactation 10]]-Tableau65[[#This Row],[Date début de la Lactation 10]])</f>
        <v/>
      </c>
      <c r="CB81" t="str">
        <f t="shared" si="17"/>
        <v/>
      </c>
    </row>
    <row r="82" spans="1:80">
      <c r="A82" s="11" t="str">
        <f>IF(ISBLANK(Tableau2[[#This Row],[N° travail]]),"",Tableau2[[#This Row],[N° travail]])</f>
        <v/>
      </c>
      <c r="G82" s="11" t="str">
        <f>IF(OR(ISBLANK(E82),ISBLANK(F82)),"",Tableau65[[#This Row],[Date fin de la lactation]]-Tableau65[[#This Row],[Date début de la Lactation]])</f>
        <v/>
      </c>
      <c r="H82" s="11" t="str">
        <f t="shared" si="19"/>
        <v/>
      </c>
      <c r="O82" t="str">
        <f>IF(OR(ISBLANK(M82),ISBLANK(N82)),"",Tableau65[[#This Row],[Date fin de la lactation 2]]-Tableau65[[#This Row],[Date début de la Lactation 2]])</f>
        <v/>
      </c>
      <c r="P82" t="str">
        <f t="shared" si="10"/>
        <v/>
      </c>
      <c r="W82" t="str">
        <f>IF(OR(ISBLANK(U82),ISBLANK(V82)),"",Tableau65[[#This Row],[Date fin de la lactation 3]]-Tableau65[[#This Row],[Date début de la Lactation 3]])</f>
        <v/>
      </c>
      <c r="X82" t="str">
        <f t="shared" si="11"/>
        <v/>
      </c>
      <c r="AE82" t="str">
        <f>IF(OR(ISBLANK(AC82),ISBLANK(AD82)),"",Tableau65[[#This Row],[Date fin de la lactation 4]]-Tableau65[[#This Row],[Date début de la Lactation 4]])</f>
        <v/>
      </c>
      <c r="AF82" t="str">
        <f t="shared" si="12"/>
        <v/>
      </c>
      <c r="AM82" t="str">
        <f>IF(OR(ISBLANK(AK82),ISBLANK(AL82)),"",Tableau65[[#This Row],[Date fin de la Lactation 5]]-Tableau65[[#This Row],[Date début de la Lactation 5]])</f>
        <v/>
      </c>
      <c r="AN82" t="str">
        <f t="shared" si="18"/>
        <v/>
      </c>
      <c r="AU82" t="str">
        <f>IF(OR(ISBLANK(AS82),ISBLANK(AT82)),"",Tableau65[[#This Row],[Date fin de la lactation 6]]-Tableau65[[#This Row],[Date début de la Lactation 6]])</f>
        <v/>
      </c>
      <c r="AV82" t="str">
        <f t="shared" si="13"/>
        <v/>
      </c>
      <c r="BC82" t="str">
        <f>IF(OR(ISBLANK(BA82),ISBLANK(BB82)),"",Tableau65[[#This Row],[Date fin de la lactation 7]]-Tableau65[[#This Row],[Date début de la Lactation 7]])</f>
        <v/>
      </c>
      <c r="BD82" t="str">
        <f t="shared" si="14"/>
        <v/>
      </c>
      <c r="BK82" t="str">
        <f>IF(OR(ISBLANK(BI82),ISBLANK(BJ82)),"",Tableau65[[#This Row],[Date fin de la lactation 8]]-Tableau65[[#This Row],[Date début de la Lactation 8]])</f>
        <v/>
      </c>
      <c r="BL82" t="str">
        <f t="shared" si="15"/>
        <v/>
      </c>
      <c r="BS82" t="str">
        <f>IF(OR(ISBLANK(BQ82),ISBLANK(BR82)),"",Tableau65[[#This Row],[Date fin de la lactation 9]]-Tableau65[[#This Row],[Date début de la Lactation 9]])</f>
        <v/>
      </c>
      <c r="BT82" t="str">
        <f t="shared" si="16"/>
        <v/>
      </c>
      <c r="CA82" t="str">
        <f>IF(OR(ISBLANK(BY82),ISBLANK(BZ82)),"",Tableau65[[#This Row],[Date fin de la lactation 10]]-Tableau65[[#This Row],[Date début de la Lactation 10]])</f>
        <v/>
      </c>
      <c r="CB82" t="str">
        <f t="shared" si="17"/>
        <v/>
      </c>
    </row>
    <row r="83" spans="1:80">
      <c r="A83" s="11" t="str">
        <f>IF(ISBLANK(Tableau2[[#This Row],[N° travail]]),"",Tableau2[[#This Row],[N° travail]])</f>
        <v/>
      </c>
      <c r="G83" s="11" t="str">
        <f>IF(OR(ISBLANK(E83),ISBLANK(F83)),"",Tableau65[[#This Row],[Date fin de la lactation]]-Tableau65[[#This Row],[Date début de la Lactation]])</f>
        <v/>
      </c>
      <c r="H83" s="11" t="str">
        <f t="shared" si="19"/>
        <v/>
      </c>
      <c r="O83" t="str">
        <f>IF(OR(ISBLANK(M83),ISBLANK(N83)),"",Tableau65[[#This Row],[Date fin de la lactation 2]]-Tableau65[[#This Row],[Date début de la Lactation 2]])</f>
        <v/>
      </c>
      <c r="P83" t="str">
        <f t="shared" si="10"/>
        <v/>
      </c>
      <c r="W83" t="str">
        <f>IF(OR(ISBLANK(U83),ISBLANK(V83)),"",Tableau65[[#This Row],[Date fin de la lactation 3]]-Tableau65[[#This Row],[Date début de la Lactation 3]])</f>
        <v/>
      </c>
      <c r="X83" t="str">
        <f t="shared" si="11"/>
        <v/>
      </c>
      <c r="AE83" t="str">
        <f>IF(OR(ISBLANK(AC83),ISBLANK(AD83)),"",Tableau65[[#This Row],[Date fin de la lactation 4]]-Tableau65[[#This Row],[Date début de la Lactation 4]])</f>
        <v/>
      </c>
      <c r="AF83" t="str">
        <f t="shared" si="12"/>
        <v/>
      </c>
      <c r="AM83" t="str">
        <f>IF(OR(ISBLANK(AK83),ISBLANK(AL83)),"",Tableau65[[#This Row],[Date fin de la Lactation 5]]-Tableau65[[#This Row],[Date début de la Lactation 5]])</f>
        <v/>
      </c>
      <c r="AN83" t="str">
        <f t="shared" si="18"/>
        <v/>
      </c>
      <c r="AU83" t="str">
        <f>IF(OR(ISBLANK(AS83),ISBLANK(AT83)),"",Tableau65[[#This Row],[Date fin de la lactation 6]]-Tableau65[[#This Row],[Date début de la Lactation 6]])</f>
        <v/>
      </c>
      <c r="AV83" t="str">
        <f t="shared" si="13"/>
        <v/>
      </c>
      <c r="BC83" t="str">
        <f>IF(OR(ISBLANK(BA83),ISBLANK(BB83)),"",Tableau65[[#This Row],[Date fin de la lactation 7]]-Tableau65[[#This Row],[Date début de la Lactation 7]])</f>
        <v/>
      </c>
      <c r="BD83" t="str">
        <f t="shared" si="14"/>
        <v/>
      </c>
      <c r="BK83" t="str">
        <f>IF(OR(ISBLANK(BI83),ISBLANK(BJ83)),"",Tableau65[[#This Row],[Date fin de la lactation 8]]-Tableau65[[#This Row],[Date début de la Lactation 8]])</f>
        <v/>
      </c>
      <c r="BL83" t="str">
        <f t="shared" si="15"/>
        <v/>
      </c>
      <c r="BS83" t="str">
        <f>IF(OR(ISBLANK(BQ83),ISBLANK(BR83)),"",Tableau65[[#This Row],[Date fin de la lactation 9]]-Tableau65[[#This Row],[Date début de la Lactation 9]])</f>
        <v/>
      </c>
      <c r="BT83" t="str">
        <f t="shared" si="16"/>
        <v/>
      </c>
      <c r="CA83" t="str">
        <f>IF(OR(ISBLANK(BY83),ISBLANK(BZ83)),"",Tableau65[[#This Row],[Date fin de la lactation 10]]-Tableau65[[#This Row],[Date début de la Lactation 10]])</f>
        <v/>
      </c>
      <c r="CB83" t="str">
        <f t="shared" si="17"/>
        <v/>
      </c>
    </row>
    <row r="84" spans="1:80">
      <c r="A84" s="11" t="str">
        <f>IF(ISBLANK(Tableau2[[#This Row],[N° travail]]),"",Tableau2[[#This Row],[N° travail]])</f>
        <v/>
      </c>
      <c r="G84" s="11" t="str">
        <f>IF(OR(ISBLANK(E84),ISBLANK(F84)),"",Tableau65[[#This Row],[Date fin de la lactation]]-Tableau65[[#This Row],[Date début de la Lactation]])</f>
        <v/>
      </c>
      <c r="H84" s="11" t="str">
        <f t="shared" si="19"/>
        <v/>
      </c>
      <c r="O84" t="str">
        <f>IF(OR(ISBLANK(M84),ISBLANK(N84)),"",Tableau65[[#This Row],[Date fin de la lactation 2]]-Tableau65[[#This Row],[Date début de la Lactation 2]])</f>
        <v/>
      </c>
      <c r="P84" t="str">
        <f t="shared" si="10"/>
        <v/>
      </c>
      <c r="W84" t="str">
        <f>IF(OR(ISBLANK(U84),ISBLANK(V84)),"",Tableau65[[#This Row],[Date fin de la lactation 3]]-Tableau65[[#This Row],[Date début de la Lactation 3]])</f>
        <v/>
      </c>
      <c r="X84" t="str">
        <f t="shared" si="11"/>
        <v/>
      </c>
      <c r="AE84" t="str">
        <f>IF(OR(ISBLANK(AC84),ISBLANK(AD84)),"",Tableau65[[#This Row],[Date fin de la lactation 4]]-Tableau65[[#This Row],[Date début de la Lactation 4]])</f>
        <v/>
      </c>
      <c r="AF84" t="str">
        <f t="shared" si="12"/>
        <v/>
      </c>
      <c r="AM84" t="str">
        <f>IF(OR(ISBLANK(AK84),ISBLANK(AL84)),"",Tableau65[[#This Row],[Date fin de la Lactation 5]]-Tableau65[[#This Row],[Date début de la Lactation 5]])</f>
        <v/>
      </c>
      <c r="AN84" t="str">
        <f t="shared" si="18"/>
        <v/>
      </c>
      <c r="AU84" t="str">
        <f>IF(OR(ISBLANK(AS84),ISBLANK(AT84)),"",Tableau65[[#This Row],[Date fin de la lactation 6]]-Tableau65[[#This Row],[Date début de la Lactation 6]])</f>
        <v/>
      </c>
      <c r="AV84" t="str">
        <f t="shared" si="13"/>
        <v/>
      </c>
      <c r="BC84" t="str">
        <f>IF(OR(ISBLANK(BA84),ISBLANK(BB84)),"",Tableau65[[#This Row],[Date fin de la lactation 7]]-Tableau65[[#This Row],[Date début de la Lactation 7]])</f>
        <v/>
      </c>
      <c r="BD84" t="str">
        <f t="shared" si="14"/>
        <v/>
      </c>
      <c r="BK84" t="str">
        <f>IF(OR(ISBLANK(BI84),ISBLANK(BJ84)),"",Tableau65[[#This Row],[Date fin de la lactation 8]]-Tableau65[[#This Row],[Date début de la Lactation 8]])</f>
        <v/>
      </c>
      <c r="BL84" t="str">
        <f t="shared" si="15"/>
        <v/>
      </c>
      <c r="BS84" t="str">
        <f>IF(OR(ISBLANK(BQ84),ISBLANK(BR84)),"",Tableau65[[#This Row],[Date fin de la lactation 9]]-Tableau65[[#This Row],[Date début de la Lactation 9]])</f>
        <v/>
      </c>
      <c r="BT84" t="str">
        <f t="shared" si="16"/>
        <v/>
      </c>
      <c r="CA84" t="str">
        <f>IF(OR(ISBLANK(BY84),ISBLANK(BZ84)),"",Tableau65[[#This Row],[Date fin de la lactation 10]]-Tableau65[[#This Row],[Date début de la Lactation 10]])</f>
        <v/>
      </c>
      <c r="CB84" t="str">
        <f t="shared" si="17"/>
        <v/>
      </c>
    </row>
    <row r="85" spans="1:80">
      <c r="A85" s="11" t="str">
        <f>IF(ISBLANK(Tableau2[[#This Row],[N° travail]]),"",Tableau2[[#This Row],[N° travail]])</f>
        <v/>
      </c>
      <c r="G85" s="11" t="str">
        <f>IF(OR(ISBLANK(E85),ISBLANK(F85)),"",Tableau65[[#This Row],[Date fin de la lactation]]-Tableau65[[#This Row],[Date début de la Lactation]])</f>
        <v/>
      </c>
      <c r="H85" s="11" t="str">
        <f t="shared" si="19"/>
        <v/>
      </c>
      <c r="O85" t="str">
        <f>IF(OR(ISBLANK(M85),ISBLANK(N85)),"",Tableau65[[#This Row],[Date fin de la lactation 2]]-Tableau65[[#This Row],[Date début de la Lactation 2]])</f>
        <v/>
      </c>
      <c r="P85" t="str">
        <f t="shared" si="10"/>
        <v/>
      </c>
      <c r="W85" t="str">
        <f>IF(OR(ISBLANK(U85),ISBLANK(V85)),"",Tableau65[[#This Row],[Date fin de la lactation 3]]-Tableau65[[#This Row],[Date début de la Lactation 3]])</f>
        <v/>
      </c>
      <c r="X85" t="str">
        <f t="shared" si="11"/>
        <v/>
      </c>
      <c r="AE85" t="str">
        <f>IF(OR(ISBLANK(AC85),ISBLANK(AD85)),"",Tableau65[[#This Row],[Date fin de la lactation 4]]-Tableau65[[#This Row],[Date début de la Lactation 4]])</f>
        <v/>
      </c>
      <c r="AF85" t="str">
        <f t="shared" si="12"/>
        <v/>
      </c>
      <c r="AM85" t="str">
        <f>IF(OR(ISBLANK(AK85),ISBLANK(AL85)),"",Tableau65[[#This Row],[Date fin de la Lactation 5]]-Tableau65[[#This Row],[Date début de la Lactation 5]])</f>
        <v/>
      </c>
      <c r="AN85" t="str">
        <f t="shared" si="18"/>
        <v/>
      </c>
      <c r="AU85" t="str">
        <f>IF(OR(ISBLANK(AS85),ISBLANK(AT85)),"",Tableau65[[#This Row],[Date fin de la lactation 6]]-Tableau65[[#This Row],[Date début de la Lactation 6]])</f>
        <v/>
      </c>
      <c r="AV85" t="str">
        <f t="shared" si="13"/>
        <v/>
      </c>
      <c r="BC85" t="str">
        <f>IF(OR(ISBLANK(BA85),ISBLANK(BB85)),"",Tableau65[[#This Row],[Date fin de la lactation 7]]-Tableau65[[#This Row],[Date début de la Lactation 7]])</f>
        <v/>
      </c>
      <c r="BD85" t="str">
        <f t="shared" si="14"/>
        <v/>
      </c>
      <c r="BK85" t="str">
        <f>IF(OR(ISBLANK(BI85),ISBLANK(BJ85)),"",Tableau65[[#This Row],[Date fin de la lactation 8]]-Tableau65[[#This Row],[Date début de la Lactation 8]])</f>
        <v/>
      </c>
      <c r="BL85" t="str">
        <f t="shared" si="15"/>
        <v/>
      </c>
      <c r="BS85" t="str">
        <f>IF(OR(ISBLANK(BQ85),ISBLANK(BR85)),"",Tableau65[[#This Row],[Date fin de la lactation 9]]-Tableau65[[#This Row],[Date début de la Lactation 9]])</f>
        <v/>
      </c>
      <c r="BT85" t="str">
        <f t="shared" si="16"/>
        <v/>
      </c>
      <c r="CA85" t="str">
        <f>IF(OR(ISBLANK(BY85),ISBLANK(BZ85)),"",Tableau65[[#This Row],[Date fin de la lactation 10]]-Tableau65[[#This Row],[Date début de la Lactation 10]])</f>
        <v/>
      </c>
      <c r="CB85" t="str">
        <f t="shared" si="17"/>
        <v/>
      </c>
    </row>
    <row r="86" spans="1:80">
      <c r="A86" s="11" t="str">
        <f>IF(ISBLANK(Tableau2[[#This Row],[N° travail]]),"",Tableau2[[#This Row],[N° travail]])</f>
        <v/>
      </c>
      <c r="G86" s="11" t="str">
        <f>IF(OR(ISBLANK(E86),ISBLANK(F86)),"",Tableau65[[#This Row],[Date fin de la lactation]]-Tableau65[[#This Row],[Date début de la Lactation]])</f>
        <v/>
      </c>
      <c r="H86" s="11" t="str">
        <f t="shared" si="19"/>
        <v/>
      </c>
      <c r="O86" t="str">
        <f>IF(OR(ISBLANK(M86),ISBLANK(N86)),"",Tableau65[[#This Row],[Date fin de la lactation 2]]-Tableau65[[#This Row],[Date début de la Lactation 2]])</f>
        <v/>
      </c>
      <c r="P86" t="str">
        <f t="shared" si="10"/>
        <v/>
      </c>
      <c r="W86" t="str">
        <f>IF(OR(ISBLANK(U86),ISBLANK(V86)),"",Tableau65[[#This Row],[Date fin de la lactation 3]]-Tableau65[[#This Row],[Date début de la Lactation 3]])</f>
        <v/>
      </c>
      <c r="X86" t="str">
        <f t="shared" si="11"/>
        <v/>
      </c>
      <c r="AE86" t="str">
        <f>IF(OR(ISBLANK(AC86),ISBLANK(AD86)),"",Tableau65[[#This Row],[Date fin de la lactation 4]]-Tableau65[[#This Row],[Date début de la Lactation 4]])</f>
        <v/>
      </c>
      <c r="AF86" t="str">
        <f t="shared" si="12"/>
        <v/>
      </c>
      <c r="AM86" t="str">
        <f>IF(OR(ISBLANK(AK86),ISBLANK(AL86)),"",Tableau65[[#This Row],[Date fin de la Lactation 5]]-Tableau65[[#This Row],[Date début de la Lactation 5]])</f>
        <v/>
      </c>
      <c r="AN86" t="str">
        <f t="shared" si="18"/>
        <v/>
      </c>
      <c r="AU86" t="str">
        <f>IF(OR(ISBLANK(AS86),ISBLANK(AT86)),"",Tableau65[[#This Row],[Date fin de la lactation 6]]-Tableau65[[#This Row],[Date début de la Lactation 6]])</f>
        <v/>
      </c>
      <c r="AV86" t="str">
        <f t="shared" si="13"/>
        <v/>
      </c>
      <c r="BC86" t="str">
        <f>IF(OR(ISBLANK(BA86),ISBLANK(BB86)),"",Tableau65[[#This Row],[Date fin de la lactation 7]]-Tableau65[[#This Row],[Date début de la Lactation 7]])</f>
        <v/>
      </c>
      <c r="BD86" t="str">
        <f t="shared" si="14"/>
        <v/>
      </c>
      <c r="BK86" t="str">
        <f>IF(OR(ISBLANK(BI86),ISBLANK(BJ86)),"",Tableau65[[#This Row],[Date fin de la lactation 8]]-Tableau65[[#This Row],[Date début de la Lactation 8]])</f>
        <v/>
      </c>
      <c r="BL86" t="str">
        <f t="shared" si="15"/>
        <v/>
      </c>
      <c r="BS86" t="str">
        <f>IF(OR(ISBLANK(BQ86),ISBLANK(BR86)),"",Tableau65[[#This Row],[Date fin de la lactation 9]]-Tableau65[[#This Row],[Date début de la Lactation 9]])</f>
        <v/>
      </c>
      <c r="BT86" t="str">
        <f t="shared" si="16"/>
        <v/>
      </c>
      <c r="CA86" t="str">
        <f>IF(OR(ISBLANK(BY86),ISBLANK(BZ86)),"",Tableau65[[#This Row],[Date fin de la lactation 10]]-Tableau65[[#This Row],[Date début de la Lactation 10]])</f>
        <v/>
      </c>
      <c r="CB86" t="str">
        <f t="shared" si="17"/>
        <v/>
      </c>
    </row>
    <row r="87" spans="1:80">
      <c r="A87" s="11" t="str">
        <f>IF(ISBLANK(Tableau2[[#This Row],[N° travail]]),"",Tableau2[[#This Row],[N° travail]])</f>
        <v/>
      </c>
      <c r="G87" s="11" t="str">
        <f>IF(OR(ISBLANK(E87),ISBLANK(F87)),"",Tableau65[[#This Row],[Date fin de la lactation]]-Tableau65[[#This Row],[Date début de la Lactation]])</f>
        <v/>
      </c>
      <c r="H87" s="11" t="str">
        <f t="shared" si="19"/>
        <v/>
      </c>
      <c r="O87" t="str">
        <f>IF(OR(ISBLANK(M87),ISBLANK(N87)),"",Tableau65[[#This Row],[Date fin de la lactation 2]]-Tableau65[[#This Row],[Date début de la Lactation 2]])</f>
        <v/>
      </c>
      <c r="P87" t="str">
        <f t="shared" si="10"/>
        <v/>
      </c>
      <c r="W87" t="str">
        <f>IF(OR(ISBLANK(U87),ISBLANK(V87)),"",Tableau65[[#This Row],[Date fin de la lactation 3]]-Tableau65[[#This Row],[Date début de la Lactation 3]])</f>
        <v/>
      </c>
      <c r="X87" t="str">
        <f t="shared" si="11"/>
        <v/>
      </c>
      <c r="AE87" t="str">
        <f>IF(OR(ISBLANK(AC87),ISBLANK(AD87)),"",Tableau65[[#This Row],[Date fin de la lactation 4]]-Tableau65[[#This Row],[Date début de la Lactation 4]])</f>
        <v/>
      </c>
      <c r="AF87" t="str">
        <f t="shared" si="12"/>
        <v/>
      </c>
      <c r="AM87" t="str">
        <f>IF(OR(ISBLANK(AK87),ISBLANK(AL87)),"",Tableau65[[#This Row],[Date fin de la Lactation 5]]-Tableau65[[#This Row],[Date début de la Lactation 5]])</f>
        <v/>
      </c>
      <c r="AN87" t="str">
        <f t="shared" si="18"/>
        <v/>
      </c>
      <c r="AU87" t="str">
        <f>IF(OR(ISBLANK(AS87),ISBLANK(AT87)),"",Tableau65[[#This Row],[Date fin de la lactation 6]]-Tableau65[[#This Row],[Date début de la Lactation 6]])</f>
        <v/>
      </c>
      <c r="AV87" t="str">
        <f t="shared" si="13"/>
        <v/>
      </c>
      <c r="BC87" t="str">
        <f>IF(OR(ISBLANK(BA87),ISBLANK(BB87)),"",Tableau65[[#This Row],[Date fin de la lactation 7]]-Tableau65[[#This Row],[Date début de la Lactation 7]])</f>
        <v/>
      </c>
      <c r="BD87" t="str">
        <f t="shared" si="14"/>
        <v/>
      </c>
      <c r="BK87" t="str">
        <f>IF(OR(ISBLANK(BI87),ISBLANK(BJ87)),"",Tableau65[[#This Row],[Date fin de la lactation 8]]-Tableau65[[#This Row],[Date début de la Lactation 8]])</f>
        <v/>
      </c>
      <c r="BL87" t="str">
        <f t="shared" si="15"/>
        <v/>
      </c>
      <c r="BS87" t="str">
        <f>IF(OR(ISBLANK(BQ87),ISBLANK(BR87)),"",Tableau65[[#This Row],[Date fin de la lactation 9]]-Tableau65[[#This Row],[Date début de la Lactation 9]])</f>
        <v/>
      </c>
      <c r="BT87" t="str">
        <f t="shared" si="16"/>
        <v/>
      </c>
      <c r="CA87" t="str">
        <f>IF(OR(ISBLANK(BY87),ISBLANK(BZ87)),"",Tableau65[[#This Row],[Date fin de la lactation 10]]-Tableau65[[#This Row],[Date début de la Lactation 10]])</f>
        <v/>
      </c>
      <c r="CB87" t="str">
        <f t="shared" si="17"/>
        <v/>
      </c>
    </row>
    <row r="88" spans="1:80">
      <c r="A88" s="11" t="str">
        <f>IF(ISBLANK(Tableau2[[#This Row],[N° travail]]),"",Tableau2[[#This Row],[N° travail]])</f>
        <v/>
      </c>
      <c r="G88" s="11" t="str">
        <f>IF(OR(ISBLANK(E88),ISBLANK(F88)),"",Tableau65[[#This Row],[Date fin de la lactation]]-Tableau65[[#This Row],[Date début de la Lactation]])</f>
        <v/>
      </c>
      <c r="H88" s="11" t="str">
        <f t="shared" si="19"/>
        <v/>
      </c>
      <c r="O88" t="str">
        <f>IF(OR(ISBLANK(M88),ISBLANK(N88)),"",Tableau65[[#This Row],[Date fin de la lactation 2]]-Tableau65[[#This Row],[Date début de la Lactation 2]])</f>
        <v/>
      </c>
      <c r="P88" t="str">
        <f t="shared" si="10"/>
        <v/>
      </c>
      <c r="W88" t="str">
        <f>IF(OR(ISBLANK(U88),ISBLANK(V88)),"",Tableau65[[#This Row],[Date fin de la lactation 3]]-Tableau65[[#This Row],[Date début de la Lactation 3]])</f>
        <v/>
      </c>
      <c r="X88" t="str">
        <f t="shared" si="11"/>
        <v/>
      </c>
      <c r="AE88" t="str">
        <f>IF(OR(ISBLANK(AC88),ISBLANK(AD88)),"",Tableau65[[#This Row],[Date fin de la lactation 4]]-Tableau65[[#This Row],[Date début de la Lactation 4]])</f>
        <v/>
      </c>
      <c r="AF88" t="str">
        <f t="shared" si="12"/>
        <v/>
      </c>
      <c r="AM88" t="str">
        <f>IF(OR(ISBLANK(AK88),ISBLANK(AL88)),"",Tableau65[[#This Row],[Date fin de la Lactation 5]]-Tableau65[[#This Row],[Date début de la Lactation 5]])</f>
        <v/>
      </c>
      <c r="AN88" t="str">
        <f t="shared" si="18"/>
        <v/>
      </c>
      <c r="AU88" t="str">
        <f>IF(OR(ISBLANK(AS88),ISBLANK(AT88)),"",Tableau65[[#This Row],[Date fin de la lactation 6]]-Tableau65[[#This Row],[Date début de la Lactation 6]])</f>
        <v/>
      </c>
      <c r="AV88" t="str">
        <f t="shared" si="13"/>
        <v/>
      </c>
      <c r="BC88" t="str">
        <f>IF(OR(ISBLANK(BA88),ISBLANK(BB88)),"",Tableau65[[#This Row],[Date fin de la lactation 7]]-Tableau65[[#This Row],[Date début de la Lactation 7]])</f>
        <v/>
      </c>
      <c r="BD88" t="str">
        <f t="shared" si="14"/>
        <v/>
      </c>
      <c r="BK88" t="str">
        <f>IF(OR(ISBLANK(BI88),ISBLANK(BJ88)),"",Tableau65[[#This Row],[Date fin de la lactation 8]]-Tableau65[[#This Row],[Date début de la Lactation 8]])</f>
        <v/>
      </c>
      <c r="BL88" t="str">
        <f t="shared" si="15"/>
        <v/>
      </c>
      <c r="BS88" t="str">
        <f>IF(OR(ISBLANK(BQ88),ISBLANK(BR88)),"",Tableau65[[#This Row],[Date fin de la lactation 9]]-Tableau65[[#This Row],[Date début de la Lactation 9]])</f>
        <v/>
      </c>
      <c r="BT88" t="str">
        <f t="shared" si="16"/>
        <v/>
      </c>
      <c r="CA88" t="str">
        <f>IF(OR(ISBLANK(BY88),ISBLANK(BZ88)),"",Tableau65[[#This Row],[Date fin de la lactation 10]]-Tableau65[[#This Row],[Date début de la Lactation 10]])</f>
        <v/>
      </c>
      <c r="CB88" t="str">
        <f t="shared" si="17"/>
        <v/>
      </c>
    </row>
    <row r="89" spans="1:80">
      <c r="A89" s="11" t="str">
        <f>IF(ISBLANK(Tableau2[[#This Row],[N° travail]]),"",Tableau2[[#This Row],[N° travail]])</f>
        <v/>
      </c>
      <c r="G89" s="11" t="str">
        <f>IF(OR(ISBLANK(E89),ISBLANK(F89)),"",Tableau65[[#This Row],[Date fin de la lactation]]-Tableau65[[#This Row],[Date début de la Lactation]])</f>
        <v/>
      </c>
      <c r="H89" s="11" t="str">
        <f t="shared" si="19"/>
        <v/>
      </c>
      <c r="O89" t="str">
        <f>IF(OR(ISBLANK(M89),ISBLANK(N89)),"",Tableau65[[#This Row],[Date fin de la lactation 2]]-Tableau65[[#This Row],[Date début de la Lactation 2]])</f>
        <v/>
      </c>
      <c r="P89" t="str">
        <f t="shared" si="10"/>
        <v/>
      </c>
      <c r="W89" t="str">
        <f>IF(OR(ISBLANK(U89),ISBLANK(V89)),"",Tableau65[[#This Row],[Date fin de la lactation 3]]-Tableau65[[#This Row],[Date début de la Lactation 3]])</f>
        <v/>
      </c>
      <c r="X89" t="str">
        <f t="shared" si="11"/>
        <v/>
      </c>
      <c r="AE89" t="str">
        <f>IF(OR(ISBLANK(AC89),ISBLANK(AD89)),"",Tableau65[[#This Row],[Date fin de la lactation 4]]-Tableau65[[#This Row],[Date début de la Lactation 4]])</f>
        <v/>
      </c>
      <c r="AF89" t="str">
        <f t="shared" si="12"/>
        <v/>
      </c>
      <c r="AM89" t="str">
        <f>IF(OR(ISBLANK(AK89),ISBLANK(AL89)),"",Tableau65[[#This Row],[Date fin de la Lactation 5]]-Tableau65[[#This Row],[Date début de la Lactation 5]])</f>
        <v/>
      </c>
      <c r="AN89" t="str">
        <f t="shared" si="18"/>
        <v/>
      </c>
      <c r="AU89" t="str">
        <f>IF(OR(ISBLANK(AS89),ISBLANK(AT89)),"",Tableau65[[#This Row],[Date fin de la lactation 6]]-Tableau65[[#This Row],[Date début de la Lactation 6]])</f>
        <v/>
      </c>
      <c r="AV89" t="str">
        <f t="shared" si="13"/>
        <v/>
      </c>
      <c r="BC89" t="str">
        <f>IF(OR(ISBLANK(BA89),ISBLANK(BB89)),"",Tableau65[[#This Row],[Date fin de la lactation 7]]-Tableau65[[#This Row],[Date début de la Lactation 7]])</f>
        <v/>
      </c>
      <c r="BD89" t="str">
        <f t="shared" si="14"/>
        <v/>
      </c>
      <c r="BK89" t="str">
        <f>IF(OR(ISBLANK(BI89),ISBLANK(BJ89)),"",Tableau65[[#This Row],[Date fin de la lactation 8]]-Tableau65[[#This Row],[Date début de la Lactation 8]])</f>
        <v/>
      </c>
      <c r="BL89" t="str">
        <f t="shared" si="15"/>
        <v/>
      </c>
      <c r="BS89" t="str">
        <f>IF(OR(ISBLANK(BQ89),ISBLANK(BR89)),"",Tableau65[[#This Row],[Date fin de la lactation 9]]-Tableau65[[#This Row],[Date début de la Lactation 9]])</f>
        <v/>
      </c>
      <c r="BT89" t="str">
        <f t="shared" si="16"/>
        <v/>
      </c>
      <c r="CA89" t="str">
        <f>IF(OR(ISBLANK(BY89),ISBLANK(BZ89)),"",Tableau65[[#This Row],[Date fin de la lactation 10]]-Tableau65[[#This Row],[Date début de la Lactation 10]])</f>
        <v/>
      </c>
      <c r="CB89" t="str">
        <f t="shared" si="17"/>
        <v/>
      </c>
    </row>
    <row r="90" spans="1:80">
      <c r="A90" s="11" t="str">
        <f>IF(ISBLANK(Tableau2[[#This Row],[N° travail]]),"",Tableau2[[#This Row],[N° travail]])</f>
        <v/>
      </c>
      <c r="G90" s="11" t="str">
        <f>IF(OR(ISBLANK(E90),ISBLANK(F90)),"",Tableau65[[#This Row],[Date fin de la lactation]]-Tableau65[[#This Row],[Date début de la Lactation]])</f>
        <v/>
      </c>
      <c r="H90" s="11" t="str">
        <f t="shared" si="19"/>
        <v/>
      </c>
      <c r="O90" t="str">
        <f>IF(OR(ISBLANK(M90),ISBLANK(N90)),"",Tableau65[[#This Row],[Date fin de la lactation 2]]-Tableau65[[#This Row],[Date début de la Lactation 2]])</f>
        <v/>
      </c>
      <c r="P90" t="str">
        <f t="shared" si="10"/>
        <v/>
      </c>
      <c r="W90" t="str">
        <f>IF(OR(ISBLANK(U90),ISBLANK(V90)),"",Tableau65[[#This Row],[Date fin de la lactation 3]]-Tableau65[[#This Row],[Date début de la Lactation 3]])</f>
        <v/>
      </c>
      <c r="X90" t="str">
        <f t="shared" si="11"/>
        <v/>
      </c>
      <c r="AE90" t="str">
        <f>IF(OR(ISBLANK(AC90),ISBLANK(AD90)),"",Tableau65[[#This Row],[Date fin de la lactation 4]]-Tableau65[[#This Row],[Date début de la Lactation 4]])</f>
        <v/>
      </c>
      <c r="AF90" t="str">
        <f t="shared" si="12"/>
        <v/>
      </c>
      <c r="AM90" t="str">
        <f>IF(OR(ISBLANK(AK90),ISBLANK(AL90)),"",Tableau65[[#This Row],[Date fin de la Lactation 5]]-Tableau65[[#This Row],[Date début de la Lactation 5]])</f>
        <v/>
      </c>
      <c r="AN90" t="str">
        <f t="shared" si="18"/>
        <v/>
      </c>
      <c r="AU90" t="str">
        <f>IF(OR(ISBLANK(AS90),ISBLANK(AT90)),"",Tableau65[[#This Row],[Date fin de la lactation 6]]-Tableau65[[#This Row],[Date début de la Lactation 6]])</f>
        <v/>
      </c>
      <c r="AV90" t="str">
        <f t="shared" si="13"/>
        <v/>
      </c>
      <c r="BC90" t="str">
        <f>IF(OR(ISBLANK(BA90),ISBLANK(BB90)),"",Tableau65[[#This Row],[Date fin de la lactation 7]]-Tableau65[[#This Row],[Date début de la Lactation 7]])</f>
        <v/>
      </c>
      <c r="BD90" t="str">
        <f t="shared" si="14"/>
        <v/>
      </c>
      <c r="BK90" t="str">
        <f>IF(OR(ISBLANK(BI90),ISBLANK(BJ90)),"",Tableau65[[#This Row],[Date fin de la lactation 8]]-Tableau65[[#This Row],[Date début de la Lactation 8]])</f>
        <v/>
      </c>
      <c r="BL90" t="str">
        <f t="shared" si="15"/>
        <v/>
      </c>
      <c r="BS90" t="str">
        <f>IF(OR(ISBLANK(BQ90),ISBLANK(BR90)),"",Tableau65[[#This Row],[Date fin de la lactation 9]]-Tableau65[[#This Row],[Date début de la Lactation 9]])</f>
        <v/>
      </c>
      <c r="BT90" t="str">
        <f t="shared" si="16"/>
        <v/>
      </c>
      <c r="CA90" t="str">
        <f>IF(OR(ISBLANK(BY90),ISBLANK(BZ90)),"",Tableau65[[#This Row],[Date fin de la lactation 10]]-Tableau65[[#This Row],[Date début de la Lactation 10]])</f>
        <v/>
      </c>
      <c r="CB90" t="str">
        <f t="shared" si="17"/>
        <v/>
      </c>
    </row>
    <row r="91" spans="1:80">
      <c r="A91" s="11" t="str">
        <f>IF(ISBLANK(Tableau2[[#This Row],[N° travail]]),"",Tableau2[[#This Row],[N° travail]])</f>
        <v/>
      </c>
      <c r="G91" s="11" t="str">
        <f>IF(OR(ISBLANK(E91),ISBLANK(F91)),"",Tableau65[[#This Row],[Date fin de la lactation]]-Tableau65[[#This Row],[Date début de la Lactation]])</f>
        <v/>
      </c>
      <c r="H91" s="11" t="str">
        <f t="shared" si="19"/>
        <v/>
      </c>
      <c r="O91" t="str">
        <f>IF(OR(ISBLANK(M91),ISBLANK(N91)),"",Tableau65[[#This Row],[Date fin de la lactation 2]]-Tableau65[[#This Row],[Date début de la Lactation 2]])</f>
        <v/>
      </c>
      <c r="P91" t="str">
        <f t="shared" si="10"/>
        <v/>
      </c>
      <c r="W91" t="str">
        <f>IF(OR(ISBLANK(U91),ISBLANK(V91)),"",Tableau65[[#This Row],[Date fin de la lactation 3]]-Tableau65[[#This Row],[Date début de la Lactation 3]])</f>
        <v/>
      </c>
      <c r="X91" t="str">
        <f t="shared" si="11"/>
        <v/>
      </c>
      <c r="AE91" t="str">
        <f>IF(OR(ISBLANK(AC91),ISBLANK(AD91)),"",Tableau65[[#This Row],[Date fin de la lactation 4]]-Tableau65[[#This Row],[Date début de la Lactation 4]])</f>
        <v/>
      </c>
      <c r="AF91" t="str">
        <f t="shared" si="12"/>
        <v/>
      </c>
      <c r="AM91" t="str">
        <f>IF(OR(ISBLANK(AK91),ISBLANK(AL91)),"",Tableau65[[#This Row],[Date fin de la Lactation 5]]-Tableau65[[#This Row],[Date début de la Lactation 5]])</f>
        <v/>
      </c>
      <c r="AN91" t="str">
        <f t="shared" si="18"/>
        <v/>
      </c>
      <c r="AU91" t="str">
        <f>IF(OR(ISBLANK(AS91),ISBLANK(AT91)),"",Tableau65[[#This Row],[Date fin de la lactation 6]]-Tableau65[[#This Row],[Date début de la Lactation 6]])</f>
        <v/>
      </c>
      <c r="AV91" t="str">
        <f t="shared" si="13"/>
        <v/>
      </c>
      <c r="BC91" t="str">
        <f>IF(OR(ISBLANK(BA91),ISBLANK(BB91)),"",Tableau65[[#This Row],[Date fin de la lactation 7]]-Tableau65[[#This Row],[Date début de la Lactation 7]])</f>
        <v/>
      </c>
      <c r="BD91" t="str">
        <f t="shared" si="14"/>
        <v/>
      </c>
      <c r="BK91" t="str">
        <f>IF(OR(ISBLANK(BI91),ISBLANK(BJ91)),"",Tableau65[[#This Row],[Date fin de la lactation 8]]-Tableau65[[#This Row],[Date début de la Lactation 8]])</f>
        <v/>
      </c>
      <c r="BL91" t="str">
        <f t="shared" si="15"/>
        <v/>
      </c>
      <c r="BS91" t="str">
        <f>IF(OR(ISBLANK(BQ91),ISBLANK(BR91)),"",Tableau65[[#This Row],[Date fin de la lactation 9]]-Tableau65[[#This Row],[Date début de la Lactation 9]])</f>
        <v/>
      </c>
      <c r="BT91" t="str">
        <f t="shared" si="16"/>
        <v/>
      </c>
      <c r="CA91" t="str">
        <f>IF(OR(ISBLANK(BY91),ISBLANK(BZ91)),"",Tableau65[[#This Row],[Date fin de la lactation 10]]-Tableau65[[#This Row],[Date début de la Lactation 10]])</f>
        <v/>
      </c>
      <c r="CB91" t="str">
        <f t="shared" si="17"/>
        <v/>
      </c>
    </row>
    <row r="92" spans="1:80">
      <c r="A92" s="11" t="str">
        <f>IF(ISBLANK(Tableau2[[#This Row],[N° travail]]),"",Tableau2[[#This Row],[N° travail]])</f>
        <v/>
      </c>
      <c r="G92" s="11" t="str">
        <f>IF(OR(ISBLANK(E92),ISBLANK(F92)),"",Tableau65[[#This Row],[Date fin de la lactation]]-Tableau65[[#This Row],[Date début de la Lactation]])</f>
        <v/>
      </c>
      <c r="H92" s="11" t="str">
        <f t="shared" si="19"/>
        <v/>
      </c>
      <c r="O92" t="str">
        <f>IF(OR(ISBLANK(M92),ISBLANK(N92)),"",Tableau65[[#This Row],[Date fin de la lactation 2]]-Tableau65[[#This Row],[Date début de la Lactation 2]])</f>
        <v/>
      </c>
      <c r="P92" t="str">
        <f t="shared" si="10"/>
        <v/>
      </c>
      <c r="W92" t="str">
        <f>IF(OR(ISBLANK(U92),ISBLANK(V92)),"",Tableau65[[#This Row],[Date fin de la lactation 3]]-Tableau65[[#This Row],[Date début de la Lactation 3]])</f>
        <v/>
      </c>
      <c r="X92" t="str">
        <f t="shared" si="11"/>
        <v/>
      </c>
      <c r="AE92" t="str">
        <f>IF(OR(ISBLANK(AC92),ISBLANK(AD92)),"",Tableau65[[#This Row],[Date fin de la lactation 4]]-Tableau65[[#This Row],[Date début de la Lactation 4]])</f>
        <v/>
      </c>
      <c r="AF92" t="str">
        <f t="shared" si="12"/>
        <v/>
      </c>
      <c r="AM92" t="str">
        <f>IF(OR(ISBLANK(AK92),ISBLANK(AL92)),"",Tableau65[[#This Row],[Date fin de la Lactation 5]]-Tableau65[[#This Row],[Date début de la Lactation 5]])</f>
        <v/>
      </c>
      <c r="AN92" t="str">
        <f t="shared" si="18"/>
        <v/>
      </c>
      <c r="AU92" t="str">
        <f>IF(OR(ISBLANK(AS92),ISBLANK(AT92)),"",Tableau65[[#This Row],[Date fin de la lactation 6]]-Tableau65[[#This Row],[Date début de la Lactation 6]])</f>
        <v/>
      </c>
      <c r="AV92" t="str">
        <f t="shared" si="13"/>
        <v/>
      </c>
      <c r="BC92" t="str">
        <f>IF(OR(ISBLANK(BA92),ISBLANK(BB92)),"",Tableau65[[#This Row],[Date fin de la lactation 7]]-Tableau65[[#This Row],[Date début de la Lactation 7]])</f>
        <v/>
      </c>
      <c r="BD92" t="str">
        <f t="shared" si="14"/>
        <v/>
      </c>
      <c r="BK92" t="str">
        <f>IF(OR(ISBLANK(BI92),ISBLANK(BJ92)),"",Tableau65[[#This Row],[Date fin de la lactation 8]]-Tableau65[[#This Row],[Date début de la Lactation 8]])</f>
        <v/>
      </c>
      <c r="BL92" t="str">
        <f t="shared" si="15"/>
        <v/>
      </c>
      <c r="BS92" t="str">
        <f>IF(OR(ISBLANK(BQ92),ISBLANK(BR92)),"",Tableau65[[#This Row],[Date fin de la lactation 9]]-Tableau65[[#This Row],[Date début de la Lactation 9]])</f>
        <v/>
      </c>
      <c r="BT92" t="str">
        <f t="shared" si="16"/>
        <v/>
      </c>
      <c r="CA92" t="str">
        <f>IF(OR(ISBLANK(BY92),ISBLANK(BZ92)),"",Tableau65[[#This Row],[Date fin de la lactation 10]]-Tableau65[[#This Row],[Date début de la Lactation 10]])</f>
        <v/>
      </c>
      <c r="CB92" t="str">
        <f t="shared" si="17"/>
        <v/>
      </c>
    </row>
    <row r="93" spans="1:80">
      <c r="A93" s="11" t="str">
        <f>IF(ISBLANK(Tableau2[[#This Row],[N° travail]]),"",Tableau2[[#This Row],[N° travail]])</f>
        <v/>
      </c>
      <c r="G93" s="11" t="str">
        <f>IF(OR(ISBLANK(E93),ISBLANK(F93)),"",Tableau65[[#This Row],[Date fin de la lactation]]-Tableau65[[#This Row],[Date début de la Lactation]])</f>
        <v/>
      </c>
      <c r="H93" s="11" t="str">
        <f t="shared" si="19"/>
        <v/>
      </c>
      <c r="O93" t="str">
        <f>IF(OR(ISBLANK(M93),ISBLANK(N93)),"",Tableau65[[#This Row],[Date fin de la lactation 2]]-Tableau65[[#This Row],[Date début de la Lactation 2]])</f>
        <v/>
      </c>
      <c r="P93" t="str">
        <f t="shared" si="10"/>
        <v/>
      </c>
      <c r="W93" t="str">
        <f>IF(OR(ISBLANK(U93),ISBLANK(V93)),"",Tableau65[[#This Row],[Date fin de la lactation 3]]-Tableau65[[#This Row],[Date début de la Lactation 3]])</f>
        <v/>
      </c>
      <c r="X93" t="str">
        <f t="shared" si="11"/>
        <v/>
      </c>
      <c r="AE93" t="str">
        <f>IF(OR(ISBLANK(AC93),ISBLANK(AD93)),"",Tableau65[[#This Row],[Date fin de la lactation 4]]-Tableau65[[#This Row],[Date début de la Lactation 4]])</f>
        <v/>
      </c>
      <c r="AF93" t="str">
        <f t="shared" si="12"/>
        <v/>
      </c>
      <c r="AM93" t="str">
        <f>IF(OR(ISBLANK(AK93),ISBLANK(AL93)),"",Tableau65[[#This Row],[Date fin de la Lactation 5]]-Tableau65[[#This Row],[Date début de la Lactation 5]])</f>
        <v/>
      </c>
      <c r="AN93" t="str">
        <f t="shared" si="18"/>
        <v/>
      </c>
      <c r="AU93" t="str">
        <f>IF(OR(ISBLANK(AS93),ISBLANK(AT93)),"",Tableau65[[#This Row],[Date fin de la lactation 6]]-Tableau65[[#This Row],[Date début de la Lactation 6]])</f>
        <v/>
      </c>
      <c r="AV93" t="str">
        <f t="shared" si="13"/>
        <v/>
      </c>
      <c r="BC93" t="str">
        <f>IF(OR(ISBLANK(BA93),ISBLANK(BB93)),"",Tableau65[[#This Row],[Date fin de la lactation 7]]-Tableau65[[#This Row],[Date début de la Lactation 7]])</f>
        <v/>
      </c>
      <c r="BD93" t="str">
        <f t="shared" si="14"/>
        <v/>
      </c>
      <c r="BK93" t="str">
        <f>IF(OR(ISBLANK(BI93),ISBLANK(BJ93)),"",Tableau65[[#This Row],[Date fin de la lactation 8]]-Tableau65[[#This Row],[Date début de la Lactation 8]])</f>
        <v/>
      </c>
      <c r="BL93" t="str">
        <f t="shared" si="15"/>
        <v/>
      </c>
      <c r="BS93" t="str">
        <f>IF(OR(ISBLANK(BQ93),ISBLANK(BR93)),"",Tableau65[[#This Row],[Date fin de la lactation 9]]-Tableau65[[#This Row],[Date début de la Lactation 9]])</f>
        <v/>
      </c>
      <c r="BT93" t="str">
        <f t="shared" si="16"/>
        <v/>
      </c>
      <c r="CA93" t="str">
        <f>IF(OR(ISBLANK(BY93),ISBLANK(BZ93)),"",Tableau65[[#This Row],[Date fin de la lactation 10]]-Tableau65[[#This Row],[Date début de la Lactation 10]])</f>
        <v/>
      </c>
      <c r="CB93" t="str">
        <f t="shared" si="17"/>
        <v/>
      </c>
    </row>
    <row r="94" spans="1:80">
      <c r="A94" s="11" t="str">
        <f>IF(ISBLANK(Tableau2[[#This Row],[N° travail]]),"",Tableau2[[#This Row],[N° travail]])</f>
        <v/>
      </c>
      <c r="G94" s="11" t="str">
        <f>IF(OR(ISBLANK(E94),ISBLANK(F94)),"",Tableau65[[#This Row],[Date fin de la lactation]]-Tableau65[[#This Row],[Date début de la Lactation]])</f>
        <v/>
      </c>
      <c r="H94" s="11" t="str">
        <f t="shared" si="19"/>
        <v/>
      </c>
      <c r="O94" t="str">
        <f>IF(OR(ISBLANK(M94),ISBLANK(N94)),"",Tableau65[[#This Row],[Date fin de la lactation 2]]-Tableau65[[#This Row],[Date début de la Lactation 2]])</f>
        <v/>
      </c>
      <c r="P94" t="str">
        <f t="shared" si="10"/>
        <v/>
      </c>
      <c r="W94" t="str">
        <f>IF(OR(ISBLANK(U94),ISBLANK(V94)),"",Tableau65[[#This Row],[Date fin de la lactation 3]]-Tableau65[[#This Row],[Date début de la Lactation 3]])</f>
        <v/>
      </c>
      <c r="X94" t="str">
        <f t="shared" si="11"/>
        <v/>
      </c>
      <c r="AE94" t="str">
        <f>IF(OR(ISBLANK(AC94),ISBLANK(AD94)),"",Tableau65[[#This Row],[Date fin de la lactation 4]]-Tableau65[[#This Row],[Date début de la Lactation 4]])</f>
        <v/>
      </c>
      <c r="AF94" t="str">
        <f t="shared" si="12"/>
        <v/>
      </c>
      <c r="AM94" t="str">
        <f>IF(OR(ISBLANK(AK94),ISBLANK(AL94)),"",Tableau65[[#This Row],[Date fin de la Lactation 5]]-Tableau65[[#This Row],[Date début de la Lactation 5]])</f>
        <v/>
      </c>
      <c r="AN94" t="str">
        <f t="shared" si="18"/>
        <v/>
      </c>
      <c r="AU94" t="str">
        <f>IF(OR(ISBLANK(AS94),ISBLANK(AT94)),"",Tableau65[[#This Row],[Date fin de la lactation 6]]-Tableau65[[#This Row],[Date début de la Lactation 6]])</f>
        <v/>
      </c>
      <c r="AV94" t="str">
        <f t="shared" si="13"/>
        <v/>
      </c>
      <c r="BC94" t="str">
        <f>IF(OR(ISBLANK(BA94),ISBLANK(BB94)),"",Tableau65[[#This Row],[Date fin de la lactation 7]]-Tableau65[[#This Row],[Date début de la Lactation 7]])</f>
        <v/>
      </c>
      <c r="BD94" t="str">
        <f t="shared" si="14"/>
        <v/>
      </c>
      <c r="BK94" t="str">
        <f>IF(OR(ISBLANK(BI94),ISBLANK(BJ94)),"",Tableau65[[#This Row],[Date fin de la lactation 8]]-Tableau65[[#This Row],[Date début de la Lactation 8]])</f>
        <v/>
      </c>
      <c r="BL94" t="str">
        <f t="shared" si="15"/>
        <v/>
      </c>
      <c r="BS94" t="str">
        <f>IF(OR(ISBLANK(BQ94),ISBLANK(BR94)),"",Tableau65[[#This Row],[Date fin de la lactation 9]]-Tableau65[[#This Row],[Date début de la Lactation 9]])</f>
        <v/>
      </c>
      <c r="BT94" t="str">
        <f t="shared" si="16"/>
        <v/>
      </c>
      <c r="CA94" t="str">
        <f>IF(OR(ISBLANK(BY94),ISBLANK(BZ94)),"",Tableau65[[#This Row],[Date fin de la lactation 10]]-Tableau65[[#This Row],[Date début de la Lactation 10]])</f>
        <v/>
      </c>
      <c r="CB94" t="str">
        <f t="shared" si="17"/>
        <v/>
      </c>
    </row>
    <row r="95" spans="1:80">
      <c r="A95" s="11" t="str">
        <f>IF(ISBLANK(Tableau2[[#This Row],[N° travail]]),"",Tableau2[[#This Row],[N° travail]])</f>
        <v/>
      </c>
      <c r="G95" s="11" t="str">
        <f>IF(OR(ISBLANK(E95),ISBLANK(F95)),"",Tableau65[[#This Row],[Date fin de la lactation]]-Tableau65[[#This Row],[Date début de la Lactation]])</f>
        <v/>
      </c>
      <c r="H95" s="11" t="str">
        <f t="shared" si="19"/>
        <v/>
      </c>
      <c r="O95" t="str">
        <f>IF(OR(ISBLANK(M95),ISBLANK(N95)),"",Tableau65[[#This Row],[Date fin de la lactation 2]]-Tableau65[[#This Row],[Date début de la Lactation 2]])</f>
        <v/>
      </c>
      <c r="P95" t="str">
        <f t="shared" si="10"/>
        <v/>
      </c>
      <c r="W95" t="str">
        <f>IF(OR(ISBLANK(U95),ISBLANK(V95)),"",Tableau65[[#This Row],[Date fin de la lactation 3]]-Tableau65[[#This Row],[Date début de la Lactation 3]])</f>
        <v/>
      </c>
      <c r="X95" t="str">
        <f t="shared" si="11"/>
        <v/>
      </c>
      <c r="AE95" t="str">
        <f>IF(OR(ISBLANK(AC95),ISBLANK(AD95)),"",Tableau65[[#This Row],[Date fin de la lactation 4]]-Tableau65[[#This Row],[Date début de la Lactation 4]])</f>
        <v/>
      </c>
      <c r="AF95" t="str">
        <f t="shared" si="12"/>
        <v/>
      </c>
      <c r="AM95" t="str">
        <f>IF(OR(ISBLANK(AK95),ISBLANK(AL95)),"",Tableau65[[#This Row],[Date fin de la Lactation 5]]-Tableau65[[#This Row],[Date début de la Lactation 5]])</f>
        <v/>
      </c>
      <c r="AN95" t="str">
        <f t="shared" si="18"/>
        <v/>
      </c>
      <c r="AU95" t="str">
        <f>IF(OR(ISBLANK(AS95),ISBLANK(AT95)),"",Tableau65[[#This Row],[Date fin de la lactation 6]]-Tableau65[[#This Row],[Date début de la Lactation 6]])</f>
        <v/>
      </c>
      <c r="AV95" t="str">
        <f t="shared" si="13"/>
        <v/>
      </c>
      <c r="BC95" t="str">
        <f>IF(OR(ISBLANK(BA95),ISBLANK(BB95)),"",Tableau65[[#This Row],[Date fin de la lactation 7]]-Tableau65[[#This Row],[Date début de la Lactation 7]])</f>
        <v/>
      </c>
      <c r="BD95" t="str">
        <f t="shared" si="14"/>
        <v/>
      </c>
      <c r="BK95" t="str">
        <f>IF(OR(ISBLANK(BI95),ISBLANK(BJ95)),"",Tableau65[[#This Row],[Date fin de la lactation 8]]-Tableau65[[#This Row],[Date début de la Lactation 8]])</f>
        <v/>
      </c>
      <c r="BL95" t="str">
        <f t="shared" si="15"/>
        <v/>
      </c>
      <c r="BS95" t="str">
        <f>IF(OR(ISBLANK(BQ95),ISBLANK(BR95)),"",Tableau65[[#This Row],[Date fin de la lactation 9]]-Tableau65[[#This Row],[Date début de la Lactation 9]])</f>
        <v/>
      </c>
      <c r="BT95" t="str">
        <f t="shared" si="16"/>
        <v/>
      </c>
      <c r="CA95" t="str">
        <f>IF(OR(ISBLANK(BY95),ISBLANK(BZ95)),"",Tableau65[[#This Row],[Date fin de la lactation 10]]-Tableau65[[#This Row],[Date début de la Lactation 10]])</f>
        <v/>
      </c>
      <c r="CB95" t="str">
        <f t="shared" si="17"/>
        <v/>
      </c>
    </row>
    <row r="96" spans="1:80">
      <c r="A96" s="11" t="str">
        <f>IF(ISBLANK(Tableau2[[#This Row],[N° travail]]),"",Tableau2[[#This Row],[N° travail]])</f>
        <v/>
      </c>
      <c r="G96" s="11" t="str">
        <f>IF(OR(ISBLANK(E96),ISBLANK(F96)),"",Tableau65[[#This Row],[Date fin de la lactation]]-Tableau65[[#This Row],[Date début de la Lactation]])</f>
        <v/>
      </c>
      <c r="H96" s="11" t="str">
        <f t="shared" si="19"/>
        <v/>
      </c>
      <c r="O96" t="str">
        <f>IF(OR(ISBLANK(M96),ISBLANK(N96)),"",Tableau65[[#This Row],[Date fin de la lactation 2]]-Tableau65[[#This Row],[Date début de la Lactation 2]])</f>
        <v/>
      </c>
      <c r="P96" t="str">
        <f t="shared" si="10"/>
        <v/>
      </c>
      <c r="W96" t="str">
        <f>IF(OR(ISBLANK(U96),ISBLANK(V96)),"",Tableau65[[#This Row],[Date fin de la lactation 3]]-Tableau65[[#This Row],[Date début de la Lactation 3]])</f>
        <v/>
      </c>
      <c r="X96" t="str">
        <f t="shared" si="11"/>
        <v/>
      </c>
      <c r="AE96" t="str">
        <f>IF(OR(ISBLANK(AC96),ISBLANK(AD96)),"",Tableau65[[#This Row],[Date fin de la lactation 4]]-Tableau65[[#This Row],[Date début de la Lactation 4]])</f>
        <v/>
      </c>
      <c r="AF96" t="str">
        <f t="shared" si="12"/>
        <v/>
      </c>
      <c r="AM96" t="str">
        <f>IF(OR(ISBLANK(AK96),ISBLANK(AL96)),"",Tableau65[[#This Row],[Date fin de la Lactation 5]]-Tableau65[[#This Row],[Date début de la Lactation 5]])</f>
        <v/>
      </c>
      <c r="AN96" t="str">
        <f t="shared" si="18"/>
        <v/>
      </c>
      <c r="AU96" t="str">
        <f>IF(OR(ISBLANK(AS96),ISBLANK(AT96)),"",Tableau65[[#This Row],[Date fin de la lactation 6]]-Tableau65[[#This Row],[Date début de la Lactation 6]])</f>
        <v/>
      </c>
      <c r="AV96" t="str">
        <f t="shared" si="13"/>
        <v/>
      </c>
      <c r="BC96" t="str">
        <f>IF(OR(ISBLANK(BA96),ISBLANK(BB96)),"",Tableau65[[#This Row],[Date fin de la lactation 7]]-Tableau65[[#This Row],[Date début de la Lactation 7]])</f>
        <v/>
      </c>
      <c r="BD96" t="str">
        <f t="shared" si="14"/>
        <v/>
      </c>
      <c r="BK96" t="str">
        <f>IF(OR(ISBLANK(BI96),ISBLANK(BJ96)),"",Tableau65[[#This Row],[Date fin de la lactation 8]]-Tableau65[[#This Row],[Date début de la Lactation 8]])</f>
        <v/>
      </c>
      <c r="BL96" t="str">
        <f t="shared" si="15"/>
        <v/>
      </c>
      <c r="BS96" t="str">
        <f>IF(OR(ISBLANK(BQ96),ISBLANK(BR96)),"",Tableau65[[#This Row],[Date fin de la lactation 9]]-Tableau65[[#This Row],[Date début de la Lactation 9]])</f>
        <v/>
      </c>
      <c r="BT96" t="str">
        <f t="shared" si="16"/>
        <v/>
      </c>
      <c r="CA96" t="str">
        <f>IF(OR(ISBLANK(BY96),ISBLANK(BZ96)),"",Tableau65[[#This Row],[Date fin de la lactation 10]]-Tableau65[[#This Row],[Date début de la Lactation 10]])</f>
        <v/>
      </c>
      <c r="CB96" t="str">
        <f t="shared" si="17"/>
        <v/>
      </c>
    </row>
    <row r="97" spans="1:80">
      <c r="A97" s="11" t="str">
        <f>IF(ISBLANK(Tableau2[[#This Row],[N° travail]]),"",Tableau2[[#This Row],[N° travail]])</f>
        <v/>
      </c>
      <c r="G97" s="11" t="str">
        <f>IF(OR(ISBLANK(E97),ISBLANK(F97)),"",Tableau65[[#This Row],[Date fin de la lactation]]-Tableau65[[#This Row],[Date début de la Lactation]])</f>
        <v/>
      </c>
      <c r="H97" s="11" t="str">
        <f t="shared" si="19"/>
        <v/>
      </c>
      <c r="O97" t="str">
        <f>IF(OR(ISBLANK(M97),ISBLANK(N97)),"",Tableau65[[#This Row],[Date fin de la lactation 2]]-Tableau65[[#This Row],[Date début de la Lactation 2]])</f>
        <v/>
      </c>
      <c r="P97" t="str">
        <f t="shared" si="10"/>
        <v/>
      </c>
      <c r="W97" t="str">
        <f>IF(OR(ISBLANK(U97),ISBLANK(V97)),"",Tableau65[[#This Row],[Date fin de la lactation 3]]-Tableau65[[#This Row],[Date début de la Lactation 3]])</f>
        <v/>
      </c>
      <c r="X97" t="str">
        <f t="shared" si="11"/>
        <v/>
      </c>
      <c r="AE97" t="str">
        <f>IF(OR(ISBLANK(AC97),ISBLANK(AD97)),"",Tableau65[[#This Row],[Date fin de la lactation 4]]-Tableau65[[#This Row],[Date début de la Lactation 4]])</f>
        <v/>
      </c>
      <c r="AF97" t="str">
        <f t="shared" si="12"/>
        <v/>
      </c>
      <c r="AM97" t="str">
        <f>IF(OR(ISBLANK(AK97),ISBLANK(AL97)),"",Tableau65[[#This Row],[Date fin de la Lactation 5]]-Tableau65[[#This Row],[Date début de la Lactation 5]])</f>
        <v/>
      </c>
      <c r="AN97" t="str">
        <f t="shared" si="18"/>
        <v/>
      </c>
      <c r="AU97" t="str">
        <f>IF(OR(ISBLANK(AS97),ISBLANK(AT97)),"",Tableau65[[#This Row],[Date fin de la lactation 6]]-Tableau65[[#This Row],[Date début de la Lactation 6]])</f>
        <v/>
      </c>
      <c r="AV97" t="str">
        <f t="shared" si="13"/>
        <v/>
      </c>
      <c r="BC97" t="str">
        <f>IF(OR(ISBLANK(BA97),ISBLANK(BB97)),"",Tableau65[[#This Row],[Date fin de la lactation 7]]-Tableau65[[#This Row],[Date début de la Lactation 7]])</f>
        <v/>
      </c>
      <c r="BD97" t="str">
        <f t="shared" si="14"/>
        <v/>
      </c>
      <c r="BK97" t="str">
        <f>IF(OR(ISBLANK(BI97),ISBLANK(BJ97)),"",Tableau65[[#This Row],[Date fin de la lactation 8]]-Tableau65[[#This Row],[Date début de la Lactation 8]])</f>
        <v/>
      </c>
      <c r="BL97" t="str">
        <f t="shared" si="15"/>
        <v/>
      </c>
      <c r="BS97" t="str">
        <f>IF(OR(ISBLANK(BQ97),ISBLANK(BR97)),"",Tableau65[[#This Row],[Date fin de la lactation 9]]-Tableau65[[#This Row],[Date début de la Lactation 9]])</f>
        <v/>
      </c>
      <c r="BT97" t="str">
        <f t="shared" si="16"/>
        <v/>
      </c>
      <c r="CA97" t="str">
        <f>IF(OR(ISBLANK(BY97),ISBLANK(BZ97)),"",Tableau65[[#This Row],[Date fin de la lactation 10]]-Tableau65[[#This Row],[Date début de la Lactation 10]])</f>
        <v/>
      </c>
      <c r="CB97" t="str">
        <f t="shared" si="17"/>
        <v/>
      </c>
    </row>
    <row r="98" spans="1:80">
      <c r="A98" s="11" t="str">
        <f>IF(ISBLANK(Tableau2[[#This Row],[N° travail]]),"",Tableau2[[#This Row],[N° travail]])</f>
        <v/>
      </c>
      <c r="G98" s="11" t="str">
        <f>IF(OR(ISBLANK(E98),ISBLANK(F98)),"",Tableau65[[#This Row],[Date fin de la lactation]]-Tableau65[[#This Row],[Date début de la Lactation]])</f>
        <v/>
      </c>
      <c r="H98" s="11" t="str">
        <f t="shared" si="19"/>
        <v/>
      </c>
      <c r="O98" t="str">
        <f>IF(OR(ISBLANK(M98),ISBLANK(N98)),"",Tableau65[[#This Row],[Date fin de la lactation 2]]-Tableau65[[#This Row],[Date début de la Lactation 2]])</f>
        <v/>
      </c>
      <c r="P98" t="str">
        <f t="shared" si="10"/>
        <v/>
      </c>
      <c r="W98" t="str">
        <f>IF(OR(ISBLANK(U98),ISBLANK(V98)),"",Tableau65[[#This Row],[Date fin de la lactation 3]]-Tableau65[[#This Row],[Date début de la Lactation 3]])</f>
        <v/>
      </c>
      <c r="X98" t="str">
        <f t="shared" si="11"/>
        <v/>
      </c>
      <c r="AE98" t="str">
        <f>IF(OR(ISBLANK(AC98),ISBLANK(AD98)),"",Tableau65[[#This Row],[Date fin de la lactation 4]]-Tableau65[[#This Row],[Date début de la Lactation 4]])</f>
        <v/>
      </c>
      <c r="AF98" t="str">
        <f t="shared" si="12"/>
        <v/>
      </c>
      <c r="AM98" t="str">
        <f>IF(OR(ISBLANK(AK98),ISBLANK(AL98)),"",Tableau65[[#This Row],[Date fin de la Lactation 5]]-Tableau65[[#This Row],[Date début de la Lactation 5]])</f>
        <v/>
      </c>
      <c r="AN98" t="str">
        <f t="shared" si="18"/>
        <v/>
      </c>
      <c r="AU98" t="str">
        <f>IF(OR(ISBLANK(AS98),ISBLANK(AT98)),"",Tableau65[[#This Row],[Date fin de la lactation 6]]-Tableau65[[#This Row],[Date début de la Lactation 6]])</f>
        <v/>
      </c>
      <c r="AV98" t="str">
        <f t="shared" si="13"/>
        <v/>
      </c>
      <c r="BC98" t="str">
        <f>IF(OR(ISBLANK(BA98),ISBLANK(BB98)),"",Tableau65[[#This Row],[Date fin de la lactation 7]]-Tableau65[[#This Row],[Date début de la Lactation 7]])</f>
        <v/>
      </c>
      <c r="BD98" t="str">
        <f t="shared" si="14"/>
        <v/>
      </c>
      <c r="BK98" t="str">
        <f>IF(OR(ISBLANK(BI98),ISBLANK(BJ98)),"",Tableau65[[#This Row],[Date fin de la lactation 8]]-Tableau65[[#This Row],[Date début de la Lactation 8]])</f>
        <v/>
      </c>
      <c r="BL98" t="str">
        <f t="shared" si="15"/>
        <v/>
      </c>
      <c r="BS98" t="str">
        <f>IF(OR(ISBLANK(BQ98),ISBLANK(BR98)),"",Tableau65[[#This Row],[Date fin de la lactation 9]]-Tableau65[[#This Row],[Date début de la Lactation 9]])</f>
        <v/>
      </c>
      <c r="BT98" t="str">
        <f t="shared" si="16"/>
        <v/>
      </c>
      <c r="CA98" t="str">
        <f>IF(OR(ISBLANK(BY98),ISBLANK(BZ98)),"",Tableau65[[#This Row],[Date fin de la lactation 10]]-Tableau65[[#This Row],[Date début de la Lactation 10]])</f>
        <v/>
      </c>
      <c r="CB98" t="str">
        <f t="shared" si="17"/>
        <v/>
      </c>
    </row>
    <row r="99" spans="1:80">
      <c r="A99" s="11" t="str">
        <f>IF(ISBLANK(Tableau2[[#This Row],[N° travail]]),"",Tableau2[[#This Row],[N° travail]])</f>
        <v/>
      </c>
      <c r="G99" s="11" t="str">
        <f>IF(OR(ISBLANK(E99),ISBLANK(F99)),"",Tableau65[[#This Row],[Date fin de la lactation]]-Tableau65[[#This Row],[Date début de la Lactation]])</f>
        <v/>
      </c>
      <c r="H99" s="11" t="str">
        <f t="shared" si="19"/>
        <v/>
      </c>
      <c r="O99" t="str">
        <f>IF(OR(ISBLANK(M99),ISBLANK(N99)),"",Tableau65[[#This Row],[Date fin de la lactation 2]]-Tableau65[[#This Row],[Date début de la Lactation 2]])</f>
        <v/>
      </c>
      <c r="P99" t="str">
        <f t="shared" si="10"/>
        <v/>
      </c>
      <c r="W99" t="str">
        <f>IF(OR(ISBLANK(U99),ISBLANK(V99)),"",Tableau65[[#This Row],[Date fin de la lactation 3]]-Tableau65[[#This Row],[Date début de la Lactation 3]])</f>
        <v/>
      </c>
      <c r="X99" t="str">
        <f t="shared" si="11"/>
        <v/>
      </c>
      <c r="AE99" t="str">
        <f>IF(OR(ISBLANK(AC99),ISBLANK(AD99)),"",Tableau65[[#This Row],[Date fin de la lactation 4]]-Tableau65[[#This Row],[Date début de la Lactation 4]])</f>
        <v/>
      </c>
      <c r="AF99" t="str">
        <f t="shared" si="12"/>
        <v/>
      </c>
      <c r="AM99" t="str">
        <f>IF(OR(ISBLANK(AK99),ISBLANK(AL99)),"",Tableau65[[#This Row],[Date fin de la Lactation 5]]-Tableau65[[#This Row],[Date début de la Lactation 5]])</f>
        <v/>
      </c>
      <c r="AN99" t="str">
        <f t="shared" si="18"/>
        <v/>
      </c>
      <c r="AU99" t="str">
        <f>IF(OR(ISBLANK(AS99),ISBLANK(AT99)),"",Tableau65[[#This Row],[Date fin de la lactation 6]]-Tableau65[[#This Row],[Date début de la Lactation 6]])</f>
        <v/>
      </c>
      <c r="AV99" t="str">
        <f t="shared" si="13"/>
        <v/>
      </c>
      <c r="BC99" t="str">
        <f>IF(OR(ISBLANK(BA99),ISBLANK(BB99)),"",Tableau65[[#This Row],[Date fin de la lactation 7]]-Tableau65[[#This Row],[Date début de la Lactation 7]])</f>
        <v/>
      </c>
      <c r="BD99" t="str">
        <f t="shared" si="14"/>
        <v/>
      </c>
      <c r="BK99" t="str">
        <f>IF(OR(ISBLANK(BI99),ISBLANK(BJ99)),"",Tableau65[[#This Row],[Date fin de la lactation 8]]-Tableau65[[#This Row],[Date début de la Lactation 8]])</f>
        <v/>
      </c>
      <c r="BL99" t="str">
        <f t="shared" si="15"/>
        <v/>
      </c>
      <c r="BS99" t="str">
        <f>IF(OR(ISBLANK(BQ99),ISBLANK(BR99)),"",Tableau65[[#This Row],[Date fin de la lactation 9]]-Tableau65[[#This Row],[Date début de la Lactation 9]])</f>
        <v/>
      </c>
      <c r="BT99" t="str">
        <f t="shared" si="16"/>
        <v/>
      </c>
      <c r="CA99" t="str">
        <f>IF(OR(ISBLANK(BY99),ISBLANK(BZ99)),"",Tableau65[[#This Row],[Date fin de la lactation 10]]-Tableau65[[#This Row],[Date début de la Lactation 10]])</f>
        <v/>
      </c>
      <c r="CB99" t="str">
        <f t="shared" si="17"/>
        <v/>
      </c>
    </row>
    <row r="100" spans="1:80">
      <c r="A100" s="11" t="str">
        <f>IF(ISBLANK(Tableau2[[#This Row],[N° travail]]),"",Tableau2[[#This Row],[N° travail]])</f>
        <v/>
      </c>
      <c r="G100" s="11" t="str">
        <f>IF(OR(ISBLANK(E100),ISBLANK(F100)),"",Tableau65[[#This Row],[Date fin de la lactation]]-Tableau65[[#This Row],[Date début de la Lactation]])</f>
        <v/>
      </c>
      <c r="H100" s="11" t="str">
        <f t="shared" si="19"/>
        <v/>
      </c>
      <c r="O100" t="str">
        <f>IF(OR(ISBLANK(M100),ISBLANK(N100)),"",Tableau65[[#This Row],[Date fin de la lactation 2]]-Tableau65[[#This Row],[Date début de la Lactation 2]])</f>
        <v/>
      </c>
      <c r="P100" t="str">
        <f t="shared" si="10"/>
        <v/>
      </c>
      <c r="W100" t="str">
        <f>IF(OR(ISBLANK(U100),ISBLANK(V100)),"",Tableau65[[#This Row],[Date fin de la lactation 3]]-Tableau65[[#This Row],[Date début de la Lactation 3]])</f>
        <v/>
      </c>
      <c r="X100" t="str">
        <f t="shared" si="11"/>
        <v/>
      </c>
      <c r="AE100" t="str">
        <f>IF(OR(ISBLANK(AC100),ISBLANK(AD100)),"",Tableau65[[#This Row],[Date fin de la lactation 4]]-Tableau65[[#This Row],[Date début de la Lactation 4]])</f>
        <v/>
      </c>
      <c r="AF100" t="str">
        <f t="shared" si="12"/>
        <v/>
      </c>
      <c r="AM100" t="str">
        <f>IF(OR(ISBLANK(AK100),ISBLANK(AL100)),"",Tableau65[[#This Row],[Date fin de la Lactation 5]]-Tableau65[[#This Row],[Date début de la Lactation 5]])</f>
        <v/>
      </c>
      <c r="AN100" t="str">
        <f t="shared" si="18"/>
        <v/>
      </c>
      <c r="AU100" t="str">
        <f>IF(OR(ISBLANK(AS100),ISBLANK(AT100)),"",Tableau65[[#This Row],[Date fin de la lactation 6]]-Tableau65[[#This Row],[Date début de la Lactation 6]])</f>
        <v/>
      </c>
      <c r="AV100" t="str">
        <f t="shared" si="13"/>
        <v/>
      </c>
      <c r="BC100" t="str">
        <f>IF(OR(ISBLANK(BA100),ISBLANK(BB100)),"",Tableau65[[#This Row],[Date fin de la lactation 7]]-Tableau65[[#This Row],[Date début de la Lactation 7]])</f>
        <v/>
      </c>
      <c r="BD100" t="str">
        <f t="shared" si="14"/>
        <v/>
      </c>
      <c r="BK100" t="str">
        <f>IF(OR(ISBLANK(BI100),ISBLANK(BJ100)),"",Tableau65[[#This Row],[Date fin de la lactation 8]]-Tableau65[[#This Row],[Date début de la Lactation 8]])</f>
        <v/>
      </c>
      <c r="BL100" t="str">
        <f t="shared" si="15"/>
        <v/>
      </c>
      <c r="BS100" t="str">
        <f>IF(OR(ISBLANK(BQ100),ISBLANK(BR100)),"",Tableau65[[#This Row],[Date fin de la lactation 9]]-Tableau65[[#This Row],[Date début de la Lactation 9]])</f>
        <v/>
      </c>
      <c r="BT100" t="str">
        <f t="shared" si="16"/>
        <v/>
      </c>
      <c r="CA100" t="str">
        <f>IF(OR(ISBLANK(BY100),ISBLANK(BZ100)),"",Tableau65[[#This Row],[Date fin de la lactation 10]]-Tableau65[[#This Row],[Date début de la Lactation 10]])</f>
        <v/>
      </c>
      <c r="CB100" t="str">
        <f t="shared" si="17"/>
        <v/>
      </c>
    </row>
  </sheetData>
  <mergeCells count="10">
    <mergeCell ref="B1:I1"/>
    <mergeCell ref="J1:Q1"/>
    <mergeCell ref="R1:Y1"/>
    <mergeCell ref="Z1:AF1"/>
    <mergeCell ref="AG1:AN1"/>
    <mergeCell ref="AO1:AV1"/>
    <mergeCell ref="AW1:BD1"/>
    <mergeCell ref="BE1:BL1"/>
    <mergeCell ref="BM1:BT1"/>
    <mergeCell ref="BU1:CC1"/>
  </mergeCells>
  <dataValidations count="3">
    <dataValidation type="list" allowBlank="1" showInputMessage="1" showErrorMessage="1" sqref="G2">
      <formula1>Lactation</formula1>
    </dataValidation>
    <dataValidation type="list" showInputMessage="1" showErrorMessage="1" sqref="C2:C1048576">
      <formula1>Agneau</formula1>
    </dataValidation>
    <dataValidation type="list" allowBlank="1" showInputMessage="1" showErrorMessage="1" sqref="B1:B1048576">
      <formula1>Mois</formula1>
    </dataValidation>
  </dataValidations>
  <pageMargins left="0.7" right="0.7" top="0.75" bottom="0.75" header="0.3" footer="0.3"/>
  <pageSetup paperSize="9" orientation="portrait" horizontalDpi="4294967292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H557"/>
  <sheetViews>
    <sheetView workbookViewId="0">
      <selection activeCell="E9" sqref="E9"/>
    </sheetView>
  </sheetViews>
  <sheetFormatPr baseColWidth="10" defaultRowHeight="15"/>
  <cols>
    <col min="1" max="1" width="16.42578125" customWidth="1"/>
    <col min="2" max="2" width="21.85546875" customWidth="1"/>
    <col min="3" max="3" width="20.7109375" customWidth="1"/>
    <col min="4" max="4" width="20.140625" customWidth="1"/>
    <col min="5" max="5" width="28.42578125" customWidth="1"/>
    <col min="6" max="6" width="27.85546875" customWidth="1"/>
    <col min="7" max="7" width="23" customWidth="1"/>
    <col min="8" max="8" width="25.5703125" customWidth="1"/>
  </cols>
  <sheetData>
    <row r="1" spans="1:8" ht="30">
      <c r="A1" s="4" t="s">
        <v>52</v>
      </c>
      <c r="B1" s="4" t="s">
        <v>54</v>
      </c>
      <c r="C1" s="4" t="s">
        <v>55</v>
      </c>
      <c r="D1" s="4" t="s">
        <v>56</v>
      </c>
      <c r="E1" s="4" t="s">
        <v>57</v>
      </c>
      <c r="F1" s="4" t="s">
        <v>58</v>
      </c>
      <c r="G1" s="15" t="s">
        <v>59</v>
      </c>
      <c r="H1" s="4" t="s">
        <v>60</v>
      </c>
    </row>
    <row r="2" spans="1:8">
      <c r="A2">
        <f>IF(ISBLANK(Inventaire!A3),"",Inventaire!A3)</f>
        <v>32</v>
      </c>
      <c r="B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" s="2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" s="2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" spans="1:8">
      <c r="A3">
        <f>IF(ISBLANK(Inventaire!A4),"",Inventaire!A4)</f>
        <v>42</v>
      </c>
      <c r="B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" spans="1:8">
      <c r="A4">
        <f>IF(ISBLANK(Inventaire!A5),"",Inventaire!A5)</f>
        <v>450</v>
      </c>
      <c r="B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" spans="1:8">
      <c r="A5" t="str">
        <f>IF(ISBLANK(Inventaire!A6),"",Inventaire!A6)</f>
        <v/>
      </c>
      <c r="B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6" spans="1:8">
      <c r="A6" t="str">
        <f>IF(ISBLANK(Inventaire!A7),"",Inventaire!A7)</f>
        <v/>
      </c>
      <c r="B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7" spans="1:8">
      <c r="A7" t="str">
        <f>IF(ISBLANK(Inventaire!A8),"",Inventaire!A8)</f>
        <v/>
      </c>
      <c r="B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8" spans="1:8">
      <c r="A8" t="str">
        <f>IF(ISBLANK(Inventaire!A9),"",Inventaire!A9)</f>
        <v/>
      </c>
      <c r="B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9" spans="1:8">
      <c r="A9" t="str">
        <f>IF(ISBLANK(Inventaire!A10),"",Inventaire!A10)</f>
        <v/>
      </c>
      <c r="B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0" spans="1:8">
      <c r="A10" t="str">
        <f>IF(ISBLANK(Inventaire!A11),"",Inventaire!A11)</f>
        <v/>
      </c>
      <c r="B1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1" spans="1:8">
      <c r="A11" t="str">
        <f>IF(ISBLANK(Inventaire!A12),"",Inventaire!A12)</f>
        <v/>
      </c>
      <c r="B1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2" spans="1:8">
      <c r="A12" t="str">
        <f>IF(ISBLANK(Inventaire!A13),"",Inventaire!A13)</f>
        <v/>
      </c>
      <c r="B1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3" spans="1:8">
      <c r="A13" t="str">
        <f>IF( ISBLANK(Inventaire!$A14),"",(Inventaire!$A14))</f>
        <v/>
      </c>
      <c r="B1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4" spans="1:8">
      <c r="A14" t="str">
        <f>IF( ISBLANK(Inventaire!$A15),"",(Inventaire!$A15))</f>
        <v/>
      </c>
      <c r="B1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5" spans="1:8">
      <c r="A15" t="e">
        <f>IF( ISBLANK(Inventaire!#REF!),"",(Inventaire!#REF!))</f>
        <v>#REF!</v>
      </c>
      <c r="B1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6" spans="1:8">
      <c r="A16" t="str">
        <f>IF( ISBLANK(Inventaire!$A16),"",(Inventaire!$A16))</f>
        <v/>
      </c>
      <c r="B1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7" spans="1:8">
      <c r="A17" t="str">
        <f>IF( ISBLANK(Inventaire!$A17),"",(Inventaire!$A17))</f>
        <v/>
      </c>
      <c r="B17" s="12">
        <f>IF(ISERROR(AVERAGE('Données techniques'!C3,'Données techniques'!K3,'Données techniques'!S3,'Données techniques'!AA3,'Données techniques'!AI3,'Données techniques'!AQ3,'Données techniques'!AY3,'Données techniques'!BG3,'Données techniques'!BO3,'Données techniques'!BW3)),"",AVERAGE('Données techniques'!C3,'Données techniques'!K3,'Données techniques'!S3,'Données techniques'!AA3,'Données techniques'!AI3,'Données techniques'!AQ3,'Données techniques'!AY3,'Données techniques'!BG3,'Données techniques'!BO3,'Données techniques'!BW3))</f>
        <v>4.333333333333333</v>
      </c>
      <c r="C17">
        <f>IF(ISERROR(AVERAGE('Données techniques'!D3,'Données techniques'!L3,'Données techniques'!T3,'Données techniques'!AB3,'Données techniques'!AJ3,'Données techniques'!AR3,'Données techniques'!AZ3,'Données techniques'!BH3,'Données techniques'!BP3,'Données techniques'!BX3)),"",AVERAGE('Données techniques'!D3,'Données techniques'!L3,'Données techniques'!T3,'Données techniques'!AB3,'Données techniques'!AJ3,'Données techniques'!AR3,'Données techniques'!AZ3,'Données techniques'!BH3,'Données techniques'!BP3,'Données techniques'!BX3))</f>
        <v>37.333333333333336</v>
      </c>
      <c r="D17">
        <f>IF(ISERROR(MEDIAN('Données techniques'!D3,'Données techniques'!L3,'Données techniques'!T3,'Données techniques'!AB3,'Données techniques'!AJ3,'Données techniques'!AR3,'Données techniques'!AZ3,'Données techniques'!BH3,'Données techniques'!BP3,'Données techniques'!BX3)),"",MEDIAN('Données techniques'!D3,'Données techniques'!L3,'Données techniques'!T3,'Données techniques'!AB3,'Données techniques'!AJ3,'Données techniques'!AR3,'Données techniques'!AZ3,'Données techniques'!BH3,'Données techniques'!BP3,'Données techniques'!BX3))</f>
        <v>24</v>
      </c>
      <c r="E17">
        <f>IF(ISERROR(AVERAGE('Données techniques'!H3,'Données techniques'!P3,'Données techniques'!X3,'Données techniques'!AF3,'Données techniques'!AN3,'Données techniques'!AV3,'Données techniques'!BD3,'Données techniques'!BL3,'Données techniques'!BT3,'Données techniques'!CB3)),"",AVERAGE('Données techniques'!H3,'Données techniques'!P3,'Données techniques'!X3,'Données techniques'!AF3,'Données techniques'!AN3,'Données techniques'!AV3,'Données techniques'!BD3,'Données techniques'!BL3,'Données techniques'!BT3,'Données techniques'!CB3))</f>
        <v>7.5878712273641851</v>
      </c>
      <c r="F17">
        <f>IF(ISERROR(MEDIAN('Données techniques'!H3,'Données techniques'!P3,'Données techniques'!X3,'Données techniques'!AF3,'Données techniques'!AN3,'Données techniques'!AV3,'Données techniques'!BD3,'Données techniques'!BL3,'Données techniques'!BT3,'Données techniques'!CB3)),"",MEDIAN('Données techniques'!H3,'Données techniques'!P3,'Données techniques'!X3,'Données techniques'!AF3,'Données techniques'!AN3,'Données techniques'!AV3,'Données techniques'!BD3,'Données techniques'!BL3,'Données techniques'!BT3,'Données techniques'!CB3))</f>
        <v>7.5878712273641851</v>
      </c>
      <c r="G17">
        <f>IF(ISERROR(MAX('Données techniques'!D3,'Données techniques'!L3,'Données techniques'!T3,'Données techniques'!AB3,'Données techniques'!AJ3,'Données techniques'!AR3,'Données techniques'!AZ3,'Données techniques'!BH3,'Données techniques'!BP3,'Données techniques'!BX3)),"",MAX('Données techniques'!D3,'Données techniques'!L3,'Données techniques'!T3,'Données techniques'!AB3,'Données techniques'!AJ3,'Données techniques'!AR3,'Données techniques'!AZ3,'Données techniques'!BH3,'Données techniques'!BP3,'Données techniques'!BX3))</f>
        <v>67</v>
      </c>
      <c r="H17">
        <f>IF(ISERROR(AVERAGE('Données techniques'!G3,'Données techniques'!O3,'Données techniques'!W3,'Données techniques'!AE3,'Données techniques'!AM3,'Données techniques'!AU3,'Données techniques'!BC3,'Données techniques'!BK3,'Données techniques'!BS3,'Données techniques'!CA3)),"",AVERAGE('Données techniques'!G3,'Données techniques'!O3,'Données techniques'!W3,'Données techniques'!AE3,'Données techniques'!AM3,'Données techniques'!AU3,'Données techniques'!BC3,'Données techniques'!BK3,'Données techniques'!BS3,'Données techniques'!CA3))</f>
        <v>1308</v>
      </c>
    </row>
    <row r="18" spans="1:8">
      <c r="A18" t="str">
        <f>IF( ISBLANK(Inventaire!$A18),"",(Inventaire!$A18))</f>
        <v/>
      </c>
      <c r="B18" s="12">
        <f>IF(ISERROR(AVERAGE('Données techniques'!C4,'Données techniques'!K4,'Données techniques'!S4,'Données techniques'!AA4,'Données techniques'!AI4,'Données techniques'!AQ4,'Données techniques'!AY4,'Données techniques'!BG4,'Données techniques'!BO4,'Données techniques'!BW4)),"",AVERAGE('Données techniques'!C4,'Données techniques'!K4,'Données techniques'!S4,'Données techniques'!AA4,'Données techniques'!AI4,'Données techniques'!AQ4,'Données techniques'!AY4,'Données techniques'!BG4,'Données techniques'!BO4,'Données techniques'!BW4))</f>
        <v>2</v>
      </c>
      <c r="C18">
        <f>IF(ISERROR(AVERAGE('Données techniques'!D4,'Données techniques'!L4,'Données techniques'!T4,'Données techniques'!AB4,'Données techniques'!AJ4,'Données techniques'!AR4,'Données techniques'!AZ4,'Données techniques'!BH4,'Données techniques'!BP4,'Données techniques'!BX4)),"",AVERAGE('Données techniques'!D4,'Données techniques'!L4,'Données techniques'!T4,'Données techniques'!AB4,'Données techniques'!AJ4,'Données techniques'!AR4,'Données techniques'!AZ4,'Données techniques'!BH4,'Données techniques'!BP4,'Données techniques'!BX4))</f>
        <v>43</v>
      </c>
      <c r="D18">
        <f>IF(ISERROR(MEDIAN('Données techniques'!D4,'Données techniques'!L4,'Données techniques'!T4,'Données techniques'!AB4,'Données techniques'!AJ4,'Données techniques'!AR4,'Données techniques'!AZ4,'Données techniques'!BH4,'Données techniques'!BP4,'Données techniques'!BX4)),"",MEDIAN('Données techniques'!D4,'Données techniques'!L4,'Données techniques'!T4,'Données techniques'!AB4,'Données techniques'!AJ4,'Données techniques'!AR4,'Données techniques'!AZ4,'Données techniques'!BH4,'Données techniques'!BP4,'Données techniques'!BX4))</f>
        <v>43</v>
      </c>
      <c r="E18">
        <f>IF(ISERROR(AVERAGE('Données techniques'!H4,'Données techniques'!P4,'Données techniques'!X4,'Données techniques'!AF4,'Données techniques'!AN4,'Données techniques'!AV4,'Données techniques'!BD4,'Données techniques'!BL4,'Données techniques'!BT4,'Données techniques'!CB4)),"",AVERAGE('Données techniques'!H4,'Données techniques'!P4,'Données techniques'!X4,'Données techniques'!AF4,'Données techniques'!AN4,'Données techniques'!AV4,'Données techniques'!BD4,'Données techniques'!BL4,'Données techniques'!BT4,'Données techniques'!CB4))</f>
        <v>16.16912972085386</v>
      </c>
      <c r="F18">
        <f>IF(ISERROR(MEDIAN('Données techniques'!H4,'Données techniques'!P4,'Données techniques'!X4,'Données techniques'!AF4,'Données techniques'!AN4,'Données techniques'!AV4,'Données techniques'!BD4,'Données techniques'!BL4,'Données techniques'!BT4,'Données techniques'!CB4)),"",MEDIAN('Données techniques'!H4,'Données techniques'!P4,'Données techniques'!X4,'Données techniques'!AF4,'Données techniques'!AN4,'Données techniques'!AV4,'Données techniques'!BD4,'Données techniques'!BL4,'Données techniques'!BT4,'Données techniques'!CB4))</f>
        <v>16.16912972085386</v>
      </c>
      <c r="G18">
        <f>IF(ISERROR(MAX('Données techniques'!D4,'Données techniques'!L4,'Données techniques'!T4,'Données techniques'!AB4,'Données techniques'!AJ4,'Données techniques'!AR4,'Données techniques'!AZ4,'Données techniques'!BH4,'Données techniques'!BP4,'Données techniques'!BX4)),"",MAX('Données techniques'!D4,'Données techniques'!L4,'Données techniques'!T4,'Données techniques'!AB4,'Données techniques'!AJ4,'Données techniques'!AR4,'Données techniques'!AZ4,'Données techniques'!BH4,'Données techniques'!BP4,'Données techniques'!BX4))</f>
        <v>43</v>
      </c>
      <c r="H18">
        <f>IF(ISERROR(AVERAGE('Données techniques'!G4,'Données techniques'!O4,'Données techniques'!W4,'Données techniques'!AE4,'Données techniques'!AM4,'Données techniques'!AU4,'Données techniques'!BC4,'Données techniques'!BK4,'Données techniques'!BS4,'Données techniques'!CA4)),"",AVERAGE('Données techniques'!G4,'Données techniques'!O4,'Données techniques'!W4,'Données techniques'!AE4,'Données techniques'!AM4,'Données techniques'!AU4,'Données techniques'!BC4,'Données techniques'!BK4,'Données techniques'!BS4,'Données techniques'!CA4))</f>
        <v>609</v>
      </c>
    </row>
    <row r="19" spans="1:8">
      <c r="A19" t="str">
        <f>IF( ISBLANK(Inventaire!$A19),"",(Inventaire!$A19))</f>
        <v/>
      </c>
      <c r="B19" s="12">
        <f>IF(ISERROR(AVERAGE('Données techniques'!C5,'Données techniques'!K5,'Données techniques'!S5,'Données techniques'!AA5,'Données techniques'!AI5,'Données techniques'!AQ5,'Données techniques'!AY5,'Données techniques'!BG5,'Données techniques'!BO5,'Données techniques'!BW5)),"",AVERAGE('Données techniques'!C5,'Données techniques'!K5,'Données techniques'!S5,'Données techniques'!AA5,'Données techniques'!AI5,'Données techniques'!AQ5,'Données techniques'!AY5,'Données techniques'!BG5,'Données techniques'!BO5,'Données techniques'!BW5))</f>
        <v>5</v>
      </c>
      <c r="C19">
        <f>IF(ISERROR(AVERAGE('Données techniques'!D5,'Données techniques'!L5,'Données techniques'!T5,'Données techniques'!AB5,'Données techniques'!AJ5,'Données techniques'!AR5,'Données techniques'!AZ5,'Données techniques'!BH5,'Données techniques'!BP5,'Données techniques'!BX5)),"",AVERAGE('Données techniques'!D5,'Données techniques'!L5,'Données techniques'!T5,'Données techniques'!AB5,'Données techniques'!AJ5,'Données techniques'!AR5,'Données techniques'!AZ5,'Données techniques'!BH5,'Données techniques'!BP5,'Données techniques'!BX5))</f>
        <v>11</v>
      </c>
      <c r="D19">
        <f>IF(ISERROR(MEDIAN('Données techniques'!D5,'Données techniques'!L5,'Données techniques'!T5,'Données techniques'!AB5,'Données techniques'!AJ5,'Données techniques'!AR5,'Données techniques'!AZ5,'Données techniques'!BH5,'Données techniques'!BP5,'Données techniques'!BX5)),"",MEDIAN('Données techniques'!D5,'Données techniques'!L5,'Données techniques'!T5,'Données techniques'!AB5,'Données techniques'!AJ5,'Données techniques'!AR5,'Données techniques'!AZ5,'Données techniques'!BH5,'Données techniques'!BP5,'Données techniques'!BX5))</f>
        <v>11</v>
      </c>
      <c r="E19">
        <f>IF(ISERROR(AVERAGE('Données techniques'!H5,'Données techniques'!P5,'Données techniques'!X5,'Données techniques'!AF5,'Données techniques'!AN5,'Données techniques'!AV5,'Données techniques'!BD5,'Données techniques'!BL5,'Données techniques'!BT5,'Données techniques'!CB5)),"",AVERAGE('Données techniques'!H5,'Données techniques'!P5,'Données techniques'!X5,'Données techniques'!AF5,'Données techniques'!AN5,'Données techniques'!AV5,'Données techniques'!BD5,'Données techniques'!BL5,'Données techniques'!BT5,'Données techniques'!CB5))</f>
        <v>2.2391111111111113</v>
      </c>
      <c r="F19">
        <f>IF(ISERROR(MEDIAN('Données techniques'!H5,'Données techniques'!P5,'Données techniques'!X5,'Données techniques'!AF5,'Données techniques'!AN5,'Données techniques'!AV5,'Données techniques'!BD5,'Données techniques'!BL5,'Données techniques'!BT5,'Données techniques'!CB5)),"",MEDIAN('Données techniques'!H5,'Données techniques'!P5,'Données techniques'!X5,'Données techniques'!AF5,'Données techniques'!AN5,'Données techniques'!AV5,'Données techniques'!BD5,'Données techniques'!BL5,'Données techniques'!BT5,'Données techniques'!CB5))</f>
        <v>2.2391111111111113</v>
      </c>
      <c r="G19">
        <f>IF(ISERROR(MAX('Données techniques'!D5,'Données techniques'!L5,'Données techniques'!T5,'Données techniques'!AB5,'Données techniques'!AJ5,'Données techniques'!AR5,'Données techniques'!AZ5,'Données techniques'!BH5,'Données techniques'!BP5,'Données techniques'!BX5)),"",MAX('Données techniques'!D5,'Données techniques'!L5,'Données techniques'!T5,'Données techniques'!AB5,'Données techniques'!AJ5,'Données techniques'!AR5,'Données techniques'!AZ5,'Données techniques'!BH5,'Données techniques'!BP5,'Données techniques'!BX5))</f>
        <v>11</v>
      </c>
      <c r="H19">
        <f>IF(ISERROR(AVERAGE('Données techniques'!G5,'Données techniques'!O5,'Données techniques'!W5,'Données techniques'!AE5,'Données techniques'!AM5,'Données techniques'!AU5,'Données techniques'!BC5,'Données techniques'!BK5,'Données techniques'!BS5,'Données techniques'!CA5)),"",AVERAGE('Données techniques'!G5,'Données techniques'!O5,'Données techniques'!W5,'Données techniques'!AE5,'Données techniques'!AM5,'Données techniques'!AU5,'Données techniques'!BC5,'Données techniques'!BK5,'Données techniques'!BS5,'Données techniques'!CA5))</f>
        <v>1125</v>
      </c>
    </row>
    <row r="20" spans="1:8">
      <c r="A20" t="str">
        <f>IF( ISBLANK(Inventaire!$A20),"",(Inventaire!$A20))</f>
        <v/>
      </c>
      <c r="B20" s="12" t="str">
        <f>IF(ISERROR(AVERAGE('Données techniques'!C6,'Données techniques'!K6,'Données techniques'!S6,'Données techniques'!AA6,'Données techniques'!AI6,'Données techniques'!AQ6,'Données techniques'!AY6,'Données techniques'!BG6,'Données techniques'!BO6,'Données techniques'!BW6)),"",AVERAGE('Données techniques'!C6,'Données techniques'!K6,'Données techniques'!S6,'Données techniques'!AA6,'Données techniques'!AI6,'Données techniques'!AQ6,'Données techniques'!AY6,'Données techniques'!BG6,'Données techniques'!BO6,'Données techniques'!BW6))</f>
        <v/>
      </c>
      <c r="C20" t="str">
        <f>IF(ISERROR(AVERAGE('Données techniques'!D6,'Données techniques'!L6,'Données techniques'!T6,'Données techniques'!AB6,'Données techniques'!AJ6,'Données techniques'!AR6,'Données techniques'!AZ6,'Données techniques'!BH6,'Données techniques'!BP6,'Données techniques'!BX6)),"",AVERAGE('Données techniques'!D6,'Données techniques'!L6,'Données techniques'!T6,'Données techniques'!AB6,'Données techniques'!AJ6,'Données techniques'!AR6,'Données techniques'!AZ6,'Données techniques'!BH6,'Données techniques'!BP6,'Données techniques'!BX6))</f>
        <v/>
      </c>
      <c r="D20" t="str">
        <f>IF(ISERROR(MEDIAN('Données techniques'!D6,'Données techniques'!L6,'Données techniques'!T6,'Données techniques'!AB6,'Données techniques'!AJ6,'Données techniques'!AR6,'Données techniques'!AZ6,'Données techniques'!BH6,'Données techniques'!BP6,'Données techniques'!BX6)),"",MEDIAN('Données techniques'!D6,'Données techniques'!L6,'Données techniques'!T6,'Données techniques'!AB6,'Données techniques'!AJ6,'Données techniques'!AR6,'Données techniques'!AZ6,'Données techniques'!BH6,'Données techniques'!BP6,'Données techniques'!BX6))</f>
        <v/>
      </c>
      <c r="E20" t="str">
        <f>IF(ISERROR(AVERAGE('Données techniques'!H6,'Données techniques'!P6,'Données techniques'!X6,'Données techniques'!AF6,'Données techniques'!AN6,'Données techniques'!AV6,'Données techniques'!BD6,'Données techniques'!BL6,'Données techniques'!BT6,'Données techniques'!CB6)),"",AVERAGE('Données techniques'!H6,'Données techniques'!P6,'Données techniques'!X6,'Données techniques'!AF6,'Données techniques'!AN6,'Données techniques'!AV6,'Données techniques'!BD6,'Données techniques'!BL6,'Données techniques'!BT6,'Données techniques'!CB6))</f>
        <v/>
      </c>
      <c r="F20" t="str">
        <f>IF(ISERROR(MEDIAN('Données techniques'!H6,'Données techniques'!P6,'Données techniques'!X6,'Données techniques'!AF6,'Données techniques'!AN6,'Données techniques'!AV6,'Données techniques'!BD6,'Données techniques'!BL6,'Données techniques'!BT6,'Données techniques'!CB6)),"",MEDIAN('Données techniques'!H6,'Données techniques'!P6,'Données techniques'!X6,'Données techniques'!AF6,'Données techniques'!AN6,'Données techniques'!AV6,'Données techniques'!BD6,'Données techniques'!BL6,'Données techniques'!BT6,'Données techniques'!CB6))</f>
        <v/>
      </c>
      <c r="G20">
        <f>IF(ISERROR(MAX('Données techniques'!D6,'Données techniques'!L6,'Données techniques'!T6,'Données techniques'!AB6,'Données techniques'!AJ6,'Données techniques'!AR6,'Données techniques'!AZ6,'Données techniques'!BH6,'Données techniques'!BP6,'Données techniques'!BX6)),"",MAX('Données techniques'!D6,'Données techniques'!L6,'Données techniques'!T6,'Données techniques'!AB6,'Données techniques'!AJ6,'Données techniques'!AR6,'Données techniques'!AZ6,'Données techniques'!BH6,'Données techniques'!BP6,'Données techniques'!BX6))</f>
        <v>0</v>
      </c>
      <c r="H20" t="str">
        <f>IF(ISERROR(AVERAGE('Données techniques'!G6,'Données techniques'!O6,'Données techniques'!W6,'Données techniques'!AE6,'Données techniques'!AM6,'Données techniques'!AU6,'Données techniques'!BC6,'Données techniques'!BK6,'Données techniques'!BS6,'Données techniques'!CA6)),"",AVERAGE('Données techniques'!G6,'Données techniques'!O6,'Données techniques'!W6,'Données techniques'!AE6,'Données techniques'!AM6,'Données techniques'!AU6,'Données techniques'!BC6,'Données techniques'!BK6,'Données techniques'!BS6,'Données techniques'!CA6))</f>
        <v/>
      </c>
    </row>
    <row r="21" spans="1:8">
      <c r="A21" t="str">
        <f>IF( ISBLANK(Inventaire!$A21),"",(Inventaire!$A21))</f>
        <v/>
      </c>
      <c r="B21" s="12" t="str">
        <f>IF(ISERROR(AVERAGE('Données techniques'!C7,'Données techniques'!K7,'Données techniques'!S7,'Données techniques'!AA7,'Données techniques'!AI7,'Données techniques'!AQ7,'Données techniques'!AY7,'Données techniques'!BG7,'Données techniques'!BO7,'Données techniques'!BW7)),"",AVERAGE('Données techniques'!C7,'Données techniques'!K7,'Données techniques'!S7,'Données techniques'!AA7,'Données techniques'!AI7,'Données techniques'!AQ7,'Données techniques'!AY7,'Données techniques'!BG7,'Données techniques'!BO7,'Données techniques'!BW7))</f>
        <v/>
      </c>
      <c r="C21" t="str">
        <f>IF(ISERROR(AVERAGE('Données techniques'!D7,'Données techniques'!L7,'Données techniques'!T7,'Données techniques'!AB7,'Données techniques'!AJ7,'Données techniques'!AR7,'Données techniques'!AZ7,'Données techniques'!BH7,'Données techniques'!BP7,'Données techniques'!BX7)),"",AVERAGE('Données techniques'!D7,'Données techniques'!L7,'Données techniques'!T7,'Données techniques'!AB7,'Données techniques'!AJ7,'Données techniques'!AR7,'Données techniques'!AZ7,'Données techniques'!BH7,'Données techniques'!BP7,'Données techniques'!BX7))</f>
        <v/>
      </c>
      <c r="D21" t="str">
        <f>IF(ISERROR(MEDIAN('Données techniques'!D7,'Données techniques'!L7,'Données techniques'!T7,'Données techniques'!AB7,'Données techniques'!AJ7,'Données techniques'!AR7,'Données techniques'!AZ7,'Données techniques'!BH7,'Données techniques'!BP7,'Données techniques'!BX7)),"",MEDIAN('Données techniques'!D7,'Données techniques'!L7,'Données techniques'!T7,'Données techniques'!AB7,'Données techniques'!AJ7,'Données techniques'!AR7,'Données techniques'!AZ7,'Données techniques'!BH7,'Données techniques'!BP7,'Données techniques'!BX7))</f>
        <v/>
      </c>
      <c r="E21" t="str">
        <f>IF(ISERROR(AVERAGE('Données techniques'!H7,'Données techniques'!P7,'Données techniques'!X7,'Données techniques'!AF7,'Données techniques'!AN7,'Données techniques'!AV7,'Données techniques'!BD7,'Données techniques'!BL7,'Données techniques'!BT7,'Données techniques'!CB7)),"",AVERAGE('Données techniques'!H7,'Données techniques'!P7,'Données techniques'!X7,'Données techniques'!AF7,'Données techniques'!AN7,'Données techniques'!AV7,'Données techniques'!BD7,'Données techniques'!BL7,'Données techniques'!BT7,'Données techniques'!CB7))</f>
        <v/>
      </c>
      <c r="F21" t="str">
        <f>IF(ISERROR(MEDIAN('Données techniques'!H7,'Données techniques'!P7,'Données techniques'!X7,'Données techniques'!AF7,'Données techniques'!AN7,'Données techniques'!AV7,'Données techniques'!BD7,'Données techniques'!BL7,'Données techniques'!BT7,'Données techniques'!CB7)),"",MEDIAN('Données techniques'!H7,'Données techniques'!P7,'Données techniques'!X7,'Données techniques'!AF7,'Données techniques'!AN7,'Données techniques'!AV7,'Données techniques'!BD7,'Données techniques'!BL7,'Données techniques'!BT7,'Données techniques'!CB7))</f>
        <v/>
      </c>
      <c r="G21">
        <f>IF(ISERROR(MAX('Données techniques'!D7,'Données techniques'!L7,'Données techniques'!T7,'Données techniques'!AB7,'Données techniques'!AJ7,'Données techniques'!AR7,'Données techniques'!AZ7,'Données techniques'!BH7,'Données techniques'!BP7,'Données techniques'!BX7)),"",MAX('Données techniques'!D7,'Données techniques'!L7,'Données techniques'!T7,'Données techniques'!AB7,'Données techniques'!AJ7,'Données techniques'!AR7,'Données techniques'!AZ7,'Données techniques'!BH7,'Données techniques'!BP7,'Données techniques'!BX7))</f>
        <v>0</v>
      </c>
      <c r="H21" t="str">
        <f>IF(ISERROR(AVERAGE('Données techniques'!G7,'Données techniques'!O7,'Données techniques'!W7,'Données techniques'!AE7,'Données techniques'!AM7,'Données techniques'!AU7,'Données techniques'!BC7,'Données techniques'!BK7,'Données techniques'!BS7,'Données techniques'!CA7)),"",AVERAGE('Données techniques'!G7,'Données techniques'!O7,'Données techniques'!W7,'Données techniques'!AE7,'Données techniques'!AM7,'Données techniques'!AU7,'Données techniques'!BC7,'Données techniques'!BK7,'Données techniques'!BS7,'Données techniques'!CA7))</f>
        <v/>
      </c>
    </row>
    <row r="22" spans="1:8">
      <c r="A22" t="str">
        <f>IF( ISBLANK(Inventaire!$A22),"",(Inventaire!$A22))</f>
        <v/>
      </c>
      <c r="B22" s="12" t="str">
        <f>IF(ISERROR(AVERAGE('Données techniques'!C8,'Données techniques'!K8,'Données techniques'!S8,'Données techniques'!AA8,'Données techniques'!AI8,'Données techniques'!AQ8,'Données techniques'!AY8,'Données techniques'!BG8,'Données techniques'!BO8,'Données techniques'!BW8)),"",AVERAGE('Données techniques'!C8,'Données techniques'!K8,'Données techniques'!S8,'Données techniques'!AA8,'Données techniques'!AI8,'Données techniques'!AQ8,'Données techniques'!AY8,'Données techniques'!BG8,'Données techniques'!BO8,'Données techniques'!BW8))</f>
        <v/>
      </c>
      <c r="C22" t="str">
        <f>IF(ISERROR(AVERAGE('Données techniques'!D8,'Données techniques'!L8,'Données techniques'!T8,'Données techniques'!AB8,'Données techniques'!AJ8,'Données techniques'!AR8,'Données techniques'!AZ8,'Données techniques'!BH8,'Données techniques'!BP8,'Données techniques'!BX8)),"",AVERAGE('Données techniques'!D8,'Données techniques'!L8,'Données techniques'!T8,'Données techniques'!AB8,'Données techniques'!AJ8,'Données techniques'!AR8,'Données techniques'!AZ8,'Données techniques'!BH8,'Données techniques'!BP8,'Données techniques'!BX8))</f>
        <v/>
      </c>
      <c r="D22" t="str">
        <f>IF(ISERROR(MEDIAN('Données techniques'!D8,'Données techniques'!L8,'Données techniques'!T8,'Données techniques'!AB8,'Données techniques'!AJ8,'Données techniques'!AR8,'Données techniques'!AZ8,'Données techniques'!BH8,'Données techniques'!BP8,'Données techniques'!BX8)),"",MEDIAN('Données techniques'!D8,'Données techniques'!L8,'Données techniques'!T8,'Données techniques'!AB8,'Données techniques'!AJ8,'Données techniques'!AR8,'Données techniques'!AZ8,'Données techniques'!BH8,'Données techniques'!BP8,'Données techniques'!BX8))</f>
        <v/>
      </c>
      <c r="E22" t="str">
        <f>IF(ISERROR(AVERAGE('Données techniques'!H8,'Données techniques'!P8,'Données techniques'!X8,'Données techniques'!AF8,'Données techniques'!AN8,'Données techniques'!AV8,'Données techniques'!BD8,'Données techniques'!BL8,'Données techniques'!BT8,'Données techniques'!CB8)),"",AVERAGE('Données techniques'!H8,'Données techniques'!P8,'Données techniques'!X8,'Données techniques'!AF8,'Données techniques'!AN8,'Données techniques'!AV8,'Données techniques'!BD8,'Données techniques'!BL8,'Données techniques'!BT8,'Données techniques'!CB8))</f>
        <v/>
      </c>
      <c r="F22" t="str">
        <f>IF(ISERROR(MEDIAN('Données techniques'!H8,'Données techniques'!P8,'Données techniques'!X8,'Données techniques'!AF8,'Données techniques'!AN8,'Données techniques'!AV8,'Données techniques'!BD8,'Données techniques'!BL8,'Données techniques'!BT8,'Données techniques'!CB8)),"",MEDIAN('Données techniques'!H8,'Données techniques'!P8,'Données techniques'!X8,'Données techniques'!AF8,'Données techniques'!AN8,'Données techniques'!AV8,'Données techniques'!BD8,'Données techniques'!BL8,'Données techniques'!BT8,'Données techniques'!CB8))</f>
        <v/>
      </c>
      <c r="G22">
        <f>IF(ISERROR(MAX('Données techniques'!D8,'Données techniques'!L8,'Données techniques'!T8,'Données techniques'!AB8,'Données techniques'!AJ8,'Données techniques'!AR8,'Données techniques'!AZ8,'Données techniques'!BH8,'Données techniques'!BP8,'Données techniques'!BX8)),"",MAX('Données techniques'!D8,'Données techniques'!L8,'Données techniques'!T8,'Données techniques'!AB8,'Données techniques'!AJ8,'Données techniques'!AR8,'Données techniques'!AZ8,'Données techniques'!BH8,'Données techniques'!BP8,'Données techniques'!BX8))</f>
        <v>0</v>
      </c>
      <c r="H22" t="str">
        <f>IF(ISERROR(AVERAGE('Données techniques'!G8,'Données techniques'!O8,'Données techniques'!W8,'Données techniques'!AE8,'Données techniques'!AM8,'Données techniques'!AU8,'Données techniques'!BC8,'Données techniques'!BK8,'Données techniques'!BS8,'Données techniques'!CA8)),"",AVERAGE('Données techniques'!G8,'Données techniques'!O8,'Données techniques'!W8,'Données techniques'!AE8,'Données techniques'!AM8,'Données techniques'!AU8,'Données techniques'!BC8,'Données techniques'!BK8,'Données techniques'!BS8,'Données techniques'!CA8))</f>
        <v/>
      </c>
    </row>
    <row r="23" spans="1:8">
      <c r="A23" t="str">
        <f>IF( ISBLANK(Inventaire!$A23),"",(Inventaire!$A23))</f>
        <v/>
      </c>
      <c r="B23" s="12" t="str">
        <f>IF(ISERROR(AVERAGE('Données techniques'!C9,'Données techniques'!K9,'Données techniques'!S9,'Données techniques'!AA9,'Données techniques'!AI9,'Données techniques'!AQ9,'Données techniques'!AY9,'Données techniques'!BG9,'Données techniques'!BO9,'Données techniques'!BW9)),"",AVERAGE('Données techniques'!C9,'Données techniques'!K9,'Données techniques'!S9,'Données techniques'!AA9,'Données techniques'!AI9,'Données techniques'!AQ9,'Données techniques'!AY9,'Données techniques'!BG9,'Données techniques'!BO9,'Données techniques'!BW9))</f>
        <v/>
      </c>
      <c r="C23" t="str">
        <f>IF(ISERROR(AVERAGE('Données techniques'!D9,'Données techniques'!L9,'Données techniques'!T9,'Données techniques'!AB9,'Données techniques'!AJ9,'Données techniques'!AR9,'Données techniques'!AZ9,'Données techniques'!BH9,'Données techniques'!BP9,'Données techniques'!BX9)),"",AVERAGE('Données techniques'!D9,'Données techniques'!L9,'Données techniques'!T9,'Données techniques'!AB9,'Données techniques'!AJ9,'Données techniques'!AR9,'Données techniques'!AZ9,'Données techniques'!BH9,'Données techniques'!BP9,'Données techniques'!BX9))</f>
        <v/>
      </c>
      <c r="D23" t="str">
        <f>IF(ISERROR(MEDIAN('Données techniques'!D9,'Données techniques'!L9,'Données techniques'!T9,'Données techniques'!AB9,'Données techniques'!AJ9,'Données techniques'!AR9,'Données techniques'!AZ9,'Données techniques'!BH9,'Données techniques'!BP9,'Données techniques'!BX9)),"",MEDIAN('Données techniques'!D9,'Données techniques'!L9,'Données techniques'!T9,'Données techniques'!AB9,'Données techniques'!AJ9,'Données techniques'!AR9,'Données techniques'!AZ9,'Données techniques'!BH9,'Données techniques'!BP9,'Données techniques'!BX9))</f>
        <v/>
      </c>
      <c r="E23" t="str">
        <f>IF(ISERROR(AVERAGE('Données techniques'!H9,'Données techniques'!P9,'Données techniques'!X9,'Données techniques'!AF9,'Données techniques'!AN9,'Données techniques'!AV9,'Données techniques'!BD9,'Données techniques'!BL9,'Données techniques'!BT9,'Données techniques'!CB9)),"",AVERAGE('Données techniques'!H9,'Données techniques'!P9,'Données techniques'!X9,'Données techniques'!AF9,'Données techniques'!AN9,'Données techniques'!AV9,'Données techniques'!BD9,'Données techniques'!BL9,'Données techniques'!BT9,'Données techniques'!CB9))</f>
        <v/>
      </c>
      <c r="F23" t="str">
        <f>IF(ISERROR(MEDIAN('Données techniques'!H9,'Données techniques'!P9,'Données techniques'!X9,'Données techniques'!AF9,'Données techniques'!AN9,'Données techniques'!AV9,'Données techniques'!BD9,'Données techniques'!BL9,'Données techniques'!BT9,'Données techniques'!CB9)),"",MEDIAN('Données techniques'!H9,'Données techniques'!P9,'Données techniques'!X9,'Données techniques'!AF9,'Données techniques'!AN9,'Données techniques'!AV9,'Données techniques'!BD9,'Données techniques'!BL9,'Données techniques'!BT9,'Données techniques'!CB9))</f>
        <v/>
      </c>
      <c r="G23">
        <f>IF(ISERROR(MAX('Données techniques'!D9,'Données techniques'!L9,'Données techniques'!T9,'Données techniques'!AB9,'Données techniques'!AJ9,'Données techniques'!AR9,'Données techniques'!AZ9,'Données techniques'!BH9,'Données techniques'!BP9,'Données techniques'!BX9)),"",MAX('Données techniques'!D9,'Données techniques'!L9,'Données techniques'!T9,'Données techniques'!AB9,'Données techniques'!AJ9,'Données techniques'!AR9,'Données techniques'!AZ9,'Données techniques'!BH9,'Données techniques'!BP9,'Données techniques'!BX9))</f>
        <v>0</v>
      </c>
      <c r="H23" t="str">
        <f>IF(ISERROR(AVERAGE('Données techniques'!G9,'Données techniques'!O9,'Données techniques'!W9,'Données techniques'!AE9,'Données techniques'!AM9,'Données techniques'!AU9,'Données techniques'!BC9,'Données techniques'!BK9,'Données techniques'!BS9,'Données techniques'!CA9)),"",AVERAGE('Données techniques'!G9,'Données techniques'!O9,'Données techniques'!W9,'Données techniques'!AE9,'Données techniques'!AM9,'Données techniques'!AU9,'Données techniques'!BC9,'Données techniques'!BK9,'Données techniques'!BS9,'Données techniques'!CA9))</f>
        <v/>
      </c>
    </row>
    <row r="24" spans="1:8">
      <c r="A24" t="str">
        <f>IF( ISBLANK(Inventaire!$A24),"",(Inventaire!$A24))</f>
        <v/>
      </c>
      <c r="B24" s="12" t="str">
        <f>IF(ISERROR(AVERAGE('Données techniques'!C10,'Données techniques'!K10,'Données techniques'!S10,'Données techniques'!AA10,'Données techniques'!AI10,'Données techniques'!AQ10,'Données techniques'!AY10,'Données techniques'!BG10,'Données techniques'!BO10,'Données techniques'!BW10)),"",AVERAGE('Données techniques'!C10,'Données techniques'!K10,'Données techniques'!S10,'Données techniques'!AA10,'Données techniques'!AI10,'Données techniques'!AQ10,'Données techniques'!AY10,'Données techniques'!BG10,'Données techniques'!BO10,'Données techniques'!BW10))</f>
        <v/>
      </c>
      <c r="C24" t="str">
        <f>IF(ISERROR(AVERAGE('Données techniques'!D10,'Données techniques'!L10,'Données techniques'!T10,'Données techniques'!AB10,'Données techniques'!AJ10,'Données techniques'!AR10,'Données techniques'!AZ10,'Données techniques'!BH10,'Données techniques'!BP10,'Données techniques'!BX10)),"",AVERAGE('Données techniques'!D10,'Données techniques'!L10,'Données techniques'!T10,'Données techniques'!AB10,'Données techniques'!AJ10,'Données techniques'!AR10,'Données techniques'!AZ10,'Données techniques'!BH10,'Données techniques'!BP10,'Données techniques'!BX10))</f>
        <v/>
      </c>
      <c r="D24" t="str">
        <f>IF(ISERROR(MEDIAN('Données techniques'!D10,'Données techniques'!L10,'Données techniques'!T10,'Données techniques'!AB10,'Données techniques'!AJ10,'Données techniques'!AR10,'Données techniques'!AZ10,'Données techniques'!BH10,'Données techniques'!BP10,'Données techniques'!BX10)),"",MEDIAN('Données techniques'!D10,'Données techniques'!L10,'Données techniques'!T10,'Données techniques'!AB10,'Données techniques'!AJ10,'Données techniques'!AR10,'Données techniques'!AZ10,'Données techniques'!BH10,'Données techniques'!BP10,'Données techniques'!BX10))</f>
        <v/>
      </c>
      <c r="E24" t="str">
        <f>IF(ISERROR(AVERAGE('Données techniques'!H10,'Données techniques'!P10,'Données techniques'!X10,'Données techniques'!AF10,'Données techniques'!AN10,'Données techniques'!AV10,'Données techniques'!BD10,'Données techniques'!BL10,'Données techniques'!BT10,'Données techniques'!CB10)),"",AVERAGE('Données techniques'!H10,'Données techniques'!P10,'Données techniques'!X10,'Données techniques'!AF10,'Données techniques'!AN10,'Données techniques'!AV10,'Données techniques'!BD10,'Données techniques'!BL10,'Données techniques'!BT10,'Données techniques'!CB10))</f>
        <v/>
      </c>
      <c r="F24" t="str">
        <f>IF(ISERROR(MEDIAN('Données techniques'!H10,'Données techniques'!P10,'Données techniques'!X10,'Données techniques'!AF10,'Données techniques'!AN10,'Données techniques'!AV10,'Données techniques'!BD10,'Données techniques'!BL10,'Données techniques'!BT10,'Données techniques'!CB10)),"",MEDIAN('Données techniques'!H10,'Données techniques'!P10,'Données techniques'!X10,'Données techniques'!AF10,'Données techniques'!AN10,'Données techniques'!AV10,'Données techniques'!BD10,'Données techniques'!BL10,'Données techniques'!BT10,'Données techniques'!CB10))</f>
        <v/>
      </c>
      <c r="G24">
        <f>IF(ISERROR(MAX('Données techniques'!D10,'Données techniques'!L10,'Données techniques'!T10,'Données techniques'!AB10,'Données techniques'!AJ10,'Données techniques'!AR10,'Données techniques'!AZ10,'Données techniques'!BH10,'Données techniques'!BP10,'Données techniques'!BX10)),"",MAX('Données techniques'!D10,'Données techniques'!L10,'Données techniques'!T10,'Données techniques'!AB10,'Données techniques'!AJ10,'Données techniques'!AR10,'Données techniques'!AZ10,'Données techniques'!BH10,'Données techniques'!BP10,'Données techniques'!BX10))</f>
        <v>0</v>
      </c>
      <c r="H24" t="str">
        <f>IF(ISERROR(AVERAGE('Données techniques'!G10,'Données techniques'!O10,'Données techniques'!W10,'Données techniques'!AE10,'Données techniques'!AM10,'Données techniques'!AU10,'Données techniques'!BC10,'Données techniques'!BK10,'Données techniques'!BS10,'Données techniques'!CA10)),"",AVERAGE('Données techniques'!G10,'Données techniques'!O10,'Données techniques'!W10,'Données techniques'!AE10,'Données techniques'!AM10,'Données techniques'!AU10,'Données techniques'!BC10,'Données techniques'!BK10,'Données techniques'!BS10,'Données techniques'!CA10))</f>
        <v/>
      </c>
    </row>
    <row r="25" spans="1:8">
      <c r="A25" t="str">
        <f>IF( ISBLANK(Inventaire!$A25),"",(Inventaire!$A25))</f>
        <v/>
      </c>
      <c r="B25" s="12" t="str">
        <f>IF(ISERROR(AVERAGE('Données techniques'!C11,'Données techniques'!K11,'Données techniques'!S11,'Données techniques'!AA11,'Données techniques'!AI11,'Données techniques'!AQ11,'Données techniques'!AY11,'Données techniques'!BG11,'Données techniques'!BO11,'Données techniques'!BW11)),"",AVERAGE('Données techniques'!C11,'Données techniques'!K11,'Données techniques'!S11,'Données techniques'!AA11,'Données techniques'!AI11,'Données techniques'!AQ11,'Données techniques'!AY11,'Données techniques'!BG11,'Données techniques'!BO11,'Données techniques'!BW11))</f>
        <v/>
      </c>
      <c r="C25" t="str">
        <f>IF(ISERROR(AVERAGE('Données techniques'!D11,'Données techniques'!L11,'Données techniques'!T11,'Données techniques'!AB11,'Données techniques'!AJ11,'Données techniques'!AR11,'Données techniques'!AZ11,'Données techniques'!BH11,'Données techniques'!BP11,'Données techniques'!BX11)),"",AVERAGE('Données techniques'!D11,'Données techniques'!L11,'Données techniques'!T11,'Données techniques'!AB11,'Données techniques'!AJ11,'Données techniques'!AR11,'Données techniques'!AZ11,'Données techniques'!BH11,'Données techniques'!BP11,'Données techniques'!BX11))</f>
        <v/>
      </c>
      <c r="D25" t="str">
        <f>IF(ISERROR(MEDIAN('Données techniques'!D11,'Données techniques'!L11,'Données techniques'!T11,'Données techniques'!AB11,'Données techniques'!AJ11,'Données techniques'!AR11,'Données techniques'!AZ11,'Données techniques'!BH11,'Données techniques'!BP11,'Données techniques'!BX11)),"",MEDIAN('Données techniques'!D11,'Données techniques'!L11,'Données techniques'!T11,'Données techniques'!AB11,'Données techniques'!AJ11,'Données techniques'!AR11,'Données techniques'!AZ11,'Données techniques'!BH11,'Données techniques'!BP11,'Données techniques'!BX11))</f>
        <v/>
      </c>
      <c r="E25" t="str">
        <f>IF(ISERROR(AVERAGE('Données techniques'!H11,'Données techniques'!P11,'Données techniques'!X11,'Données techniques'!AF11,'Données techniques'!AN11,'Données techniques'!AV11,'Données techniques'!BD11,'Données techniques'!BL11,'Données techniques'!BT11,'Données techniques'!CB11)),"",AVERAGE('Données techniques'!H11,'Données techniques'!P11,'Données techniques'!X11,'Données techniques'!AF11,'Données techniques'!AN11,'Données techniques'!AV11,'Données techniques'!BD11,'Données techniques'!BL11,'Données techniques'!BT11,'Données techniques'!CB11))</f>
        <v/>
      </c>
      <c r="F25" t="str">
        <f>IF(ISERROR(MEDIAN('Données techniques'!H11,'Données techniques'!P11,'Données techniques'!X11,'Données techniques'!AF11,'Données techniques'!AN11,'Données techniques'!AV11,'Données techniques'!BD11,'Données techniques'!BL11,'Données techniques'!BT11,'Données techniques'!CB11)),"",MEDIAN('Données techniques'!H11,'Données techniques'!P11,'Données techniques'!X11,'Données techniques'!AF11,'Données techniques'!AN11,'Données techniques'!AV11,'Données techniques'!BD11,'Données techniques'!BL11,'Données techniques'!BT11,'Données techniques'!CB11))</f>
        <v/>
      </c>
      <c r="G25">
        <f>IF(ISERROR(MAX('Données techniques'!D11,'Données techniques'!L11,'Données techniques'!T11,'Données techniques'!AB11,'Données techniques'!AJ11,'Données techniques'!AR11,'Données techniques'!AZ11,'Données techniques'!BH11,'Données techniques'!BP11,'Données techniques'!BX11)),"",MAX('Données techniques'!D11,'Données techniques'!L11,'Données techniques'!T11,'Données techniques'!AB11,'Données techniques'!AJ11,'Données techniques'!AR11,'Données techniques'!AZ11,'Données techniques'!BH11,'Données techniques'!BP11,'Données techniques'!BX11))</f>
        <v>0</v>
      </c>
      <c r="H25" t="str">
        <f>IF(ISERROR(AVERAGE('Données techniques'!G11,'Données techniques'!O11,'Données techniques'!W11,'Données techniques'!AE11,'Données techniques'!AM11,'Données techniques'!AU11,'Données techniques'!BC11,'Données techniques'!BK11,'Données techniques'!BS11,'Données techniques'!CA11)),"",AVERAGE('Données techniques'!G11,'Données techniques'!O11,'Données techniques'!W11,'Données techniques'!AE11,'Données techniques'!AM11,'Données techniques'!AU11,'Données techniques'!BC11,'Données techniques'!BK11,'Données techniques'!BS11,'Données techniques'!CA11))</f>
        <v/>
      </c>
    </row>
    <row r="26" spans="1:8">
      <c r="A26" t="str">
        <f>IF( ISBLANK(Inventaire!$A26),"",(Inventaire!$A26))</f>
        <v/>
      </c>
      <c r="B26" s="12" t="str">
        <f>IF(ISERROR(AVERAGE('Données techniques'!C12,'Données techniques'!K12,'Données techniques'!S12,'Données techniques'!AA12,'Données techniques'!AI12,'Données techniques'!AQ12,'Données techniques'!AY12,'Données techniques'!BG12,'Données techniques'!BO12,'Données techniques'!BW12)),"",AVERAGE('Données techniques'!C12,'Données techniques'!K12,'Données techniques'!S12,'Données techniques'!AA12,'Données techniques'!AI12,'Données techniques'!AQ12,'Données techniques'!AY12,'Données techniques'!BG12,'Données techniques'!BO12,'Données techniques'!BW12))</f>
        <v/>
      </c>
      <c r="C26" t="str">
        <f>IF(ISERROR(AVERAGE('Données techniques'!D12,'Données techniques'!L12,'Données techniques'!T12,'Données techniques'!AB12,'Données techniques'!AJ12,'Données techniques'!AR12,'Données techniques'!AZ12,'Données techniques'!BH12,'Données techniques'!BP12,'Données techniques'!BX12)),"",AVERAGE('Données techniques'!D12,'Données techniques'!L12,'Données techniques'!T12,'Données techniques'!AB12,'Données techniques'!AJ12,'Données techniques'!AR12,'Données techniques'!AZ12,'Données techniques'!BH12,'Données techniques'!BP12,'Données techniques'!BX12))</f>
        <v/>
      </c>
      <c r="D26" t="str">
        <f>IF(ISERROR(MEDIAN('Données techniques'!D12,'Données techniques'!L12,'Données techniques'!T12,'Données techniques'!AB12,'Données techniques'!AJ12,'Données techniques'!AR12,'Données techniques'!AZ12,'Données techniques'!BH12,'Données techniques'!BP12,'Données techniques'!BX12)),"",MEDIAN('Données techniques'!D12,'Données techniques'!L12,'Données techniques'!T12,'Données techniques'!AB12,'Données techniques'!AJ12,'Données techniques'!AR12,'Données techniques'!AZ12,'Données techniques'!BH12,'Données techniques'!BP12,'Données techniques'!BX12))</f>
        <v/>
      </c>
      <c r="E26" t="str">
        <f>IF(ISERROR(AVERAGE('Données techniques'!H12,'Données techniques'!P12,'Données techniques'!X12,'Données techniques'!AF12,'Données techniques'!AN12,'Données techniques'!AV12,'Données techniques'!BD12,'Données techniques'!BL12,'Données techniques'!BT12,'Données techniques'!CB12)),"",AVERAGE('Données techniques'!H12,'Données techniques'!P12,'Données techniques'!X12,'Données techniques'!AF12,'Données techniques'!AN12,'Données techniques'!AV12,'Données techniques'!BD12,'Données techniques'!BL12,'Données techniques'!BT12,'Données techniques'!CB12))</f>
        <v/>
      </c>
      <c r="F26" t="str">
        <f>IF(ISERROR(MEDIAN('Données techniques'!H12,'Données techniques'!P12,'Données techniques'!X12,'Données techniques'!AF12,'Données techniques'!AN12,'Données techniques'!AV12,'Données techniques'!BD12,'Données techniques'!BL12,'Données techniques'!BT12,'Données techniques'!CB12)),"",MEDIAN('Données techniques'!H12,'Données techniques'!P12,'Données techniques'!X12,'Données techniques'!AF12,'Données techniques'!AN12,'Données techniques'!AV12,'Données techniques'!BD12,'Données techniques'!BL12,'Données techniques'!BT12,'Données techniques'!CB12))</f>
        <v/>
      </c>
      <c r="G26">
        <f>IF(ISERROR(MAX('Données techniques'!D12,'Données techniques'!L12,'Données techniques'!T12,'Données techniques'!AB12,'Données techniques'!AJ12,'Données techniques'!AR12,'Données techniques'!AZ12,'Données techniques'!BH12,'Données techniques'!BP12,'Données techniques'!BX12)),"",MAX('Données techniques'!D12,'Données techniques'!L12,'Données techniques'!T12,'Données techniques'!AB12,'Données techniques'!AJ12,'Données techniques'!AR12,'Données techniques'!AZ12,'Données techniques'!BH12,'Données techniques'!BP12,'Données techniques'!BX12))</f>
        <v>0</v>
      </c>
      <c r="H26" t="str">
        <f>IF(ISERROR(AVERAGE('Données techniques'!G12,'Données techniques'!O12,'Données techniques'!W12,'Données techniques'!AE12,'Données techniques'!AM12,'Données techniques'!AU12,'Données techniques'!BC12,'Données techniques'!BK12,'Données techniques'!BS12,'Données techniques'!CA12)),"",AVERAGE('Données techniques'!G12,'Données techniques'!O12,'Données techniques'!W12,'Données techniques'!AE12,'Données techniques'!AM12,'Données techniques'!AU12,'Données techniques'!BC12,'Données techniques'!BK12,'Données techniques'!BS12,'Données techniques'!CA12))</f>
        <v/>
      </c>
    </row>
    <row r="27" spans="1:8">
      <c r="A27" t="str">
        <f>IF( ISBLANK(Inventaire!$A27),"",(Inventaire!$A27))</f>
        <v/>
      </c>
      <c r="B27" s="12" t="str">
        <f>IF(ISERROR(AVERAGE('Données techniques'!C13,'Données techniques'!K13,'Données techniques'!S13,'Données techniques'!AA13,'Données techniques'!AI13,'Données techniques'!AQ13,'Données techniques'!AY13,'Données techniques'!BG13,'Données techniques'!BO13,'Données techniques'!BW13)),"",AVERAGE('Données techniques'!C13,'Données techniques'!K13,'Données techniques'!S13,'Données techniques'!AA13,'Données techniques'!AI13,'Données techniques'!AQ13,'Données techniques'!AY13,'Données techniques'!BG13,'Données techniques'!BO13,'Données techniques'!BW13))</f>
        <v/>
      </c>
      <c r="C27" t="str">
        <f>IF(ISERROR(AVERAGE('Données techniques'!D13,'Données techniques'!L13,'Données techniques'!T13,'Données techniques'!AB13,'Données techniques'!AJ13,'Données techniques'!AR13,'Données techniques'!AZ13,'Données techniques'!BH13,'Données techniques'!BP13,'Données techniques'!BX13)),"",AVERAGE('Données techniques'!D13,'Données techniques'!L13,'Données techniques'!T13,'Données techniques'!AB13,'Données techniques'!AJ13,'Données techniques'!AR13,'Données techniques'!AZ13,'Données techniques'!BH13,'Données techniques'!BP13,'Données techniques'!BX13))</f>
        <v/>
      </c>
      <c r="D27" t="str">
        <f>IF(ISERROR(MEDIAN('Données techniques'!D13,'Données techniques'!L13,'Données techniques'!T13,'Données techniques'!AB13,'Données techniques'!AJ13,'Données techniques'!AR13,'Données techniques'!AZ13,'Données techniques'!BH13,'Données techniques'!BP13,'Données techniques'!BX13)),"",MEDIAN('Données techniques'!D13,'Données techniques'!L13,'Données techniques'!T13,'Données techniques'!AB13,'Données techniques'!AJ13,'Données techniques'!AR13,'Données techniques'!AZ13,'Données techniques'!BH13,'Données techniques'!BP13,'Données techniques'!BX13))</f>
        <v/>
      </c>
      <c r="E27" t="str">
        <f>IF(ISERROR(AVERAGE('Données techniques'!H13,'Données techniques'!P13,'Données techniques'!X13,'Données techniques'!AF13,'Données techniques'!AN13,'Données techniques'!AV13,'Données techniques'!BD13,'Données techniques'!BL13,'Données techniques'!BT13,'Données techniques'!CB13)),"",AVERAGE('Données techniques'!H13,'Données techniques'!P13,'Données techniques'!X13,'Données techniques'!AF13,'Données techniques'!AN13,'Données techniques'!AV13,'Données techniques'!BD13,'Données techniques'!BL13,'Données techniques'!BT13,'Données techniques'!CB13))</f>
        <v/>
      </c>
      <c r="F27" t="str">
        <f>IF(ISERROR(MEDIAN('Données techniques'!H13,'Données techniques'!P13,'Données techniques'!X13,'Données techniques'!AF13,'Données techniques'!AN13,'Données techniques'!AV13,'Données techniques'!BD13,'Données techniques'!BL13,'Données techniques'!BT13,'Données techniques'!CB13)),"",MEDIAN('Données techniques'!H13,'Données techniques'!P13,'Données techniques'!X13,'Données techniques'!AF13,'Données techniques'!AN13,'Données techniques'!AV13,'Données techniques'!BD13,'Données techniques'!BL13,'Données techniques'!BT13,'Données techniques'!CB13))</f>
        <v/>
      </c>
      <c r="G27">
        <f>IF(ISERROR(MAX('Données techniques'!D13,'Données techniques'!L13,'Données techniques'!T13,'Données techniques'!AB13,'Données techniques'!AJ13,'Données techniques'!AR13,'Données techniques'!AZ13,'Données techniques'!BH13,'Données techniques'!BP13,'Données techniques'!BX13)),"",MAX('Données techniques'!D13,'Données techniques'!L13,'Données techniques'!T13,'Données techniques'!AB13,'Données techniques'!AJ13,'Données techniques'!AR13,'Données techniques'!AZ13,'Données techniques'!BH13,'Données techniques'!BP13,'Données techniques'!BX13))</f>
        <v>0</v>
      </c>
      <c r="H27" t="str">
        <f>IF(ISERROR(AVERAGE('Données techniques'!G13,'Données techniques'!O13,'Données techniques'!W13,'Données techniques'!AE13,'Données techniques'!AM13,'Données techniques'!AU13,'Données techniques'!BC13,'Données techniques'!BK13,'Données techniques'!BS13,'Données techniques'!CA13)),"",AVERAGE('Données techniques'!G13,'Données techniques'!O13,'Données techniques'!W13,'Données techniques'!AE13,'Données techniques'!AM13,'Données techniques'!AU13,'Données techniques'!BC13,'Données techniques'!BK13,'Données techniques'!BS13,'Données techniques'!CA13))</f>
        <v/>
      </c>
    </row>
    <row r="28" spans="1:8">
      <c r="A28" t="str">
        <f>IF( ISBLANK(Inventaire!$A28),"",(Inventaire!$A28))</f>
        <v/>
      </c>
      <c r="B28" s="12" t="str">
        <f>IF(ISERROR(AVERAGE('Données techniques'!C14,'Données techniques'!K14,'Données techniques'!S14,'Données techniques'!AA14,'Données techniques'!AI14,'Données techniques'!AQ14,'Données techniques'!AY14,'Données techniques'!BG14,'Données techniques'!BO14,'Données techniques'!BW14)),"",AVERAGE('Données techniques'!C14,'Données techniques'!K14,'Données techniques'!S14,'Données techniques'!AA14,'Données techniques'!AI14,'Données techniques'!AQ14,'Données techniques'!AY14,'Données techniques'!BG14,'Données techniques'!BO14,'Données techniques'!BW14))</f>
        <v/>
      </c>
      <c r="C28" t="str">
        <f>IF(ISERROR(AVERAGE('Données techniques'!D14,'Données techniques'!L14,'Données techniques'!T14,'Données techniques'!AB14,'Données techniques'!AJ14,'Données techniques'!AR14,'Données techniques'!AZ14,'Données techniques'!BH14,'Données techniques'!BP14,'Données techniques'!BX14)),"",AVERAGE('Données techniques'!D14,'Données techniques'!L14,'Données techniques'!T14,'Données techniques'!AB14,'Données techniques'!AJ14,'Données techniques'!AR14,'Données techniques'!AZ14,'Données techniques'!BH14,'Données techniques'!BP14,'Données techniques'!BX14))</f>
        <v/>
      </c>
      <c r="D28" t="str">
        <f>IF(ISERROR(MEDIAN('Données techniques'!D14,'Données techniques'!L14,'Données techniques'!T14,'Données techniques'!AB14,'Données techniques'!AJ14,'Données techniques'!AR14,'Données techniques'!AZ14,'Données techniques'!BH14,'Données techniques'!BP14,'Données techniques'!BX14)),"",MEDIAN('Données techniques'!D14,'Données techniques'!L14,'Données techniques'!T14,'Données techniques'!AB14,'Données techniques'!AJ14,'Données techniques'!AR14,'Données techniques'!AZ14,'Données techniques'!BH14,'Données techniques'!BP14,'Données techniques'!BX14))</f>
        <v/>
      </c>
      <c r="E28" t="str">
        <f>IF(ISERROR(AVERAGE('Données techniques'!H14,'Données techniques'!P14,'Données techniques'!X14,'Données techniques'!AF14,'Données techniques'!AN14,'Données techniques'!AV14,'Données techniques'!BD14,'Données techniques'!BL14,'Données techniques'!BT14,'Données techniques'!CB14)),"",AVERAGE('Données techniques'!H14,'Données techniques'!P14,'Données techniques'!X14,'Données techniques'!AF14,'Données techniques'!AN14,'Données techniques'!AV14,'Données techniques'!BD14,'Données techniques'!BL14,'Données techniques'!BT14,'Données techniques'!CB14))</f>
        <v/>
      </c>
      <c r="F28" t="str">
        <f>IF(ISERROR(MEDIAN('Données techniques'!H14,'Données techniques'!P14,'Données techniques'!X14,'Données techniques'!AF14,'Données techniques'!AN14,'Données techniques'!AV14,'Données techniques'!BD14,'Données techniques'!BL14,'Données techniques'!BT14,'Données techniques'!CB14)),"",MEDIAN('Données techniques'!H14,'Données techniques'!P14,'Données techniques'!X14,'Données techniques'!AF14,'Données techniques'!AN14,'Données techniques'!AV14,'Données techniques'!BD14,'Données techniques'!BL14,'Données techniques'!BT14,'Données techniques'!CB14))</f>
        <v/>
      </c>
      <c r="G28">
        <f>IF(ISERROR(MAX('Données techniques'!D14,'Données techniques'!L14,'Données techniques'!T14,'Données techniques'!AB14,'Données techniques'!AJ14,'Données techniques'!AR14,'Données techniques'!AZ14,'Données techniques'!BH14,'Données techniques'!BP14,'Données techniques'!BX14)),"",MAX('Données techniques'!D14,'Données techniques'!L14,'Données techniques'!T14,'Données techniques'!AB14,'Données techniques'!AJ14,'Données techniques'!AR14,'Données techniques'!AZ14,'Données techniques'!BH14,'Données techniques'!BP14,'Données techniques'!BX14))</f>
        <v>0</v>
      </c>
      <c r="H28" t="str">
        <f>IF(ISERROR(AVERAGE('Données techniques'!G14,'Données techniques'!O14,'Données techniques'!W14,'Données techniques'!AE14,'Données techniques'!AM14,'Données techniques'!AU14,'Données techniques'!BC14,'Données techniques'!BK14,'Données techniques'!BS14,'Données techniques'!CA14)),"",AVERAGE('Données techniques'!G14,'Données techniques'!O14,'Données techniques'!W14,'Données techniques'!AE14,'Données techniques'!AM14,'Données techniques'!AU14,'Données techniques'!BC14,'Données techniques'!BK14,'Données techniques'!BS14,'Données techniques'!CA14))</f>
        <v/>
      </c>
    </row>
    <row r="29" spans="1:8">
      <c r="A29" t="str">
        <f>IF( ISBLANK(Inventaire!$A29),"",(Inventaire!$A29))</f>
        <v/>
      </c>
      <c r="B29" s="12" t="str">
        <f>IF(ISERROR(AVERAGE('Données techniques'!C15,'Données techniques'!K15,'Données techniques'!S15,'Données techniques'!AA15,'Données techniques'!AI15,'Données techniques'!AQ15,'Données techniques'!AY15,'Données techniques'!BG15,'Données techniques'!BO15,'Données techniques'!BW15)),"",AVERAGE('Données techniques'!C15,'Données techniques'!K15,'Données techniques'!S15,'Données techniques'!AA15,'Données techniques'!AI15,'Données techniques'!AQ15,'Données techniques'!AY15,'Données techniques'!BG15,'Données techniques'!BO15,'Données techniques'!BW15))</f>
        <v/>
      </c>
      <c r="C29" t="str">
        <f>IF(ISERROR(AVERAGE('Données techniques'!D15,'Données techniques'!L15,'Données techniques'!T15,'Données techniques'!AB15,'Données techniques'!AJ15,'Données techniques'!AR15,'Données techniques'!AZ15,'Données techniques'!BH15,'Données techniques'!BP15,'Données techniques'!BX15)),"",AVERAGE('Données techniques'!D15,'Données techniques'!L15,'Données techniques'!T15,'Données techniques'!AB15,'Données techniques'!AJ15,'Données techniques'!AR15,'Données techniques'!AZ15,'Données techniques'!BH15,'Données techniques'!BP15,'Données techniques'!BX15))</f>
        <v/>
      </c>
      <c r="D29" t="str">
        <f>IF(ISERROR(MEDIAN('Données techniques'!D15,'Données techniques'!L15,'Données techniques'!T15,'Données techniques'!AB15,'Données techniques'!AJ15,'Données techniques'!AR15,'Données techniques'!AZ15,'Données techniques'!BH15,'Données techniques'!BP15,'Données techniques'!BX15)),"",MEDIAN('Données techniques'!D15,'Données techniques'!L15,'Données techniques'!T15,'Données techniques'!AB15,'Données techniques'!AJ15,'Données techniques'!AR15,'Données techniques'!AZ15,'Données techniques'!BH15,'Données techniques'!BP15,'Données techniques'!BX15))</f>
        <v/>
      </c>
      <c r="E29" t="str">
        <f>IF(ISERROR(AVERAGE('Données techniques'!H15,'Données techniques'!P15,'Données techniques'!X15,'Données techniques'!AF15,'Données techniques'!AN15,'Données techniques'!AV15,'Données techniques'!BD15,'Données techniques'!BL15,'Données techniques'!BT15,'Données techniques'!CB15)),"",AVERAGE('Données techniques'!H15,'Données techniques'!P15,'Données techniques'!X15,'Données techniques'!AF15,'Données techniques'!AN15,'Données techniques'!AV15,'Données techniques'!BD15,'Données techniques'!BL15,'Données techniques'!BT15,'Données techniques'!CB15))</f>
        <v/>
      </c>
      <c r="F29" t="str">
        <f>IF(ISERROR(MEDIAN('Données techniques'!H15,'Données techniques'!P15,'Données techniques'!X15,'Données techniques'!AF15,'Données techniques'!AN15,'Données techniques'!AV15,'Données techniques'!BD15,'Données techniques'!BL15,'Données techniques'!BT15,'Données techniques'!CB15)),"",MEDIAN('Données techniques'!H15,'Données techniques'!P15,'Données techniques'!X15,'Données techniques'!AF15,'Données techniques'!AN15,'Données techniques'!AV15,'Données techniques'!BD15,'Données techniques'!BL15,'Données techniques'!BT15,'Données techniques'!CB15))</f>
        <v/>
      </c>
      <c r="G29">
        <f>IF(ISERROR(MAX('Données techniques'!D15,'Données techniques'!L15,'Données techniques'!T15,'Données techniques'!AB15,'Données techniques'!AJ15,'Données techniques'!AR15,'Données techniques'!AZ15,'Données techniques'!BH15,'Données techniques'!BP15,'Données techniques'!BX15)),"",MAX('Données techniques'!D15,'Données techniques'!L15,'Données techniques'!T15,'Données techniques'!AB15,'Données techniques'!AJ15,'Données techniques'!AR15,'Données techniques'!AZ15,'Données techniques'!BH15,'Données techniques'!BP15,'Données techniques'!BX15))</f>
        <v>0</v>
      </c>
      <c r="H29" t="str">
        <f>IF(ISERROR(AVERAGE('Données techniques'!G15,'Données techniques'!O15,'Données techniques'!W15,'Données techniques'!AE15,'Données techniques'!AM15,'Données techniques'!AU15,'Données techniques'!BC15,'Données techniques'!BK15,'Données techniques'!BS15,'Données techniques'!CA15)),"",AVERAGE('Données techniques'!G15,'Données techniques'!O15,'Données techniques'!W15,'Données techniques'!AE15,'Données techniques'!AM15,'Données techniques'!AU15,'Données techniques'!BC15,'Données techniques'!BK15,'Données techniques'!BS15,'Données techniques'!CA15))</f>
        <v/>
      </c>
    </row>
    <row r="30" spans="1:8">
      <c r="A30" t="str">
        <f>IF( ISBLANK(Inventaire!$A30),"",(Inventaire!$A30))</f>
        <v/>
      </c>
      <c r="B30" s="12" t="str">
        <f>IF(ISERROR(AVERAGE('Données techniques'!C16,'Données techniques'!K16,'Données techniques'!S16,'Données techniques'!AA16,'Données techniques'!AI16,'Données techniques'!AQ16,'Données techniques'!AY16,'Données techniques'!BG16,'Données techniques'!BO16,'Données techniques'!BW16)),"",AVERAGE('Données techniques'!C16,'Données techniques'!K16,'Données techniques'!S16,'Données techniques'!AA16,'Données techniques'!AI16,'Données techniques'!AQ16,'Données techniques'!AY16,'Données techniques'!BG16,'Données techniques'!BO16,'Données techniques'!BW16))</f>
        <v/>
      </c>
      <c r="C30" t="str">
        <f>IF(ISERROR(AVERAGE('Données techniques'!D16,'Données techniques'!L16,'Données techniques'!T16,'Données techniques'!AB16,'Données techniques'!AJ16,'Données techniques'!AR16,'Données techniques'!AZ16,'Données techniques'!BH16,'Données techniques'!BP16,'Données techniques'!BX16)),"",AVERAGE('Données techniques'!D16,'Données techniques'!L16,'Données techniques'!T16,'Données techniques'!AB16,'Données techniques'!AJ16,'Données techniques'!AR16,'Données techniques'!AZ16,'Données techniques'!BH16,'Données techniques'!BP16,'Données techniques'!BX16))</f>
        <v/>
      </c>
      <c r="D30" t="str">
        <f>IF(ISERROR(MEDIAN('Données techniques'!D16,'Données techniques'!L16,'Données techniques'!T16,'Données techniques'!AB16,'Données techniques'!AJ16,'Données techniques'!AR16,'Données techniques'!AZ16,'Données techniques'!BH16,'Données techniques'!BP16,'Données techniques'!BX16)),"",MEDIAN('Données techniques'!D16,'Données techniques'!L16,'Données techniques'!T16,'Données techniques'!AB16,'Données techniques'!AJ16,'Données techniques'!AR16,'Données techniques'!AZ16,'Données techniques'!BH16,'Données techniques'!BP16,'Données techniques'!BX16))</f>
        <v/>
      </c>
      <c r="E30" t="str">
        <f>IF(ISERROR(AVERAGE('Données techniques'!H16,'Données techniques'!P16,'Données techniques'!X16,'Données techniques'!AF16,'Données techniques'!AN16,'Données techniques'!AV16,'Données techniques'!BD16,'Données techniques'!BL16,'Données techniques'!BT16,'Données techniques'!CB16)),"",AVERAGE('Données techniques'!H16,'Données techniques'!P16,'Données techniques'!X16,'Données techniques'!AF16,'Données techniques'!AN16,'Données techniques'!AV16,'Données techniques'!BD16,'Données techniques'!BL16,'Données techniques'!BT16,'Données techniques'!CB16))</f>
        <v/>
      </c>
      <c r="F30" t="str">
        <f>IF(ISERROR(MEDIAN('Données techniques'!H16,'Données techniques'!P16,'Données techniques'!X16,'Données techniques'!AF16,'Données techniques'!AN16,'Données techniques'!AV16,'Données techniques'!BD16,'Données techniques'!BL16,'Données techniques'!BT16,'Données techniques'!CB16)),"",MEDIAN('Données techniques'!H16,'Données techniques'!P16,'Données techniques'!X16,'Données techniques'!AF16,'Données techniques'!AN16,'Données techniques'!AV16,'Données techniques'!BD16,'Données techniques'!BL16,'Données techniques'!BT16,'Données techniques'!CB16))</f>
        <v/>
      </c>
      <c r="G30">
        <f>IF(ISERROR(MAX('Données techniques'!D16,'Données techniques'!L16,'Données techniques'!T16,'Données techniques'!AB16,'Données techniques'!AJ16,'Données techniques'!AR16,'Données techniques'!AZ16,'Données techniques'!BH16,'Données techniques'!BP16,'Données techniques'!BX16)),"",MAX('Données techniques'!D16,'Données techniques'!L16,'Données techniques'!T16,'Données techniques'!AB16,'Données techniques'!AJ16,'Données techniques'!AR16,'Données techniques'!AZ16,'Données techniques'!BH16,'Données techniques'!BP16,'Données techniques'!BX16))</f>
        <v>0</v>
      </c>
      <c r="H30" t="str">
        <f>IF(ISERROR(AVERAGE('Données techniques'!G16,'Données techniques'!O16,'Données techniques'!W16,'Données techniques'!AE16,'Données techniques'!AM16,'Données techniques'!AU16,'Données techniques'!BC16,'Données techniques'!BK16,'Données techniques'!BS16,'Données techniques'!CA16)),"",AVERAGE('Données techniques'!G16,'Données techniques'!O16,'Données techniques'!W16,'Données techniques'!AE16,'Données techniques'!AM16,'Données techniques'!AU16,'Données techniques'!BC16,'Données techniques'!BK16,'Données techniques'!BS16,'Données techniques'!CA16))</f>
        <v/>
      </c>
    </row>
    <row r="31" spans="1:8">
      <c r="A31" t="str">
        <f>IF( ISBLANK(Inventaire!$A31),"",(Inventaire!$A31))</f>
        <v/>
      </c>
      <c r="B31" s="12" t="str">
        <f>IF(ISERROR(AVERAGE('Données techniques'!C17,'Données techniques'!K17,'Données techniques'!S17,'Données techniques'!AA17,'Données techniques'!AI17,'Données techniques'!AQ17,'Données techniques'!AY17,'Données techniques'!BG17,'Données techniques'!BO17,'Données techniques'!BW17)),"",AVERAGE('Données techniques'!C17,'Données techniques'!K17,'Données techniques'!S17,'Données techniques'!AA17,'Données techniques'!AI17,'Données techniques'!AQ17,'Données techniques'!AY17,'Données techniques'!BG17,'Données techniques'!BO17,'Données techniques'!BW17))</f>
        <v/>
      </c>
      <c r="C31" t="str">
        <f>IF(ISERROR(AVERAGE('Données techniques'!D17,'Données techniques'!L17,'Données techniques'!T17,'Données techniques'!AB17,'Données techniques'!AJ17,'Données techniques'!AR17,'Données techniques'!AZ17,'Données techniques'!BH17,'Données techniques'!BP17,'Données techniques'!BX17)),"",AVERAGE('Données techniques'!D17,'Données techniques'!L17,'Données techniques'!T17,'Données techniques'!AB17,'Données techniques'!AJ17,'Données techniques'!AR17,'Données techniques'!AZ17,'Données techniques'!BH17,'Données techniques'!BP17,'Données techniques'!BX17))</f>
        <v/>
      </c>
      <c r="D31" t="str">
        <f>IF(ISERROR(MEDIAN('Données techniques'!D17,'Données techniques'!L17,'Données techniques'!T17,'Données techniques'!AB17,'Données techniques'!AJ17,'Données techniques'!AR17,'Données techniques'!AZ17,'Données techniques'!BH17,'Données techniques'!BP17,'Données techniques'!BX17)),"",MEDIAN('Données techniques'!D17,'Données techniques'!L17,'Données techniques'!T17,'Données techniques'!AB17,'Données techniques'!AJ17,'Données techniques'!AR17,'Données techniques'!AZ17,'Données techniques'!BH17,'Données techniques'!BP17,'Données techniques'!BX17))</f>
        <v/>
      </c>
      <c r="E31" t="str">
        <f>IF(ISERROR(AVERAGE('Données techniques'!H17,'Données techniques'!P17,'Données techniques'!X17,'Données techniques'!AF17,'Données techniques'!AN17,'Données techniques'!AV17,'Données techniques'!BD17,'Données techniques'!BL17,'Données techniques'!BT17,'Données techniques'!CB17)),"",AVERAGE('Données techniques'!H17,'Données techniques'!P17,'Données techniques'!X17,'Données techniques'!AF17,'Données techniques'!AN17,'Données techniques'!AV17,'Données techniques'!BD17,'Données techniques'!BL17,'Données techniques'!BT17,'Données techniques'!CB17))</f>
        <v/>
      </c>
      <c r="F31" t="str">
        <f>IF(ISERROR(MEDIAN('Données techniques'!H17,'Données techniques'!P17,'Données techniques'!X17,'Données techniques'!AF17,'Données techniques'!AN17,'Données techniques'!AV17,'Données techniques'!BD17,'Données techniques'!BL17,'Données techniques'!BT17,'Données techniques'!CB17)),"",MEDIAN('Données techniques'!H17,'Données techniques'!P17,'Données techniques'!X17,'Données techniques'!AF17,'Données techniques'!AN17,'Données techniques'!AV17,'Données techniques'!BD17,'Données techniques'!BL17,'Données techniques'!BT17,'Données techniques'!CB17))</f>
        <v/>
      </c>
      <c r="G31">
        <f>IF(ISERROR(MAX('Données techniques'!D17,'Données techniques'!L17,'Données techniques'!T17,'Données techniques'!AB17,'Données techniques'!AJ17,'Données techniques'!AR17,'Données techniques'!AZ17,'Données techniques'!BH17,'Données techniques'!BP17,'Données techniques'!BX17)),"",MAX('Données techniques'!D17,'Données techniques'!L17,'Données techniques'!T17,'Données techniques'!AB17,'Données techniques'!AJ17,'Données techniques'!AR17,'Données techniques'!AZ17,'Données techniques'!BH17,'Données techniques'!BP17,'Données techniques'!BX17))</f>
        <v>0</v>
      </c>
      <c r="H31" t="str">
        <f>IF(ISERROR(AVERAGE('Données techniques'!G17,'Données techniques'!O17,'Données techniques'!W17,'Données techniques'!AE17,'Données techniques'!AM17,'Données techniques'!AU17,'Données techniques'!BC17,'Données techniques'!BK17,'Données techniques'!BS17,'Données techniques'!CA17)),"",AVERAGE('Données techniques'!G17,'Données techniques'!O17,'Données techniques'!W17,'Données techniques'!AE17,'Données techniques'!AM17,'Données techniques'!AU17,'Données techniques'!BC17,'Données techniques'!BK17,'Données techniques'!BS17,'Données techniques'!CA17))</f>
        <v/>
      </c>
    </row>
    <row r="32" spans="1:8">
      <c r="A32" t="str">
        <f>IF( ISBLANK(Inventaire!$A32),"",(Inventaire!$A32))</f>
        <v/>
      </c>
      <c r="B32" s="12" t="str">
        <f>IF(ISERROR(AVERAGE('Données techniques'!C18,'Données techniques'!K18,'Données techniques'!S18,'Données techniques'!AA18,'Données techniques'!AI18,'Données techniques'!AQ18,'Données techniques'!AY18,'Données techniques'!BG18,'Données techniques'!BO18,'Données techniques'!BW18)),"",AVERAGE('Données techniques'!C18,'Données techniques'!K18,'Données techniques'!S18,'Données techniques'!AA18,'Données techniques'!AI18,'Données techniques'!AQ18,'Données techniques'!AY18,'Données techniques'!BG18,'Données techniques'!BO18,'Données techniques'!BW18))</f>
        <v/>
      </c>
      <c r="C32" t="str">
        <f>IF(ISERROR(AVERAGE('Données techniques'!D18,'Données techniques'!L18,'Données techniques'!T18,'Données techniques'!AB18,'Données techniques'!AJ18,'Données techniques'!AR18,'Données techniques'!AZ18,'Données techniques'!BH18,'Données techniques'!BP18,'Données techniques'!BX18)),"",AVERAGE('Données techniques'!D18,'Données techniques'!L18,'Données techniques'!T18,'Données techniques'!AB18,'Données techniques'!AJ18,'Données techniques'!AR18,'Données techniques'!AZ18,'Données techniques'!BH18,'Données techniques'!BP18,'Données techniques'!BX18))</f>
        <v/>
      </c>
      <c r="D32" t="str">
        <f>IF(ISERROR(MEDIAN('Données techniques'!D18,'Données techniques'!L18,'Données techniques'!T18,'Données techniques'!AB18,'Données techniques'!AJ18,'Données techniques'!AR18,'Données techniques'!AZ18,'Données techniques'!BH18,'Données techniques'!BP18,'Données techniques'!BX18)),"",MEDIAN('Données techniques'!D18,'Données techniques'!L18,'Données techniques'!T18,'Données techniques'!AB18,'Données techniques'!AJ18,'Données techniques'!AR18,'Données techniques'!AZ18,'Données techniques'!BH18,'Données techniques'!BP18,'Données techniques'!BX18))</f>
        <v/>
      </c>
      <c r="E32" t="str">
        <f>IF(ISERROR(AVERAGE('Données techniques'!H18,'Données techniques'!P18,'Données techniques'!X18,'Données techniques'!AF18,'Données techniques'!AN18,'Données techniques'!AV18,'Données techniques'!BD18,'Données techniques'!BL18,'Données techniques'!BT18,'Données techniques'!CB18)),"",AVERAGE('Données techniques'!H18,'Données techniques'!P18,'Données techniques'!X18,'Données techniques'!AF18,'Données techniques'!AN18,'Données techniques'!AV18,'Données techniques'!BD18,'Données techniques'!BL18,'Données techniques'!BT18,'Données techniques'!CB18))</f>
        <v/>
      </c>
      <c r="F32" t="str">
        <f>IF(ISERROR(MEDIAN('Données techniques'!H18,'Données techniques'!P18,'Données techniques'!X18,'Données techniques'!AF18,'Données techniques'!AN18,'Données techniques'!AV18,'Données techniques'!BD18,'Données techniques'!BL18,'Données techniques'!BT18,'Données techniques'!CB18)),"",MEDIAN('Données techniques'!H18,'Données techniques'!P18,'Données techniques'!X18,'Données techniques'!AF18,'Données techniques'!AN18,'Données techniques'!AV18,'Données techniques'!BD18,'Données techniques'!BL18,'Données techniques'!BT18,'Données techniques'!CB18))</f>
        <v/>
      </c>
      <c r="G32">
        <f>IF(ISERROR(MAX('Données techniques'!D18,'Données techniques'!L18,'Données techniques'!T18,'Données techniques'!AB18,'Données techniques'!AJ18,'Données techniques'!AR18,'Données techniques'!AZ18,'Données techniques'!BH18,'Données techniques'!BP18,'Données techniques'!BX18)),"",MAX('Données techniques'!D18,'Données techniques'!L18,'Données techniques'!T18,'Données techniques'!AB18,'Données techniques'!AJ18,'Données techniques'!AR18,'Données techniques'!AZ18,'Données techniques'!BH18,'Données techniques'!BP18,'Données techniques'!BX18))</f>
        <v>0</v>
      </c>
      <c r="H32" t="str">
        <f>IF(ISERROR(AVERAGE('Données techniques'!G18,'Données techniques'!O18,'Données techniques'!W18,'Données techniques'!AE18,'Données techniques'!AM18,'Données techniques'!AU18,'Données techniques'!BC18,'Données techniques'!BK18,'Données techniques'!BS18,'Données techniques'!CA18)),"",AVERAGE('Données techniques'!G18,'Données techniques'!O18,'Données techniques'!W18,'Données techniques'!AE18,'Données techniques'!AM18,'Données techniques'!AU18,'Données techniques'!BC18,'Données techniques'!BK18,'Données techniques'!BS18,'Données techniques'!CA18))</f>
        <v/>
      </c>
    </row>
    <row r="33" spans="1:8">
      <c r="A33" t="str">
        <f>IF( ISBLANK(Inventaire!$A33),"",(Inventaire!$A33))</f>
        <v/>
      </c>
      <c r="B33" s="12" t="str">
        <f>IF(ISERROR(AVERAGE('Données techniques'!C19,'Données techniques'!K19,'Données techniques'!S19,'Données techniques'!AA19,'Données techniques'!AI19,'Données techniques'!AQ19,'Données techniques'!AY19,'Données techniques'!BG19,'Données techniques'!BO19,'Données techniques'!BW19)),"",AVERAGE('Données techniques'!C19,'Données techniques'!K19,'Données techniques'!S19,'Données techniques'!AA19,'Données techniques'!AI19,'Données techniques'!AQ19,'Données techniques'!AY19,'Données techniques'!BG19,'Données techniques'!BO19,'Données techniques'!BW19))</f>
        <v/>
      </c>
      <c r="C33" t="str">
        <f>IF(ISERROR(AVERAGE('Données techniques'!D19,'Données techniques'!L19,'Données techniques'!T19,'Données techniques'!AB19,'Données techniques'!AJ19,'Données techniques'!AR19,'Données techniques'!AZ19,'Données techniques'!BH19,'Données techniques'!BP19,'Données techniques'!BX19)),"",AVERAGE('Données techniques'!D19,'Données techniques'!L19,'Données techniques'!T19,'Données techniques'!AB19,'Données techniques'!AJ19,'Données techniques'!AR19,'Données techniques'!AZ19,'Données techniques'!BH19,'Données techniques'!BP19,'Données techniques'!BX19))</f>
        <v/>
      </c>
      <c r="D33" t="str">
        <f>IF(ISERROR(MEDIAN('Données techniques'!D19,'Données techniques'!L19,'Données techniques'!T19,'Données techniques'!AB19,'Données techniques'!AJ19,'Données techniques'!AR19,'Données techniques'!AZ19,'Données techniques'!BH19,'Données techniques'!BP19,'Données techniques'!BX19)),"",MEDIAN('Données techniques'!D19,'Données techniques'!L19,'Données techniques'!T19,'Données techniques'!AB19,'Données techniques'!AJ19,'Données techniques'!AR19,'Données techniques'!AZ19,'Données techniques'!BH19,'Données techniques'!BP19,'Données techniques'!BX19))</f>
        <v/>
      </c>
      <c r="E33" t="str">
        <f>IF(ISERROR(AVERAGE('Données techniques'!H19,'Données techniques'!P19,'Données techniques'!X19,'Données techniques'!AF19,'Données techniques'!AN19,'Données techniques'!AV19,'Données techniques'!BD19,'Données techniques'!BL19,'Données techniques'!BT19,'Données techniques'!CB19)),"",AVERAGE('Données techniques'!H19,'Données techniques'!P19,'Données techniques'!X19,'Données techniques'!AF19,'Données techniques'!AN19,'Données techniques'!AV19,'Données techniques'!BD19,'Données techniques'!BL19,'Données techniques'!BT19,'Données techniques'!CB19))</f>
        <v/>
      </c>
      <c r="F33" t="str">
        <f>IF(ISERROR(MEDIAN('Données techniques'!H19,'Données techniques'!P19,'Données techniques'!X19,'Données techniques'!AF19,'Données techniques'!AN19,'Données techniques'!AV19,'Données techniques'!BD19,'Données techniques'!BL19,'Données techniques'!BT19,'Données techniques'!CB19)),"",MEDIAN('Données techniques'!H19,'Données techniques'!P19,'Données techniques'!X19,'Données techniques'!AF19,'Données techniques'!AN19,'Données techniques'!AV19,'Données techniques'!BD19,'Données techniques'!BL19,'Données techniques'!BT19,'Données techniques'!CB19))</f>
        <v/>
      </c>
      <c r="G33">
        <f>IF(ISERROR(MAX('Données techniques'!D19,'Données techniques'!L19,'Données techniques'!T19,'Données techniques'!AB19,'Données techniques'!AJ19,'Données techniques'!AR19,'Données techniques'!AZ19,'Données techniques'!BH19,'Données techniques'!BP19,'Données techniques'!BX19)),"",MAX('Données techniques'!D19,'Données techniques'!L19,'Données techniques'!T19,'Données techniques'!AB19,'Données techniques'!AJ19,'Données techniques'!AR19,'Données techniques'!AZ19,'Données techniques'!BH19,'Données techniques'!BP19,'Données techniques'!BX19))</f>
        <v>0</v>
      </c>
      <c r="H33" t="str">
        <f>IF(ISERROR(AVERAGE('Données techniques'!G19,'Données techniques'!O19,'Données techniques'!W19,'Données techniques'!AE19,'Données techniques'!AM19,'Données techniques'!AU19,'Données techniques'!BC19,'Données techniques'!BK19,'Données techniques'!BS19,'Données techniques'!CA19)),"",AVERAGE('Données techniques'!G19,'Données techniques'!O19,'Données techniques'!W19,'Données techniques'!AE19,'Données techniques'!AM19,'Données techniques'!AU19,'Données techniques'!BC19,'Données techniques'!BK19,'Données techniques'!BS19,'Données techniques'!CA19))</f>
        <v/>
      </c>
    </row>
    <row r="34" spans="1:8">
      <c r="A34" t="str">
        <f>IF( ISBLANK(Inventaire!$A34),"",(Inventaire!$A34))</f>
        <v/>
      </c>
      <c r="B34" s="12" t="str">
        <f>IF(ISERROR(AVERAGE('Données techniques'!C20,'Données techniques'!K20,'Données techniques'!S20,'Données techniques'!AA20,'Données techniques'!AI20,'Données techniques'!AQ20,'Données techniques'!AY20,'Données techniques'!BG20,'Données techniques'!BO20,'Données techniques'!BW20)),"",AVERAGE('Données techniques'!C20,'Données techniques'!K20,'Données techniques'!S20,'Données techniques'!AA20,'Données techniques'!AI20,'Données techniques'!AQ20,'Données techniques'!AY20,'Données techniques'!BG20,'Données techniques'!BO20,'Données techniques'!BW20))</f>
        <v/>
      </c>
      <c r="C34" t="str">
        <f>IF(ISERROR(AVERAGE('Données techniques'!D20,'Données techniques'!L20,'Données techniques'!T20,'Données techniques'!AB20,'Données techniques'!AJ20,'Données techniques'!AR20,'Données techniques'!AZ20,'Données techniques'!BH20,'Données techniques'!BP20,'Données techniques'!BX20)),"",AVERAGE('Données techniques'!D20,'Données techniques'!L20,'Données techniques'!T20,'Données techniques'!AB20,'Données techniques'!AJ20,'Données techniques'!AR20,'Données techniques'!AZ20,'Données techniques'!BH20,'Données techniques'!BP20,'Données techniques'!BX20))</f>
        <v/>
      </c>
      <c r="D34" t="str">
        <f>IF(ISERROR(MEDIAN('Données techniques'!D20,'Données techniques'!L20,'Données techniques'!T20,'Données techniques'!AB20,'Données techniques'!AJ20,'Données techniques'!AR20,'Données techniques'!AZ20,'Données techniques'!BH20,'Données techniques'!BP20,'Données techniques'!BX20)),"",MEDIAN('Données techniques'!D20,'Données techniques'!L20,'Données techniques'!T20,'Données techniques'!AB20,'Données techniques'!AJ20,'Données techniques'!AR20,'Données techniques'!AZ20,'Données techniques'!BH20,'Données techniques'!BP20,'Données techniques'!BX20))</f>
        <v/>
      </c>
      <c r="E34" t="str">
        <f>IF(ISERROR(AVERAGE('Données techniques'!H20,'Données techniques'!P20,'Données techniques'!X20,'Données techniques'!AF20,'Données techniques'!AN20,'Données techniques'!AV20,'Données techniques'!BD20,'Données techniques'!BL20,'Données techniques'!BT20,'Données techniques'!CB20)),"",AVERAGE('Données techniques'!H20,'Données techniques'!P20,'Données techniques'!X20,'Données techniques'!AF20,'Données techniques'!AN20,'Données techniques'!AV20,'Données techniques'!BD20,'Données techniques'!BL20,'Données techniques'!BT20,'Données techniques'!CB20))</f>
        <v/>
      </c>
      <c r="F34" t="str">
        <f>IF(ISERROR(MEDIAN('Données techniques'!H20,'Données techniques'!P20,'Données techniques'!X20,'Données techniques'!AF20,'Données techniques'!AN20,'Données techniques'!AV20,'Données techniques'!BD20,'Données techniques'!BL20,'Données techniques'!BT20,'Données techniques'!CB20)),"",MEDIAN('Données techniques'!H20,'Données techniques'!P20,'Données techniques'!X20,'Données techniques'!AF20,'Données techniques'!AN20,'Données techniques'!AV20,'Données techniques'!BD20,'Données techniques'!BL20,'Données techniques'!BT20,'Données techniques'!CB20))</f>
        <v/>
      </c>
      <c r="G34">
        <f>IF(ISERROR(MAX('Données techniques'!D20,'Données techniques'!L20,'Données techniques'!T20,'Données techniques'!AB20,'Données techniques'!AJ20,'Données techniques'!AR20,'Données techniques'!AZ20,'Données techniques'!BH20,'Données techniques'!BP20,'Données techniques'!BX20)),"",MAX('Données techniques'!D20,'Données techniques'!L20,'Données techniques'!T20,'Données techniques'!AB20,'Données techniques'!AJ20,'Données techniques'!AR20,'Données techniques'!AZ20,'Données techniques'!BH20,'Données techniques'!BP20,'Données techniques'!BX20))</f>
        <v>0</v>
      </c>
      <c r="H34" t="str">
        <f>IF(ISERROR(AVERAGE('Données techniques'!G20,'Données techniques'!O20,'Données techniques'!W20,'Données techniques'!AE20,'Données techniques'!AM20,'Données techniques'!AU20,'Données techniques'!BC20,'Données techniques'!BK20,'Données techniques'!BS20,'Données techniques'!CA20)),"",AVERAGE('Données techniques'!G20,'Données techniques'!O20,'Données techniques'!W20,'Données techniques'!AE20,'Données techniques'!AM20,'Données techniques'!AU20,'Données techniques'!BC20,'Données techniques'!BK20,'Données techniques'!BS20,'Données techniques'!CA20))</f>
        <v/>
      </c>
    </row>
    <row r="35" spans="1:8">
      <c r="A35" t="str">
        <f>IF( ISBLANK(Inventaire!$A35),"",(Inventaire!$A35))</f>
        <v/>
      </c>
      <c r="B35" s="12" t="str">
        <f>IF(ISERROR(AVERAGE('Données techniques'!C21,'Données techniques'!K21,'Données techniques'!S21,'Données techniques'!AA21,'Données techniques'!AI21,'Données techniques'!AQ21,'Données techniques'!AY21,'Données techniques'!BG21,'Données techniques'!BO21,'Données techniques'!BW21)),"",AVERAGE('Données techniques'!C21,'Données techniques'!K21,'Données techniques'!S21,'Données techniques'!AA21,'Données techniques'!AI21,'Données techniques'!AQ21,'Données techniques'!AY21,'Données techniques'!BG21,'Données techniques'!BO21,'Données techniques'!BW21))</f>
        <v/>
      </c>
      <c r="C35" t="str">
        <f>IF(ISERROR(AVERAGE('Données techniques'!D21,'Données techniques'!L21,'Données techniques'!T21,'Données techniques'!AB21,'Données techniques'!AJ21,'Données techniques'!AR21,'Données techniques'!AZ21,'Données techniques'!BH21,'Données techniques'!BP21,'Données techniques'!BX21)),"",AVERAGE('Données techniques'!D21,'Données techniques'!L21,'Données techniques'!T21,'Données techniques'!AB21,'Données techniques'!AJ21,'Données techniques'!AR21,'Données techniques'!AZ21,'Données techniques'!BH21,'Données techniques'!BP21,'Données techniques'!BX21))</f>
        <v/>
      </c>
      <c r="D35" t="str">
        <f>IF(ISERROR(MEDIAN('Données techniques'!D21,'Données techniques'!L21,'Données techniques'!T21,'Données techniques'!AB21,'Données techniques'!AJ21,'Données techniques'!AR21,'Données techniques'!AZ21,'Données techniques'!BH21,'Données techniques'!BP21,'Données techniques'!BX21)),"",MEDIAN('Données techniques'!D21,'Données techniques'!L21,'Données techniques'!T21,'Données techniques'!AB21,'Données techniques'!AJ21,'Données techniques'!AR21,'Données techniques'!AZ21,'Données techniques'!BH21,'Données techniques'!BP21,'Données techniques'!BX21))</f>
        <v/>
      </c>
      <c r="E35" t="str">
        <f>IF(ISERROR(AVERAGE('Données techniques'!H21,'Données techniques'!P21,'Données techniques'!X21,'Données techniques'!AF21,'Données techniques'!AN21,'Données techniques'!AV21,'Données techniques'!BD21,'Données techniques'!BL21,'Données techniques'!BT21,'Données techniques'!CB21)),"",AVERAGE('Données techniques'!H21,'Données techniques'!P21,'Données techniques'!X21,'Données techniques'!AF21,'Données techniques'!AN21,'Données techniques'!AV21,'Données techniques'!BD21,'Données techniques'!BL21,'Données techniques'!BT21,'Données techniques'!CB21))</f>
        <v/>
      </c>
      <c r="F35" t="str">
        <f>IF(ISERROR(MEDIAN('Données techniques'!H21,'Données techniques'!P21,'Données techniques'!X21,'Données techniques'!AF21,'Données techniques'!AN21,'Données techniques'!AV21,'Données techniques'!BD21,'Données techniques'!BL21,'Données techniques'!BT21,'Données techniques'!CB21)),"",MEDIAN('Données techniques'!H21,'Données techniques'!P21,'Données techniques'!X21,'Données techniques'!AF21,'Données techniques'!AN21,'Données techniques'!AV21,'Données techniques'!BD21,'Données techniques'!BL21,'Données techniques'!BT21,'Données techniques'!CB21))</f>
        <v/>
      </c>
      <c r="G35">
        <f>IF(ISERROR(MAX('Données techniques'!D21,'Données techniques'!L21,'Données techniques'!T21,'Données techniques'!AB21,'Données techniques'!AJ21,'Données techniques'!AR21,'Données techniques'!AZ21,'Données techniques'!BH21,'Données techniques'!BP21,'Données techniques'!BX21)),"",MAX('Données techniques'!D21,'Données techniques'!L21,'Données techniques'!T21,'Données techniques'!AB21,'Données techniques'!AJ21,'Données techniques'!AR21,'Données techniques'!AZ21,'Données techniques'!BH21,'Données techniques'!BP21,'Données techniques'!BX21))</f>
        <v>0</v>
      </c>
      <c r="H35" t="str">
        <f>IF(ISERROR(AVERAGE('Données techniques'!G21,'Données techniques'!O21,'Données techniques'!W21,'Données techniques'!AE21,'Données techniques'!AM21,'Données techniques'!AU21,'Données techniques'!BC21,'Données techniques'!BK21,'Données techniques'!BS21,'Données techniques'!CA21)),"",AVERAGE('Données techniques'!G21,'Données techniques'!O21,'Données techniques'!W21,'Données techniques'!AE21,'Données techniques'!AM21,'Données techniques'!AU21,'Données techniques'!BC21,'Données techniques'!BK21,'Données techniques'!BS21,'Données techniques'!CA21))</f>
        <v/>
      </c>
    </row>
    <row r="36" spans="1:8">
      <c r="A36" t="str">
        <f>IF( ISBLANK(Inventaire!$A36),"",(Inventaire!$A36))</f>
        <v/>
      </c>
      <c r="B36" s="12" t="str">
        <f>IF(ISERROR(AVERAGE('Données techniques'!C22,'Données techniques'!K22,'Données techniques'!S22,'Données techniques'!AA22,'Données techniques'!AI22,'Données techniques'!AQ22,'Données techniques'!AY22,'Données techniques'!BG22,'Données techniques'!BO22,'Données techniques'!BW22)),"",AVERAGE('Données techniques'!C22,'Données techniques'!K22,'Données techniques'!S22,'Données techniques'!AA22,'Données techniques'!AI22,'Données techniques'!AQ22,'Données techniques'!AY22,'Données techniques'!BG22,'Données techniques'!BO22,'Données techniques'!BW22))</f>
        <v/>
      </c>
      <c r="C36" t="str">
        <f>IF(ISERROR(AVERAGE('Données techniques'!D22,'Données techniques'!L22,'Données techniques'!T22,'Données techniques'!AB22,'Données techniques'!AJ22,'Données techniques'!AR22,'Données techniques'!AZ22,'Données techniques'!BH22,'Données techniques'!BP22,'Données techniques'!BX22)),"",AVERAGE('Données techniques'!D22,'Données techniques'!L22,'Données techniques'!T22,'Données techniques'!AB22,'Données techniques'!AJ22,'Données techniques'!AR22,'Données techniques'!AZ22,'Données techniques'!BH22,'Données techniques'!BP22,'Données techniques'!BX22))</f>
        <v/>
      </c>
      <c r="D36" t="str">
        <f>IF(ISERROR(MEDIAN('Données techniques'!D22,'Données techniques'!L22,'Données techniques'!T22,'Données techniques'!AB22,'Données techniques'!AJ22,'Données techniques'!AR22,'Données techniques'!AZ22,'Données techniques'!BH22,'Données techniques'!BP22,'Données techniques'!BX22)),"",MEDIAN('Données techniques'!D22,'Données techniques'!L22,'Données techniques'!T22,'Données techniques'!AB22,'Données techniques'!AJ22,'Données techniques'!AR22,'Données techniques'!AZ22,'Données techniques'!BH22,'Données techniques'!BP22,'Données techniques'!BX22))</f>
        <v/>
      </c>
      <c r="E36" t="str">
        <f>IF(ISERROR(AVERAGE('Données techniques'!H22,'Données techniques'!P22,'Données techniques'!X22,'Données techniques'!AF22,'Données techniques'!AN22,'Données techniques'!AV22,'Données techniques'!BD22,'Données techniques'!BL22,'Données techniques'!BT22,'Données techniques'!CB22)),"",AVERAGE('Données techniques'!H22,'Données techniques'!P22,'Données techniques'!X22,'Données techniques'!AF22,'Données techniques'!AN22,'Données techniques'!AV22,'Données techniques'!BD22,'Données techniques'!BL22,'Données techniques'!BT22,'Données techniques'!CB22))</f>
        <v/>
      </c>
      <c r="F36" t="str">
        <f>IF(ISERROR(MEDIAN('Données techniques'!H22,'Données techniques'!P22,'Données techniques'!X22,'Données techniques'!AF22,'Données techniques'!AN22,'Données techniques'!AV22,'Données techniques'!BD22,'Données techniques'!BL22,'Données techniques'!BT22,'Données techniques'!CB22)),"",MEDIAN('Données techniques'!H22,'Données techniques'!P22,'Données techniques'!X22,'Données techniques'!AF22,'Données techniques'!AN22,'Données techniques'!AV22,'Données techniques'!BD22,'Données techniques'!BL22,'Données techniques'!BT22,'Données techniques'!CB22))</f>
        <v/>
      </c>
      <c r="G36">
        <f>IF(ISERROR(MAX('Données techniques'!D22,'Données techniques'!L22,'Données techniques'!T22,'Données techniques'!AB22,'Données techniques'!AJ22,'Données techniques'!AR22,'Données techniques'!AZ22,'Données techniques'!BH22,'Données techniques'!BP22,'Données techniques'!BX22)),"",MAX('Données techniques'!D22,'Données techniques'!L22,'Données techniques'!T22,'Données techniques'!AB22,'Données techniques'!AJ22,'Données techniques'!AR22,'Données techniques'!AZ22,'Données techniques'!BH22,'Données techniques'!BP22,'Données techniques'!BX22))</f>
        <v>0</v>
      </c>
      <c r="H36" t="str">
        <f>IF(ISERROR(AVERAGE('Données techniques'!G22,'Données techniques'!O22,'Données techniques'!W22,'Données techniques'!AE22,'Données techniques'!AM22,'Données techniques'!AU22,'Données techniques'!BC22,'Données techniques'!BK22,'Données techniques'!BS22,'Données techniques'!CA22)),"",AVERAGE('Données techniques'!G22,'Données techniques'!O22,'Données techniques'!W22,'Données techniques'!AE22,'Données techniques'!AM22,'Données techniques'!AU22,'Données techniques'!BC22,'Données techniques'!BK22,'Données techniques'!BS22,'Données techniques'!CA22))</f>
        <v/>
      </c>
    </row>
    <row r="37" spans="1:8">
      <c r="A37" t="str">
        <f>IF( ISBLANK(Inventaire!$A37),"",(Inventaire!$A37))</f>
        <v/>
      </c>
      <c r="B37" s="12" t="str">
        <f>IF(ISERROR(AVERAGE('Données techniques'!C23,'Données techniques'!K23,'Données techniques'!S23,'Données techniques'!AA23,'Données techniques'!AI23,'Données techniques'!AQ23,'Données techniques'!AY23,'Données techniques'!BG23,'Données techniques'!BO23,'Données techniques'!BW23)),"",AVERAGE('Données techniques'!C23,'Données techniques'!K23,'Données techniques'!S23,'Données techniques'!AA23,'Données techniques'!AI23,'Données techniques'!AQ23,'Données techniques'!AY23,'Données techniques'!BG23,'Données techniques'!BO23,'Données techniques'!BW23))</f>
        <v/>
      </c>
      <c r="C37" t="str">
        <f>IF(ISERROR(AVERAGE('Données techniques'!D23,'Données techniques'!L23,'Données techniques'!T23,'Données techniques'!AB23,'Données techniques'!AJ23,'Données techniques'!AR23,'Données techniques'!AZ23,'Données techniques'!BH23,'Données techniques'!BP23,'Données techniques'!BX23)),"",AVERAGE('Données techniques'!D23,'Données techniques'!L23,'Données techniques'!T23,'Données techniques'!AB23,'Données techniques'!AJ23,'Données techniques'!AR23,'Données techniques'!AZ23,'Données techniques'!BH23,'Données techniques'!BP23,'Données techniques'!BX23))</f>
        <v/>
      </c>
      <c r="D37" t="str">
        <f>IF(ISERROR(MEDIAN('Données techniques'!D23,'Données techniques'!L23,'Données techniques'!T23,'Données techniques'!AB23,'Données techniques'!AJ23,'Données techniques'!AR23,'Données techniques'!AZ23,'Données techniques'!BH23,'Données techniques'!BP23,'Données techniques'!BX23)),"",MEDIAN('Données techniques'!D23,'Données techniques'!L23,'Données techniques'!T23,'Données techniques'!AB23,'Données techniques'!AJ23,'Données techniques'!AR23,'Données techniques'!AZ23,'Données techniques'!BH23,'Données techniques'!BP23,'Données techniques'!BX23))</f>
        <v/>
      </c>
      <c r="E37" t="str">
        <f>IF(ISERROR(AVERAGE('Données techniques'!H23,'Données techniques'!P23,'Données techniques'!X23,'Données techniques'!AF23,'Données techniques'!AN23,'Données techniques'!AV23,'Données techniques'!BD23,'Données techniques'!BL23,'Données techniques'!BT23,'Données techniques'!CB23)),"",AVERAGE('Données techniques'!H23,'Données techniques'!P23,'Données techniques'!X23,'Données techniques'!AF23,'Données techniques'!AN23,'Données techniques'!AV23,'Données techniques'!BD23,'Données techniques'!BL23,'Données techniques'!BT23,'Données techniques'!CB23))</f>
        <v/>
      </c>
      <c r="F37" t="str">
        <f>IF(ISERROR(MEDIAN('Données techniques'!H23,'Données techniques'!P23,'Données techniques'!X23,'Données techniques'!AF23,'Données techniques'!AN23,'Données techniques'!AV23,'Données techniques'!BD23,'Données techniques'!BL23,'Données techniques'!BT23,'Données techniques'!CB23)),"",MEDIAN('Données techniques'!H23,'Données techniques'!P23,'Données techniques'!X23,'Données techniques'!AF23,'Données techniques'!AN23,'Données techniques'!AV23,'Données techniques'!BD23,'Données techniques'!BL23,'Données techniques'!BT23,'Données techniques'!CB23))</f>
        <v/>
      </c>
      <c r="G37">
        <f>IF(ISERROR(MAX('Données techniques'!D23,'Données techniques'!L23,'Données techniques'!T23,'Données techniques'!AB23,'Données techniques'!AJ23,'Données techniques'!AR23,'Données techniques'!AZ23,'Données techniques'!BH23,'Données techniques'!BP23,'Données techniques'!BX23)),"",MAX('Données techniques'!D23,'Données techniques'!L23,'Données techniques'!T23,'Données techniques'!AB23,'Données techniques'!AJ23,'Données techniques'!AR23,'Données techniques'!AZ23,'Données techniques'!BH23,'Données techniques'!BP23,'Données techniques'!BX23))</f>
        <v>0</v>
      </c>
      <c r="H37" t="str">
        <f>IF(ISERROR(AVERAGE('Données techniques'!G23,'Données techniques'!O23,'Données techniques'!W23,'Données techniques'!AE23,'Données techniques'!AM23,'Données techniques'!AU23,'Données techniques'!BC23,'Données techniques'!BK23,'Données techniques'!BS23,'Données techniques'!CA23)),"",AVERAGE('Données techniques'!G23,'Données techniques'!O23,'Données techniques'!W23,'Données techniques'!AE23,'Données techniques'!AM23,'Données techniques'!AU23,'Données techniques'!BC23,'Données techniques'!BK23,'Données techniques'!BS23,'Données techniques'!CA23))</f>
        <v/>
      </c>
    </row>
    <row r="38" spans="1:8">
      <c r="A38" t="str">
        <f>IF( ISBLANK(Inventaire!$A38),"",(Inventaire!$A38))</f>
        <v/>
      </c>
      <c r="B38" s="12" t="str">
        <f>IF(ISERROR(AVERAGE('Données techniques'!C24,'Données techniques'!K24,'Données techniques'!S24,'Données techniques'!AA24,'Données techniques'!AI24,'Données techniques'!AQ24,'Données techniques'!AY24,'Données techniques'!BG24,'Données techniques'!BO24,'Données techniques'!BW24)),"",AVERAGE('Données techniques'!C24,'Données techniques'!K24,'Données techniques'!S24,'Données techniques'!AA24,'Données techniques'!AI24,'Données techniques'!AQ24,'Données techniques'!AY24,'Données techniques'!BG24,'Données techniques'!BO24,'Données techniques'!BW24))</f>
        <v/>
      </c>
      <c r="C38" t="str">
        <f>IF(ISERROR(AVERAGE('Données techniques'!D24,'Données techniques'!L24,'Données techniques'!T24,'Données techniques'!AB24,'Données techniques'!AJ24,'Données techniques'!AR24,'Données techniques'!AZ24,'Données techniques'!BH24,'Données techniques'!BP24,'Données techniques'!BX24)),"",AVERAGE('Données techniques'!D24,'Données techniques'!L24,'Données techniques'!T24,'Données techniques'!AB24,'Données techniques'!AJ24,'Données techniques'!AR24,'Données techniques'!AZ24,'Données techniques'!BH24,'Données techniques'!BP24,'Données techniques'!BX24))</f>
        <v/>
      </c>
      <c r="D38" t="str">
        <f>IF(ISERROR(MEDIAN('Données techniques'!D24,'Données techniques'!L24,'Données techniques'!T24,'Données techniques'!AB24,'Données techniques'!AJ24,'Données techniques'!AR24,'Données techniques'!AZ24,'Données techniques'!BH24,'Données techniques'!BP24,'Données techniques'!BX24)),"",MEDIAN('Données techniques'!D24,'Données techniques'!L24,'Données techniques'!T24,'Données techniques'!AB24,'Données techniques'!AJ24,'Données techniques'!AR24,'Données techniques'!AZ24,'Données techniques'!BH24,'Données techniques'!BP24,'Données techniques'!BX24))</f>
        <v/>
      </c>
      <c r="E38" t="str">
        <f>IF(ISERROR(AVERAGE('Données techniques'!H24,'Données techniques'!P24,'Données techniques'!X24,'Données techniques'!AF24,'Données techniques'!AN24,'Données techniques'!AV24,'Données techniques'!BD24,'Données techniques'!BL24,'Données techniques'!BT24,'Données techniques'!CB24)),"",AVERAGE('Données techniques'!H24,'Données techniques'!P24,'Données techniques'!X24,'Données techniques'!AF24,'Données techniques'!AN24,'Données techniques'!AV24,'Données techniques'!BD24,'Données techniques'!BL24,'Données techniques'!BT24,'Données techniques'!CB24))</f>
        <v/>
      </c>
      <c r="F38" t="str">
        <f>IF(ISERROR(MEDIAN('Données techniques'!H24,'Données techniques'!P24,'Données techniques'!X24,'Données techniques'!AF24,'Données techniques'!AN24,'Données techniques'!AV24,'Données techniques'!BD24,'Données techniques'!BL24,'Données techniques'!BT24,'Données techniques'!CB24)),"",MEDIAN('Données techniques'!H24,'Données techniques'!P24,'Données techniques'!X24,'Données techniques'!AF24,'Données techniques'!AN24,'Données techniques'!AV24,'Données techniques'!BD24,'Données techniques'!BL24,'Données techniques'!BT24,'Données techniques'!CB24))</f>
        <v/>
      </c>
      <c r="G38">
        <f>IF(ISERROR(MAX('Données techniques'!D24,'Données techniques'!L24,'Données techniques'!T24,'Données techniques'!AB24,'Données techniques'!AJ24,'Données techniques'!AR24,'Données techniques'!AZ24,'Données techniques'!BH24,'Données techniques'!BP24,'Données techniques'!BX24)),"",MAX('Données techniques'!D24,'Données techniques'!L24,'Données techniques'!T24,'Données techniques'!AB24,'Données techniques'!AJ24,'Données techniques'!AR24,'Données techniques'!AZ24,'Données techniques'!BH24,'Données techniques'!BP24,'Données techniques'!BX24))</f>
        <v>0</v>
      </c>
      <c r="H38" t="str">
        <f>IF(ISERROR(AVERAGE('Données techniques'!G24,'Données techniques'!O24,'Données techniques'!W24,'Données techniques'!AE24,'Données techniques'!AM24,'Données techniques'!AU24,'Données techniques'!BC24,'Données techniques'!BK24,'Données techniques'!BS24,'Données techniques'!CA24)),"",AVERAGE('Données techniques'!G24,'Données techniques'!O24,'Données techniques'!W24,'Données techniques'!AE24,'Données techniques'!AM24,'Données techniques'!AU24,'Données techniques'!BC24,'Données techniques'!BK24,'Données techniques'!BS24,'Données techniques'!CA24))</f>
        <v/>
      </c>
    </row>
    <row r="39" spans="1:8">
      <c r="A39" t="str">
        <f>IF( ISBLANK(Inventaire!$A39),"",(Inventaire!$A39))</f>
        <v/>
      </c>
      <c r="B39" s="12" t="str">
        <f>IF(ISERROR(AVERAGE('Données techniques'!C25,'Données techniques'!K25,'Données techniques'!S25,'Données techniques'!AA25,'Données techniques'!AI25,'Données techniques'!AQ25,'Données techniques'!AY25,'Données techniques'!BG25,'Données techniques'!BO25,'Données techniques'!BW25)),"",AVERAGE('Données techniques'!C25,'Données techniques'!K25,'Données techniques'!S25,'Données techniques'!AA25,'Données techniques'!AI25,'Données techniques'!AQ25,'Données techniques'!AY25,'Données techniques'!BG25,'Données techniques'!BO25,'Données techniques'!BW25))</f>
        <v/>
      </c>
      <c r="C39" t="str">
        <f>IF(ISERROR(AVERAGE('Données techniques'!D25,'Données techniques'!L25,'Données techniques'!T25,'Données techniques'!AB25,'Données techniques'!AJ25,'Données techniques'!AR25,'Données techniques'!AZ25,'Données techniques'!BH25,'Données techniques'!BP25,'Données techniques'!BX25)),"",AVERAGE('Données techniques'!D25,'Données techniques'!L25,'Données techniques'!T25,'Données techniques'!AB25,'Données techniques'!AJ25,'Données techniques'!AR25,'Données techniques'!AZ25,'Données techniques'!BH25,'Données techniques'!BP25,'Données techniques'!BX25))</f>
        <v/>
      </c>
      <c r="D39" t="str">
        <f>IF(ISERROR(MEDIAN('Données techniques'!D25,'Données techniques'!L25,'Données techniques'!T25,'Données techniques'!AB25,'Données techniques'!AJ25,'Données techniques'!AR25,'Données techniques'!AZ25,'Données techniques'!BH25,'Données techniques'!BP25,'Données techniques'!BX25)),"",MEDIAN('Données techniques'!D25,'Données techniques'!L25,'Données techniques'!T25,'Données techniques'!AB25,'Données techniques'!AJ25,'Données techniques'!AR25,'Données techniques'!AZ25,'Données techniques'!BH25,'Données techniques'!BP25,'Données techniques'!BX25))</f>
        <v/>
      </c>
      <c r="E39" t="str">
        <f>IF(ISERROR(AVERAGE('Données techniques'!H25,'Données techniques'!P25,'Données techniques'!X25,'Données techniques'!AF25,'Données techniques'!AN25,'Données techniques'!AV25,'Données techniques'!BD25,'Données techniques'!BL25,'Données techniques'!BT25,'Données techniques'!CB25)),"",AVERAGE('Données techniques'!H25,'Données techniques'!P25,'Données techniques'!X25,'Données techniques'!AF25,'Données techniques'!AN25,'Données techniques'!AV25,'Données techniques'!BD25,'Données techniques'!BL25,'Données techniques'!BT25,'Données techniques'!CB25))</f>
        <v/>
      </c>
      <c r="F39" t="str">
        <f>IF(ISERROR(MEDIAN('Données techniques'!H25,'Données techniques'!P25,'Données techniques'!X25,'Données techniques'!AF25,'Données techniques'!AN25,'Données techniques'!AV25,'Données techniques'!BD25,'Données techniques'!BL25,'Données techniques'!BT25,'Données techniques'!CB25)),"",MEDIAN('Données techniques'!H25,'Données techniques'!P25,'Données techniques'!X25,'Données techniques'!AF25,'Données techniques'!AN25,'Données techniques'!AV25,'Données techniques'!BD25,'Données techniques'!BL25,'Données techniques'!BT25,'Données techniques'!CB25))</f>
        <v/>
      </c>
      <c r="G39">
        <f>IF(ISERROR(MAX('Données techniques'!D25,'Données techniques'!L25,'Données techniques'!T25,'Données techniques'!AB25,'Données techniques'!AJ25,'Données techniques'!AR25,'Données techniques'!AZ25,'Données techniques'!BH25,'Données techniques'!BP25,'Données techniques'!BX25)),"",MAX('Données techniques'!D25,'Données techniques'!L25,'Données techniques'!T25,'Données techniques'!AB25,'Données techniques'!AJ25,'Données techniques'!AR25,'Données techniques'!AZ25,'Données techniques'!BH25,'Données techniques'!BP25,'Données techniques'!BX25))</f>
        <v>0</v>
      </c>
      <c r="H39" t="str">
        <f>IF(ISERROR(AVERAGE('Données techniques'!G25,'Données techniques'!O25,'Données techniques'!W25,'Données techniques'!AE25,'Données techniques'!AM25,'Données techniques'!AU25,'Données techniques'!BC25,'Données techniques'!BK25,'Données techniques'!BS25,'Données techniques'!CA25)),"",AVERAGE('Données techniques'!G25,'Données techniques'!O25,'Données techniques'!W25,'Données techniques'!AE25,'Données techniques'!AM25,'Données techniques'!AU25,'Données techniques'!BC25,'Données techniques'!BK25,'Données techniques'!BS25,'Données techniques'!CA25))</f>
        <v/>
      </c>
    </row>
    <row r="40" spans="1:8">
      <c r="A40" t="str">
        <f>IF( ISBLANK(Inventaire!$A40),"",(Inventaire!$A40))</f>
        <v/>
      </c>
      <c r="B40" s="12" t="str">
        <f>IF(ISERROR(AVERAGE('Données techniques'!C26,'Données techniques'!K26,'Données techniques'!S26,'Données techniques'!AA26,'Données techniques'!AI26,'Données techniques'!AQ26,'Données techniques'!AY26,'Données techniques'!BG26,'Données techniques'!BO26,'Données techniques'!BW26)),"",AVERAGE('Données techniques'!C26,'Données techniques'!K26,'Données techniques'!S26,'Données techniques'!AA26,'Données techniques'!AI26,'Données techniques'!AQ26,'Données techniques'!AY26,'Données techniques'!BG26,'Données techniques'!BO26,'Données techniques'!BW26))</f>
        <v/>
      </c>
      <c r="C40" t="str">
        <f>IF(ISERROR(AVERAGE('Données techniques'!D26,'Données techniques'!L26,'Données techniques'!T26,'Données techniques'!AB26,'Données techniques'!AJ26,'Données techniques'!AR26,'Données techniques'!AZ26,'Données techniques'!BH26,'Données techniques'!BP26,'Données techniques'!BX26)),"",AVERAGE('Données techniques'!D26,'Données techniques'!L26,'Données techniques'!T26,'Données techniques'!AB26,'Données techniques'!AJ26,'Données techniques'!AR26,'Données techniques'!AZ26,'Données techniques'!BH26,'Données techniques'!BP26,'Données techniques'!BX26))</f>
        <v/>
      </c>
      <c r="D40" t="str">
        <f>IF(ISERROR(MEDIAN('Données techniques'!D26,'Données techniques'!L26,'Données techniques'!T26,'Données techniques'!AB26,'Données techniques'!AJ26,'Données techniques'!AR26,'Données techniques'!AZ26,'Données techniques'!BH26,'Données techniques'!BP26,'Données techniques'!BX26)),"",MEDIAN('Données techniques'!D26,'Données techniques'!L26,'Données techniques'!T26,'Données techniques'!AB26,'Données techniques'!AJ26,'Données techniques'!AR26,'Données techniques'!AZ26,'Données techniques'!BH26,'Données techniques'!BP26,'Données techniques'!BX26))</f>
        <v/>
      </c>
      <c r="E40" t="str">
        <f>IF(ISERROR(AVERAGE('Données techniques'!H26,'Données techniques'!P26,'Données techniques'!X26,'Données techniques'!AF26,'Données techniques'!AN26,'Données techniques'!AV26,'Données techniques'!BD26,'Données techniques'!BL26,'Données techniques'!BT26,'Données techniques'!CB26)),"",AVERAGE('Données techniques'!H26,'Données techniques'!P26,'Données techniques'!X26,'Données techniques'!AF26,'Données techniques'!AN26,'Données techniques'!AV26,'Données techniques'!BD26,'Données techniques'!BL26,'Données techniques'!BT26,'Données techniques'!CB26))</f>
        <v/>
      </c>
      <c r="F40" t="str">
        <f>IF(ISERROR(MEDIAN('Données techniques'!H26,'Données techniques'!P26,'Données techniques'!X26,'Données techniques'!AF26,'Données techniques'!AN26,'Données techniques'!AV26,'Données techniques'!BD26,'Données techniques'!BL26,'Données techniques'!BT26,'Données techniques'!CB26)),"",MEDIAN('Données techniques'!H26,'Données techniques'!P26,'Données techniques'!X26,'Données techniques'!AF26,'Données techniques'!AN26,'Données techniques'!AV26,'Données techniques'!BD26,'Données techniques'!BL26,'Données techniques'!BT26,'Données techniques'!CB26))</f>
        <v/>
      </c>
      <c r="G40">
        <f>IF(ISERROR(MAX('Données techniques'!D26,'Données techniques'!L26,'Données techniques'!T26,'Données techniques'!AB26,'Données techniques'!AJ26,'Données techniques'!AR26,'Données techniques'!AZ26,'Données techniques'!BH26,'Données techniques'!BP26,'Données techniques'!BX26)),"",MAX('Données techniques'!D26,'Données techniques'!L26,'Données techniques'!T26,'Données techniques'!AB26,'Données techniques'!AJ26,'Données techniques'!AR26,'Données techniques'!AZ26,'Données techniques'!BH26,'Données techniques'!BP26,'Données techniques'!BX26))</f>
        <v>0</v>
      </c>
      <c r="H40" t="str">
        <f>IF(ISERROR(AVERAGE('Données techniques'!G26,'Données techniques'!O26,'Données techniques'!W26,'Données techniques'!AE26,'Données techniques'!AM26,'Données techniques'!AU26,'Données techniques'!BC26,'Données techniques'!BK26,'Données techniques'!BS26,'Données techniques'!CA26)),"",AVERAGE('Données techniques'!G26,'Données techniques'!O26,'Données techniques'!W26,'Données techniques'!AE26,'Données techniques'!AM26,'Données techniques'!AU26,'Données techniques'!BC26,'Données techniques'!BK26,'Données techniques'!BS26,'Données techniques'!CA26))</f>
        <v/>
      </c>
    </row>
    <row r="41" spans="1:8">
      <c r="A41" t="str">
        <f>IF( ISBLANK(Inventaire!$A41),"",(Inventaire!$A41))</f>
        <v/>
      </c>
      <c r="B41" s="12" t="str">
        <f>IF(ISERROR(AVERAGE('Données techniques'!C27,'Données techniques'!K27,'Données techniques'!S27,'Données techniques'!AA27,'Données techniques'!AI27,'Données techniques'!AQ27,'Données techniques'!AY27,'Données techniques'!BG27,'Données techniques'!BO27,'Données techniques'!BW27)),"",AVERAGE('Données techniques'!C27,'Données techniques'!K27,'Données techniques'!S27,'Données techniques'!AA27,'Données techniques'!AI27,'Données techniques'!AQ27,'Données techniques'!AY27,'Données techniques'!BG27,'Données techniques'!BO27,'Données techniques'!BW27))</f>
        <v/>
      </c>
      <c r="C41" t="str">
        <f>IF(ISERROR(AVERAGE('Données techniques'!D27,'Données techniques'!L27,'Données techniques'!T27,'Données techniques'!AB27,'Données techniques'!AJ27,'Données techniques'!AR27,'Données techniques'!AZ27,'Données techniques'!BH27,'Données techniques'!BP27,'Données techniques'!BX27)),"",AVERAGE('Données techniques'!D27,'Données techniques'!L27,'Données techniques'!T27,'Données techniques'!AB27,'Données techniques'!AJ27,'Données techniques'!AR27,'Données techniques'!AZ27,'Données techniques'!BH27,'Données techniques'!BP27,'Données techniques'!BX27))</f>
        <v/>
      </c>
      <c r="D41" t="str">
        <f>IF(ISERROR(MEDIAN('Données techniques'!D27,'Données techniques'!L27,'Données techniques'!T27,'Données techniques'!AB27,'Données techniques'!AJ27,'Données techniques'!AR27,'Données techniques'!AZ27,'Données techniques'!BH27,'Données techniques'!BP27,'Données techniques'!BX27)),"",MEDIAN('Données techniques'!D27,'Données techniques'!L27,'Données techniques'!T27,'Données techniques'!AB27,'Données techniques'!AJ27,'Données techniques'!AR27,'Données techniques'!AZ27,'Données techniques'!BH27,'Données techniques'!BP27,'Données techniques'!BX27))</f>
        <v/>
      </c>
      <c r="E41" t="str">
        <f>IF(ISERROR(AVERAGE('Données techniques'!H27,'Données techniques'!P27,'Données techniques'!X27,'Données techniques'!AF27,'Données techniques'!AN27,'Données techniques'!AV27,'Données techniques'!BD27,'Données techniques'!BL27,'Données techniques'!BT27,'Données techniques'!CB27)),"",AVERAGE('Données techniques'!H27,'Données techniques'!P27,'Données techniques'!X27,'Données techniques'!AF27,'Données techniques'!AN27,'Données techniques'!AV27,'Données techniques'!BD27,'Données techniques'!BL27,'Données techniques'!BT27,'Données techniques'!CB27))</f>
        <v/>
      </c>
      <c r="F41" t="str">
        <f>IF(ISERROR(MEDIAN('Données techniques'!H27,'Données techniques'!P27,'Données techniques'!X27,'Données techniques'!AF27,'Données techniques'!AN27,'Données techniques'!AV27,'Données techniques'!BD27,'Données techniques'!BL27,'Données techniques'!BT27,'Données techniques'!CB27)),"",MEDIAN('Données techniques'!H27,'Données techniques'!P27,'Données techniques'!X27,'Données techniques'!AF27,'Données techniques'!AN27,'Données techniques'!AV27,'Données techniques'!BD27,'Données techniques'!BL27,'Données techniques'!BT27,'Données techniques'!CB27))</f>
        <v/>
      </c>
      <c r="G41">
        <f>IF(ISERROR(MAX('Données techniques'!D27,'Données techniques'!L27,'Données techniques'!T27,'Données techniques'!AB27,'Données techniques'!AJ27,'Données techniques'!AR27,'Données techniques'!AZ27,'Données techniques'!BH27,'Données techniques'!BP27,'Données techniques'!BX27)),"",MAX('Données techniques'!D27,'Données techniques'!L27,'Données techniques'!T27,'Données techniques'!AB27,'Données techniques'!AJ27,'Données techniques'!AR27,'Données techniques'!AZ27,'Données techniques'!BH27,'Données techniques'!BP27,'Données techniques'!BX27))</f>
        <v>0</v>
      </c>
      <c r="H41" t="str">
        <f>IF(ISERROR(AVERAGE('Données techniques'!G27,'Données techniques'!O27,'Données techniques'!W27,'Données techniques'!AE27,'Données techniques'!AM27,'Données techniques'!AU27,'Données techniques'!BC27,'Données techniques'!BK27,'Données techniques'!BS27,'Données techniques'!CA27)),"",AVERAGE('Données techniques'!G27,'Données techniques'!O27,'Données techniques'!W27,'Données techniques'!AE27,'Données techniques'!AM27,'Données techniques'!AU27,'Données techniques'!BC27,'Données techniques'!BK27,'Données techniques'!BS27,'Données techniques'!CA27))</f>
        <v/>
      </c>
    </row>
    <row r="42" spans="1:8">
      <c r="A42" t="str">
        <f>IF( ISBLANK(Inventaire!$A42),"",(Inventaire!$A42))</f>
        <v/>
      </c>
      <c r="B42" s="12" t="str">
        <f>IF(ISERROR(AVERAGE('Données techniques'!C28,'Données techniques'!K28,'Données techniques'!S28,'Données techniques'!AA28,'Données techniques'!AI28,'Données techniques'!AQ28,'Données techniques'!AY28,'Données techniques'!BG28,'Données techniques'!BO28,'Données techniques'!BW28)),"",AVERAGE('Données techniques'!C28,'Données techniques'!K28,'Données techniques'!S28,'Données techniques'!AA28,'Données techniques'!AI28,'Données techniques'!AQ28,'Données techniques'!AY28,'Données techniques'!BG28,'Données techniques'!BO28,'Données techniques'!BW28))</f>
        <v/>
      </c>
      <c r="C42" t="str">
        <f>IF(ISERROR(AVERAGE('Données techniques'!D28,'Données techniques'!L28,'Données techniques'!T28,'Données techniques'!AB28,'Données techniques'!AJ28,'Données techniques'!AR28,'Données techniques'!AZ28,'Données techniques'!BH28,'Données techniques'!BP28,'Données techniques'!BX28)),"",AVERAGE('Données techniques'!D28,'Données techniques'!L28,'Données techniques'!T28,'Données techniques'!AB28,'Données techniques'!AJ28,'Données techniques'!AR28,'Données techniques'!AZ28,'Données techniques'!BH28,'Données techniques'!BP28,'Données techniques'!BX28))</f>
        <v/>
      </c>
      <c r="D42" t="str">
        <f>IF(ISERROR(MEDIAN('Données techniques'!D28,'Données techniques'!L28,'Données techniques'!T28,'Données techniques'!AB28,'Données techniques'!AJ28,'Données techniques'!AR28,'Données techniques'!AZ28,'Données techniques'!BH28,'Données techniques'!BP28,'Données techniques'!BX28)),"",MEDIAN('Données techniques'!D28,'Données techniques'!L28,'Données techniques'!T28,'Données techniques'!AB28,'Données techniques'!AJ28,'Données techniques'!AR28,'Données techniques'!AZ28,'Données techniques'!BH28,'Données techniques'!BP28,'Données techniques'!BX28))</f>
        <v/>
      </c>
      <c r="E42" t="str">
        <f>IF(ISERROR(AVERAGE('Données techniques'!H28,'Données techniques'!P28,'Données techniques'!X28,'Données techniques'!AF28,'Données techniques'!AN28,'Données techniques'!AV28,'Données techniques'!BD28,'Données techniques'!BL28,'Données techniques'!BT28,'Données techniques'!CB28)),"",AVERAGE('Données techniques'!H28,'Données techniques'!P28,'Données techniques'!X28,'Données techniques'!AF28,'Données techniques'!AN28,'Données techniques'!AV28,'Données techniques'!BD28,'Données techniques'!BL28,'Données techniques'!BT28,'Données techniques'!CB28))</f>
        <v/>
      </c>
      <c r="F42" t="str">
        <f>IF(ISERROR(MEDIAN('Données techniques'!H28,'Données techniques'!P28,'Données techniques'!X28,'Données techniques'!AF28,'Données techniques'!AN28,'Données techniques'!AV28,'Données techniques'!BD28,'Données techniques'!BL28,'Données techniques'!BT28,'Données techniques'!CB28)),"",MEDIAN('Données techniques'!H28,'Données techniques'!P28,'Données techniques'!X28,'Données techniques'!AF28,'Données techniques'!AN28,'Données techniques'!AV28,'Données techniques'!BD28,'Données techniques'!BL28,'Données techniques'!BT28,'Données techniques'!CB28))</f>
        <v/>
      </c>
      <c r="G42">
        <f>IF(ISERROR(MAX('Données techniques'!D28,'Données techniques'!L28,'Données techniques'!T28,'Données techniques'!AB28,'Données techniques'!AJ28,'Données techniques'!AR28,'Données techniques'!AZ28,'Données techniques'!BH28,'Données techniques'!BP28,'Données techniques'!BX28)),"",MAX('Données techniques'!D28,'Données techniques'!L28,'Données techniques'!T28,'Données techniques'!AB28,'Données techniques'!AJ28,'Données techniques'!AR28,'Données techniques'!AZ28,'Données techniques'!BH28,'Données techniques'!BP28,'Données techniques'!BX28))</f>
        <v>0</v>
      </c>
      <c r="H42" t="str">
        <f>IF(ISERROR(AVERAGE('Données techniques'!G28,'Données techniques'!O28,'Données techniques'!W28,'Données techniques'!AE28,'Données techniques'!AM28,'Données techniques'!AU28,'Données techniques'!BC28,'Données techniques'!BK28,'Données techniques'!BS28,'Données techniques'!CA28)),"",AVERAGE('Données techniques'!G28,'Données techniques'!O28,'Données techniques'!W28,'Données techniques'!AE28,'Données techniques'!AM28,'Données techniques'!AU28,'Données techniques'!BC28,'Données techniques'!BK28,'Données techniques'!BS28,'Données techniques'!CA28))</f>
        <v/>
      </c>
    </row>
    <row r="43" spans="1:8">
      <c r="A43" t="str">
        <f>IF( ISBLANK(Inventaire!$A43),"",(Inventaire!$A43))</f>
        <v/>
      </c>
      <c r="B43" s="12" t="str">
        <f>IF(ISERROR(AVERAGE('Données techniques'!C29,'Données techniques'!K29,'Données techniques'!S29,'Données techniques'!AA29,'Données techniques'!AI29,'Données techniques'!AQ29,'Données techniques'!AY29,'Données techniques'!BG29,'Données techniques'!BO29,'Données techniques'!BW29)),"",AVERAGE('Données techniques'!C29,'Données techniques'!K29,'Données techniques'!S29,'Données techniques'!AA29,'Données techniques'!AI29,'Données techniques'!AQ29,'Données techniques'!AY29,'Données techniques'!BG29,'Données techniques'!BO29,'Données techniques'!BW29))</f>
        <v/>
      </c>
      <c r="C43" t="str">
        <f>IF(ISERROR(AVERAGE('Données techniques'!D29,'Données techniques'!L29,'Données techniques'!T29,'Données techniques'!AB29,'Données techniques'!AJ29,'Données techniques'!AR29,'Données techniques'!AZ29,'Données techniques'!BH29,'Données techniques'!BP29,'Données techniques'!BX29)),"",AVERAGE('Données techniques'!D29,'Données techniques'!L29,'Données techniques'!T29,'Données techniques'!AB29,'Données techniques'!AJ29,'Données techniques'!AR29,'Données techniques'!AZ29,'Données techniques'!BH29,'Données techniques'!BP29,'Données techniques'!BX29))</f>
        <v/>
      </c>
      <c r="D43" t="str">
        <f>IF(ISERROR(MEDIAN('Données techniques'!D29,'Données techniques'!L29,'Données techniques'!T29,'Données techniques'!AB29,'Données techniques'!AJ29,'Données techniques'!AR29,'Données techniques'!AZ29,'Données techniques'!BH29,'Données techniques'!BP29,'Données techniques'!BX29)),"",MEDIAN('Données techniques'!D29,'Données techniques'!L29,'Données techniques'!T29,'Données techniques'!AB29,'Données techniques'!AJ29,'Données techniques'!AR29,'Données techniques'!AZ29,'Données techniques'!BH29,'Données techniques'!BP29,'Données techniques'!BX29))</f>
        <v/>
      </c>
      <c r="E43" t="str">
        <f>IF(ISERROR(AVERAGE('Données techniques'!H29,'Données techniques'!P29,'Données techniques'!X29,'Données techniques'!AF29,'Données techniques'!AN29,'Données techniques'!AV29,'Données techniques'!BD29,'Données techniques'!BL29,'Données techniques'!BT29,'Données techniques'!CB29)),"",AVERAGE('Données techniques'!H29,'Données techniques'!P29,'Données techniques'!X29,'Données techniques'!AF29,'Données techniques'!AN29,'Données techniques'!AV29,'Données techniques'!BD29,'Données techniques'!BL29,'Données techniques'!BT29,'Données techniques'!CB29))</f>
        <v/>
      </c>
      <c r="F43" t="str">
        <f>IF(ISERROR(MEDIAN('Données techniques'!H29,'Données techniques'!P29,'Données techniques'!X29,'Données techniques'!AF29,'Données techniques'!AN29,'Données techniques'!AV29,'Données techniques'!BD29,'Données techniques'!BL29,'Données techniques'!BT29,'Données techniques'!CB29)),"",MEDIAN('Données techniques'!H29,'Données techniques'!P29,'Données techniques'!X29,'Données techniques'!AF29,'Données techniques'!AN29,'Données techniques'!AV29,'Données techniques'!BD29,'Données techniques'!BL29,'Données techniques'!BT29,'Données techniques'!CB29))</f>
        <v/>
      </c>
      <c r="G43">
        <f>IF(ISERROR(MAX('Données techniques'!D29,'Données techniques'!L29,'Données techniques'!T29,'Données techniques'!AB29,'Données techniques'!AJ29,'Données techniques'!AR29,'Données techniques'!AZ29,'Données techniques'!BH29,'Données techniques'!BP29,'Données techniques'!BX29)),"",MAX('Données techniques'!D29,'Données techniques'!L29,'Données techniques'!T29,'Données techniques'!AB29,'Données techniques'!AJ29,'Données techniques'!AR29,'Données techniques'!AZ29,'Données techniques'!BH29,'Données techniques'!BP29,'Données techniques'!BX29))</f>
        <v>0</v>
      </c>
      <c r="H43" t="str">
        <f>IF(ISERROR(AVERAGE('Données techniques'!G29,'Données techniques'!O29,'Données techniques'!W29,'Données techniques'!AE29,'Données techniques'!AM29,'Données techniques'!AU29,'Données techniques'!BC29,'Données techniques'!BK29,'Données techniques'!BS29,'Données techniques'!CA29)),"",AVERAGE('Données techniques'!G29,'Données techniques'!O29,'Données techniques'!W29,'Données techniques'!AE29,'Données techniques'!AM29,'Données techniques'!AU29,'Données techniques'!BC29,'Données techniques'!BK29,'Données techniques'!BS29,'Données techniques'!CA29))</f>
        <v/>
      </c>
    </row>
    <row r="44" spans="1:8">
      <c r="A44" t="str">
        <f>IF( ISBLANK(Inventaire!$A44),"",(Inventaire!$A44))</f>
        <v/>
      </c>
      <c r="B44" s="12" t="str">
        <f>IF(ISERROR(AVERAGE('Données techniques'!C30,'Données techniques'!K30,'Données techniques'!S30,'Données techniques'!AA30,'Données techniques'!AI30,'Données techniques'!AQ30,'Données techniques'!AY30,'Données techniques'!BG30,'Données techniques'!BO30,'Données techniques'!BW30)),"",AVERAGE('Données techniques'!C30,'Données techniques'!K30,'Données techniques'!S30,'Données techniques'!AA30,'Données techniques'!AI30,'Données techniques'!AQ30,'Données techniques'!AY30,'Données techniques'!BG30,'Données techniques'!BO30,'Données techniques'!BW30))</f>
        <v/>
      </c>
      <c r="C44" t="str">
        <f>IF(ISERROR(AVERAGE('Données techniques'!D30,'Données techniques'!L30,'Données techniques'!T30,'Données techniques'!AB30,'Données techniques'!AJ30,'Données techniques'!AR30,'Données techniques'!AZ30,'Données techniques'!BH30,'Données techniques'!BP30,'Données techniques'!BX30)),"",AVERAGE('Données techniques'!D30,'Données techniques'!L30,'Données techniques'!T30,'Données techniques'!AB30,'Données techniques'!AJ30,'Données techniques'!AR30,'Données techniques'!AZ30,'Données techniques'!BH30,'Données techniques'!BP30,'Données techniques'!BX30))</f>
        <v/>
      </c>
      <c r="D44" t="str">
        <f>IF(ISERROR(MEDIAN('Données techniques'!D30,'Données techniques'!L30,'Données techniques'!T30,'Données techniques'!AB30,'Données techniques'!AJ30,'Données techniques'!AR30,'Données techniques'!AZ30,'Données techniques'!BH30,'Données techniques'!BP30,'Données techniques'!BX30)),"",MEDIAN('Données techniques'!D30,'Données techniques'!L30,'Données techniques'!T30,'Données techniques'!AB30,'Données techniques'!AJ30,'Données techniques'!AR30,'Données techniques'!AZ30,'Données techniques'!BH30,'Données techniques'!BP30,'Données techniques'!BX30))</f>
        <v/>
      </c>
      <c r="E44" t="str">
        <f>IF(ISERROR(AVERAGE('Données techniques'!H30,'Données techniques'!P30,'Données techniques'!X30,'Données techniques'!AF30,'Données techniques'!AN30,'Données techniques'!AV30,'Données techniques'!BD30,'Données techniques'!BL30,'Données techniques'!BT30,'Données techniques'!CB30)),"",AVERAGE('Données techniques'!H30,'Données techniques'!P30,'Données techniques'!X30,'Données techniques'!AF30,'Données techniques'!AN30,'Données techniques'!AV30,'Données techniques'!BD30,'Données techniques'!BL30,'Données techniques'!BT30,'Données techniques'!CB30))</f>
        <v/>
      </c>
      <c r="F44" t="str">
        <f>IF(ISERROR(MEDIAN('Données techniques'!H30,'Données techniques'!P30,'Données techniques'!X30,'Données techniques'!AF30,'Données techniques'!AN30,'Données techniques'!AV30,'Données techniques'!BD30,'Données techniques'!BL30,'Données techniques'!BT30,'Données techniques'!CB30)),"",MEDIAN('Données techniques'!H30,'Données techniques'!P30,'Données techniques'!X30,'Données techniques'!AF30,'Données techniques'!AN30,'Données techniques'!AV30,'Données techniques'!BD30,'Données techniques'!BL30,'Données techniques'!BT30,'Données techniques'!CB30))</f>
        <v/>
      </c>
      <c r="G44">
        <f>IF(ISERROR(MAX('Données techniques'!D30,'Données techniques'!L30,'Données techniques'!T30,'Données techniques'!AB30,'Données techniques'!AJ30,'Données techniques'!AR30,'Données techniques'!AZ30,'Données techniques'!BH30,'Données techniques'!BP30,'Données techniques'!BX30)),"",MAX('Données techniques'!D30,'Données techniques'!L30,'Données techniques'!T30,'Données techniques'!AB30,'Données techniques'!AJ30,'Données techniques'!AR30,'Données techniques'!AZ30,'Données techniques'!BH30,'Données techniques'!BP30,'Données techniques'!BX30))</f>
        <v>0</v>
      </c>
      <c r="H44" t="str">
        <f>IF(ISERROR(AVERAGE('Données techniques'!G30,'Données techniques'!O30,'Données techniques'!W30,'Données techniques'!AE30,'Données techniques'!AM30,'Données techniques'!AU30,'Données techniques'!BC30,'Données techniques'!BK30,'Données techniques'!BS30,'Données techniques'!CA30)),"",AVERAGE('Données techniques'!G30,'Données techniques'!O30,'Données techniques'!W30,'Données techniques'!AE30,'Données techniques'!AM30,'Données techniques'!AU30,'Données techniques'!BC30,'Données techniques'!BK30,'Données techniques'!BS30,'Données techniques'!CA30))</f>
        <v/>
      </c>
    </row>
    <row r="45" spans="1:8">
      <c r="A45" t="str">
        <f>IF( ISBLANK(Inventaire!$A45),"",(Inventaire!$A45))</f>
        <v/>
      </c>
      <c r="B45" s="12" t="str">
        <f>IF(ISERROR(AVERAGE('Données techniques'!C31,'Données techniques'!K31,'Données techniques'!S31,'Données techniques'!AA31,'Données techniques'!AI31,'Données techniques'!AQ31,'Données techniques'!AY31,'Données techniques'!BG31,'Données techniques'!BO31,'Données techniques'!BW31)),"",AVERAGE('Données techniques'!C31,'Données techniques'!K31,'Données techniques'!S31,'Données techniques'!AA31,'Données techniques'!AI31,'Données techniques'!AQ31,'Données techniques'!AY31,'Données techniques'!BG31,'Données techniques'!BO31,'Données techniques'!BW31))</f>
        <v/>
      </c>
      <c r="C45" t="str">
        <f>IF(ISERROR(AVERAGE('Données techniques'!D31,'Données techniques'!L31,'Données techniques'!T31,'Données techniques'!AB31,'Données techniques'!AJ31,'Données techniques'!AR31,'Données techniques'!AZ31,'Données techniques'!BH31,'Données techniques'!BP31,'Données techniques'!BX31)),"",AVERAGE('Données techniques'!D31,'Données techniques'!L31,'Données techniques'!T31,'Données techniques'!AB31,'Données techniques'!AJ31,'Données techniques'!AR31,'Données techniques'!AZ31,'Données techniques'!BH31,'Données techniques'!BP31,'Données techniques'!BX31))</f>
        <v/>
      </c>
      <c r="D45" t="str">
        <f>IF(ISERROR(MEDIAN('Données techniques'!D31,'Données techniques'!L31,'Données techniques'!T31,'Données techniques'!AB31,'Données techniques'!AJ31,'Données techniques'!AR31,'Données techniques'!AZ31,'Données techniques'!BH31,'Données techniques'!BP31,'Données techniques'!BX31)),"",MEDIAN('Données techniques'!D31,'Données techniques'!L31,'Données techniques'!T31,'Données techniques'!AB31,'Données techniques'!AJ31,'Données techniques'!AR31,'Données techniques'!AZ31,'Données techniques'!BH31,'Données techniques'!BP31,'Données techniques'!BX31))</f>
        <v/>
      </c>
      <c r="E45" t="str">
        <f>IF(ISERROR(AVERAGE('Données techniques'!H31,'Données techniques'!P31,'Données techniques'!X31,'Données techniques'!AF31,'Données techniques'!AN31,'Données techniques'!AV31,'Données techniques'!BD31,'Données techniques'!BL31,'Données techniques'!BT31,'Données techniques'!CB31)),"",AVERAGE('Données techniques'!H31,'Données techniques'!P31,'Données techniques'!X31,'Données techniques'!AF31,'Données techniques'!AN31,'Données techniques'!AV31,'Données techniques'!BD31,'Données techniques'!BL31,'Données techniques'!BT31,'Données techniques'!CB31))</f>
        <v/>
      </c>
      <c r="F45" t="str">
        <f>IF(ISERROR(MEDIAN('Données techniques'!H31,'Données techniques'!P31,'Données techniques'!X31,'Données techniques'!AF31,'Données techniques'!AN31,'Données techniques'!AV31,'Données techniques'!BD31,'Données techniques'!BL31,'Données techniques'!BT31,'Données techniques'!CB31)),"",MEDIAN('Données techniques'!H31,'Données techniques'!P31,'Données techniques'!X31,'Données techniques'!AF31,'Données techniques'!AN31,'Données techniques'!AV31,'Données techniques'!BD31,'Données techniques'!BL31,'Données techniques'!BT31,'Données techniques'!CB31))</f>
        <v/>
      </c>
      <c r="G45">
        <f>IF(ISERROR(MAX('Données techniques'!D31,'Données techniques'!L31,'Données techniques'!T31,'Données techniques'!AB31,'Données techniques'!AJ31,'Données techniques'!AR31,'Données techniques'!AZ31,'Données techniques'!BH31,'Données techniques'!BP31,'Données techniques'!BX31)),"",MAX('Données techniques'!D31,'Données techniques'!L31,'Données techniques'!T31,'Données techniques'!AB31,'Données techniques'!AJ31,'Données techniques'!AR31,'Données techniques'!AZ31,'Données techniques'!BH31,'Données techniques'!BP31,'Données techniques'!BX31))</f>
        <v>0</v>
      </c>
      <c r="H45" t="str">
        <f>IF(ISERROR(AVERAGE('Données techniques'!G31,'Données techniques'!O31,'Données techniques'!W31,'Données techniques'!AE31,'Données techniques'!AM31,'Données techniques'!AU31,'Données techniques'!BC31,'Données techniques'!BK31,'Données techniques'!BS31,'Données techniques'!CA31)),"",AVERAGE('Données techniques'!G31,'Données techniques'!O31,'Données techniques'!W31,'Données techniques'!AE31,'Données techniques'!AM31,'Données techniques'!AU31,'Données techniques'!BC31,'Données techniques'!BK31,'Données techniques'!BS31,'Données techniques'!CA31))</f>
        <v/>
      </c>
    </row>
    <row r="46" spans="1:8">
      <c r="A46" t="str">
        <f>IF( ISBLANK(Inventaire!$A46),"",(Inventaire!$A46))</f>
        <v/>
      </c>
      <c r="B46" s="12" t="str">
        <f>IF(ISERROR(AVERAGE('Données techniques'!C32,'Données techniques'!K32,'Données techniques'!S32,'Données techniques'!AA32,'Données techniques'!AI32,'Données techniques'!AQ32,'Données techniques'!AY32,'Données techniques'!BG32,'Données techniques'!BO32,'Données techniques'!BW32)),"",AVERAGE('Données techniques'!C32,'Données techniques'!K32,'Données techniques'!S32,'Données techniques'!AA32,'Données techniques'!AI32,'Données techniques'!AQ32,'Données techniques'!AY32,'Données techniques'!BG32,'Données techniques'!BO32,'Données techniques'!BW32))</f>
        <v/>
      </c>
      <c r="C46" t="str">
        <f>IF(ISERROR(AVERAGE('Données techniques'!D32,'Données techniques'!L32,'Données techniques'!T32,'Données techniques'!AB32,'Données techniques'!AJ32,'Données techniques'!AR32,'Données techniques'!AZ32,'Données techniques'!BH32,'Données techniques'!BP32,'Données techniques'!BX32)),"",AVERAGE('Données techniques'!D32,'Données techniques'!L32,'Données techniques'!T32,'Données techniques'!AB32,'Données techniques'!AJ32,'Données techniques'!AR32,'Données techniques'!AZ32,'Données techniques'!BH32,'Données techniques'!BP32,'Données techniques'!BX32))</f>
        <v/>
      </c>
      <c r="D46" t="str">
        <f>IF(ISERROR(MEDIAN('Données techniques'!D32,'Données techniques'!L32,'Données techniques'!T32,'Données techniques'!AB32,'Données techniques'!AJ32,'Données techniques'!AR32,'Données techniques'!AZ32,'Données techniques'!BH32,'Données techniques'!BP32,'Données techniques'!BX32)),"",MEDIAN('Données techniques'!D32,'Données techniques'!L32,'Données techniques'!T32,'Données techniques'!AB32,'Données techniques'!AJ32,'Données techniques'!AR32,'Données techniques'!AZ32,'Données techniques'!BH32,'Données techniques'!BP32,'Données techniques'!BX32))</f>
        <v/>
      </c>
      <c r="E46" t="str">
        <f>IF(ISERROR(AVERAGE('Données techniques'!H32,'Données techniques'!P32,'Données techniques'!X32,'Données techniques'!AF32,'Données techniques'!AN32,'Données techniques'!AV32,'Données techniques'!BD32,'Données techniques'!BL32,'Données techniques'!BT32,'Données techniques'!CB32)),"",AVERAGE('Données techniques'!H32,'Données techniques'!P32,'Données techniques'!X32,'Données techniques'!AF32,'Données techniques'!AN32,'Données techniques'!AV32,'Données techniques'!BD32,'Données techniques'!BL32,'Données techniques'!BT32,'Données techniques'!CB32))</f>
        <v/>
      </c>
      <c r="F46" t="str">
        <f>IF(ISERROR(MEDIAN('Données techniques'!H32,'Données techniques'!P32,'Données techniques'!X32,'Données techniques'!AF32,'Données techniques'!AN32,'Données techniques'!AV32,'Données techniques'!BD32,'Données techniques'!BL32,'Données techniques'!BT32,'Données techniques'!CB32)),"",MEDIAN('Données techniques'!H32,'Données techniques'!P32,'Données techniques'!X32,'Données techniques'!AF32,'Données techniques'!AN32,'Données techniques'!AV32,'Données techniques'!BD32,'Données techniques'!BL32,'Données techniques'!BT32,'Données techniques'!CB32))</f>
        <v/>
      </c>
      <c r="G46">
        <f>IF(ISERROR(MAX('Données techniques'!D32,'Données techniques'!L32,'Données techniques'!T32,'Données techniques'!AB32,'Données techniques'!AJ32,'Données techniques'!AR32,'Données techniques'!AZ32,'Données techniques'!BH32,'Données techniques'!BP32,'Données techniques'!BX32)),"",MAX('Données techniques'!D32,'Données techniques'!L32,'Données techniques'!T32,'Données techniques'!AB32,'Données techniques'!AJ32,'Données techniques'!AR32,'Données techniques'!AZ32,'Données techniques'!BH32,'Données techniques'!BP32,'Données techniques'!BX32))</f>
        <v>0</v>
      </c>
      <c r="H46" t="str">
        <f>IF(ISERROR(AVERAGE('Données techniques'!G32,'Données techniques'!O32,'Données techniques'!W32,'Données techniques'!AE32,'Données techniques'!AM32,'Données techniques'!AU32,'Données techniques'!BC32,'Données techniques'!BK32,'Données techniques'!BS32,'Données techniques'!CA32)),"",AVERAGE('Données techniques'!G32,'Données techniques'!O32,'Données techniques'!W32,'Données techniques'!AE32,'Données techniques'!AM32,'Données techniques'!AU32,'Données techniques'!BC32,'Données techniques'!BK32,'Données techniques'!BS32,'Données techniques'!CA32))</f>
        <v/>
      </c>
    </row>
    <row r="47" spans="1:8">
      <c r="A47" t="str">
        <f>IF( ISBLANK(Inventaire!$A47),"",(Inventaire!$A47))</f>
        <v/>
      </c>
      <c r="B47" s="12" t="str">
        <f>IF(ISERROR(AVERAGE('Données techniques'!C33,'Données techniques'!K33,'Données techniques'!S33,'Données techniques'!AA33,'Données techniques'!AI33,'Données techniques'!AQ33,'Données techniques'!AY33,'Données techniques'!BG33,'Données techniques'!BO33,'Données techniques'!BW33)),"",AVERAGE('Données techniques'!C33,'Données techniques'!K33,'Données techniques'!S33,'Données techniques'!AA33,'Données techniques'!AI33,'Données techniques'!AQ33,'Données techniques'!AY33,'Données techniques'!BG33,'Données techniques'!BO33,'Données techniques'!BW33))</f>
        <v/>
      </c>
      <c r="C47" t="str">
        <f>IF(ISERROR(AVERAGE('Données techniques'!D33,'Données techniques'!L33,'Données techniques'!T33,'Données techniques'!AB33,'Données techniques'!AJ33,'Données techniques'!AR33,'Données techniques'!AZ33,'Données techniques'!BH33,'Données techniques'!BP33,'Données techniques'!BX33)),"",AVERAGE('Données techniques'!D33,'Données techniques'!L33,'Données techniques'!T33,'Données techniques'!AB33,'Données techniques'!AJ33,'Données techniques'!AR33,'Données techniques'!AZ33,'Données techniques'!BH33,'Données techniques'!BP33,'Données techniques'!BX33))</f>
        <v/>
      </c>
      <c r="D47" t="str">
        <f>IF(ISERROR(MEDIAN('Données techniques'!D33,'Données techniques'!L33,'Données techniques'!T33,'Données techniques'!AB33,'Données techniques'!AJ33,'Données techniques'!AR33,'Données techniques'!AZ33,'Données techniques'!BH33,'Données techniques'!BP33,'Données techniques'!BX33)),"",MEDIAN('Données techniques'!D33,'Données techniques'!L33,'Données techniques'!T33,'Données techniques'!AB33,'Données techniques'!AJ33,'Données techniques'!AR33,'Données techniques'!AZ33,'Données techniques'!BH33,'Données techniques'!BP33,'Données techniques'!BX33))</f>
        <v/>
      </c>
      <c r="E47" t="str">
        <f>IF(ISERROR(AVERAGE('Données techniques'!H33,'Données techniques'!P33,'Données techniques'!X33,'Données techniques'!AF33,'Données techniques'!AN33,'Données techniques'!AV33,'Données techniques'!BD33,'Données techniques'!BL33,'Données techniques'!BT33,'Données techniques'!CB33)),"",AVERAGE('Données techniques'!H33,'Données techniques'!P33,'Données techniques'!X33,'Données techniques'!AF33,'Données techniques'!AN33,'Données techniques'!AV33,'Données techniques'!BD33,'Données techniques'!BL33,'Données techniques'!BT33,'Données techniques'!CB33))</f>
        <v/>
      </c>
      <c r="F47" t="str">
        <f>IF(ISERROR(MEDIAN('Données techniques'!H33,'Données techniques'!P33,'Données techniques'!X33,'Données techniques'!AF33,'Données techniques'!AN33,'Données techniques'!AV33,'Données techniques'!BD33,'Données techniques'!BL33,'Données techniques'!BT33,'Données techniques'!CB33)),"",MEDIAN('Données techniques'!H33,'Données techniques'!P33,'Données techniques'!X33,'Données techniques'!AF33,'Données techniques'!AN33,'Données techniques'!AV33,'Données techniques'!BD33,'Données techniques'!BL33,'Données techniques'!BT33,'Données techniques'!CB33))</f>
        <v/>
      </c>
      <c r="G47">
        <f>IF(ISERROR(MAX('Données techniques'!D33,'Données techniques'!L33,'Données techniques'!T33,'Données techniques'!AB33,'Données techniques'!AJ33,'Données techniques'!AR33,'Données techniques'!AZ33,'Données techniques'!BH33,'Données techniques'!BP33,'Données techniques'!BX33)),"",MAX('Données techniques'!D33,'Données techniques'!L33,'Données techniques'!T33,'Données techniques'!AB33,'Données techniques'!AJ33,'Données techniques'!AR33,'Données techniques'!AZ33,'Données techniques'!BH33,'Données techniques'!BP33,'Données techniques'!BX33))</f>
        <v>0</v>
      </c>
      <c r="H47" t="str">
        <f>IF(ISERROR(AVERAGE('Données techniques'!G33,'Données techniques'!O33,'Données techniques'!W33,'Données techniques'!AE33,'Données techniques'!AM33,'Données techniques'!AU33,'Données techniques'!BC33,'Données techniques'!BK33,'Données techniques'!BS33,'Données techniques'!CA33)),"",AVERAGE('Données techniques'!G33,'Données techniques'!O33,'Données techniques'!W33,'Données techniques'!AE33,'Données techniques'!AM33,'Données techniques'!AU33,'Données techniques'!BC33,'Données techniques'!BK33,'Données techniques'!BS33,'Données techniques'!CA33))</f>
        <v/>
      </c>
    </row>
    <row r="48" spans="1:8">
      <c r="A48" t="str">
        <f>IF( ISBLANK(Inventaire!$A48),"",(Inventaire!$A48))</f>
        <v/>
      </c>
      <c r="B48" s="12" t="str">
        <f>IF(ISERROR(AVERAGE('Données techniques'!C34,'Données techniques'!K34,'Données techniques'!S34,'Données techniques'!AA34,'Données techniques'!AI34,'Données techniques'!AQ34,'Données techniques'!AY34,'Données techniques'!BG34,'Données techniques'!BO34,'Données techniques'!BW34)),"",AVERAGE('Données techniques'!C34,'Données techniques'!K34,'Données techniques'!S34,'Données techniques'!AA34,'Données techniques'!AI34,'Données techniques'!AQ34,'Données techniques'!AY34,'Données techniques'!BG34,'Données techniques'!BO34,'Données techniques'!BW34))</f>
        <v/>
      </c>
      <c r="C48" t="str">
        <f>IF(ISERROR(AVERAGE('Données techniques'!D34,'Données techniques'!L34,'Données techniques'!T34,'Données techniques'!AB34,'Données techniques'!AJ34,'Données techniques'!AR34,'Données techniques'!AZ34,'Données techniques'!BH34,'Données techniques'!BP34,'Données techniques'!BX34)),"",AVERAGE('Données techniques'!D34,'Données techniques'!L34,'Données techniques'!T34,'Données techniques'!AB34,'Données techniques'!AJ34,'Données techniques'!AR34,'Données techniques'!AZ34,'Données techniques'!BH34,'Données techniques'!BP34,'Données techniques'!BX34))</f>
        <v/>
      </c>
      <c r="D48" t="str">
        <f>IF(ISERROR(MEDIAN('Données techniques'!D34,'Données techniques'!L34,'Données techniques'!T34,'Données techniques'!AB34,'Données techniques'!AJ34,'Données techniques'!AR34,'Données techniques'!AZ34,'Données techniques'!BH34,'Données techniques'!BP34,'Données techniques'!BX34)),"",MEDIAN('Données techniques'!D34,'Données techniques'!L34,'Données techniques'!T34,'Données techniques'!AB34,'Données techniques'!AJ34,'Données techniques'!AR34,'Données techniques'!AZ34,'Données techniques'!BH34,'Données techniques'!BP34,'Données techniques'!BX34))</f>
        <v/>
      </c>
      <c r="E48" t="str">
        <f>IF(ISERROR(AVERAGE('Données techniques'!H34,'Données techniques'!P34,'Données techniques'!X34,'Données techniques'!AF34,'Données techniques'!AN34,'Données techniques'!AV34,'Données techniques'!BD34,'Données techniques'!BL34,'Données techniques'!BT34,'Données techniques'!CB34)),"",AVERAGE('Données techniques'!H34,'Données techniques'!P34,'Données techniques'!X34,'Données techniques'!AF34,'Données techniques'!AN34,'Données techniques'!AV34,'Données techniques'!BD34,'Données techniques'!BL34,'Données techniques'!BT34,'Données techniques'!CB34))</f>
        <v/>
      </c>
      <c r="F48" t="str">
        <f>IF(ISERROR(MEDIAN('Données techniques'!H34,'Données techniques'!P34,'Données techniques'!X34,'Données techniques'!AF34,'Données techniques'!AN34,'Données techniques'!AV34,'Données techniques'!BD34,'Données techniques'!BL34,'Données techniques'!BT34,'Données techniques'!CB34)),"",MEDIAN('Données techniques'!H34,'Données techniques'!P34,'Données techniques'!X34,'Données techniques'!AF34,'Données techniques'!AN34,'Données techniques'!AV34,'Données techniques'!BD34,'Données techniques'!BL34,'Données techniques'!BT34,'Données techniques'!CB34))</f>
        <v/>
      </c>
      <c r="G48">
        <f>IF(ISERROR(MAX('Données techniques'!D34,'Données techniques'!L34,'Données techniques'!T34,'Données techniques'!AB34,'Données techniques'!AJ34,'Données techniques'!AR34,'Données techniques'!AZ34,'Données techniques'!BH34,'Données techniques'!BP34,'Données techniques'!BX34)),"",MAX('Données techniques'!D34,'Données techniques'!L34,'Données techniques'!T34,'Données techniques'!AB34,'Données techniques'!AJ34,'Données techniques'!AR34,'Données techniques'!AZ34,'Données techniques'!BH34,'Données techniques'!BP34,'Données techniques'!BX34))</f>
        <v>0</v>
      </c>
      <c r="H48" t="str">
        <f>IF(ISERROR(AVERAGE('Données techniques'!G34,'Données techniques'!O34,'Données techniques'!W34,'Données techniques'!AE34,'Données techniques'!AM34,'Données techniques'!AU34,'Données techniques'!BC34,'Données techniques'!BK34,'Données techniques'!BS34,'Données techniques'!CA34)),"",AVERAGE('Données techniques'!G34,'Données techniques'!O34,'Données techniques'!W34,'Données techniques'!AE34,'Données techniques'!AM34,'Données techniques'!AU34,'Données techniques'!BC34,'Données techniques'!BK34,'Données techniques'!BS34,'Données techniques'!CA34))</f>
        <v/>
      </c>
    </row>
    <row r="49" spans="1:8">
      <c r="A49" t="str">
        <f>IF( ISBLANK(Inventaire!$A49),"",(Inventaire!$A49))</f>
        <v/>
      </c>
      <c r="B49" s="12" t="str">
        <f>IF(ISERROR(AVERAGE('Données techniques'!C35,'Données techniques'!K35,'Données techniques'!S35,'Données techniques'!AA35,'Données techniques'!AI35,'Données techniques'!AQ35,'Données techniques'!AY35,'Données techniques'!BG35,'Données techniques'!BO35,'Données techniques'!BW35)),"",AVERAGE('Données techniques'!C35,'Données techniques'!K35,'Données techniques'!S35,'Données techniques'!AA35,'Données techniques'!AI35,'Données techniques'!AQ35,'Données techniques'!AY35,'Données techniques'!BG35,'Données techniques'!BO35,'Données techniques'!BW35))</f>
        <v/>
      </c>
      <c r="C49" t="str">
        <f>IF(ISERROR(AVERAGE('Données techniques'!D35,'Données techniques'!L35,'Données techniques'!T35,'Données techniques'!AB35,'Données techniques'!AJ35,'Données techniques'!AR35,'Données techniques'!AZ35,'Données techniques'!BH35,'Données techniques'!BP35,'Données techniques'!BX35)),"",AVERAGE('Données techniques'!D35,'Données techniques'!L35,'Données techniques'!T35,'Données techniques'!AB35,'Données techniques'!AJ35,'Données techniques'!AR35,'Données techniques'!AZ35,'Données techniques'!BH35,'Données techniques'!BP35,'Données techniques'!BX35))</f>
        <v/>
      </c>
      <c r="D49" t="str">
        <f>IF(ISERROR(MEDIAN('Données techniques'!D35,'Données techniques'!L35,'Données techniques'!T35,'Données techniques'!AB35,'Données techniques'!AJ35,'Données techniques'!AR35,'Données techniques'!AZ35,'Données techniques'!BH35,'Données techniques'!BP35,'Données techniques'!BX35)),"",MEDIAN('Données techniques'!D35,'Données techniques'!L35,'Données techniques'!T35,'Données techniques'!AB35,'Données techniques'!AJ35,'Données techniques'!AR35,'Données techniques'!AZ35,'Données techniques'!BH35,'Données techniques'!BP35,'Données techniques'!BX35))</f>
        <v/>
      </c>
      <c r="E49" t="str">
        <f>IF(ISERROR(AVERAGE('Données techniques'!H35,'Données techniques'!P35,'Données techniques'!X35,'Données techniques'!AF35,'Données techniques'!AN35,'Données techniques'!AV35,'Données techniques'!BD35,'Données techniques'!BL35,'Données techniques'!BT35,'Données techniques'!CB35)),"",AVERAGE('Données techniques'!H35,'Données techniques'!P35,'Données techniques'!X35,'Données techniques'!AF35,'Données techniques'!AN35,'Données techniques'!AV35,'Données techniques'!BD35,'Données techniques'!BL35,'Données techniques'!BT35,'Données techniques'!CB35))</f>
        <v/>
      </c>
      <c r="F49" t="str">
        <f>IF(ISERROR(MEDIAN('Données techniques'!H35,'Données techniques'!P35,'Données techniques'!X35,'Données techniques'!AF35,'Données techniques'!AN35,'Données techniques'!AV35,'Données techniques'!BD35,'Données techniques'!BL35,'Données techniques'!BT35,'Données techniques'!CB35)),"",MEDIAN('Données techniques'!H35,'Données techniques'!P35,'Données techniques'!X35,'Données techniques'!AF35,'Données techniques'!AN35,'Données techniques'!AV35,'Données techniques'!BD35,'Données techniques'!BL35,'Données techniques'!BT35,'Données techniques'!CB35))</f>
        <v/>
      </c>
      <c r="G49">
        <f>IF(ISERROR(MAX('Données techniques'!D35,'Données techniques'!L35,'Données techniques'!T35,'Données techniques'!AB35,'Données techniques'!AJ35,'Données techniques'!AR35,'Données techniques'!AZ35,'Données techniques'!BH35,'Données techniques'!BP35,'Données techniques'!BX35)),"",MAX('Données techniques'!D35,'Données techniques'!L35,'Données techniques'!T35,'Données techniques'!AB35,'Données techniques'!AJ35,'Données techniques'!AR35,'Données techniques'!AZ35,'Données techniques'!BH35,'Données techniques'!BP35,'Données techniques'!BX35))</f>
        <v>0</v>
      </c>
      <c r="H49" t="str">
        <f>IF(ISERROR(AVERAGE('Données techniques'!G35,'Données techniques'!O35,'Données techniques'!W35,'Données techniques'!AE35,'Données techniques'!AM35,'Données techniques'!AU35,'Données techniques'!BC35,'Données techniques'!BK35,'Données techniques'!BS35,'Données techniques'!CA35)),"",AVERAGE('Données techniques'!G35,'Données techniques'!O35,'Données techniques'!W35,'Données techniques'!AE35,'Données techniques'!AM35,'Données techniques'!AU35,'Données techniques'!BC35,'Données techniques'!BK35,'Données techniques'!BS35,'Données techniques'!CA35))</f>
        <v/>
      </c>
    </row>
    <row r="50" spans="1:8">
      <c r="A50" t="str">
        <f>IF( ISBLANK(Inventaire!$A50),"",(Inventaire!$A50))</f>
        <v/>
      </c>
      <c r="B50" s="12" t="str">
        <f>IF(ISERROR(AVERAGE('Données techniques'!C36,'Données techniques'!K36,'Données techniques'!S36,'Données techniques'!AA36,'Données techniques'!AI36,'Données techniques'!AQ36,'Données techniques'!AY36,'Données techniques'!BG36,'Données techniques'!BO36,'Données techniques'!BW36)),"",AVERAGE('Données techniques'!C36,'Données techniques'!K36,'Données techniques'!S36,'Données techniques'!AA36,'Données techniques'!AI36,'Données techniques'!AQ36,'Données techniques'!AY36,'Données techniques'!BG36,'Données techniques'!BO36,'Données techniques'!BW36))</f>
        <v/>
      </c>
      <c r="C50" t="str">
        <f>IF(ISERROR(AVERAGE('Données techniques'!D36,'Données techniques'!L36,'Données techniques'!T36,'Données techniques'!AB36,'Données techniques'!AJ36,'Données techniques'!AR36,'Données techniques'!AZ36,'Données techniques'!BH36,'Données techniques'!BP36,'Données techniques'!BX36)),"",AVERAGE('Données techniques'!D36,'Données techniques'!L36,'Données techniques'!T36,'Données techniques'!AB36,'Données techniques'!AJ36,'Données techniques'!AR36,'Données techniques'!AZ36,'Données techniques'!BH36,'Données techniques'!BP36,'Données techniques'!BX36))</f>
        <v/>
      </c>
      <c r="D50" t="str">
        <f>IF(ISERROR(MEDIAN('Données techniques'!D36,'Données techniques'!L36,'Données techniques'!T36,'Données techniques'!AB36,'Données techniques'!AJ36,'Données techniques'!AR36,'Données techniques'!AZ36,'Données techniques'!BH36,'Données techniques'!BP36,'Données techniques'!BX36)),"",MEDIAN('Données techniques'!D36,'Données techniques'!L36,'Données techniques'!T36,'Données techniques'!AB36,'Données techniques'!AJ36,'Données techniques'!AR36,'Données techniques'!AZ36,'Données techniques'!BH36,'Données techniques'!BP36,'Données techniques'!BX36))</f>
        <v/>
      </c>
      <c r="E50" t="str">
        <f>IF(ISERROR(AVERAGE('Données techniques'!H36,'Données techniques'!P36,'Données techniques'!X36,'Données techniques'!AF36,'Données techniques'!AN36,'Données techniques'!AV36,'Données techniques'!BD36,'Données techniques'!BL36,'Données techniques'!BT36,'Données techniques'!CB36)),"",AVERAGE('Données techniques'!H36,'Données techniques'!P36,'Données techniques'!X36,'Données techniques'!AF36,'Données techniques'!AN36,'Données techniques'!AV36,'Données techniques'!BD36,'Données techniques'!BL36,'Données techniques'!BT36,'Données techniques'!CB36))</f>
        <v/>
      </c>
      <c r="F50" t="str">
        <f>IF(ISERROR(MEDIAN('Données techniques'!H36,'Données techniques'!P36,'Données techniques'!X36,'Données techniques'!AF36,'Données techniques'!AN36,'Données techniques'!AV36,'Données techniques'!BD36,'Données techniques'!BL36,'Données techniques'!BT36,'Données techniques'!CB36)),"",MEDIAN('Données techniques'!H36,'Données techniques'!P36,'Données techniques'!X36,'Données techniques'!AF36,'Données techniques'!AN36,'Données techniques'!AV36,'Données techniques'!BD36,'Données techniques'!BL36,'Données techniques'!BT36,'Données techniques'!CB36))</f>
        <v/>
      </c>
      <c r="G50">
        <f>IF(ISERROR(MAX('Données techniques'!D36,'Données techniques'!L36,'Données techniques'!T36,'Données techniques'!AB36,'Données techniques'!AJ36,'Données techniques'!AR36,'Données techniques'!AZ36,'Données techniques'!BH36,'Données techniques'!BP36,'Données techniques'!BX36)),"",MAX('Données techniques'!D36,'Données techniques'!L36,'Données techniques'!T36,'Données techniques'!AB36,'Données techniques'!AJ36,'Données techniques'!AR36,'Données techniques'!AZ36,'Données techniques'!BH36,'Données techniques'!BP36,'Données techniques'!BX36))</f>
        <v>0</v>
      </c>
      <c r="H50" t="str">
        <f>IF(ISERROR(AVERAGE('Données techniques'!G36,'Données techniques'!O36,'Données techniques'!W36,'Données techniques'!AE36,'Données techniques'!AM36,'Données techniques'!AU36,'Données techniques'!BC36,'Données techniques'!BK36,'Données techniques'!BS36,'Données techniques'!CA36)),"",AVERAGE('Données techniques'!G36,'Données techniques'!O36,'Données techniques'!W36,'Données techniques'!AE36,'Données techniques'!AM36,'Données techniques'!AU36,'Données techniques'!BC36,'Données techniques'!BK36,'Données techniques'!BS36,'Données techniques'!CA36))</f>
        <v/>
      </c>
    </row>
    <row r="51" spans="1:8">
      <c r="A51" t="str">
        <f>IF( ISBLANK(Inventaire!$A51),"",(Inventaire!$A51))</f>
        <v/>
      </c>
      <c r="B51" s="12" t="str">
        <f>IF(ISERROR(AVERAGE('Données techniques'!C37,'Données techniques'!K37,'Données techniques'!S37,'Données techniques'!AA37,'Données techniques'!AI37,'Données techniques'!AQ37,'Données techniques'!AY37,'Données techniques'!BG37,'Données techniques'!BO37,'Données techniques'!BW37)),"",AVERAGE('Données techniques'!C37,'Données techniques'!K37,'Données techniques'!S37,'Données techniques'!AA37,'Données techniques'!AI37,'Données techniques'!AQ37,'Données techniques'!AY37,'Données techniques'!BG37,'Données techniques'!BO37,'Données techniques'!BW37))</f>
        <v/>
      </c>
      <c r="C51" t="str">
        <f>IF(ISERROR(AVERAGE('Données techniques'!D37,'Données techniques'!L37,'Données techniques'!T37,'Données techniques'!AB37,'Données techniques'!AJ37,'Données techniques'!AR37,'Données techniques'!AZ37,'Données techniques'!BH37,'Données techniques'!BP37,'Données techniques'!BX37)),"",AVERAGE('Données techniques'!D37,'Données techniques'!L37,'Données techniques'!T37,'Données techniques'!AB37,'Données techniques'!AJ37,'Données techniques'!AR37,'Données techniques'!AZ37,'Données techniques'!BH37,'Données techniques'!BP37,'Données techniques'!BX37))</f>
        <v/>
      </c>
      <c r="D51" t="str">
        <f>IF(ISERROR(MEDIAN('Données techniques'!D37,'Données techniques'!L37,'Données techniques'!T37,'Données techniques'!AB37,'Données techniques'!AJ37,'Données techniques'!AR37,'Données techniques'!AZ37,'Données techniques'!BH37,'Données techniques'!BP37,'Données techniques'!BX37)),"",MEDIAN('Données techniques'!D37,'Données techniques'!L37,'Données techniques'!T37,'Données techniques'!AB37,'Données techniques'!AJ37,'Données techniques'!AR37,'Données techniques'!AZ37,'Données techniques'!BH37,'Données techniques'!BP37,'Données techniques'!BX37))</f>
        <v/>
      </c>
      <c r="E51" t="str">
        <f>IF(ISERROR(AVERAGE('Données techniques'!H37,'Données techniques'!P37,'Données techniques'!X37,'Données techniques'!AF37,'Données techniques'!AN37,'Données techniques'!AV37,'Données techniques'!BD37,'Données techniques'!BL37,'Données techniques'!BT37,'Données techniques'!CB37)),"",AVERAGE('Données techniques'!H37,'Données techniques'!P37,'Données techniques'!X37,'Données techniques'!AF37,'Données techniques'!AN37,'Données techniques'!AV37,'Données techniques'!BD37,'Données techniques'!BL37,'Données techniques'!BT37,'Données techniques'!CB37))</f>
        <v/>
      </c>
      <c r="F51" t="str">
        <f>IF(ISERROR(MEDIAN('Données techniques'!H37,'Données techniques'!P37,'Données techniques'!X37,'Données techniques'!AF37,'Données techniques'!AN37,'Données techniques'!AV37,'Données techniques'!BD37,'Données techniques'!BL37,'Données techniques'!BT37,'Données techniques'!CB37)),"",MEDIAN('Données techniques'!H37,'Données techniques'!P37,'Données techniques'!X37,'Données techniques'!AF37,'Données techniques'!AN37,'Données techniques'!AV37,'Données techniques'!BD37,'Données techniques'!BL37,'Données techniques'!BT37,'Données techniques'!CB37))</f>
        <v/>
      </c>
      <c r="G51">
        <f>IF(ISERROR(MAX('Données techniques'!D37,'Données techniques'!L37,'Données techniques'!T37,'Données techniques'!AB37,'Données techniques'!AJ37,'Données techniques'!AR37,'Données techniques'!AZ37,'Données techniques'!BH37,'Données techniques'!BP37,'Données techniques'!BX37)),"",MAX('Données techniques'!D37,'Données techniques'!L37,'Données techniques'!T37,'Données techniques'!AB37,'Données techniques'!AJ37,'Données techniques'!AR37,'Données techniques'!AZ37,'Données techniques'!BH37,'Données techniques'!BP37,'Données techniques'!BX37))</f>
        <v>0</v>
      </c>
      <c r="H51" t="str">
        <f>IF(ISERROR(AVERAGE('Données techniques'!G37,'Données techniques'!O37,'Données techniques'!W37,'Données techniques'!AE37,'Données techniques'!AM37,'Données techniques'!AU37,'Données techniques'!BC37,'Données techniques'!BK37,'Données techniques'!BS37,'Données techniques'!CA37)),"",AVERAGE('Données techniques'!G37,'Données techniques'!O37,'Données techniques'!W37,'Données techniques'!AE37,'Données techniques'!AM37,'Données techniques'!AU37,'Données techniques'!BC37,'Données techniques'!BK37,'Données techniques'!BS37,'Données techniques'!CA37))</f>
        <v/>
      </c>
    </row>
    <row r="52" spans="1:8">
      <c r="A52" t="str">
        <f>IF( ISBLANK(Inventaire!$A52),"",(Inventaire!$A52))</f>
        <v/>
      </c>
      <c r="B52" s="12" t="str">
        <f>IF(ISERROR(AVERAGE('Données techniques'!C38,'Données techniques'!K38,'Données techniques'!S38,'Données techniques'!AA38,'Données techniques'!AI38,'Données techniques'!AQ38,'Données techniques'!AY38,'Données techniques'!BG38,'Données techniques'!BO38,'Données techniques'!BW38)),"",AVERAGE('Données techniques'!C38,'Données techniques'!K38,'Données techniques'!S38,'Données techniques'!AA38,'Données techniques'!AI38,'Données techniques'!AQ38,'Données techniques'!AY38,'Données techniques'!BG38,'Données techniques'!BO38,'Données techniques'!BW38))</f>
        <v/>
      </c>
      <c r="C52" t="str">
        <f>IF(ISERROR(AVERAGE('Données techniques'!D38,'Données techniques'!L38,'Données techniques'!T38,'Données techniques'!AB38,'Données techniques'!AJ38,'Données techniques'!AR38,'Données techniques'!AZ38,'Données techniques'!BH38,'Données techniques'!BP38,'Données techniques'!BX38)),"",AVERAGE('Données techniques'!D38,'Données techniques'!L38,'Données techniques'!T38,'Données techniques'!AB38,'Données techniques'!AJ38,'Données techniques'!AR38,'Données techniques'!AZ38,'Données techniques'!BH38,'Données techniques'!BP38,'Données techniques'!BX38))</f>
        <v/>
      </c>
      <c r="D52" t="str">
        <f>IF(ISERROR(MEDIAN('Données techniques'!D38,'Données techniques'!L38,'Données techniques'!T38,'Données techniques'!AB38,'Données techniques'!AJ38,'Données techniques'!AR38,'Données techniques'!AZ38,'Données techniques'!BH38,'Données techniques'!BP38,'Données techniques'!BX38)),"",MEDIAN('Données techniques'!D38,'Données techniques'!L38,'Données techniques'!T38,'Données techniques'!AB38,'Données techniques'!AJ38,'Données techniques'!AR38,'Données techniques'!AZ38,'Données techniques'!BH38,'Données techniques'!BP38,'Données techniques'!BX38))</f>
        <v/>
      </c>
      <c r="E52" t="str">
        <f>IF(ISERROR(AVERAGE('Données techniques'!H38,'Données techniques'!P38,'Données techniques'!X38,'Données techniques'!AF38,'Données techniques'!AN38,'Données techniques'!AV38,'Données techniques'!BD38,'Données techniques'!BL38,'Données techniques'!BT38,'Données techniques'!CB38)),"",AVERAGE('Données techniques'!H38,'Données techniques'!P38,'Données techniques'!X38,'Données techniques'!AF38,'Données techniques'!AN38,'Données techniques'!AV38,'Données techniques'!BD38,'Données techniques'!BL38,'Données techniques'!BT38,'Données techniques'!CB38))</f>
        <v/>
      </c>
      <c r="F52" t="str">
        <f>IF(ISERROR(MEDIAN('Données techniques'!H38,'Données techniques'!P38,'Données techniques'!X38,'Données techniques'!AF38,'Données techniques'!AN38,'Données techniques'!AV38,'Données techniques'!BD38,'Données techniques'!BL38,'Données techniques'!BT38,'Données techniques'!CB38)),"",MEDIAN('Données techniques'!H38,'Données techniques'!P38,'Données techniques'!X38,'Données techniques'!AF38,'Données techniques'!AN38,'Données techniques'!AV38,'Données techniques'!BD38,'Données techniques'!BL38,'Données techniques'!BT38,'Données techniques'!CB38))</f>
        <v/>
      </c>
      <c r="G52">
        <f>IF(ISERROR(MAX('Données techniques'!D38,'Données techniques'!L38,'Données techniques'!T38,'Données techniques'!AB38,'Données techniques'!AJ38,'Données techniques'!AR38,'Données techniques'!AZ38,'Données techniques'!BH38,'Données techniques'!BP38,'Données techniques'!BX38)),"",MAX('Données techniques'!D38,'Données techniques'!L38,'Données techniques'!T38,'Données techniques'!AB38,'Données techniques'!AJ38,'Données techniques'!AR38,'Données techniques'!AZ38,'Données techniques'!BH38,'Données techniques'!BP38,'Données techniques'!BX38))</f>
        <v>0</v>
      </c>
      <c r="H52" t="str">
        <f>IF(ISERROR(AVERAGE('Données techniques'!G38,'Données techniques'!O38,'Données techniques'!W38,'Données techniques'!AE38,'Données techniques'!AM38,'Données techniques'!AU38,'Données techniques'!BC38,'Données techniques'!BK38,'Données techniques'!BS38,'Données techniques'!CA38)),"",AVERAGE('Données techniques'!G38,'Données techniques'!O38,'Données techniques'!W38,'Données techniques'!AE38,'Données techniques'!AM38,'Données techniques'!AU38,'Données techniques'!BC38,'Données techniques'!BK38,'Données techniques'!BS38,'Données techniques'!CA38))</f>
        <v/>
      </c>
    </row>
    <row r="53" spans="1:8">
      <c r="A53" t="str">
        <f>IF( ISBLANK(Inventaire!$A53),"",(Inventaire!$A53))</f>
        <v/>
      </c>
      <c r="B53" s="12" t="str">
        <f>IF(ISERROR(AVERAGE('Données techniques'!C39,'Données techniques'!K39,'Données techniques'!S39,'Données techniques'!AA39,'Données techniques'!AI39,'Données techniques'!AQ39,'Données techniques'!AY39,'Données techniques'!BG39,'Données techniques'!BO39,'Données techniques'!BW39)),"",AVERAGE('Données techniques'!C39,'Données techniques'!K39,'Données techniques'!S39,'Données techniques'!AA39,'Données techniques'!AI39,'Données techniques'!AQ39,'Données techniques'!AY39,'Données techniques'!BG39,'Données techniques'!BO39,'Données techniques'!BW39))</f>
        <v/>
      </c>
      <c r="C53" t="str">
        <f>IF(ISERROR(AVERAGE('Données techniques'!D39,'Données techniques'!L39,'Données techniques'!T39,'Données techniques'!AB39,'Données techniques'!AJ39,'Données techniques'!AR39,'Données techniques'!AZ39,'Données techniques'!BH39,'Données techniques'!BP39,'Données techniques'!BX39)),"",AVERAGE('Données techniques'!D39,'Données techniques'!L39,'Données techniques'!T39,'Données techniques'!AB39,'Données techniques'!AJ39,'Données techniques'!AR39,'Données techniques'!AZ39,'Données techniques'!BH39,'Données techniques'!BP39,'Données techniques'!BX39))</f>
        <v/>
      </c>
      <c r="D53" t="str">
        <f>IF(ISERROR(MEDIAN('Données techniques'!D39,'Données techniques'!L39,'Données techniques'!T39,'Données techniques'!AB39,'Données techniques'!AJ39,'Données techniques'!AR39,'Données techniques'!AZ39,'Données techniques'!BH39,'Données techniques'!BP39,'Données techniques'!BX39)),"",MEDIAN('Données techniques'!D39,'Données techniques'!L39,'Données techniques'!T39,'Données techniques'!AB39,'Données techniques'!AJ39,'Données techniques'!AR39,'Données techniques'!AZ39,'Données techniques'!BH39,'Données techniques'!BP39,'Données techniques'!BX39))</f>
        <v/>
      </c>
      <c r="E53" t="str">
        <f>IF(ISERROR(AVERAGE('Données techniques'!H39,'Données techniques'!P39,'Données techniques'!X39,'Données techniques'!AF39,'Données techniques'!AN39,'Données techniques'!AV39,'Données techniques'!BD39,'Données techniques'!BL39,'Données techniques'!BT39,'Données techniques'!CB39)),"",AVERAGE('Données techniques'!H39,'Données techniques'!P39,'Données techniques'!X39,'Données techniques'!AF39,'Données techniques'!AN39,'Données techniques'!AV39,'Données techniques'!BD39,'Données techniques'!BL39,'Données techniques'!BT39,'Données techniques'!CB39))</f>
        <v/>
      </c>
      <c r="F53" t="str">
        <f>IF(ISERROR(MEDIAN('Données techniques'!H39,'Données techniques'!P39,'Données techniques'!X39,'Données techniques'!AF39,'Données techniques'!AN39,'Données techniques'!AV39,'Données techniques'!BD39,'Données techniques'!BL39,'Données techniques'!BT39,'Données techniques'!CB39)),"",MEDIAN('Données techniques'!H39,'Données techniques'!P39,'Données techniques'!X39,'Données techniques'!AF39,'Données techniques'!AN39,'Données techniques'!AV39,'Données techniques'!BD39,'Données techniques'!BL39,'Données techniques'!BT39,'Données techniques'!CB39))</f>
        <v/>
      </c>
      <c r="G53">
        <f>IF(ISERROR(MAX('Données techniques'!D39,'Données techniques'!L39,'Données techniques'!T39,'Données techniques'!AB39,'Données techniques'!AJ39,'Données techniques'!AR39,'Données techniques'!AZ39,'Données techniques'!BH39,'Données techniques'!BP39,'Données techniques'!BX39)),"",MAX('Données techniques'!D39,'Données techniques'!L39,'Données techniques'!T39,'Données techniques'!AB39,'Données techniques'!AJ39,'Données techniques'!AR39,'Données techniques'!AZ39,'Données techniques'!BH39,'Données techniques'!BP39,'Données techniques'!BX39))</f>
        <v>0</v>
      </c>
      <c r="H53" t="str">
        <f>IF(ISERROR(AVERAGE('Données techniques'!G39,'Données techniques'!O39,'Données techniques'!W39,'Données techniques'!AE39,'Données techniques'!AM39,'Données techniques'!AU39,'Données techniques'!BC39,'Données techniques'!BK39,'Données techniques'!BS39,'Données techniques'!CA39)),"",AVERAGE('Données techniques'!G39,'Données techniques'!O39,'Données techniques'!W39,'Données techniques'!AE39,'Données techniques'!AM39,'Données techniques'!AU39,'Données techniques'!BC39,'Données techniques'!BK39,'Données techniques'!BS39,'Données techniques'!CA39))</f>
        <v/>
      </c>
    </row>
    <row r="54" spans="1:8">
      <c r="A54" t="str">
        <f>IF( ISBLANK(Inventaire!$A54),"",(Inventaire!$A54))</f>
        <v/>
      </c>
      <c r="B54" s="12" t="str">
        <f>IF(ISERROR(AVERAGE('Données techniques'!C40,'Données techniques'!K40,'Données techniques'!S40,'Données techniques'!AA40,'Données techniques'!AI40,'Données techniques'!AQ40,'Données techniques'!AY40,'Données techniques'!BG40,'Données techniques'!BO40,'Données techniques'!BW40)),"",AVERAGE('Données techniques'!C40,'Données techniques'!K40,'Données techniques'!S40,'Données techniques'!AA40,'Données techniques'!AI40,'Données techniques'!AQ40,'Données techniques'!AY40,'Données techniques'!BG40,'Données techniques'!BO40,'Données techniques'!BW40))</f>
        <v/>
      </c>
      <c r="C54" t="str">
        <f>IF(ISERROR(AVERAGE('Données techniques'!D40,'Données techniques'!L40,'Données techniques'!T40,'Données techniques'!AB40,'Données techniques'!AJ40,'Données techniques'!AR40,'Données techniques'!AZ40,'Données techniques'!BH40,'Données techniques'!BP40,'Données techniques'!BX40)),"",AVERAGE('Données techniques'!D40,'Données techniques'!L40,'Données techniques'!T40,'Données techniques'!AB40,'Données techniques'!AJ40,'Données techniques'!AR40,'Données techniques'!AZ40,'Données techniques'!BH40,'Données techniques'!BP40,'Données techniques'!BX40))</f>
        <v/>
      </c>
      <c r="D54" t="str">
        <f>IF(ISERROR(MEDIAN('Données techniques'!D40,'Données techniques'!L40,'Données techniques'!T40,'Données techniques'!AB40,'Données techniques'!AJ40,'Données techniques'!AR40,'Données techniques'!AZ40,'Données techniques'!BH40,'Données techniques'!BP40,'Données techniques'!BX40)),"",MEDIAN('Données techniques'!D40,'Données techniques'!L40,'Données techniques'!T40,'Données techniques'!AB40,'Données techniques'!AJ40,'Données techniques'!AR40,'Données techniques'!AZ40,'Données techniques'!BH40,'Données techniques'!BP40,'Données techniques'!BX40))</f>
        <v/>
      </c>
      <c r="E54" t="str">
        <f>IF(ISERROR(AVERAGE('Données techniques'!H40,'Données techniques'!P40,'Données techniques'!X40,'Données techniques'!AF40,'Données techniques'!AN40,'Données techniques'!AV40,'Données techniques'!BD40,'Données techniques'!BL40,'Données techniques'!BT40,'Données techniques'!CB40)),"",AVERAGE('Données techniques'!H40,'Données techniques'!P40,'Données techniques'!X40,'Données techniques'!AF40,'Données techniques'!AN40,'Données techniques'!AV40,'Données techniques'!BD40,'Données techniques'!BL40,'Données techniques'!BT40,'Données techniques'!CB40))</f>
        <v/>
      </c>
      <c r="F54" t="str">
        <f>IF(ISERROR(MEDIAN('Données techniques'!H40,'Données techniques'!P40,'Données techniques'!X40,'Données techniques'!AF40,'Données techniques'!AN40,'Données techniques'!AV40,'Données techniques'!BD40,'Données techniques'!BL40,'Données techniques'!BT40,'Données techniques'!CB40)),"",MEDIAN('Données techniques'!H40,'Données techniques'!P40,'Données techniques'!X40,'Données techniques'!AF40,'Données techniques'!AN40,'Données techniques'!AV40,'Données techniques'!BD40,'Données techniques'!BL40,'Données techniques'!BT40,'Données techniques'!CB40))</f>
        <v/>
      </c>
      <c r="G54">
        <f>IF(ISERROR(MAX('Données techniques'!D40,'Données techniques'!L40,'Données techniques'!T40,'Données techniques'!AB40,'Données techniques'!AJ40,'Données techniques'!AR40,'Données techniques'!AZ40,'Données techniques'!BH40,'Données techniques'!BP40,'Données techniques'!BX40)),"",MAX('Données techniques'!D40,'Données techniques'!L40,'Données techniques'!T40,'Données techniques'!AB40,'Données techniques'!AJ40,'Données techniques'!AR40,'Données techniques'!AZ40,'Données techniques'!BH40,'Données techniques'!BP40,'Données techniques'!BX40))</f>
        <v>0</v>
      </c>
      <c r="H54" t="str">
        <f>IF(ISERROR(AVERAGE('Données techniques'!G40,'Données techniques'!O40,'Données techniques'!W40,'Données techniques'!AE40,'Données techniques'!AM40,'Données techniques'!AU40,'Données techniques'!BC40,'Données techniques'!BK40,'Données techniques'!BS40,'Données techniques'!CA40)),"",AVERAGE('Données techniques'!G40,'Données techniques'!O40,'Données techniques'!W40,'Données techniques'!AE40,'Données techniques'!AM40,'Données techniques'!AU40,'Données techniques'!BC40,'Données techniques'!BK40,'Données techniques'!BS40,'Données techniques'!CA40))</f>
        <v/>
      </c>
    </row>
    <row r="55" spans="1:8">
      <c r="A55" t="str">
        <f>IF( ISBLANK(Inventaire!$A55),"",(Inventaire!$A55))</f>
        <v/>
      </c>
      <c r="B55" s="12" t="str">
        <f>IF(ISERROR(AVERAGE('Données techniques'!C41,'Données techniques'!K41,'Données techniques'!S41,'Données techniques'!AA41,'Données techniques'!AI41,'Données techniques'!AQ41,'Données techniques'!AY41,'Données techniques'!BG41,'Données techniques'!BO41,'Données techniques'!BW41)),"",AVERAGE('Données techniques'!C41,'Données techniques'!K41,'Données techniques'!S41,'Données techniques'!AA41,'Données techniques'!AI41,'Données techniques'!AQ41,'Données techniques'!AY41,'Données techniques'!BG41,'Données techniques'!BO41,'Données techniques'!BW41))</f>
        <v/>
      </c>
      <c r="C55" t="str">
        <f>IF(ISERROR(AVERAGE('Données techniques'!D41,'Données techniques'!L41,'Données techniques'!T41,'Données techniques'!AB41,'Données techniques'!AJ41,'Données techniques'!AR41,'Données techniques'!AZ41,'Données techniques'!BH41,'Données techniques'!BP41,'Données techniques'!BX41)),"",AVERAGE('Données techniques'!D41,'Données techniques'!L41,'Données techniques'!T41,'Données techniques'!AB41,'Données techniques'!AJ41,'Données techniques'!AR41,'Données techniques'!AZ41,'Données techniques'!BH41,'Données techniques'!BP41,'Données techniques'!BX41))</f>
        <v/>
      </c>
      <c r="D55" t="str">
        <f>IF(ISERROR(MEDIAN('Données techniques'!D41,'Données techniques'!L41,'Données techniques'!T41,'Données techniques'!AB41,'Données techniques'!AJ41,'Données techniques'!AR41,'Données techniques'!AZ41,'Données techniques'!BH41,'Données techniques'!BP41,'Données techniques'!BX41)),"",MEDIAN('Données techniques'!D41,'Données techniques'!L41,'Données techniques'!T41,'Données techniques'!AB41,'Données techniques'!AJ41,'Données techniques'!AR41,'Données techniques'!AZ41,'Données techniques'!BH41,'Données techniques'!BP41,'Données techniques'!BX41))</f>
        <v/>
      </c>
      <c r="E55" t="str">
        <f>IF(ISERROR(AVERAGE('Données techniques'!H41,'Données techniques'!P41,'Données techniques'!X41,'Données techniques'!AF41,'Données techniques'!AN41,'Données techniques'!AV41,'Données techniques'!BD41,'Données techniques'!BL41,'Données techniques'!BT41,'Données techniques'!CB41)),"",AVERAGE('Données techniques'!H41,'Données techniques'!P41,'Données techniques'!X41,'Données techniques'!AF41,'Données techniques'!AN41,'Données techniques'!AV41,'Données techniques'!BD41,'Données techniques'!BL41,'Données techniques'!BT41,'Données techniques'!CB41))</f>
        <v/>
      </c>
      <c r="F55" t="str">
        <f>IF(ISERROR(MEDIAN('Données techniques'!H41,'Données techniques'!P41,'Données techniques'!X41,'Données techniques'!AF41,'Données techniques'!AN41,'Données techniques'!AV41,'Données techniques'!BD41,'Données techniques'!BL41,'Données techniques'!BT41,'Données techniques'!CB41)),"",MEDIAN('Données techniques'!H41,'Données techniques'!P41,'Données techniques'!X41,'Données techniques'!AF41,'Données techniques'!AN41,'Données techniques'!AV41,'Données techniques'!BD41,'Données techniques'!BL41,'Données techniques'!BT41,'Données techniques'!CB41))</f>
        <v/>
      </c>
      <c r="G55">
        <f>IF(ISERROR(MAX('Données techniques'!D41,'Données techniques'!L41,'Données techniques'!T41,'Données techniques'!AB41,'Données techniques'!AJ41,'Données techniques'!AR41,'Données techniques'!AZ41,'Données techniques'!BH41,'Données techniques'!BP41,'Données techniques'!BX41)),"",MAX('Données techniques'!D41,'Données techniques'!L41,'Données techniques'!T41,'Données techniques'!AB41,'Données techniques'!AJ41,'Données techniques'!AR41,'Données techniques'!AZ41,'Données techniques'!BH41,'Données techniques'!BP41,'Données techniques'!BX41))</f>
        <v>0</v>
      </c>
      <c r="H55" t="str">
        <f>IF(ISERROR(AVERAGE('Données techniques'!G41,'Données techniques'!O41,'Données techniques'!W41,'Données techniques'!AE41,'Données techniques'!AM41,'Données techniques'!AU41,'Données techniques'!BC41,'Données techniques'!BK41,'Données techniques'!BS41,'Données techniques'!CA41)),"",AVERAGE('Données techniques'!G41,'Données techniques'!O41,'Données techniques'!W41,'Données techniques'!AE41,'Données techniques'!AM41,'Données techniques'!AU41,'Données techniques'!BC41,'Données techniques'!BK41,'Données techniques'!BS41,'Données techniques'!CA41))</f>
        <v/>
      </c>
    </row>
    <row r="56" spans="1:8">
      <c r="A56" t="str">
        <f>IF( ISBLANK(Inventaire!$A56),"",(Inventaire!$A56))</f>
        <v/>
      </c>
      <c r="B56" s="12" t="str">
        <f>IF(ISERROR(AVERAGE('Données techniques'!C42,'Données techniques'!K42,'Données techniques'!S42,'Données techniques'!AA42,'Données techniques'!AI42,'Données techniques'!AQ42,'Données techniques'!AY42,'Données techniques'!BG42,'Données techniques'!BO42,'Données techniques'!BW42)),"",AVERAGE('Données techniques'!C42,'Données techniques'!K42,'Données techniques'!S42,'Données techniques'!AA42,'Données techniques'!AI42,'Données techniques'!AQ42,'Données techniques'!AY42,'Données techniques'!BG42,'Données techniques'!BO42,'Données techniques'!BW42))</f>
        <v/>
      </c>
      <c r="C56" t="str">
        <f>IF(ISERROR(AVERAGE('Données techniques'!D42,'Données techniques'!L42,'Données techniques'!T42,'Données techniques'!AB42,'Données techniques'!AJ42,'Données techniques'!AR42,'Données techniques'!AZ42,'Données techniques'!BH42,'Données techniques'!BP42,'Données techniques'!BX42)),"",AVERAGE('Données techniques'!D42,'Données techniques'!L42,'Données techniques'!T42,'Données techniques'!AB42,'Données techniques'!AJ42,'Données techniques'!AR42,'Données techniques'!AZ42,'Données techniques'!BH42,'Données techniques'!BP42,'Données techniques'!BX42))</f>
        <v/>
      </c>
      <c r="D56" t="str">
        <f>IF(ISERROR(MEDIAN('Données techniques'!D42,'Données techniques'!L42,'Données techniques'!T42,'Données techniques'!AB42,'Données techniques'!AJ42,'Données techniques'!AR42,'Données techniques'!AZ42,'Données techniques'!BH42,'Données techniques'!BP42,'Données techniques'!BX42)),"",MEDIAN('Données techniques'!D42,'Données techniques'!L42,'Données techniques'!T42,'Données techniques'!AB42,'Données techniques'!AJ42,'Données techniques'!AR42,'Données techniques'!AZ42,'Données techniques'!BH42,'Données techniques'!BP42,'Données techniques'!BX42))</f>
        <v/>
      </c>
      <c r="E56" t="str">
        <f>IF(ISERROR(AVERAGE('Données techniques'!H42,'Données techniques'!P42,'Données techniques'!X42,'Données techniques'!AF42,'Données techniques'!AN42,'Données techniques'!AV42,'Données techniques'!BD42,'Données techniques'!BL42,'Données techniques'!BT42,'Données techniques'!CB42)),"",AVERAGE('Données techniques'!H42,'Données techniques'!P42,'Données techniques'!X42,'Données techniques'!AF42,'Données techniques'!AN42,'Données techniques'!AV42,'Données techniques'!BD42,'Données techniques'!BL42,'Données techniques'!BT42,'Données techniques'!CB42))</f>
        <v/>
      </c>
      <c r="F56" t="str">
        <f>IF(ISERROR(MEDIAN('Données techniques'!H42,'Données techniques'!P42,'Données techniques'!X42,'Données techniques'!AF42,'Données techniques'!AN42,'Données techniques'!AV42,'Données techniques'!BD42,'Données techniques'!BL42,'Données techniques'!BT42,'Données techniques'!CB42)),"",MEDIAN('Données techniques'!H42,'Données techniques'!P42,'Données techniques'!X42,'Données techniques'!AF42,'Données techniques'!AN42,'Données techniques'!AV42,'Données techniques'!BD42,'Données techniques'!BL42,'Données techniques'!BT42,'Données techniques'!CB42))</f>
        <v/>
      </c>
      <c r="G56">
        <f>IF(ISERROR(MAX('Données techniques'!D42,'Données techniques'!L42,'Données techniques'!T42,'Données techniques'!AB42,'Données techniques'!AJ42,'Données techniques'!AR42,'Données techniques'!AZ42,'Données techniques'!BH42,'Données techniques'!BP42,'Données techniques'!BX42)),"",MAX('Données techniques'!D42,'Données techniques'!L42,'Données techniques'!T42,'Données techniques'!AB42,'Données techniques'!AJ42,'Données techniques'!AR42,'Données techniques'!AZ42,'Données techniques'!BH42,'Données techniques'!BP42,'Données techniques'!BX42))</f>
        <v>0</v>
      </c>
      <c r="H56" t="str">
        <f>IF(ISERROR(AVERAGE('Données techniques'!G42,'Données techniques'!O42,'Données techniques'!W42,'Données techniques'!AE42,'Données techniques'!AM42,'Données techniques'!AU42,'Données techniques'!BC42,'Données techniques'!BK42,'Données techniques'!BS42,'Données techniques'!CA42)),"",AVERAGE('Données techniques'!G42,'Données techniques'!O42,'Données techniques'!W42,'Données techniques'!AE42,'Données techniques'!AM42,'Données techniques'!AU42,'Données techniques'!BC42,'Données techniques'!BK42,'Données techniques'!BS42,'Données techniques'!CA42))</f>
        <v/>
      </c>
    </row>
    <row r="57" spans="1:8">
      <c r="A57" t="str">
        <f>IF( ISBLANK(Inventaire!$A57),"",(Inventaire!$A57))</f>
        <v/>
      </c>
      <c r="B57" s="12" t="str">
        <f>IF(ISERROR(AVERAGE('Données techniques'!C43,'Données techniques'!K43,'Données techniques'!S43,'Données techniques'!AA43,'Données techniques'!AI43,'Données techniques'!AQ43,'Données techniques'!AY43,'Données techniques'!BG43,'Données techniques'!BO43,'Données techniques'!BW43)),"",AVERAGE('Données techniques'!C43,'Données techniques'!K43,'Données techniques'!S43,'Données techniques'!AA43,'Données techniques'!AI43,'Données techniques'!AQ43,'Données techniques'!AY43,'Données techniques'!BG43,'Données techniques'!BO43,'Données techniques'!BW43))</f>
        <v/>
      </c>
      <c r="C57" t="str">
        <f>IF(ISERROR(AVERAGE('Données techniques'!D43,'Données techniques'!L43,'Données techniques'!T43,'Données techniques'!AB43,'Données techniques'!AJ43,'Données techniques'!AR43,'Données techniques'!AZ43,'Données techniques'!BH43,'Données techniques'!BP43,'Données techniques'!BX43)),"",AVERAGE('Données techniques'!D43,'Données techniques'!L43,'Données techniques'!T43,'Données techniques'!AB43,'Données techniques'!AJ43,'Données techniques'!AR43,'Données techniques'!AZ43,'Données techniques'!BH43,'Données techniques'!BP43,'Données techniques'!BX43))</f>
        <v/>
      </c>
      <c r="D57" t="str">
        <f>IF(ISERROR(MEDIAN('Données techniques'!D43,'Données techniques'!L43,'Données techniques'!T43,'Données techniques'!AB43,'Données techniques'!AJ43,'Données techniques'!AR43,'Données techniques'!AZ43,'Données techniques'!BH43,'Données techniques'!BP43,'Données techniques'!BX43)),"",MEDIAN('Données techniques'!D43,'Données techniques'!L43,'Données techniques'!T43,'Données techniques'!AB43,'Données techniques'!AJ43,'Données techniques'!AR43,'Données techniques'!AZ43,'Données techniques'!BH43,'Données techniques'!BP43,'Données techniques'!BX43))</f>
        <v/>
      </c>
      <c r="E57" t="str">
        <f>IF(ISERROR(AVERAGE('Données techniques'!H43,'Données techniques'!P43,'Données techniques'!X43,'Données techniques'!AF43,'Données techniques'!AN43,'Données techniques'!AV43,'Données techniques'!BD43,'Données techniques'!BL43,'Données techniques'!BT43,'Données techniques'!CB43)),"",AVERAGE('Données techniques'!H43,'Données techniques'!P43,'Données techniques'!X43,'Données techniques'!AF43,'Données techniques'!AN43,'Données techniques'!AV43,'Données techniques'!BD43,'Données techniques'!BL43,'Données techniques'!BT43,'Données techniques'!CB43))</f>
        <v/>
      </c>
      <c r="F57" t="str">
        <f>IF(ISERROR(MEDIAN('Données techniques'!H43,'Données techniques'!P43,'Données techniques'!X43,'Données techniques'!AF43,'Données techniques'!AN43,'Données techniques'!AV43,'Données techniques'!BD43,'Données techniques'!BL43,'Données techniques'!BT43,'Données techniques'!CB43)),"",MEDIAN('Données techniques'!H43,'Données techniques'!P43,'Données techniques'!X43,'Données techniques'!AF43,'Données techniques'!AN43,'Données techniques'!AV43,'Données techniques'!BD43,'Données techniques'!BL43,'Données techniques'!BT43,'Données techniques'!CB43))</f>
        <v/>
      </c>
      <c r="G57">
        <f>IF(ISERROR(MAX('Données techniques'!D43,'Données techniques'!L43,'Données techniques'!T43,'Données techniques'!AB43,'Données techniques'!AJ43,'Données techniques'!AR43,'Données techniques'!AZ43,'Données techniques'!BH43,'Données techniques'!BP43,'Données techniques'!BX43)),"",MAX('Données techniques'!D43,'Données techniques'!L43,'Données techniques'!T43,'Données techniques'!AB43,'Données techniques'!AJ43,'Données techniques'!AR43,'Données techniques'!AZ43,'Données techniques'!BH43,'Données techniques'!BP43,'Données techniques'!BX43))</f>
        <v>0</v>
      </c>
      <c r="H57" t="str">
        <f>IF(ISERROR(AVERAGE('Données techniques'!G43,'Données techniques'!O43,'Données techniques'!W43,'Données techniques'!AE43,'Données techniques'!AM43,'Données techniques'!AU43,'Données techniques'!BC43,'Données techniques'!BK43,'Données techniques'!BS43,'Données techniques'!CA43)),"",AVERAGE('Données techniques'!G43,'Données techniques'!O43,'Données techniques'!W43,'Données techniques'!AE43,'Données techniques'!AM43,'Données techniques'!AU43,'Données techniques'!BC43,'Données techniques'!BK43,'Données techniques'!BS43,'Données techniques'!CA43))</f>
        <v/>
      </c>
    </row>
    <row r="58" spans="1:8">
      <c r="A58" t="str">
        <f>IF( ISBLANK(Inventaire!$A58),"",(Inventaire!$A58))</f>
        <v/>
      </c>
      <c r="B58" s="12" t="str">
        <f>IF(ISERROR(AVERAGE('Données techniques'!C44,'Données techniques'!K44,'Données techniques'!S44,'Données techniques'!AA44,'Données techniques'!AI44,'Données techniques'!AQ44,'Données techniques'!AY44,'Données techniques'!BG44,'Données techniques'!BO44,'Données techniques'!BW44)),"",AVERAGE('Données techniques'!C44,'Données techniques'!K44,'Données techniques'!S44,'Données techniques'!AA44,'Données techniques'!AI44,'Données techniques'!AQ44,'Données techniques'!AY44,'Données techniques'!BG44,'Données techniques'!BO44,'Données techniques'!BW44))</f>
        <v/>
      </c>
      <c r="C58" t="str">
        <f>IF(ISERROR(AVERAGE('Données techniques'!D44,'Données techniques'!L44,'Données techniques'!T44,'Données techniques'!AB44,'Données techniques'!AJ44,'Données techniques'!AR44,'Données techniques'!AZ44,'Données techniques'!BH44,'Données techniques'!BP44,'Données techniques'!BX44)),"",AVERAGE('Données techniques'!D44,'Données techniques'!L44,'Données techniques'!T44,'Données techniques'!AB44,'Données techniques'!AJ44,'Données techniques'!AR44,'Données techniques'!AZ44,'Données techniques'!BH44,'Données techniques'!BP44,'Données techniques'!BX44))</f>
        <v/>
      </c>
      <c r="D58" t="str">
        <f>IF(ISERROR(MEDIAN('Données techniques'!D44,'Données techniques'!L44,'Données techniques'!T44,'Données techniques'!AB44,'Données techniques'!AJ44,'Données techniques'!AR44,'Données techniques'!AZ44,'Données techniques'!BH44,'Données techniques'!BP44,'Données techniques'!BX44)),"",MEDIAN('Données techniques'!D44,'Données techniques'!L44,'Données techniques'!T44,'Données techniques'!AB44,'Données techniques'!AJ44,'Données techniques'!AR44,'Données techniques'!AZ44,'Données techniques'!BH44,'Données techniques'!BP44,'Données techniques'!BX44))</f>
        <v/>
      </c>
      <c r="E58" t="str">
        <f>IF(ISERROR(AVERAGE('Données techniques'!H44,'Données techniques'!P44,'Données techniques'!X44,'Données techniques'!AF44,'Données techniques'!AN44,'Données techniques'!AV44,'Données techniques'!BD44,'Données techniques'!BL44,'Données techniques'!BT44,'Données techniques'!CB44)),"",AVERAGE('Données techniques'!H44,'Données techniques'!P44,'Données techniques'!X44,'Données techniques'!AF44,'Données techniques'!AN44,'Données techniques'!AV44,'Données techniques'!BD44,'Données techniques'!BL44,'Données techniques'!BT44,'Données techniques'!CB44))</f>
        <v/>
      </c>
      <c r="F58" t="str">
        <f>IF(ISERROR(MEDIAN('Données techniques'!H44,'Données techniques'!P44,'Données techniques'!X44,'Données techniques'!AF44,'Données techniques'!AN44,'Données techniques'!AV44,'Données techniques'!BD44,'Données techniques'!BL44,'Données techniques'!BT44,'Données techniques'!CB44)),"",MEDIAN('Données techniques'!H44,'Données techniques'!P44,'Données techniques'!X44,'Données techniques'!AF44,'Données techniques'!AN44,'Données techniques'!AV44,'Données techniques'!BD44,'Données techniques'!BL44,'Données techniques'!BT44,'Données techniques'!CB44))</f>
        <v/>
      </c>
      <c r="G58">
        <f>IF(ISERROR(MAX('Données techniques'!D44,'Données techniques'!L44,'Données techniques'!T44,'Données techniques'!AB44,'Données techniques'!AJ44,'Données techniques'!AR44,'Données techniques'!AZ44,'Données techniques'!BH44,'Données techniques'!BP44,'Données techniques'!BX44)),"",MAX('Données techniques'!D44,'Données techniques'!L44,'Données techniques'!T44,'Données techniques'!AB44,'Données techniques'!AJ44,'Données techniques'!AR44,'Données techniques'!AZ44,'Données techniques'!BH44,'Données techniques'!BP44,'Données techniques'!BX44))</f>
        <v>0</v>
      </c>
      <c r="H58" t="str">
        <f>IF(ISERROR(AVERAGE('Données techniques'!G44,'Données techniques'!O44,'Données techniques'!W44,'Données techniques'!AE44,'Données techniques'!AM44,'Données techniques'!AU44,'Données techniques'!BC44,'Données techniques'!BK44,'Données techniques'!BS44,'Données techniques'!CA44)),"",AVERAGE('Données techniques'!G44,'Données techniques'!O44,'Données techniques'!W44,'Données techniques'!AE44,'Données techniques'!AM44,'Données techniques'!AU44,'Données techniques'!BC44,'Données techniques'!BK44,'Données techniques'!BS44,'Données techniques'!CA44))</f>
        <v/>
      </c>
    </row>
    <row r="59" spans="1:8">
      <c r="A59" t="str">
        <f>IF( ISBLANK(Inventaire!$A59),"",(Inventaire!$A59))</f>
        <v/>
      </c>
      <c r="B59" s="12" t="str">
        <f>IF(ISERROR(AVERAGE('Données techniques'!C45,'Données techniques'!K45,'Données techniques'!S45,'Données techniques'!AA45,'Données techniques'!AI45,'Données techniques'!AQ45,'Données techniques'!AY45,'Données techniques'!BG45,'Données techniques'!BO45,'Données techniques'!BW45)),"",AVERAGE('Données techniques'!C45,'Données techniques'!K45,'Données techniques'!S45,'Données techniques'!AA45,'Données techniques'!AI45,'Données techniques'!AQ45,'Données techniques'!AY45,'Données techniques'!BG45,'Données techniques'!BO45,'Données techniques'!BW45))</f>
        <v/>
      </c>
      <c r="C59" t="str">
        <f>IF(ISERROR(AVERAGE('Données techniques'!D45,'Données techniques'!L45,'Données techniques'!T45,'Données techniques'!AB45,'Données techniques'!AJ45,'Données techniques'!AR45,'Données techniques'!AZ45,'Données techniques'!BH45,'Données techniques'!BP45,'Données techniques'!BX45)),"",AVERAGE('Données techniques'!D45,'Données techniques'!L45,'Données techniques'!T45,'Données techniques'!AB45,'Données techniques'!AJ45,'Données techniques'!AR45,'Données techniques'!AZ45,'Données techniques'!BH45,'Données techniques'!BP45,'Données techniques'!BX45))</f>
        <v/>
      </c>
      <c r="D59" t="str">
        <f>IF(ISERROR(MEDIAN('Données techniques'!D45,'Données techniques'!L45,'Données techniques'!T45,'Données techniques'!AB45,'Données techniques'!AJ45,'Données techniques'!AR45,'Données techniques'!AZ45,'Données techniques'!BH45,'Données techniques'!BP45,'Données techniques'!BX45)),"",MEDIAN('Données techniques'!D45,'Données techniques'!L45,'Données techniques'!T45,'Données techniques'!AB45,'Données techniques'!AJ45,'Données techniques'!AR45,'Données techniques'!AZ45,'Données techniques'!BH45,'Données techniques'!BP45,'Données techniques'!BX45))</f>
        <v/>
      </c>
      <c r="E59" t="str">
        <f>IF(ISERROR(AVERAGE('Données techniques'!H45,'Données techniques'!P45,'Données techniques'!X45,'Données techniques'!AF45,'Données techniques'!AN45,'Données techniques'!AV45,'Données techniques'!BD45,'Données techniques'!BL45,'Données techniques'!BT45,'Données techniques'!CB45)),"",AVERAGE('Données techniques'!H45,'Données techniques'!P45,'Données techniques'!X45,'Données techniques'!AF45,'Données techniques'!AN45,'Données techniques'!AV45,'Données techniques'!BD45,'Données techniques'!BL45,'Données techniques'!BT45,'Données techniques'!CB45))</f>
        <v/>
      </c>
      <c r="F59" t="str">
        <f>IF(ISERROR(MEDIAN('Données techniques'!H45,'Données techniques'!P45,'Données techniques'!X45,'Données techniques'!AF45,'Données techniques'!AN45,'Données techniques'!AV45,'Données techniques'!BD45,'Données techniques'!BL45,'Données techniques'!BT45,'Données techniques'!CB45)),"",MEDIAN('Données techniques'!H45,'Données techniques'!P45,'Données techniques'!X45,'Données techniques'!AF45,'Données techniques'!AN45,'Données techniques'!AV45,'Données techniques'!BD45,'Données techniques'!BL45,'Données techniques'!BT45,'Données techniques'!CB45))</f>
        <v/>
      </c>
      <c r="G59">
        <f>IF(ISERROR(MAX('Données techniques'!D45,'Données techniques'!L45,'Données techniques'!T45,'Données techniques'!AB45,'Données techniques'!AJ45,'Données techniques'!AR45,'Données techniques'!AZ45,'Données techniques'!BH45,'Données techniques'!BP45,'Données techniques'!BX45)),"",MAX('Données techniques'!D45,'Données techniques'!L45,'Données techniques'!T45,'Données techniques'!AB45,'Données techniques'!AJ45,'Données techniques'!AR45,'Données techniques'!AZ45,'Données techniques'!BH45,'Données techniques'!BP45,'Données techniques'!BX45))</f>
        <v>0</v>
      </c>
      <c r="H59" t="str">
        <f>IF(ISERROR(AVERAGE('Données techniques'!G45,'Données techniques'!O45,'Données techniques'!W45,'Données techniques'!AE45,'Données techniques'!AM45,'Données techniques'!AU45,'Données techniques'!BC45,'Données techniques'!BK45,'Données techniques'!BS45,'Données techniques'!CA45)),"",AVERAGE('Données techniques'!G45,'Données techniques'!O45,'Données techniques'!W45,'Données techniques'!AE45,'Données techniques'!AM45,'Données techniques'!AU45,'Données techniques'!BC45,'Données techniques'!BK45,'Données techniques'!BS45,'Données techniques'!CA45))</f>
        <v/>
      </c>
    </row>
    <row r="60" spans="1:8">
      <c r="A60" t="str">
        <f>IF( ISBLANK(Inventaire!$A60),"",(Inventaire!$A60))</f>
        <v/>
      </c>
      <c r="B60" s="12" t="str">
        <f>IF(ISERROR(AVERAGE('Données techniques'!C46,'Données techniques'!K46,'Données techniques'!S46,'Données techniques'!AA46,'Données techniques'!AI46,'Données techniques'!AQ46,'Données techniques'!AY46,'Données techniques'!BG46,'Données techniques'!BO46,'Données techniques'!BW46)),"",AVERAGE('Données techniques'!C46,'Données techniques'!K46,'Données techniques'!S46,'Données techniques'!AA46,'Données techniques'!AI46,'Données techniques'!AQ46,'Données techniques'!AY46,'Données techniques'!BG46,'Données techniques'!BO46,'Données techniques'!BW46))</f>
        <v/>
      </c>
      <c r="C60" t="str">
        <f>IF(ISERROR(AVERAGE('Données techniques'!D46,'Données techniques'!L46,'Données techniques'!T46,'Données techniques'!AB46,'Données techniques'!AJ46,'Données techniques'!AR46,'Données techniques'!AZ46,'Données techniques'!BH46,'Données techniques'!BP46,'Données techniques'!BX46)),"",AVERAGE('Données techniques'!D46,'Données techniques'!L46,'Données techniques'!T46,'Données techniques'!AB46,'Données techniques'!AJ46,'Données techniques'!AR46,'Données techniques'!AZ46,'Données techniques'!BH46,'Données techniques'!BP46,'Données techniques'!BX46))</f>
        <v/>
      </c>
      <c r="D60" t="str">
        <f>IF(ISERROR(MEDIAN('Données techniques'!D46,'Données techniques'!L46,'Données techniques'!T46,'Données techniques'!AB46,'Données techniques'!AJ46,'Données techniques'!AR46,'Données techniques'!AZ46,'Données techniques'!BH46,'Données techniques'!BP46,'Données techniques'!BX46)),"",MEDIAN('Données techniques'!D46,'Données techniques'!L46,'Données techniques'!T46,'Données techniques'!AB46,'Données techniques'!AJ46,'Données techniques'!AR46,'Données techniques'!AZ46,'Données techniques'!BH46,'Données techniques'!BP46,'Données techniques'!BX46))</f>
        <v/>
      </c>
      <c r="E60" t="str">
        <f>IF(ISERROR(AVERAGE('Données techniques'!H46,'Données techniques'!P46,'Données techniques'!X46,'Données techniques'!AF46,'Données techniques'!AN46,'Données techniques'!AV46,'Données techniques'!BD46,'Données techniques'!BL46,'Données techniques'!BT46,'Données techniques'!CB46)),"",AVERAGE('Données techniques'!H46,'Données techniques'!P46,'Données techniques'!X46,'Données techniques'!AF46,'Données techniques'!AN46,'Données techniques'!AV46,'Données techniques'!BD46,'Données techniques'!BL46,'Données techniques'!BT46,'Données techniques'!CB46))</f>
        <v/>
      </c>
      <c r="F60" t="str">
        <f>IF(ISERROR(MEDIAN('Données techniques'!H46,'Données techniques'!P46,'Données techniques'!X46,'Données techniques'!AF46,'Données techniques'!AN46,'Données techniques'!AV46,'Données techniques'!BD46,'Données techniques'!BL46,'Données techniques'!BT46,'Données techniques'!CB46)),"",MEDIAN('Données techniques'!H46,'Données techniques'!P46,'Données techniques'!X46,'Données techniques'!AF46,'Données techniques'!AN46,'Données techniques'!AV46,'Données techniques'!BD46,'Données techniques'!BL46,'Données techniques'!BT46,'Données techniques'!CB46))</f>
        <v/>
      </c>
      <c r="G60">
        <f>IF(ISERROR(MAX('Données techniques'!D46,'Données techniques'!L46,'Données techniques'!T46,'Données techniques'!AB46,'Données techniques'!AJ46,'Données techniques'!AR46,'Données techniques'!AZ46,'Données techniques'!BH46,'Données techniques'!BP46,'Données techniques'!BX46)),"",MAX('Données techniques'!D46,'Données techniques'!L46,'Données techniques'!T46,'Données techniques'!AB46,'Données techniques'!AJ46,'Données techniques'!AR46,'Données techniques'!AZ46,'Données techniques'!BH46,'Données techniques'!BP46,'Données techniques'!BX46))</f>
        <v>0</v>
      </c>
      <c r="H60" t="str">
        <f>IF(ISERROR(AVERAGE('Données techniques'!G46,'Données techniques'!O46,'Données techniques'!W46,'Données techniques'!AE46,'Données techniques'!AM46,'Données techniques'!AU46,'Données techniques'!BC46,'Données techniques'!BK46,'Données techniques'!BS46,'Données techniques'!CA46)),"",AVERAGE('Données techniques'!G46,'Données techniques'!O46,'Données techniques'!W46,'Données techniques'!AE46,'Données techniques'!AM46,'Données techniques'!AU46,'Données techniques'!BC46,'Données techniques'!BK46,'Données techniques'!BS46,'Données techniques'!CA46))</f>
        <v/>
      </c>
    </row>
    <row r="61" spans="1:8">
      <c r="A61" t="str">
        <f>IF( ISBLANK(Inventaire!$A61),"",(Inventaire!$A61))</f>
        <v/>
      </c>
      <c r="B61" s="12" t="str">
        <f>IF(ISERROR(AVERAGE('Données techniques'!C47,'Données techniques'!K47,'Données techniques'!S47,'Données techniques'!AA47,'Données techniques'!AI47,'Données techniques'!AQ47,'Données techniques'!AY47,'Données techniques'!BG47,'Données techniques'!BO47,'Données techniques'!BW47)),"",AVERAGE('Données techniques'!C47,'Données techniques'!K47,'Données techniques'!S47,'Données techniques'!AA47,'Données techniques'!AI47,'Données techniques'!AQ47,'Données techniques'!AY47,'Données techniques'!BG47,'Données techniques'!BO47,'Données techniques'!BW47))</f>
        <v/>
      </c>
      <c r="C61" t="str">
        <f>IF(ISERROR(AVERAGE('Données techniques'!D47,'Données techniques'!L47,'Données techniques'!T47,'Données techniques'!AB47,'Données techniques'!AJ47,'Données techniques'!AR47,'Données techniques'!AZ47,'Données techniques'!BH47,'Données techniques'!BP47,'Données techniques'!BX47)),"",AVERAGE('Données techniques'!D47,'Données techniques'!L47,'Données techniques'!T47,'Données techniques'!AB47,'Données techniques'!AJ47,'Données techniques'!AR47,'Données techniques'!AZ47,'Données techniques'!BH47,'Données techniques'!BP47,'Données techniques'!BX47))</f>
        <v/>
      </c>
      <c r="D61" t="str">
        <f>IF(ISERROR(MEDIAN('Données techniques'!D47,'Données techniques'!L47,'Données techniques'!T47,'Données techniques'!AB47,'Données techniques'!AJ47,'Données techniques'!AR47,'Données techniques'!AZ47,'Données techniques'!BH47,'Données techniques'!BP47,'Données techniques'!BX47)),"",MEDIAN('Données techniques'!D47,'Données techniques'!L47,'Données techniques'!T47,'Données techniques'!AB47,'Données techniques'!AJ47,'Données techniques'!AR47,'Données techniques'!AZ47,'Données techniques'!BH47,'Données techniques'!BP47,'Données techniques'!BX47))</f>
        <v/>
      </c>
      <c r="E61" t="str">
        <f>IF(ISERROR(AVERAGE('Données techniques'!H47,'Données techniques'!P47,'Données techniques'!X47,'Données techniques'!AF47,'Données techniques'!AN47,'Données techniques'!AV47,'Données techniques'!BD47,'Données techniques'!BL47,'Données techniques'!BT47,'Données techniques'!CB47)),"",AVERAGE('Données techniques'!H47,'Données techniques'!P47,'Données techniques'!X47,'Données techniques'!AF47,'Données techniques'!AN47,'Données techniques'!AV47,'Données techniques'!BD47,'Données techniques'!BL47,'Données techniques'!BT47,'Données techniques'!CB47))</f>
        <v/>
      </c>
      <c r="F61" t="str">
        <f>IF(ISERROR(MEDIAN('Données techniques'!H47,'Données techniques'!P47,'Données techniques'!X47,'Données techniques'!AF47,'Données techniques'!AN47,'Données techniques'!AV47,'Données techniques'!BD47,'Données techniques'!BL47,'Données techniques'!BT47,'Données techniques'!CB47)),"",MEDIAN('Données techniques'!H47,'Données techniques'!P47,'Données techniques'!X47,'Données techniques'!AF47,'Données techniques'!AN47,'Données techniques'!AV47,'Données techniques'!BD47,'Données techniques'!BL47,'Données techniques'!BT47,'Données techniques'!CB47))</f>
        <v/>
      </c>
      <c r="G61">
        <f>IF(ISERROR(MAX('Données techniques'!D47,'Données techniques'!L47,'Données techniques'!T47,'Données techniques'!AB47,'Données techniques'!AJ47,'Données techniques'!AR47,'Données techniques'!AZ47,'Données techniques'!BH47,'Données techniques'!BP47,'Données techniques'!BX47)),"",MAX('Données techniques'!D47,'Données techniques'!L47,'Données techniques'!T47,'Données techniques'!AB47,'Données techniques'!AJ47,'Données techniques'!AR47,'Données techniques'!AZ47,'Données techniques'!BH47,'Données techniques'!BP47,'Données techniques'!BX47))</f>
        <v>0</v>
      </c>
      <c r="H61" t="str">
        <f>IF(ISERROR(AVERAGE('Données techniques'!G47,'Données techniques'!O47,'Données techniques'!W47,'Données techniques'!AE47,'Données techniques'!AM47,'Données techniques'!AU47,'Données techniques'!BC47,'Données techniques'!BK47,'Données techniques'!BS47,'Données techniques'!CA47)),"",AVERAGE('Données techniques'!G47,'Données techniques'!O47,'Données techniques'!W47,'Données techniques'!AE47,'Données techniques'!AM47,'Données techniques'!AU47,'Données techniques'!BC47,'Données techniques'!BK47,'Données techniques'!BS47,'Données techniques'!CA47))</f>
        <v/>
      </c>
    </row>
    <row r="62" spans="1:8">
      <c r="A62" t="str">
        <f>IF( ISBLANK(Inventaire!$A62),"",(Inventaire!$A62))</f>
        <v/>
      </c>
      <c r="B62" s="12" t="str">
        <f>IF(ISERROR(AVERAGE('Données techniques'!C48,'Données techniques'!K48,'Données techniques'!S48,'Données techniques'!AA48,'Données techniques'!AI48,'Données techniques'!AQ48,'Données techniques'!AY48,'Données techniques'!BG48,'Données techniques'!BO48,'Données techniques'!BW48)),"",AVERAGE('Données techniques'!C48,'Données techniques'!K48,'Données techniques'!S48,'Données techniques'!AA48,'Données techniques'!AI48,'Données techniques'!AQ48,'Données techniques'!AY48,'Données techniques'!BG48,'Données techniques'!BO48,'Données techniques'!BW48))</f>
        <v/>
      </c>
      <c r="C62" t="str">
        <f>IF(ISERROR(AVERAGE('Données techniques'!D48,'Données techniques'!L48,'Données techniques'!T48,'Données techniques'!AB48,'Données techniques'!AJ48,'Données techniques'!AR48,'Données techniques'!AZ48,'Données techniques'!BH48,'Données techniques'!BP48,'Données techniques'!BX48)),"",AVERAGE('Données techniques'!D48,'Données techniques'!L48,'Données techniques'!T48,'Données techniques'!AB48,'Données techniques'!AJ48,'Données techniques'!AR48,'Données techniques'!AZ48,'Données techniques'!BH48,'Données techniques'!BP48,'Données techniques'!BX48))</f>
        <v/>
      </c>
      <c r="D62" t="str">
        <f>IF(ISERROR(MEDIAN('Données techniques'!D48,'Données techniques'!L48,'Données techniques'!T48,'Données techniques'!AB48,'Données techniques'!AJ48,'Données techniques'!AR48,'Données techniques'!AZ48,'Données techniques'!BH48,'Données techniques'!BP48,'Données techniques'!BX48)),"",MEDIAN('Données techniques'!D48,'Données techniques'!L48,'Données techniques'!T48,'Données techniques'!AB48,'Données techniques'!AJ48,'Données techniques'!AR48,'Données techniques'!AZ48,'Données techniques'!BH48,'Données techniques'!BP48,'Données techniques'!BX48))</f>
        <v/>
      </c>
      <c r="E62" t="str">
        <f>IF(ISERROR(AVERAGE('Données techniques'!H48,'Données techniques'!P48,'Données techniques'!X48,'Données techniques'!AF48,'Données techniques'!AN48,'Données techniques'!AV48,'Données techniques'!BD48,'Données techniques'!BL48,'Données techniques'!BT48,'Données techniques'!CB48)),"",AVERAGE('Données techniques'!H48,'Données techniques'!P48,'Données techniques'!X48,'Données techniques'!AF48,'Données techniques'!AN48,'Données techniques'!AV48,'Données techniques'!BD48,'Données techniques'!BL48,'Données techniques'!BT48,'Données techniques'!CB48))</f>
        <v/>
      </c>
      <c r="F62" t="str">
        <f>IF(ISERROR(MEDIAN('Données techniques'!H48,'Données techniques'!P48,'Données techniques'!X48,'Données techniques'!AF48,'Données techniques'!AN48,'Données techniques'!AV48,'Données techniques'!BD48,'Données techniques'!BL48,'Données techniques'!BT48,'Données techniques'!CB48)),"",MEDIAN('Données techniques'!H48,'Données techniques'!P48,'Données techniques'!X48,'Données techniques'!AF48,'Données techniques'!AN48,'Données techniques'!AV48,'Données techniques'!BD48,'Données techniques'!BL48,'Données techniques'!BT48,'Données techniques'!CB48))</f>
        <v/>
      </c>
      <c r="G62">
        <f>IF(ISERROR(MAX('Données techniques'!D48,'Données techniques'!L48,'Données techniques'!T48,'Données techniques'!AB48,'Données techniques'!AJ48,'Données techniques'!AR48,'Données techniques'!AZ48,'Données techniques'!BH48,'Données techniques'!BP48,'Données techniques'!BX48)),"",MAX('Données techniques'!D48,'Données techniques'!L48,'Données techniques'!T48,'Données techniques'!AB48,'Données techniques'!AJ48,'Données techniques'!AR48,'Données techniques'!AZ48,'Données techniques'!BH48,'Données techniques'!BP48,'Données techniques'!BX48))</f>
        <v>0</v>
      </c>
      <c r="H62" t="str">
        <f>IF(ISERROR(AVERAGE('Données techniques'!G48,'Données techniques'!O48,'Données techniques'!W48,'Données techniques'!AE48,'Données techniques'!AM48,'Données techniques'!AU48,'Données techniques'!BC48,'Données techniques'!BK48,'Données techniques'!BS48,'Données techniques'!CA48)),"",AVERAGE('Données techniques'!G48,'Données techniques'!O48,'Données techniques'!W48,'Données techniques'!AE48,'Données techniques'!AM48,'Données techniques'!AU48,'Données techniques'!BC48,'Données techniques'!BK48,'Données techniques'!BS48,'Données techniques'!CA48))</f>
        <v/>
      </c>
    </row>
    <row r="63" spans="1:8">
      <c r="A63" t="str">
        <f>IF( ISBLANK(Inventaire!$A63),"",(Inventaire!$A63))</f>
        <v/>
      </c>
      <c r="B63" s="12" t="str">
        <f>IF(ISERROR(AVERAGE('Données techniques'!C49,'Données techniques'!K49,'Données techniques'!S49,'Données techniques'!AA49,'Données techniques'!AI49,'Données techniques'!AQ49,'Données techniques'!AY49,'Données techniques'!BG49,'Données techniques'!BO49,'Données techniques'!BW49)),"",AVERAGE('Données techniques'!C49,'Données techniques'!K49,'Données techniques'!S49,'Données techniques'!AA49,'Données techniques'!AI49,'Données techniques'!AQ49,'Données techniques'!AY49,'Données techniques'!BG49,'Données techniques'!BO49,'Données techniques'!BW49))</f>
        <v/>
      </c>
      <c r="C63" t="str">
        <f>IF(ISERROR(AVERAGE('Données techniques'!D49,'Données techniques'!L49,'Données techniques'!T49,'Données techniques'!AB49,'Données techniques'!AJ49,'Données techniques'!AR49,'Données techniques'!AZ49,'Données techniques'!BH49,'Données techniques'!BP49,'Données techniques'!BX49)),"",AVERAGE('Données techniques'!D49,'Données techniques'!L49,'Données techniques'!T49,'Données techniques'!AB49,'Données techniques'!AJ49,'Données techniques'!AR49,'Données techniques'!AZ49,'Données techniques'!BH49,'Données techniques'!BP49,'Données techniques'!BX49))</f>
        <v/>
      </c>
      <c r="D63" t="str">
        <f>IF(ISERROR(MEDIAN('Données techniques'!D49,'Données techniques'!L49,'Données techniques'!T49,'Données techniques'!AB49,'Données techniques'!AJ49,'Données techniques'!AR49,'Données techniques'!AZ49,'Données techniques'!BH49,'Données techniques'!BP49,'Données techniques'!BX49)),"",MEDIAN('Données techniques'!D49,'Données techniques'!L49,'Données techniques'!T49,'Données techniques'!AB49,'Données techniques'!AJ49,'Données techniques'!AR49,'Données techniques'!AZ49,'Données techniques'!BH49,'Données techniques'!BP49,'Données techniques'!BX49))</f>
        <v/>
      </c>
      <c r="E63" t="str">
        <f>IF(ISERROR(AVERAGE('Données techniques'!H49,'Données techniques'!P49,'Données techniques'!X49,'Données techniques'!AF49,'Données techniques'!AN49,'Données techniques'!AV49,'Données techniques'!BD49,'Données techniques'!BL49,'Données techniques'!BT49,'Données techniques'!CB49)),"",AVERAGE('Données techniques'!H49,'Données techniques'!P49,'Données techniques'!X49,'Données techniques'!AF49,'Données techniques'!AN49,'Données techniques'!AV49,'Données techniques'!BD49,'Données techniques'!BL49,'Données techniques'!BT49,'Données techniques'!CB49))</f>
        <v/>
      </c>
      <c r="F63" t="str">
        <f>IF(ISERROR(MEDIAN('Données techniques'!H49,'Données techniques'!P49,'Données techniques'!X49,'Données techniques'!AF49,'Données techniques'!AN49,'Données techniques'!AV49,'Données techniques'!BD49,'Données techniques'!BL49,'Données techniques'!BT49,'Données techniques'!CB49)),"",MEDIAN('Données techniques'!H49,'Données techniques'!P49,'Données techniques'!X49,'Données techniques'!AF49,'Données techniques'!AN49,'Données techniques'!AV49,'Données techniques'!BD49,'Données techniques'!BL49,'Données techniques'!BT49,'Données techniques'!CB49))</f>
        <v/>
      </c>
      <c r="G63">
        <f>IF(ISERROR(MAX('Données techniques'!D49,'Données techniques'!L49,'Données techniques'!T49,'Données techniques'!AB49,'Données techniques'!AJ49,'Données techniques'!AR49,'Données techniques'!AZ49,'Données techniques'!BH49,'Données techniques'!BP49,'Données techniques'!BX49)),"",MAX('Données techniques'!D49,'Données techniques'!L49,'Données techniques'!T49,'Données techniques'!AB49,'Données techniques'!AJ49,'Données techniques'!AR49,'Données techniques'!AZ49,'Données techniques'!BH49,'Données techniques'!BP49,'Données techniques'!BX49))</f>
        <v>0</v>
      </c>
      <c r="H63" t="str">
        <f>IF(ISERROR(AVERAGE('Données techniques'!G49,'Données techniques'!O49,'Données techniques'!W49,'Données techniques'!AE49,'Données techniques'!AM49,'Données techniques'!AU49,'Données techniques'!BC49,'Données techniques'!BK49,'Données techniques'!BS49,'Données techniques'!CA49)),"",AVERAGE('Données techniques'!G49,'Données techniques'!O49,'Données techniques'!W49,'Données techniques'!AE49,'Données techniques'!AM49,'Données techniques'!AU49,'Données techniques'!BC49,'Données techniques'!BK49,'Données techniques'!BS49,'Données techniques'!CA49))</f>
        <v/>
      </c>
    </row>
    <row r="64" spans="1:8">
      <c r="A64" t="str">
        <f>IF( ISBLANK(Inventaire!$A64),"",(Inventaire!$A64))</f>
        <v/>
      </c>
      <c r="B64" s="12" t="str">
        <f>IF(ISERROR(AVERAGE('Données techniques'!C50,'Données techniques'!K50,'Données techniques'!S50,'Données techniques'!AA50,'Données techniques'!AI50,'Données techniques'!AQ50,'Données techniques'!AY50,'Données techniques'!BG50,'Données techniques'!BO50,'Données techniques'!BW50)),"",AVERAGE('Données techniques'!C50,'Données techniques'!K50,'Données techniques'!S50,'Données techniques'!AA50,'Données techniques'!AI50,'Données techniques'!AQ50,'Données techniques'!AY50,'Données techniques'!BG50,'Données techniques'!BO50,'Données techniques'!BW50))</f>
        <v/>
      </c>
      <c r="C64" t="str">
        <f>IF(ISERROR(AVERAGE('Données techniques'!D50,'Données techniques'!L50,'Données techniques'!T50,'Données techniques'!AB50,'Données techniques'!AJ50,'Données techniques'!AR50,'Données techniques'!AZ50,'Données techniques'!BH50,'Données techniques'!BP50,'Données techniques'!BX50)),"",AVERAGE('Données techniques'!D50,'Données techniques'!L50,'Données techniques'!T50,'Données techniques'!AB50,'Données techniques'!AJ50,'Données techniques'!AR50,'Données techniques'!AZ50,'Données techniques'!BH50,'Données techniques'!BP50,'Données techniques'!BX50))</f>
        <v/>
      </c>
      <c r="D64" t="str">
        <f>IF(ISERROR(MEDIAN('Données techniques'!D50,'Données techniques'!L50,'Données techniques'!T50,'Données techniques'!AB50,'Données techniques'!AJ50,'Données techniques'!AR50,'Données techniques'!AZ50,'Données techniques'!BH50,'Données techniques'!BP50,'Données techniques'!BX50)),"",MEDIAN('Données techniques'!D50,'Données techniques'!L50,'Données techniques'!T50,'Données techniques'!AB50,'Données techniques'!AJ50,'Données techniques'!AR50,'Données techniques'!AZ50,'Données techniques'!BH50,'Données techniques'!BP50,'Données techniques'!BX50))</f>
        <v/>
      </c>
      <c r="E64" t="str">
        <f>IF(ISERROR(AVERAGE('Données techniques'!H50,'Données techniques'!P50,'Données techniques'!X50,'Données techniques'!AF50,'Données techniques'!AN50,'Données techniques'!AV50,'Données techniques'!BD50,'Données techniques'!BL50,'Données techniques'!BT50,'Données techniques'!CB50)),"",AVERAGE('Données techniques'!H50,'Données techniques'!P50,'Données techniques'!X50,'Données techniques'!AF50,'Données techniques'!AN50,'Données techniques'!AV50,'Données techniques'!BD50,'Données techniques'!BL50,'Données techniques'!BT50,'Données techniques'!CB50))</f>
        <v/>
      </c>
      <c r="F64" t="str">
        <f>IF(ISERROR(MEDIAN('Données techniques'!H50,'Données techniques'!P50,'Données techniques'!X50,'Données techniques'!AF50,'Données techniques'!AN50,'Données techniques'!AV50,'Données techniques'!BD50,'Données techniques'!BL50,'Données techniques'!BT50,'Données techniques'!CB50)),"",MEDIAN('Données techniques'!H50,'Données techniques'!P50,'Données techniques'!X50,'Données techniques'!AF50,'Données techniques'!AN50,'Données techniques'!AV50,'Données techniques'!BD50,'Données techniques'!BL50,'Données techniques'!BT50,'Données techniques'!CB50))</f>
        <v/>
      </c>
      <c r="G64">
        <f>IF(ISERROR(MAX('Données techniques'!D50,'Données techniques'!L50,'Données techniques'!T50,'Données techniques'!AB50,'Données techniques'!AJ50,'Données techniques'!AR50,'Données techniques'!AZ50,'Données techniques'!BH50,'Données techniques'!BP50,'Données techniques'!BX50)),"",MAX('Données techniques'!D50,'Données techniques'!L50,'Données techniques'!T50,'Données techniques'!AB50,'Données techniques'!AJ50,'Données techniques'!AR50,'Données techniques'!AZ50,'Données techniques'!BH50,'Données techniques'!BP50,'Données techniques'!BX50))</f>
        <v>0</v>
      </c>
      <c r="H64" t="str">
        <f>IF(ISERROR(AVERAGE('Données techniques'!G50,'Données techniques'!O50,'Données techniques'!W50,'Données techniques'!AE50,'Données techniques'!AM50,'Données techniques'!AU50,'Données techniques'!BC50,'Données techniques'!BK50,'Données techniques'!BS50,'Données techniques'!CA50)),"",AVERAGE('Données techniques'!G50,'Données techniques'!O50,'Données techniques'!W50,'Données techniques'!AE50,'Données techniques'!AM50,'Données techniques'!AU50,'Données techniques'!BC50,'Données techniques'!BK50,'Données techniques'!BS50,'Données techniques'!CA50))</f>
        <v/>
      </c>
    </row>
    <row r="65" spans="1:8">
      <c r="A65" t="str">
        <f>IF( ISBLANK(Inventaire!$A65),"",(Inventaire!$A65))</f>
        <v/>
      </c>
      <c r="B65" s="12" t="str">
        <f>IF(ISERROR(AVERAGE('Données techniques'!C51,'Données techniques'!K51,'Données techniques'!S51,'Données techniques'!AA51,'Données techniques'!AI51,'Données techniques'!AQ51,'Données techniques'!AY51,'Données techniques'!BG51,'Données techniques'!BO51,'Données techniques'!BW51)),"",AVERAGE('Données techniques'!C51,'Données techniques'!K51,'Données techniques'!S51,'Données techniques'!AA51,'Données techniques'!AI51,'Données techniques'!AQ51,'Données techniques'!AY51,'Données techniques'!BG51,'Données techniques'!BO51,'Données techniques'!BW51))</f>
        <v/>
      </c>
      <c r="C65" t="str">
        <f>IF(ISERROR(AVERAGE('Données techniques'!D51,'Données techniques'!L51,'Données techniques'!T51,'Données techniques'!AB51,'Données techniques'!AJ51,'Données techniques'!AR51,'Données techniques'!AZ51,'Données techniques'!BH51,'Données techniques'!BP51,'Données techniques'!BX51)),"",AVERAGE('Données techniques'!D51,'Données techniques'!L51,'Données techniques'!T51,'Données techniques'!AB51,'Données techniques'!AJ51,'Données techniques'!AR51,'Données techniques'!AZ51,'Données techniques'!BH51,'Données techniques'!BP51,'Données techniques'!BX51))</f>
        <v/>
      </c>
      <c r="D65" t="str">
        <f>IF(ISERROR(MEDIAN('Données techniques'!D51,'Données techniques'!L51,'Données techniques'!T51,'Données techniques'!AB51,'Données techniques'!AJ51,'Données techniques'!AR51,'Données techniques'!AZ51,'Données techniques'!BH51,'Données techniques'!BP51,'Données techniques'!BX51)),"",MEDIAN('Données techniques'!D51,'Données techniques'!L51,'Données techniques'!T51,'Données techniques'!AB51,'Données techniques'!AJ51,'Données techniques'!AR51,'Données techniques'!AZ51,'Données techniques'!BH51,'Données techniques'!BP51,'Données techniques'!BX51))</f>
        <v/>
      </c>
      <c r="E65" t="str">
        <f>IF(ISERROR(AVERAGE('Données techniques'!H51,'Données techniques'!P51,'Données techniques'!X51,'Données techniques'!AF51,'Données techniques'!AN51,'Données techniques'!AV51,'Données techniques'!BD51,'Données techniques'!BL51,'Données techniques'!BT51,'Données techniques'!CB51)),"",AVERAGE('Données techniques'!H51,'Données techniques'!P51,'Données techniques'!X51,'Données techniques'!AF51,'Données techniques'!AN51,'Données techniques'!AV51,'Données techniques'!BD51,'Données techniques'!BL51,'Données techniques'!BT51,'Données techniques'!CB51))</f>
        <v/>
      </c>
      <c r="F65" t="str">
        <f>IF(ISERROR(MEDIAN('Données techniques'!H51,'Données techniques'!P51,'Données techniques'!X51,'Données techniques'!AF51,'Données techniques'!AN51,'Données techniques'!AV51,'Données techniques'!BD51,'Données techniques'!BL51,'Données techniques'!BT51,'Données techniques'!CB51)),"",MEDIAN('Données techniques'!H51,'Données techniques'!P51,'Données techniques'!X51,'Données techniques'!AF51,'Données techniques'!AN51,'Données techniques'!AV51,'Données techniques'!BD51,'Données techniques'!BL51,'Données techniques'!BT51,'Données techniques'!CB51))</f>
        <v/>
      </c>
      <c r="G65">
        <f>IF(ISERROR(MAX('Données techniques'!D51,'Données techniques'!L51,'Données techniques'!T51,'Données techniques'!AB51,'Données techniques'!AJ51,'Données techniques'!AR51,'Données techniques'!AZ51,'Données techniques'!BH51,'Données techniques'!BP51,'Données techniques'!BX51)),"",MAX('Données techniques'!D51,'Données techniques'!L51,'Données techniques'!T51,'Données techniques'!AB51,'Données techniques'!AJ51,'Données techniques'!AR51,'Données techniques'!AZ51,'Données techniques'!BH51,'Données techniques'!BP51,'Données techniques'!BX51))</f>
        <v>0</v>
      </c>
      <c r="H65" t="str">
        <f>IF(ISERROR(AVERAGE('Données techniques'!G51,'Données techniques'!O51,'Données techniques'!W51,'Données techniques'!AE51,'Données techniques'!AM51,'Données techniques'!AU51,'Données techniques'!BC51,'Données techniques'!BK51,'Données techniques'!BS51,'Données techniques'!CA51)),"",AVERAGE('Données techniques'!G51,'Données techniques'!O51,'Données techniques'!W51,'Données techniques'!AE51,'Données techniques'!AM51,'Données techniques'!AU51,'Données techniques'!BC51,'Données techniques'!BK51,'Données techniques'!BS51,'Données techniques'!CA51))</f>
        <v/>
      </c>
    </row>
    <row r="66" spans="1:8">
      <c r="A66" t="str">
        <f>IF( ISBLANK(Inventaire!$A66),"",(Inventaire!$A66))</f>
        <v/>
      </c>
      <c r="B66" s="12" t="str">
        <f>IF(ISERROR(AVERAGE('Données techniques'!C52,'Données techniques'!K52,'Données techniques'!S52,'Données techniques'!AA52,'Données techniques'!AI52,'Données techniques'!AQ52,'Données techniques'!AY52,'Données techniques'!BG52,'Données techniques'!BO52,'Données techniques'!BW52)),"",AVERAGE('Données techniques'!C52,'Données techniques'!K52,'Données techniques'!S52,'Données techniques'!AA52,'Données techniques'!AI52,'Données techniques'!AQ52,'Données techniques'!AY52,'Données techniques'!BG52,'Données techniques'!BO52,'Données techniques'!BW52))</f>
        <v/>
      </c>
      <c r="C66" t="str">
        <f>IF(ISERROR(AVERAGE('Données techniques'!D52,'Données techniques'!L52,'Données techniques'!T52,'Données techniques'!AB52,'Données techniques'!AJ52,'Données techniques'!AR52,'Données techniques'!AZ52,'Données techniques'!BH52,'Données techniques'!BP52,'Données techniques'!BX52)),"",AVERAGE('Données techniques'!D52,'Données techniques'!L52,'Données techniques'!T52,'Données techniques'!AB52,'Données techniques'!AJ52,'Données techniques'!AR52,'Données techniques'!AZ52,'Données techniques'!BH52,'Données techniques'!BP52,'Données techniques'!BX52))</f>
        <v/>
      </c>
      <c r="D66" t="str">
        <f>IF(ISERROR(MEDIAN('Données techniques'!D52,'Données techniques'!L52,'Données techniques'!T52,'Données techniques'!AB52,'Données techniques'!AJ52,'Données techniques'!AR52,'Données techniques'!AZ52,'Données techniques'!BH52,'Données techniques'!BP52,'Données techniques'!BX52)),"",MEDIAN('Données techniques'!D52,'Données techniques'!L52,'Données techniques'!T52,'Données techniques'!AB52,'Données techniques'!AJ52,'Données techniques'!AR52,'Données techniques'!AZ52,'Données techniques'!BH52,'Données techniques'!BP52,'Données techniques'!BX52))</f>
        <v/>
      </c>
      <c r="E66" t="str">
        <f>IF(ISERROR(AVERAGE('Données techniques'!H52,'Données techniques'!P52,'Données techniques'!X52,'Données techniques'!AF52,'Données techniques'!AN52,'Données techniques'!AV52,'Données techniques'!BD52,'Données techniques'!BL52,'Données techniques'!BT52,'Données techniques'!CB52)),"",AVERAGE('Données techniques'!H52,'Données techniques'!P52,'Données techniques'!X52,'Données techniques'!AF52,'Données techniques'!AN52,'Données techniques'!AV52,'Données techniques'!BD52,'Données techniques'!BL52,'Données techniques'!BT52,'Données techniques'!CB52))</f>
        <v/>
      </c>
      <c r="F66" t="str">
        <f>IF(ISERROR(MEDIAN('Données techniques'!H52,'Données techniques'!P52,'Données techniques'!X52,'Données techniques'!AF52,'Données techniques'!AN52,'Données techniques'!AV52,'Données techniques'!BD52,'Données techniques'!BL52,'Données techniques'!BT52,'Données techniques'!CB52)),"",MEDIAN('Données techniques'!H52,'Données techniques'!P52,'Données techniques'!X52,'Données techniques'!AF52,'Données techniques'!AN52,'Données techniques'!AV52,'Données techniques'!BD52,'Données techniques'!BL52,'Données techniques'!BT52,'Données techniques'!CB52))</f>
        <v/>
      </c>
      <c r="G66">
        <f>IF(ISERROR(MAX('Données techniques'!D52,'Données techniques'!L52,'Données techniques'!T52,'Données techniques'!AB52,'Données techniques'!AJ52,'Données techniques'!AR52,'Données techniques'!AZ52,'Données techniques'!BH52,'Données techniques'!BP52,'Données techniques'!BX52)),"",MAX('Données techniques'!D52,'Données techniques'!L52,'Données techniques'!T52,'Données techniques'!AB52,'Données techniques'!AJ52,'Données techniques'!AR52,'Données techniques'!AZ52,'Données techniques'!BH52,'Données techniques'!BP52,'Données techniques'!BX52))</f>
        <v>0</v>
      </c>
      <c r="H66" t="str">
        <f>IF(ISERROR(AVERAGE('Données techniques'!G52,'Données techniques'!O52,'Données techniques'!W52,'Données techniques'!AE52,'Données techniques'!AM52,'Données techniques'!AU52,'Données techniques'!BC52,'Données techniques'!BK52,'Données techniques'!BS52,'Données techniques'!CA52)),"",AVERAGE('Données techniques'!G52,'Données techniques'!O52,'Données techniques'!W52,'Données techniques'!AE52,'Données techniques'!AM52,'Données techniques'!AU52,'Données techniques'!BC52,'Données techniques'!BK52,'Données techniques'!BS52,'Données techniques'!CA52))</f>
        <v/>
      </c>
    </row>
    <row r="67" spans="1:8">
      <c r="A67" t="str">
        <f>IF( ISBLANK(Inventaire!$A67),"",(Inventaire!$A67))</f>
        <v/>
      </c>
      <c r="B67" s="12" t="str">
        <f>IF(ISERROR(AVERAGE('Données techniques'!C53,'Données techniques'!K53,'Données techniques'!S53,'Données techniques'!AA53,'Données techniques'!AI53,'Données techniques'!AQ53,'Données techniques'!AY53,'Données techniques'!BG53,'Données techniques'!BO53,'Données techniques'!BW53)),"",AVERAGE('Données techniques'!C53,'Données techniques'!K53,'Données techniques'!S53,'Données techniques'!AA53,'Données techniques'!AI53,'Données techniques'!AQ53,'Données techniques'!AY53,'Données techniques'!BG53,'Données techniques'!BO53,'Données techniques'!BW53))</f>
        <v/>
      </c>
      <c r="C67" t="str">
        <f>IF(ISERROR(AVERAGE('Données techniques'!D53,'Données techniques'!L53,'Données techniques'!T53,'Données techniques'!AB53,'Données techniques'!AJ53,'Données techniques'!AR53,'Données techniques'!AZ53,'Données techniques'!BH53,'Données techniques'!BP53,'Données techniques'!BX53)),"",AVERAGE('Données techniques'!D53,'Données techniques'!L53,'Données techniques'!T53,'Données techniques'!AB53,'Données techniques'!AJ53,'Données techniques'!AR53,'Données techniques'!AZ53,'Données techniques'!BH53,'Données techniques'!BP53,'Données techniques'!BX53))</f>
        <v/>
      </c>
      <c r="D67" t="str">
        <f>IF(ISERROR(MEDIAN('Données techniques'!D53,'Données techniques'!L53,'Données techniques'!T53,'Données techniques'!AB53,'Données techniques'!AJ53,'Données techniques'!AR53,'Données techniques'!AZ53,'Données techniques'!BH53,'Données techniques'!BP53,'Données techniques'!BX53)),"",MEDIAN('Données techniques'!D53,'Données techniques'!L53,'Données techniques'!T53,'Données techniques'!AB53,'Données techniques'!AJ53,'Données techniques'!AR53,'Données techniques'!AZ53,'Données techniques'!BH53,'Données techniques'!BP53,'Données techniques'!BX53))</f>
        <v/>
      </c>
      <c r="E67" t="str">
        <f>IF(ISERROR(AVERAGE('Données techniques'!H53,'Données techniques'!P53,'Données techniques'!X53,'Données techniques'!AF53,'Données techniques'!AN53,'Données techniques'!AV53,'Données techniques'!BD53,'Données techniques'!BL53,'Données techniques'!BT53,'Données techniques'!CB53)),"",AVERAGE('Données techniques'!H53,'Données techniques'!P53,'Données techniques'!X53,'Données techniques'!AF53,'Données techniques'!AN53,'Données techniques'!AV53,'Données techniques'!BD53,'Données techniques'!BL53,'Données techniques'!BT53,'Données techniques'!CB53))</f>
        <v/>
      </c>
      <c r="F67" t="str">
        <f>IF(ISERROR(MEDIAN('Données techniques'!H53,'Données techniques'!P53,'Données techniques'!X53,'Données techniques'!AF53,'Données techniques'!AN53,'Données techniques'!AV53,'Données techniques'!BD53,'Données techniques'!BL53,'Données techniques'!BT53,'Données techniques'!CB53)),"",MEDIAN('Données techniques'!H53,'Données techniques'!P53,'Données techniques'!X53,'Données techniques'!AF53,'Données techniques'!AN53,'Données techniques'!AV53,'Données techniques'!BD53,'Données techniques'!BL53,'Données techniques'!BT53,'Données techniques'!CB53))</f>
        <v/>
      </c>
      <c r="G67">
        <f>IF(ISERROR(MAX('Données techniques'!D53,'Données techniques'!L53,'Données techniques'!T53,'Données techniques'!AB53,'Données techniques'!AJ53,'Données techniques'!AR53,'Données techniques'!AZ53,'Données techniques'!BH53,'Données techniques'!BP53,'Données techniques'!BX53)),"",MAX('Données techniques'!D53,'Données techniques'!L53,'Données techniques'!T53,'Données techniques'!AB53,'Données techniques'!AJ53,'Données techniques'!AR53,'Données techniques'!AZ53,'Données techniques'!BH53,'Données techniques'!BP53,'Données techniques'!BX53))</f>
        <v>0</v>
      </c>
      <c r="H67" t="str">
        <f>IF(ISERROR(AVERAGE('Données techniques'!G53,'Données techniques'!O53,'Données techniques'!W53,'Données techniques'!AE53,'Données techniques'!AM53,'Données techniques'!AU53,'Données techniques'!BC53,'Données techniques'!BK53,'Données techniques'!BS53,'Données techniques'!CA53)),"",AVERAGE('Données techniques'!G53,'Données techniques'!O53,'Données techniques'!W53,'Données techniques'!AE53,'Données techniques'!AM53,'Données techniques'!AU53,'Données techniques'!BC53,'Données techniques'!BK53,'Données techniques'!BS53,'Données techniques'!CA53))</f>
        <v/>
      </c>
    </row>
    <row r="68" spans="1:8">
      <c r="A68" t="str">
        <f>IF( ISBLANK(Inventaire!$A68),"",(Inventaire!$A68))</f>
        <v/>
      </c>
      <c r="B68" s="12" t="str">
        <f>IF(ISERROR(AVERAGE('Données techniques'!C54,'Données techniques'!K54,'Données techniques'!S54,'Données techniques'!AA54,'Données techniques'!AI54,'Données techniques'!AQ54,'Données techniques'!AY54,'Données techniques'!BG54,'Données techniques'!BO54,'Données techniques'!BW54)),"",AVERAGE('Données techniques'!C54,'Données techniques'!K54,'Données techniques'!S54,'Données techniques'!AA54,'Données techniques'!AI54,'Données techniques'!AQ54,'Données techniques'!AY54,'Données techniques'!BG54,'Données techniques'!BO54,'Données techniques'!BW54))</f>
        <v/>
      </c>
      <c r="C68" t="str">
        <f>IF(ISERROR(AVERAGE('Données techniques'!D54,'Données techniques'!L54,'Données techniques'!T54,'Données techniques'!AB54,'Données techniques'!AJ54,'Données techniques'!AR54,'Données techniques'!AZ54,'Données techniques'!BH54,'Données techniques'!BP54,'Données techniques'!BX54)),"",AVERAGE('Données techniques'!D54,'Données techniques'!L54,'Données techniques'!T54,'Données techniques'!AB54,'Données techniques'!AJ54,'Données techniques'!AR54,'Données techniques'!AZ54,'Données techniques'!BH54,'Données techniques'!BP54,'Données techniques'!BX54))</f>
        <v/>
      </c>
      <c r="D68" t="str">
        <f>IF(ISERROR(MEDIAN('Données techniques'!D54,'Données techniques'!L54,'Données techniques'!T54,'Données techniques'!AB54,'Données techniques'!AJ54,'Données techniques'!AR54,'Données techniques'!AZ54,'Données techniques'!BH54,'Données techniques'!BP54,'Données techniques'!BX54)),"",MEDIAN('Données techniques'!D54,'Données techniques'!L54,'Données techniques'!T54,'Données techniques'!AB54,'Données techniques'!AJ54,'Données techniques'!AR54,'Données techniques'!AZ54,'Données techniques'!BH54,'Données techniques'!BP54,'Données techniques'!BX54))</f>
        <v/>
      </c>
      <c r="E68" t="str">
        <f>IF(ISERROR(AVERAGE('Données techniques'!H54,'Données techniques'!P54,'Données techniques'!X54,'Données techniques'!AF54,'Données techniques'!AN54,'Données techniques'!AV54,'Données techniques'!BD54,'Données techniques'!BL54,'Données techniques'!BT54,'Données techniques'!CB54)),"",AVERAGE('Données techniques'!H54,'Données techniques'!P54,'Données techniques'!X54,'Données techniques'!AF54,'Données techniques'!AN54,'Données techniques'!AV54,'Données techniques'!BD54,'Données techniques'!BL54,'Données techniques'!BT54,'Données techniques'!CB54))</f>
        <v/>
      </c>
      <c r="F68" t="str">
        <f>IF(ISERROR(MEDIAN('Données techniques'!H54,'Données techniques'!P54,'Données techniques'!X54,'Données techniques'!AF54,'Données techniques'!AN54,'Données techniques'!AV54,'Données techniques'!BD54,'Données techniques'!BL54,'Données techniques'!BT54,'Données techniques'!CB54)),"",MEDIAN('Données techniques'!H54,'Données techniques'!P54,'Données techniques'!X54,'Données techniques'!AF54,'Données techniques'!AN54,'Données techniques'!AV54,'Données techniques'!BD54,'Données techniques'!BL54,'Données techniques'!BT54,'Données techniques'!CB54))</f>
        <v/>
      </c>
      <c r="G68">
        <f>IF(ISERROR(MAX('Données techniques'!D54,'Données techniques'!L54,'Données techniques'!T54,'Données techniques'!AB54,'Données techniques'!AJ54,'Données techniques'!AR54,'Données techniques'!AZ54,'Données techniques'!BH54,'Données techniques'!BP54,'Données techniques'!BX54)),"",MAX('Données techniques'!D54,'Données techniques'!L54,'Données techniques'!T54,'Données techniques'!AB54,'Données techniques'!AJ54,'Données techniques'!AR54,'Données techniques'!AZ54,'Données techniques'!BH54,'Données techniques'!BP54,'Données techniques'!BX54))</f>
        <v>0</v>
      </c>
      <c r="H68" t="str">
        <f>IF(ISERROR(AVERAGE('Données techniques'!G54,'Données techniques'!O54,'Données techniques'!W54,'Données techniques'!AE54,'Données techniques'!AM54,'Données techniques'!AU54,'Données techniques'!BC54,'Données techniques'!BK54,'Données techniques'!BS54,'Données techniques'!CA54)),"",AVERAGE('Données techniques'!G54,'Données techniques'!O54,'Données techniques'!W54,'Données techniques'!AE54,'Données techniques'!AM54,'Données techniques'!AU54,'Données techniques'!BC54,'Données techniques'!BK54,'Données techniques'!BS54,'Données techniques'!CA54))</f>
        <v/>
      </c>
    </row>
    <row r="69" spans="1:8">
      <c r="A69" t="str">
        <f>IF( ISBLANK(Inventaire!$A69),"",(Inventaire!$A69))</f>
        <v/>
      </c>
      <c r="B69" s="12" t="str">
        <f>IF(ISERROR(AVERAGE('Données techniques'!C55,'Données techniques'!K55,'Données techniques'!S55,'Données techniques'!AA55,'Données techniques'!AI55,'Données techniques'!AQ55,'Données techniques'!AY55,'Données techniques'!BG55,'Données techniques'!BO55,'Données techniques'!BW55)),"",AVERAGE('Données techniques'!C55,'Données techniques'!K55,'Données techniques'!S55,'Données techniques'!AA55,'Données techniques'!AI55,'Données techniques'!AQ55,'Données techniques'!AY55,'Données techniques'!BG55,'Données techniques'!BO55,'Données techniques'!BW55))</f>
        <v/>
      </c>
      <c r="C69" t="str">
        <f>IF(ISERROR(AVERAGE('Données techniques'!D55,'Données techniques'!L55,'Données techniques'!T55,'Données techniques'!AB55,'Données techniques'!AJ55,'Données techniques'!AR55,'Données techniques'!AZ55,'Données techniques'!BH55,'Données techniques'!BP55,'Données techniques'!BX55)),"",AVERAGE('Données techniques'!D55,'Données techniques'!L55,'Données techniques'!T55,'Données techniques'!AB55,'Données techniques'!AJ55,'Données techniques'!AR55,'Données techniques'!AZ55,'Données techniques'!BH55,'Données techniques'!BP55,'Données techniques'!BX55))</f>
        <v/>
      </c>
      <c r="D69" t="str">
        <f>IF(ISERROR(MEDIAN('Données techniques'!D55,'Données techniques'!L55,'Données techniques'!T55,'Données techniques'!AB55,'Données techniques'!AJ55,'Données techniques'!AR55,'Données techniques'!AZ55,'Données techniques'!BH55,'Données techniques'!BP55,'Données techniques'!BX55)),"",MEDIAN('Données techniques'!D55,'Données techniques'!L55,'Données techniques'!T55,'Données techniques'!AB55,'Données techniques'!AJ55,'Données techniques'!AR55,'Données techniques'!AZ55,'Données techniques'!BH55,'Données techniques'!BP55,'Données techniques'!BX55))</f>
        <v/>
      </c>
      <c r="E69" t="str">
        <f>IF(ISERROR(AVERAGE('Données techniques'!H55,'Données techniques'!P55,'Données techniques'!X55,'Données techniques'!AF55,'Données techniques'!AN55,'Données techniques'!AV55,'Données techniques'!BD55,'Données techniques'!BL55,'Données techniques'!BT55,'Données techniques'!CB55)),"",AVERAGE('Données techniques'!H55,'Données techniques'!P55,'Données techniques'!X55,'Données techniques'!AF55,'Données techniques'!AN55,'Données techniques'!AV55,'Données techniques'!BD55,'Données techniques'!BL55,'Données techniques'!BT55,'Données techniques'!CB55))</f>
        <v/>
      </c>
      <c r="F69" t="str">
        <f>IF(ISERROR(MEDIAN('Données techniques'!H55,'Données techniques'!P55,'Données techniques'!X55,'Données techniques'!AF55,'Données techniques'!AN55,'Données techniques'!AV55,'Données techniques'!BD55,'Données techniques'!BL55,'Données techniques'!BT55,'Données techniques'!CB55)),"",MEDIAN('Données techniques'!H55,'Données techniques'!P55,'Données techniques'!X55,'Données techniques'!AF55,'Données techniques'!AN55,'Données techniques'!AV55,'Données techniques'!BD55,'Données techniques'!BL55,'Données techniques'!BT55,'Données techniques'!CB55))</f>
        <v/>
      </c>
      <c r="G69">
        <f>IF(ISERROR(MAX('Données techniques'!D55,'Données techniques'!L55,'Données techniques'!T55,'Données techniques'!AB55,'Données techniques'!AJ55,'Données techniques'!AR55,'Données techniques'!AZ55,'Données techniques'!BH55,'Données techniques'!BP55,'Données techniques'!BX55)),"",MAX('Données techniques'!D55,'Données techniques'!L55,'Données techniques'!T55,'Données techniques'!AB55,'Données techniques'!AJ55,'Données techniques'!AR55,'Données techniques'!AZ55,'Données techniques'!BH55,'Données techniques'!BP55,'Données techniques'!BX55))</f>
        <v>0</v>
      </c>
      <c r="H69" t="str">
        <f>IF(ISERROR(AVERAGE('Données techniques'!G55,'Données techniques'!O55,'Données techniques'!W55,'Données techniques'!AE55,'Données techniques'!AM55,'Données techniques'!AU55,'Données techniques'!BC55,'Données techniques'!BK55,'Données techniques'!BS55,'Données techniques'!CA55)),"",AVERAGE('Données techniques'!G55,'Données techniques'!O55,'Données techniques'!W55,'Données techniques'!AE55,'Données techniques'!AM55,'Données techniques'!AU55,'Données techniques'!BC55,'Données techniques'!BK55,'Données techniques'!BS55,'Données techniques'!CA55))</f>
        <v/>
      </c>
    </row>
    <row r="70" spans="1:8">
      <c r="A70" t="str">
        <f>IF( ISBLANK(Inventaire!$A70),"",(Inventaire!$A70))</f>
        <v/>
      </c>
      <c r="B70" s="12" t="str">
        <f>IF(ISERROR(AVERAGE('Données techniques'!C56,'Données techniques'!K56,'Données techniques'!S56,'Données techniques'!AA56,'Données techniques'!AI56,'Données techniques'!AQ56,'Données techniques'!AY56,'Données techniques'!BG56,'Données techniques'!BO56,'Données techniques'!BW56)),"",AVERAGE('Données techniques'!C56,'Données techniques'!K56,'Données techniques'!S56,'Données techniques'!AA56,'Données techniques'!AI56,'Données techniques'!AQ56,'Données techniques'!AY56,'Données techniques'!BG56,'Données techniques'!BO56,'Données techniques'!BW56))</f>
        <v/>
      </c>
      <c r="C70" t="str">
        <f>IF(ISERROR(AVERAGE('Données techniques'!D56,'Données techniques'!L56,'Données techniques'!T56,'Données techniques'!AB56,'Données techniques'!AJ56,'Données techniques'!AR56,'Données techniques'!AZ56,'Données techniques'!BH56,'Données techniques'!BP56,'Données techniques'!BX56)),"",AVERAGE('Données techniques'!D56,'Données techniques'!L56,'Données techniques'!T56,'Données techniques'!AB56,'Données techniques'!AJ56,'Données techniques'!AR56,'Données techniques'!AZ56,'Données techniques'!BH56,'Données techniques'!BP56,'Données techniques'!BX56))</f>
        <v/>
      </c>
      <c r="D70" t="str">
        <f>IF(ISERROR(MEDIAN('Données techniques'!D56,'Données techniques'!L56,'Données techniques'!T56,'Données techniques'!AB56,'Données techniques'!AJ56,'Données techniques'!AR56,'Données techniques'!AZ56,'Données techniques'!BH56,'Données techniques'!BP56,'Données techniques'!BX56)),"",MEDIAN('Données techniques'!D56,'Données techniques'!L56,'Données techniques'!T56,'Données techniques'!AB56,'Données techniques'!AJ56,'Données techniques'!AR56,'Données techniques'!AZ56,'Données techniques'!BH56,'Données techniques'!BP56,'Données techniques'!BX56))</f>
        <v/>
      </c>
      <c r="E70" t="str">
        <f>IF(ISERROR(AVERAGE('Données techniques'!H56,'Données techniques'!P56,'Données techniques'!X56,'Données techniques'!AF56,'Données techniques'!AN56,'Données techniques'!AV56,'Données techniques'!BD56,'Données techniques'!BL56,'Données techniques'!BT56,'Données techniques'!CB56)),"",AVERAGE('Données techniques'!H56,'Données techniques'!P56,'Données techniques'!X56,'Données techniques'!AF56,'Données techniques'!AN56,'Données techniques'!AV56,'Données techniques'!BD56,'Données techniques'!BL56,'Données techniques'!BT56,'Données techniques'!CB56))</f>
        <v/>
      </c>
      <c r="F70" t="str">
        <f>IF(ISERROR(MEDIAN('Données techniques'!H56,'Données techniques'!P56,'Données techniques'!X56,'Données techniques'!AF56,'Données techniques'!AN56,'Données techniques'!AV56,'Données techniques'!BD56,'Données techniques'!BL56,'Données techniques'!BT56,'Données techniques'!CB56)),"",MEDIAN('Données techniques'!H56,'Données techniques'!P56,'Données techniques'!X56,'Données techniques'!AF56,'Données techniques'!AN56,'Données techniques'!AV56,'Données techniques'!BD56,'Données techniques'!BL56,'Données techniques'!BT56,'Données techniques'!CB56))</f>
        <v/>
      </c>
      <c r="G70">
        <f>IF(ISERROR(MAX('Données techniques'!D56,'Données techniques'!L56,'Données techniques'!T56,'Données techniques'!AB56,'Données techniques'!AJ56,'Données techniques'!AR56,'Données techniques'!AZ56,'Données techniques'!BH56,'Données techniques'!BP56,'Données techniques'!BX56)),"",MAX('Données techniques'!D56,'Données techniques'!L56,'Données techniques'!T56,'Données techniques'!AB56,'Données techniques'!AJ56,'Données techniques'!AR56,'Données techniques'!AZ56,'Données techniques'!BH56,'Données techniques'!BP56,'Données techniques'!BX56))</f>
        <v>0</v>
      </c>
      <c r="H70" t="str">
        <f>IF(ISERROR(AVERAGE('Données techniques'!G56,'Données techniques'!O56,'Données techniques'!W56,'Données techniques'!AE56,'Données techniques'!AM56,'Données techniques'!AU56,'Données techniques'!BC56,'Données techniques'!BK56,'Données techniques'!BS56,'Données techniques'!CA56)),"",AVERAGE('Données techniques'!G56,'Données techniques'!O56,'Données techniques'!W56,'Données techniques'!AE56,'Données techniques'!AM56,'Données techniques'!AU56,'Données techniques'!BC56,'Données techniques'!BK56,'Données techniques'!BS56,'Données techniques'!CA56))</f>
        <v/>
      </c>
    </row>
    <row r="71" spans="1:8">
      <c r="A71" t="str">
        <f>IF( ISBLANK(Inventaire!$A71),"",(Inventaire!$A71))</f>
        <v/>
      </c>
      <c r="B71" s="12" t="str">
        <f>IF(ISERROR(AVERAGE('Données techniques'!C57,'Données techniques'!K57,'Données techniques'!S57,'Données techniques'!AA57,'Données techniques'!AI57,'Données techniques'!AQ57,'Données techniques'!AY57,'Données techniques'!BG57,'Données techniques'!BO57,'Données techniques'!BW57)),"",AVERAGE('Données techniques'!C57,'Données techniques'!K57,'Données techniques'!S57,'Données techniques'!AA57,'Données techniques'!AI57,'Données techniques'!AQ57,'Données techniques'!AY57,'Données techniques'!BG57,'Données techniques'!BO57,'Données techniques'!BW57))</f>
        <v/>
      </c>
      <c r="C71" t="str">
        <f>IF(ISERROR(AVERAGE('Données techniques'!D57,'Données techniques'!L57,'Données techniques'!T57,'Données techniques'!AB57,'Données techniques'!AJ57,'Données techniques'!AR57,'Données techniques'!AZ57,'Données techniques'!BH57,'Données techniques'!BP57,'Données techniques'!BX57)),"",AVERAGE('Données techniques'!D57,'Données techniques'!L57,'Données techniques'!T57,'Données techniques'!AB57,'Données techniques'!AJ57,'Données techniques'!AR57,'Données techniques'!AZ57,'Données techniques'!BH57,'Données techniques'!BP57,'Données techniques'!BX57))</f>
        <v/>
      </c>
      <c r="D71" t="str">
        <f>IF(ISERROR(MEDIAN('Données techniques'!D57,'Données techniques'!L57,'Données techniques'!T57,'Données techniques'!AB57,'Données techniques'!AJ57,'Données techniques'!AR57,'Données techniques'!AZ57,'Données techniques'!BH57,'Données techniques'!BP57,'Données techniques'!BX57)),"",MEDIAN('Données techniques'!D57,'Données techniques'!L57,'Données techniques'!T57,'Données techniques'!AB57,'Données techniques'!AJ57,'Données techniques'!AR57,'Données techniques'!AZ57,'Données techniques'!BH57,'Données techniques'!BP57,'Données techniques'!BX57))</f>
        <v/>
      </c>
      <c r="E71" t="str">
        <f>IF(ISERROR(AVERAGE('Données techniques'!H57,'Données techniques'!P57,'Données techniques'!X57,'Données techniques'!AF57,'Données techniques'!AN57,'Données techniques'!AV57,'Données techniques'!BD57,'Données techniques'!BL57,'Données techniques'!BT57,'Données techniques'!CB57)),"",AVERAGE('Données techniques'!H57,'Données techniques'!P57,'Données techniques'!X57,'Données techniques'!AF57,'Données techniques'!AN57,'Données techniques'!AV57,'Données techniques'!BD57,'Données techniques'!BL57,'Données techniques'!BT57,'Données techniques'!CB57))</f>
        <v/>
      </c>
      <c r="F71" t="str">
        <f>IF(ISERROR(MEDIAN('Données techniques'!H57,'Données techniques'!P57,'Données techniques'!X57,'Données techniques'!AF57,'Données techniques'!AN57,'Données techniques'!AV57,'Données techniques'!BD57,'Données techniques'!BL57,'Données techniques'!BT57,'Données techniques'!CB57)),"",MEDIAN('Données techniques'!H57,'Données techniques'!P57,'Données techniques'!X57,'Données techniques'!AF57,'Données techniques'!AN57,'Données techniques'!AV57,'Données techniques'!BD57,'Données techniques'!BL57,'Données techniques'!BT57,'Données techniques'!CB57))</f>
        <v/>
      </c>
      <c r="G71">
        <f>IF(ISERROR(MAX('Données techniques'!D57,'Données techniques'!L57,'Données techniques'!T57,'Données techniques'!AB57,'Données techniques'!AJ57,'Données techniques'!AR57,'Données techniques'!AZ57,'Données techniques'!BH57,'Données techniques'!BP57,'Données techniques'!BX57)),"",MAX('Données techniques'!D57,'Données techniques'!L57,'Données techniques'!T57,'Données techniques'!AB57,'Données techniques'!AJ57,'Données techniques'!AR57,'Données techniques'!AZ57,'Données techniques'!BH57,'Données techniques'!BP57,'Données techniques'!BX57))</f>
        <v>0</v>
      </c>
      <c r="H71" t="str">
        <f>IF(ISERROR(AVERAGE('Données techniques'!G57,'Données techniques'!O57,'Données techniques'!W57,'Données techniques'!AE57,'Données techniques'!AM57,'Données techniques'!AU57,'Données techniques'!BC57,'Données techniques'!BK57,'Données techniques'!BS57,'Données techniques'!CA57)),"",AVERAGE('Données techniques'!G57,'Données techniques'!O57,'Données techniques'!W57,'Données techniques'!AE57,'Données techniques'!AM57,'Données techniques'!AU57,'Données techniques'!BC57,'Données techniques'!BK57,'Données techniques'!BS57,'Données techniques'!CA57))</f>
        <v/>
      </c>
    </row>
    <row r="72" spans="1:8">
      <c r="A72" t="str">
        <f>IF( ISBLANK(Inventaire!$A72),"",(Inventaire!$A72))</f>
        <v/>
      </c>
      <c r="B72" s="12" t="str">
        <f>IF(ISERROR(AVERAGE('Données techniques'!C58,'Données techniques'!K58,'Données techniques'!S58,'Données techniques'!AA58,'Données techniques'!AI58,'Données techniques'!AQ58,'Données techniques'!AY58,'Données techniques'!BG58,'Données techniques'!BO58,'Données techniques'!BW58)),"",AVERAGE('Données techniques'!C58,'Données techniques'!K58,'Données techniques'!S58,'Données techniques'!AA58,'Données techniques'!AI58,'Données techniques'!AQ58,'Données techniques'!AY58,'Données techniques'!BG58,'Données techniques'!BO58,'Données techniques'!BW58))</f>
        <v/>
      </c>
      <c r="C72" t="str">
        <f>IF(ISERROR(AVERAGE('Données techniques'!D58,'Données techniques'!L58,'Données techniques'!T58,'Données techniques'!AB58,'Données techniques'!AJ58,'Données techniques'!AR58,'Données techniques'!AZ58,'Données techniques'!BH58,'Données techniques'!BP58,'Données techniques'!BX58)),"",AVERAGE('Données techniques'!D58,'Données techniques'!L58,'Données techniques'!T58,'Données techniques'!AB58,'Données techniques'!AJ58,'Données techniques'!AR58,'Données techniques'!AZ58,'Données techniques'!BH58,'Données techniques'!BP58,'Données techniques'!BX58))</f>
        <v/>
      </c>
      <c r="D72" t="str">
        <f>IF(ISERROR(MEDIAN('Données techniques'!D58,'Données techniques'!L58,'Données techniques'!T58,'Données techniques'!AB58,'Données techniques'!AJ58,'Données techniques'!AR58,'Données techniques'!AZ58,'Données techniques'!BH58,'Données techniques'!BP58,'Données techniques'!BX58)),"",MEDIAN('Données techniques'!D58,'Données techniques'!L58,'Données techniques'!T58,'Données techniques'!AB58,'Données techniques'!AJ58,'Données techniques'!AR58,'Données techniques'!AZ58,'Données techniques'!BH58,'Données techniques'!BP58,'Données techniques'!BX58))</f>
        <v/>
      </c>
      <c r="E72" t="str">
        <f>IF(ISERROR(AVERAGE('Données techniques'!H58,'Données techniques'!P58,'Données techniques'!X58,'Données techniques'!AF58,'Données techniques'!AN58,'Données techniques'!AV58,'Données techniques'!BD58,'Données techniques'!BL58,'Données techniques'!BT58,'Données techniques'!CB58)),"",AVERAGE('Données techniques'!H58,'Données techniques'!P58,'Données techniques'!X58,'Données techniques'!AF58,'Données techniques'!AN58,'Données techniques'!AV58,'Données techniques'!BD58,'Données techniques'!BL58,'Données techniques'!BT58,'Données techniques'!CB58))</f>
        <v/>
      </c>
      <c r="F72" t="str">
        <f>IF(ISERROR(MEDIAN('Données techniques'!H58,'Données techniques'!P58,'Données techniques'!X58,'Données techniques'!AF58,'Données techniques'!AN58,'Données techniques'!AV58,'Données techniques'!BD58,'Données techniques'!BL58,'Données techniques'!BT58,'Données techniques'!CB58)),"",MEDIAN('Données techniques'!H58,'Données techniques'!P58,'Données techniques'!X58,'Données techniques'!AF58,'Données techniques'!AN58,'Données techniques'!AV58,'Données techniques'!BD58,'Données techniques'!BL58,'Données techniques'!BT58,'Données techniques'!CB58))</f>
        <v/>
      </c>
      <c r="G72">
        <f>IF(ISERROR(MAX('Données techniques'!D58,'Données techniques'!L58,'Données techniques'!T58,'Données techniques'!AB58,'Données techniques'!AJ58,'Données techniques'!AR58,'Données techniques'!AZ58,'Données techniques'!BH58,'Données techniques'!BP58,'Données techniques'!BX58)),"",MAX('Données techniques'!D58,'Données techniques'!L58,'Données techniques'!T58,'Données techniques'!AB58,'Données techniques'!AJ58,'Données techniques'!AR58,'Données techniques'!AZ58,'Données techniques'!BH58,'Données techniques'!BP58,'Données techniques'!BX58))</f>
        <v>0</v>
      </c>
      <c r="H72" t="str">
        <f>IF(ISERROR(AVERAGE('Données techniques'!G58,'Données techniques'!O58,'Données techniques'!W58,'Données techniques'!AE58,'Données techniques'!AM58,'Données techniques'!AU58,'Données techniques'!BC58,'Données techniques'!BK58,'Données techniques'!BS58,'Données techniques'!CA58)),"",AVERAGE('Données techniques'!G58,'Données techniques'!O58,'Données techniques'!W58,'Données techniques'!AE58,'Données techniques'!AM58,'Données techniques'!AU58,'Données techniques'!BC58,'Données techniques'!BK58,'Données techniques'!BS58,'Données techniques'!CA58))</f>
        <v/>
      </c>
    </row>
    <row r="73" spans="1:8">
      <c r="A73" t="str">
        <f>IF( ISBLANK(Inventaire!$A73),"",(Inventaire!$A73))</f>
        <v/>
      </c>
      <c r="B73" s="12" t="str">
        <f>IF(ISERROR(AVERAGE('Données techniques'!C59,'Données techniques'!K59,'Données techniques'!S59,'Données techniques'!AA59,'Données techniques'!AI59,'Données techniques'!AQ59,'Données techniques'!AY59,'Données techniques'!BG59,'Données techniques'!BO59,'Données techniques'!BW59)),"",AVERAGE('Données techniques'!C59,'Données techniques'!K59,'Données techniques'!S59,'Données techniques'!AA59,'Données techniques'!AI59,'Données techniques'!AQ59,'Données techniques'!AY59,'Données techniques'!BG59,'Données techniques'!BO59,'Données techniques'!BW59))</f>
        <v/>
      </c>
      <c r="C73" t="str">
        <f>IF(ISERROR(AVERAGE('Données techniques'!D59,'Données techniques'!L59,'Données techniques'!T59,'Données techniques'!AB59,'Données techniques'!AJ59,'Données techniques'!AR59,'Données techniques'!AZ59,'Données techniques'!BH59,'Données techniques'!BP59,'Données techniques'!BX59)),"",AVERAGE('Données techniques'!D59,'Données techniques'!L59,'Données techniques'!T59,'Données techniques'!AB59,'Données techniques'!AJ59,'Données techniques'!AR59,'Données techniques'!AZ59,'Données techniques'!BH59,'Données techniques'!BP59,'Données techniques'!BX59))</f>
        <v/>
      </c>
      <c r="D73" t="str">
        <f>IF(ISERROR(MEDIAN('Données techniques'!D59,'Données techniques'!L59,'Données techniques'!T59,'Données techniques'!AB59,'Données techniques'!AJ59,'Données techniques'!AR59,'Données techniques'!AZ59,'Données techniques'!BH59,'Données techniques'!BP59,'Données techniques'!BX59)),"",MEDIAN('Données techniques'!D59,'Données techniques'!L59,'Données techniques'!T59,'Données techniques'!AB59,'Données techniques'!AJ59,'Données techniques'!AR59,'Données techniques'!AZ59,'Données techniques'!BH59,'Données techniques'!BP59,'Données techniques'!BX59))</f>
        <v/>
      </c>
      <c r="E73" t="str">
        <f>IF(ISERROR(AVERAGE('Données techniques'!H59,'Données techniques'!P59,'Données techniques'!X59,'Données techniques'!AF59,'Données techniques'!AN59,'Données techniques'!AV59,'Données techniques'!BD59,'Données techniques'!BL59,'Données techniques'!BT59,'Données techniques'!CB59)),"",AVERAGE('Données techniques'!H59,'Données techniques'!P59,'Données techniques'!X59,'Données techniques'!AF59,'Données techniques'!AN59,'Données techniques'!AV59,'Données techniques'!BD59,'Données techniques'!BL59,'Données techniques'!BT59,'Données techniques'!CB59))</f>
        <v/>
      </c>
      <c r="F73" t="str">
        <f>IF(ISERROR(MEDIAN('Données techniques'!H59,'Données techniques'!P59,'Données techniques'!X59,'Données techniques'!AF59,'Données techniques'!AN59,'Données techniques'!AV59,'Données techniques'!BD59,'Données techniques'!BL59,'Données techniques'!BT59,'Données techniques'!CB59)),"",MEDIAN('Données techniques'!H59,'Données techniques'!P59,'Données techniques'!X59,'Données techniques'!AF59,'Données techniques'!AN59,'Données techniques'!AV59,'Données techniques'!BD59,'Données techniques'!BL59,'Données techniques'!BT59,'Données techniques'!CB59))</f>
        <v/>
      </c>
      <c r="G73">
        <f>IF(ISERROR(MAX('Données techniques'!D59,'Données techniques'!L59,'Données techniques'!T59,'Données techniques'!AB59,'Données techniques'!AJ59,'Données techniques'!AR59,'Données techniques'!AZ59,'Données techniques'!BH59,'Données techniques'!BP59,'Données techniques'!BX59)),"",MAX('Données techniques'!D59,'Données techniques'!L59,'Données techniques'!T59,'Données techniques'!AB59,'Données techniques'!AJ59,'Données techniques'!AR59,'Données techniques'!AZ59,'Données techniques'!BH59,'Données techniques'!BP59,'Données techniques'!BX59))</f>
        <v>0</v>
      </c>
      <c r="H73" t="str">
        <f>IF(ISERROR(AVERAGE('Données techniques'!G59,'Données techniques'!O59,'Données techniques'!W59,'Données techniques'!AE59,'Données techniques'!AM59,'Données techniques'!AU59,'Données techniques'!BC59,'Données techniques'!BK59,'Données techniques'!BS59,'Données techniques'!CA59)),"",AVERAGE('Données techniques'!G59,'Données techniques'!O59,'Données techniques'!W59,'Données techniques'!AE59,'Données techniques'!AM59,'Données techniques'!AU59,'Données techniques'!BC59,'Données techniques'!BK59,'Données techniques'!BS59,'Données techniques'!CA59))</f>
        <v/>
      </c>
    </row>
    <row r="74" spans="1:8">
      <c r="A74" t="str">
        <f>IF( ISBLANK(Inventaire!$A74),"",(Inventaire!$A74))</f>
        <v/>
      </c>
      <c r="B74" s="12" t="str">
        <f>IF(ISERROR(AVERAGE('Données techniques'!C60,'Données techniques'!K60,'Données techniques'!S60,'Données techniques'!AA60,'Données techniques'!AI60,'Données techniques'!AQ60,'Données techniques'!AY60,'Données techniques'!BG60,'Données techniques'!BO60,'Données techniques'!BW60)),"",AVERAGE('Données techniques'!C60,'Données techniques'!K60,'Données techniques'!S60,'Données techniques'!AA60,'Données techniques'!AI60,'Données techniques'!AQ60,'Données techniques'!AY60,'Données techniques'!BG60,'Données techniques'!BO60,'Données techniques'!BW60))</f>
        <v/>
      </c>
      <c r="C74" t="str">
        <f>IF(ISERROR(AVERAGE('Données techniques'!D60,'Données techniques'!L60,'Données techniques'!T60,'Données techniques'!AB60,'Données techniques'!AJ60,'Données techniques'!AR60,'Données techniques'!AZ60,'Données techniques'!BH60,'Données techniques'!BP60,'Données techniques'!BX60)),"",AVERAGE('Données techniques'!D60,'Données techniques'!L60,'Données techniques'!T60,'Données techniques'!AB60,'Données techniques'!AJ60,'Données techniques'!AR60,'Données techniques'!AZ60,'Données techniques'!BH60,'Données techniques'!BP60,'Données techniques'!BX60))</f>
        <v/>
      </c>
      <c r="D74" t="str">
        <f>IF(ISERROR(MEDIAN('Données techniques'!D60,'Données techniques'!L60,'Données techniques'!T60,'Données techniques'!AB60,'Données techniques'!AJ60,'Données techniques'!AR60,'Données techniques'!AZ60,'Données techniques'!BH60,'Données techniques'!BP60,'Données techniques'!BX60)),"",MEDIAN('Données techniques'!D60,'Données techniques'!L60,'Données techniques'!T60,'Données techniques'!AB60,'Données techniques'!AJ60,'Données techniques'!AR60,'Données techniques'!AZ60,'Données techniques'!BH60,'Données techniques'!BP60,'Données techniques'!BX60))</f>
        <v/>
      </c>
      <c r="E74" t="str">
        <f>IF(ISERROR(AVERAGE('Données techniques'!H60,'Données techniques'!P60,'Données techniques'!X60,'Données techniques'!AF60,'Données techniques'!AN60,'Données techniques'!AV60,'Données techniques'!BD60,'Données techniques'!BL60,'Données techniques'!BT60,'Données techniques'!CB60)),"",AVERAGE('Données techniques'!H60,'Données techniques'!P60,'Données techniques'!X60,'Données techniques'!AF60,'Données techniques'!AN60,'Données techniques'!AV60,'Données techniques'!BD60,'Données techniques'!BL60,'Données techniques'!BT60,'Données techniques'!CB60))</f>
        <v/>
      </c>
      <c r="F74" t="str">
        <f>IF(ISERROR(MEDIAN('Données techniques'!H60,'Données techniques'!P60,'Données techniques'!X60,'Données techniques'!AF60,'Données techniques'!AN60,'Données techniques'!AV60,'Données techniques'!BD60,'Données techniques'!BL60,'Données techniques'!BT60,'Données techniques'!CB60)),"",MEDIAN('Données techniques'!H60,'Données techniques'!P60,'Données techniques'!X60,'Données techniques'!AF60,'Données techniques'!AN60,'Données techniques'!AV60,'Données techniques'!BD60,'Données techniques'!BL60,'Données techniques'!BT60,'Données techniques'!CB60))</f>
        <v/>
      </c>
      <c r="G74">
        <f>IF(ISERROR(MAX('Données techniques'!D60,'Données techniques'!L60,'Données techniques'!T60,'Données techniques'!AB60,'Données techniques'!AJ60,'Données techniques'!AR60,'Données techniques'!AZ60,'Données techniques'!BH60,'Données techniques'!BP60,'Données techniques'!BX60)),"",MAX('Données techniques'!D60,'Données techniques'!L60,'Données techniques'!T60,'Données techniques'!AB60,'Données techniques'!AJ60,'Données techniques'!AR60,'Données techniques'!AZ60,'Données techniques'!BH60,'Données techniques'!BP60,'Données techniques'!BX60))</f>
        <v>0</v>
      </c>
      <c r="H74" t="str">
        <f>IF(ISERROR(AVERAGE('Données techniques'!G60,'Données techniques'!O60,'Données techniques'!W60,'Données techniques'!AE60,'Données techniques'!AM60,'Données techniques'!AU60,'Données techniques'!BC60,'Données techniques'!BK60,'Données techniques'!BS60,'Données techniques'!CA60)),"",AVERAGE('Données techniques'!G60,'Données techniques'!O60,'Données techniques'!W60,'Données techniques'!AE60,'Données techniques'!AM60,'Données techniques'!AU60,'Données techniques'!BC60,'Données techniques'!BK60,'Données techniques'!BS60,'Données techniques'!CA60))</f>
        <v/>
      </c>
    </row>
    <row r="75" spans="1:8">
      <c r="A75" t="str">
        <f>IF( ISBLANK(Inventaire!$A75),"",(Inventaire!$A75))</f>
        <v/>
      </c>
      <c r="B75" s="12" t="str">
        <f>IF(ISERROR(AVERAGE('Données techniques'!C61,'Données techniques'!K61,'Données techniques'!S61,'Données techniques'!AA61,'Données techniques'!AI61,'Données techniques'!AQ61,'Données techniques'!AY61,'Données techniques'!BG61,'Données techniques'!BO61,'Données techniques'!BW61)),"",AVERAGE('Données techniques'!C61,'Données techniques'!K61,'Données techniques'!S61,'Données techniques'!AA61,'Données techniques'!AI61,'Données techniques'!AQ61,'Données techniques'!AY61,'Données techniques'!BG61,'Données techniques'!BO61,'Données techniques'!BW61))</f>
        <v/>
      </c>
      <c r="C75" t="str">
        <f>IF(ISERROR(AVERAGE('Données techniques'!D61,'Données techniques'!L61,'Données techniques'!T61,'Données techniques'!AB61,'Données techniques'!AJ61,'Données techniques'!AR61,'Données techniques'!AZ61,'Données techniques'!BH61,'Données techniques'!BP61,'Données techniques'!BX61)),"",AVERAGE('Données techniques'!D61,'Données techniques'!L61,'Données techniques'!T61,'Données techniques'!AB61,'Données techniques'!AJ61,'Données techniques'!AR61,'Données techniques'!AZ61,'Données techniques'!BH61,'Données techniques'!BP61,'Données techniques'!BX61))</f>
        <v/>
      </c>
      <c r="D75" t="str">
        <f>IF(ISERROR(MEDIAN('Données techniques'!D61,'Données techniques'!L61,'Données techniques'!T61,'Données techniques'!AB61,'Données techniques'!AJ61,'Données techniques'!AR61,'Données techniques'!AZ61,'Données techniques'!BH61,'Données techniques'!BP61,'Données techniques'!BX61)),"",MEDIAN('Données techniques'!D61,'Données techniques'!L61,'Données techniques'!T61,'Données techniques'!AB61,'Données techniques'!AJ61,'Données techniques'!AR61,'Données techniques'!AZ61,'Données techniques'!BH61,'Données techniques'!BP61,'Données techniques'!BX61))</f>
        <v/>
      </c>
      <c r="E75" t="str">
        <f>IF(ISERROR(AVERAGE('Données techniques'!H61,'Données techniques'!P61,'Données techniques'!X61,'Données techniques'!AF61,'Données techniques'!AN61,'Données techniques'!AV61,'Données techniques'!BD61,'Données techniques'!BL61,'Données techniques'!BT61,'Données techniques'!CB61)),"",AVERAGE('Données techniques'!H61,'Données techniques'!P61,'Données techniques'!X61,'Données techniques'!AF61,'Données techniques'!AN61,'Données techniques'!AV61,'Données techniques'!BD61,'Données techniques'!BL61,'Données techniques'!BT61,'Données techniques'!CB61))</f>
        <v/>
      </c>
      <c r="F75" t="str">
        <f>IF(ISERROR(MEDIAN('Données techniques'!H61,'Données techniques'!P61,'Données techniques'!X61,'Données techniques'!AF61,'Données techniques'!AN61,'Données techniques'!AV61,'Données techniques'!BD61,'Données techniques'!BL61,'Données techniques'!BT61,'Données techniques'!CB61)),"",MEDIAN('Données techniques'!H61,'Données techniques'!P61,'Données techniques'!X61,'Données techniques'!AF61,'Données techniques'!AN61,'Données techniques'!AV61,'Données techniques'!BD61,'Données techniques'!BL61,'Données techniques'!BT61,'Données techniques'!CB61))</f>
        <v/>
      </c>
      <c r="G75">
        <f>IF(ISERROR(MAX('Données techniques'!D61,'Données techniques'!L61,'Données techniques'!T61,'Données techniques'!AB61,'Données techniques'!AJ61,'Données techniques'!AR61,'Données techniques'!AZ61,'Données techniques'!BH61,'Données techniques'!BP61,'Données techniques'!BX61)),"",MAX('Données techniques'!D61,'Données techniques'!L61,'Données techniques'!T61,'Données techniques'!AB61,'Données techniques'!AJ61,'Données techniques'!AR61,'Données techniques'!AZ61,'Données techniques'!BH61,'Données techniques'!BP61,'Données techniques'!BX61))</f>
        <v>0</v>
      </c>
      <c r="H75" t="str">
        <f>IF(ISERROR(AVERAGE('Données techniques'!G61,'Données techniques'!O61,'Données techniques'!W61,'Données techniques'!AE61,'Données techniques'!AM61,'Données techniques'!AU61,'Données techniques'!BC61,'Données techniques'!BK61,'Données techniques'!BS61,'Données techniques'!CA61)),"",AVERAGE('Données techniques'!G61,'Données techniques'!O61,'Données techniques'!W61,'Données techniques'!AE61,'Données techniques'!AM61,'Données techniques'!AU61,'Données techniques'!BC61,'Données techniques'!BK61,'Données techniques'!BS61,'Données techniques'!CA61))</f>
        <v/>
      </c>
    </row>
    <row r="76" spans="1:8">
      <c r="A76" t="str">
        <f>IF( ISBLANK(Inventaire!$A76),"",(Inventaire!$A76))</f>
        <v/>
      </c>
      <c r="B76" s="12" t="str">
        <f>IF(ISERROR(AVERAGE('Données techniques'!C62,'Données techniques'!K62,'Données techniques'!S62,'Données techniques'!AA62,'Données techniques'!AI62,'Données techniques'!AQ62,'Données techniques'!AY62,'Données techniques'!BG62,'Données techniques'!BO62,'Données techniques'!BW62)),"",AVERAGE('Données techniques'!C62,'Données techniques'!K62,'Données techniques'!S62,'Données techniques'!AA62,'Données techniques'!AI62,'Données techniques'!AQ62,'Données techniques'!AY62,'Données techniques'!BG62,'Données techniques'!BO62,'Données techniques'!BW62))</f>
        <v/>
      </c>
      <c r="C76" t="str">
        <f>IF(ISERROR(AVERAGE('Données techniques'!D62,'Données techniques'!L62,'Données techniques'!T62,'Données techniques'!AB62,'Données techniques'!AJ62,'Données techniques'!AR62,'Données techniques'!AZ62,'Données techniques'!BH62,'Données techniques'!BP62,'Données techniques'!BX62)),"",AVERAGE('Données techniques'!D62,'Données techniques'!L62,'Données techniques'!T62,'Données techniques'!AB62,'Données techniques'!AJ62,'Données techniques'!AR62,'Données techniques'!AZ62,'Données techniques'!BH62,'Données techniques'!BP62,'Données techniques'!BX62))</f>
        <v/>
      </c>
      <c r="D76" t="str">
        <f>IF(ISERROR(MEDIAN('Données techniques'!D62,'Données techniques'!L62,'Données techniques'!T62,'Données techniques'!AB62,'Données techniques'!AJ62,'Données techniques'!AR62,'Données techniques'!AZ62,'Données techniques'!BH62,'Données techniques'!BP62,'Données techniques'!BX62)),"",MEDIAN('Données techniques'!D62,'Données techniques'!L62,'Données techniques'!T62,'Données techniques'!AB62,'Données techniques'!AJ62,'Données techniques'!AR62,'Données techniques'!AZ62,'Données techniques'!BH62,'Données techniques'!BP62,'Données techniques'!BX62))</f>
        <v/>
      </c>
      <c r="E76" t="str">
        <f>IF(ISERROR(AVERAGE('Données techniques'!H62,'Données techniques'!P62,'Données techniques'!X62,'Données techniques'!AF62,'Données techniques'!AN62,'Données techniques'!AV62,'Données techniques'!BD62,'Données techniques'!BL62,'Données techniques'!BT62,'Données techniques'!CB62)),"",AVERAGE('Données techniques'!H62,'Données techniques'!P62,'Données techniques'!X62,'Données techniques'!AF62,'Données techniques'!AN62,'Données techniques'!AV62,'Données techniques'!BD62,'Données techniques'!BL62,'Données techniques'!BT62,'Données techniques'!CB62))</f>
        <v/>
      </c>
      <c r="F76" t="str">
        <f>IF(ISERROR(MEDIAN('Données techniques'!H62,'Données techniques'!P62,'Données techniques'!X62,'Données techniques'!AF62,'Données techniques'!AN62,'Données techniques'!AV62,'Données techniques'!BD62,'Données techniques'!BL62,'Données techniques'!BT62,'Données techniques'!CB62)),"",MEDIAN('Données techniques'!H62,'Données techniques'!P62,'Données techniques'!X62,'Données techniques'!AF62,'Données techniques'!AN62,'Données techniques'!AV62,'Données techniques'!BD62,'Données techniques'!BL62,'Données techniques'!BT62,'Données techniques'!CB62))</f>
        <v/>
      </c>
      <c r="G76">
        <f>IF(ISERROR(MAX('Données techniques'!D62,'Données techniques'!L62,'Données techniques'!T62,'Données techniques'!AB62,'Données techniques'!AJ62,'Données techniques'!AR62,'Données techniques'!AZ62,'Données techniques'!BH62,'Données techniques'!BP62,'Données techniques'!BX62)),"",MAX('Données techniques'!D62,'Données techniques'!L62,'Données techniques'!T62,'Données techniques'!AB62,'Données techniques'!AJ62,'Données techniques'!AR62,'Données techniques'!AZ62,'Données techniques'!BH62,'Données techniques'!BP62,'Données techniques'!BX62))</f>
        <v>0</v>
      </c>
      <c r="H76" t="str">
        <f>IF(ISERROR(AVERAGE('Données techniques'!G62,'Données techniques'!O62,'Données techniques'!W62,'Données techniques'!AE62,'Données techniques'!AM62,'Données techniques'!AU62,'Données techniques'!BC62,'Données techniques'!BK62,'Données techniques'!BS62,'Données techniques'!CA62)),"",AVERAGE('Données techniques'!G62,'Données techniques'!O62,'Données techniques'!W62,'Données techniques'!AE62,'Données techniques'!AM62,'Données techniques'!AU62,'Données techniques'!BC62,'Données techniques'!BK62,'Données techniques'!BS62,'Données techniques'!CA62))</f>
        <v/>
      </c>
    </row>
    <row r="77" spans="1:8">
      <c r="A77" t="str">
        <f>IF( ISBLANK(Inventaire!$A77),"",(Inventaire!$A77))</f>
        <v/>
      </c>
      <c r="B77" s="12" t="str">
        <f>IF(ISERROR(AVERAGE('Données techniques'!C63,'Données techniques'!K63,'Données techniques'!S63,'Données techniques'!AA63,'Données techniques'!AI63,'Données techniques'!AQ63,'Données techniques'!AY63,'Données techniques'!BG63,'Données techniques'!BO63,'Données techniques'!BW63)),"",AVERAGE('Données techniques'!C63,'Données techniques'!K63,'Données techniques'!S63,'Données techniques'!AA63,'Données techniques'!AI63,'Données techniques'!AQ63,'Données techniques'!AY63,'Données techniques'!BG63,'Données techniques'!BO63,'Données techniques'!BW63))</f>
        <v/>
      </c>
      <c r="C77" t="str">
        <f>IF(ISERROR(AVERAGE('Données techniques'!D63,'Données techniques'!L63,'Données techniques'!T63,'Données techniques'!AB63,'Données techniques'!AJ63,'Données techniques'!AR63,'Données techniques'!AZ63,'Données techniques'!BH63,'Données techniques'!BP63,'Données techniques'!BX63)),"",AVERAGE('Données techniques'!D63,'Données techniques'!L63,'Données techniques'!T63,'Données techniques'!AB63,'Données techniques'!AJ63,'Données techniques'!AR63,'Données techniques'!AZ63,'Données techniques'!BH63,'Données techniques'!BP63,'Données techniques'!BX63))</f>
        <v/>
      </c>
      <c r="D77" t="str">
        <f>IF(ISERROR(MEDIAN('Données techniques'!D63,'Données techniques'!L63,'Données techniques'!T63,'Données techniques'!AB63,'Données techniques'!AJ63,'Données techniques'!AR63,'Données techniques'!AZ63,'Données techniques'!BH63,'Données techniques'!BP63,'Données techniques'!BX63)),"",MEDIAN('Données techniques'!D63,'Données techniques'!L63,'Données techniques'!T63,'Données techniques'!AB63,'Données techniques'!AJ63,'Données techniques'!AR63,'Données techniques'!AZ63,'Données techniques'!BH63,'Données techniques'!BP63,'Données techniques'!BX63))</f>
        <v/>
      </c>
      <c r="E77" t="str">
        <f>IF(ISERROR(AVERAGE('Données techniques'!H63,'Données techniques'!P63,'Données techniques'!X63,'Données techniques'!AF63,'Données techniques'!AN63,'Données techniques'!AV63,'Données techniques'!BD63,'Données techniques'!BL63,'Données techniques'!BT63,'Données techniques'!CB63)),"",AVERAGE('Données techniques'!H63,'Données techniques'!P63,'Données techniques'!X63,'Données techniques'!AF63,'Données techniques'!AN63,'Données techniques'!AV63,'Données techniques'!BD63,'Données techniques'!BL63,'Données techniques'!BT63,'Données techniques'!CB63))</f>
        <v/>
      </c>
      <c r="F77" t="str">
        <f>IF(ISERROR(MEDIAN('Données techniques'!H63,'Données techniques'!P63,'Données techniques'!X63,'Données techniques'!AF63,'Données techniques'!AN63,'Données techniques'!AV63,'Données techniques'!BD63,'Données techniques'!BL63,'Données techniques'!BT63,'Données techniques'!CB63)),"",MEDIAN('Données techniques'!H63,'Données techniques'!P63,'Données techniques'!X63,'Données techniques'!AF63,'Données techniques'!AN63,'Données techniques'!AV63,'Données techniques'!BD63,'Données techniques'!BL63,'Données techniques'!BT63,'Données techniques'!CB63))</f>
        <v/>
      </c>
      <c r="G77">
        <f>IF(ISERROR(MAX('Données techniques'!D63,'Données techniques'!L63,'Données techniques'!T63,'Données techniques'!AB63,'Données techniques'!AJ63,'Données techniques'!AR63,'Données techniques'!AZ63,'Données techniques'!BH63,'Données techniques'!BP63,'Données techniques'!BX63)),"",MAX('Données techniques'!D63,'Données techniques'!L63,'Données techniques'!T63,'Données techniques'!AB63,'Données techniques'!AJ63,'Données techniques'!AR63,'Données techniques'!AZ63,'Données techniques'!BH63,'Données techniques'!BP63,'Données techniques'!BX63))</f>
        <v>0</v>
      </c>
      <c r="H77" t="str">
        <f>IF(ISERROR(AVERAGE('Données techniques'!G63,'Données techniques'!O63,'Données techniques'!W63,'Données techniques'!AE63,'Données techniques'!AM63,'Données techniques'!AU63,'Données techniques'!BC63,'Données techniques'!BK63,'Données techniques'!BS63,'Données techniques'!CA63)),"",AVERAGE('Données techniques'!G63,'Données techniques'!O63,'Données techniques'!W63,'Données techniques'!AE63,'Données techniques'!AM63,'Données techniques'!AU63,'Données techniques'!BC63,'Données techniques'!BK63,'Données techniques'!BS63,'Données techniques'!CA63))</f>
        <v/>
      </c>
    </row>
    <row r="78" spans="1:8">
      <c r="A78" t="str">
        <f>IF( ISBLANK(Inventaire!$A78),"",(Inventaire!$A78))</f>
        <v/>
      </c>
      <c r="B78" s="12" t="str">
        <f>IF(ISERROR(AVERAGE('Données techniques'!C64,'Données techniques'!K64,'Données techniques'!S64,'Données techniques'!AA64,'Données techniques'!AI64,'Données techniques'!AQ64,'Données techniques'!AY64,'Données techniques'!BG64,'Données techniques'!BO64,'Données techniques'!BW64)),"",AVERAGE('Données techniques'!C64,'Données techniques'!K64,'Données techniques'!S64,'Données techniques'!AA64,'Données techniques'!AI64,'Données techniques'!AQ64,'Données techniques'!AY64,'Données techniques'!BG64,'Données techniques'!BO64,'Données techniques'!BW64))</f>
        <v/>
      </c>
      <c r="C78" t="str">
        <f>IF(ISERROR(AVERAGE('Données techniques'!D64,'Données techniques'!L64,'Données techniques'!T64,'Données techniques'!AB64,'Données techniques'!AJ64,'Données techniques'!AR64,'Données techniques'!AZ64,'Données techniques'!BH64,'Données techniques'!BP64,'Données techniques'!BX64)),"",AVERAGE('Données techniques'!D64,'Données techniques'!L64,'Données techniques'!T64,'Données techniques'!AB64,'Données techniques'!AJ64,'Données techniques'!AR64,'Données techniques'!AZ64,'Données techniques'!BH64,'Données techniques'!BP64,'Données techniques'!BX64))</f>
        <v/>
      </c>
      <c r="D78" t="str">
        <f>IF(ISERROR(MEDIAN('Données techniques'!D64,'Données techniques'!L64,'Données techniques'!T64,'Données techniques'!AB64,'Données techniques'!AJ64,'Données techniques'!AR64,'Données techniques'!AZ64,'Données techniques'!BH64,'Données techniques'!BP64,'Données techniques'!BX64)),"",MEDIAN('Données techniques'!D64,'Données techniques'!L64,'Données techniques'!T64,'Données techniques'!AB64,'Données techniques'!AJ64,'Données techniques'!AR64,'Données techniques'!AZ64,'Données techniques'!BH64,'Données techniques'!BP64,'Données techniques'!BX64))</f>
        <v/>
      </c>
      <c r="E78" t="str">
        <f>IF(ISERROR(AVERAGE('Données techniques'!H64,'Données techniques'!P64,'Données techniques'!X64,'Données techniques'!AF64,'Données techniques'!AN64,'Données techniques'!AV64,'Données techniques'!BD64,'Données techniques'!BL64,'Données techniques'!BT64,'Données techniques'!CB64)),"",AVERAGE('Données techniques'!H64,'Données techniques'!P64,'Données techniques'!X64,'Données techniques'!AF64,'Données techniques'!AN64,'Données techniques'!AV64,'Données techniques'!BD64,'Données techniques'!BL64,'Données techniques'!BT64,'Données techniques'!CB64))</f>
        <v/>
      </c>
      <c r="F78" t="str">
        <f>IF(ISERROR(MEDIAN('Données techniques'!H64,'Données techniques'!P64,'Données techniques'!X64,'Données techniques'!AF64,'Données techniques'!AN64,'Données techniques'!AV64,'Données techniques'!BD64,'Données techniques'!BL64,'Données techniques'!BT64,'Données techniques'!CB64)),"",MEDIAN('Données techniques'!H64,'Données techniques'!P64,'Données techniques'!X64,'Données techniques'!AF64,'Données techniques'!AN64,'Données techniques'!AV64,'Données techniques'!BD64,'Données techniques'!BL64,'Données techniques'!BT64,'Données techniques'!CB64))</f>
        <v/>
      </c>
      <c r="G78">
        <f>IF(ISERROR(MAX('Données techniques'!D64,'Données techniques'!L64,'Données techniques'!T64,'Données techniques'!AB64,'Données techniques'!AJ64,'Données techniques'!AR64,'Données techniques'!AZ64,'Données techniques'!BH64,'Données techniques'!BP64,'Données techniques'!BX64)),"",MAX('Données techniques'!D64,'Données techniques'!L64,'Données techniques'!T64,'Données techniques'!AB64,'Données techniques'!AJ64,'Données techniques'!AR64,'Données techniques'!AZ64,'Données techniques'!BH64,'Données techniques'!BP64,'Données techniques'!BX64))</f>
        <v>0</v>
      </c>
      <c r="H78" t="str">
        <f>IF(ISERROR(AVERAGE('Données techniques'!G64,'Données techniques'!O64,'Données techniques'!W64,'Données techniques'!AE64,'Données techniques'!AM64,'Données techniques'!AU64,'Données techniques'!BC64,'Données techniques'!BK64,'Données techniques'!BS64,'Données techniques'!CA64)),"",AVERAGE('Données techniques'!G64,'Données techniques'!O64,'Données techniques'!W64,'Données techniques'!AE64,'Données techniques'!AM64,'Données techniques'!AU64,'Données techniques'!BC64,'Données techniques'!BK64,'Données techniques'!BS64,'Données techniques'!CA64))</f>
        <v/>
      </c>
    </row>
    <row r="79" spans="1:8">
      <c r="A79" t="str">
        <f>IF( ISBLANK(Inventaire!$A79),"",(Inventaire!$A79))</f>
        <v/>
      </c>
      <c r="B79" s="12" t="str">
        <f>IF(ISERROR(AVERAGE('Données techniques'!C65,'Données techniques'!K65,'Données techniques'!S65,'Données techniques'!AA65,'Données techniques'!AI65,'Données techniques'!AQ65,'Données techniques'!AY65,'Données techniques'!BG65,'Données techniques'!BO65,'Données techniques'!BW65)),"",AVERAGE('Données techniques'!C65,'Données techniques'!K65,'Données techniques'!S65,'Données techniques'!AA65,'Données techniques'!AI65,'Données techniques'!AQ65,'Données techniques'!AY65,'Données techniques'!BG65,'Données techniques'!BO65,'Données techniques'!BW65))</f>
        <v/>
      </c>
      <c r="C79" t="str">
        <f>IF(ISERROR(AVERAGE('Données techniques'!D65,'Données techniques'!L65,'Données techniques'!T65,'Données techniques'!AB65,'Données techniques'!AJ65,'Données techniques'!AR65,'Données techniques'!AZ65,'Données techniques'!BH65,'Données techniques'!BP65,'Données techniques'!BX65)),"",AVERAGE('Données techniques'!D65,'Données techniques'!L65,'Données techniques'!T65,'Données techniques'!AB65,'Données techniques'!AJ65,'Données techniques'!AR65,'Données techniques'!AZ65,'Données techniques'!BH65,'Données techniques'!BP65,'Données techniques'!BX65))</f>
        <v/>
      </c>
      <c r="D79" t="str">
        <f>IF(ISERROR(MEDIAN('Données techniques'!D65,'Données techniques'!L65,'Données techniques'!T65,'Données techniques'!AB65,'Données techniques'!AJ65,'Données techniques'!AR65,'Données techniques'!AZ65,'Données techniques'!BH65,'Données techniques'!BP65,'Données techniques'!BX65)),"",MEDIAN('Données techniques'!D65,'Données techniques'!L65,'Données techniques'!T65,'Données techniques'!AB65,'Données techniques'!AJ65,'Données techniques'!AR65,'Données techniques'!AZ65,'Données techniques'!BH65,'Données techniques'!BP65,'Données techniques'!BX65))</f>
        <v/>
      </c>
      <c r="E79" t="str">
        <f>IF(ISERROR(AVERAGE('Données techniques'!H65,'Données techniques'!P65,'Données techniques'!X65,'Données techniques'!AF65,'Données techniques'!AN65,'Données techniques'!AV65,'Données techniques'!BD65,'Données techniques'!BL65,'Données techniques'!BT65,'Données techniques'!CB65)),"",AVERAGE('Données techniques'!H65,'Données techniques'!P65,'Données techniques'!X65,'Données techniques'!AF65,'Données techniques'!AN65,'Données techniques'!AV65,'Données techniques'!BD65,'Données techniques'!BL65,'Données techniques'!BT65,'Données techniques'!CB65))</f>
        <v/>
      </c>
      <c r="F79" t="str">
        <f>IF(ISERROR(MEDIAN('Données techniques'!H65,'Données techniques'!P65,'Données techniques'!X65,'Données techniques'!AF65,'Données techniques'!AN65,'Données techniques'!AV65,'Données techniques'!BD65,'Données techniques'!BL65,'Données techniques'!BT65,'Données techniques'!CB65)),"",MEDIAN('Données techniques'!H65,'Données techniques'!P65,'Données techniques'!X65,'Données techniques'!AF65,'Données techniques'!AN65,'Données techniques'!AV65,'Données techniques'!BD65,'Données techniques'!BL65,'Données techniques'!BT65,'Données techniques'!CB65))</f>
        <v/>
      </c>
      <c r="G79">
        <f>IF(ISERROR(MAX('Données techniques'!D65,'Données techniques'!L65,'Données techniques'!T65,'Données techniques'!AB65,'Données techniques'!AJ65,'Données techniques'!AR65,'Données techniques'!AZ65,'Données techniques'!BH65,'Données techniques'!BP65,'Données techniques'!BX65)),"",MAX('Données techniques'!D65,'Données techniques'!L65,'Données techniques'!T65,'Données techniques'!AB65,'Données techniques'!AJ65,'Données techniques'!AR65,'Données techniques'!AZ65,'Données techniques'!BH65,'Données techniques'!BP65,'Données techniques'!BX65))</f>
        <v>0</v>
      </c>
      <c r="H79" t="str">
        <f>IF(ISERROR(AVERAGE('Données techniques'!G65,'Données techniques'!O65,'Données techniques'!W65,'Données techniques'!AE65,'Données techniques'!AM65,'Données techniques'!AU65,'Données techniques'!BC65,'Données techniques'!BK65,'Données techniques'!BS65,'Données techniques'!CA65)),"",AVERAGE('Données techniques'!G65,'Données techniques'!O65,'Données techniques'!W65,'Données techniques'!AE65,'Données techniques'!AM65,'Données techniques'!AU65,'Données techniques'!BC65,'Données techniques'!BK65,'Données techniques'!BS65,'Données techniques'!CA65))</f>
        <v/>
      </c>
    </row>
    <row r="80" spans="1:8">
      <c r="A80" t="str">
        <f>IF( ISBLANK(Inventaire!$A80),"",(Inventaire!$A80))</f>
        <v/>
      </c>
      <c r="B80" s="12" t="str">
        <f>IF(ISERROR(AVERAGE('Données techniques'!C66,'Données techniques'!K66,'Données techniques'!S66,'Données techniques'!AA66,'Données techniques'!AI66,'Données techniques'!AQ66,'Données techniques'!AY66,'Données techniques'!BG66,'Données techniques'!BO66,'Données techniques'!BW66)),"",AVERAGE('Données techniques'!C66,'Données techniques'!K66,'Données techniques'!S66,'Données techniques'!AA66,'Données techniques'!AI66,'Données techniques'!AQ66,'Données techniques'!AY66,'Données techniques'!BG66,'Données techniques'!BO66,'Données techniques'!BW66))</f>
        <v/>
      </c>
      <c r="C80" t="str">
        <f>IF(ISERROR(AVERAGE('Données techniques'!D66,'Données techniques'!L66,'Données techniques'!T66,'Données techniques'!AB66,'Données techniques'!AJ66,'Données techniques'!AR66,'Données techniques'!AZ66,'Données techniques'!BH66,'Données techniques'!BP66,'Données techniques'!BX66)),"",AVERAGE('Données techniques'!D66,'Données techniques'!L66,'Données techniques'!T66,'Données techniques'!AB66,'Données techniques'!AJ66,'Données techniques'!AR66,'Données techniques'!AZ66,'Données techniques'!BH66,'Données techniques'!BP66,'Données techniques'!BX66))</f>
        <v/>
      </c>
      <c r="D80" t="str">
        <f>IF(ISERROR(MEDIAN('Données techniques'!D66,'Données techniques'!L66,'Données techniques'!T66,'Données techniques'!AB66,'Données techniques'!AJ66,'Données techniques'!AR66,'Données techniques'!AZ66,'Données techniques'!BH66,'Données techniques'!BP66,'Données techniques'!BX66)),"",MEDIAN('Données techniques'!D66,'Données techniques'!L66,'Données techniques'!T66,'Données techniques'!AB66,'Données techniques'!AJ66,'Données techniques'!AR66,'Données techniques'!AZ66,'Données techniques'!BH66,'Données techniques'!BP66,'Données techniques'!BX66))</f>
        <v/>
      </c>
      <c r="E80" t="str">
        <f>IF(ISERROR(AVERAGE('Données techniques'!H66,'Données techniques'!P66,'Données techniques'!X66,'Données techniques'!AF66,'Données techniques'!AN66,'Données techniques'!AV66,'Données techniques'!BD66,'Données techniques'!BL66,'Données techniques'!BT66,'Données techniques'!CB66)),"",AVERAGE('Données techniques'!H66,'Données techniques'!P66,'Données techniques'!X66,'Données techniques'!AF66,'Données techniques'!AN66,'Données techniques'!AV66,'Données techniques'!BD66,'Données techniques'!BL66,'Données techniques'!BT66,'Données techniques'!CB66))</f>
        <v/>
      </c>
      <c r="F80" t="str">
        <f>IF(ISERROR(MEDIAN('Données techniques'!H66,'Données techniques'!P66,'Données techniques'!X66,'Données techniques'!AF66,'Données techniques'!AN66,'Données techniques'!AV66,'Données techniques'!BD66,'Données techniques'!BL66,'Données techniques'!BT66,'Données techniques'!CB66)),"",MEDIAN('Données techniques'!H66,'Données techniques'!P66,'Données techniques'!X66,'Données techniques'!AF66,'Données techniques'!AN66,'Données techniques'!AV66,'Données techniques'!BD66,'Données techniques'!BL66,'Données techniques'!BT66,'Données techniques'!CB66))</f>
        <v/>
      </c>
      <c r="G80">
        <f>IF(ISERROR(MAX('Données techniques'!D66,'Données techniques'!L66,'Données techniques'!T66,'Données techniques'!AB66,'Données techniques'!AJ66,'Données techniques'!AR66,'Données techniques'!AZ66,'Données techniques'!BH66,'Données techniques'!BP66,'Données techniques'!BX66)),"",MAX('Données techniques'!D66,'Données techniques'!L66,'Données techniques'!T66,'Données techniques'!AB66,'Données techniques'!AJ66,'Données techniques'!AR66,'Données techniques'!AZ66,'Données techniques'!BH66,'Données techniques'!BP66,'Données techniques'!BX66))</f>
        <v>0</v>
      </c>
      <c r="H80" t="str">
        <f>IF(ISERROR(AVERAGE('Données techniques'!G66,'Données techniques'!O66,'Données techniques'!W66,'Données techniques'!AE66,'Données techniques'!AM66,'Données techniques'!AU66,'Données techniques'!BC66,'Données techniques'!BK66,'Données techniques'!BS66,'Données techniques'!CA66)),"",AVERAGE('Données techniques'!G66,'Données techniques'!O66,'Données techniques'!W66,'Données techniques'!AE66,'Données techniques'!AM66,'Données techniques'!AU66,'Données techniques'!BC66,'Données techniques'!BK66,'Données techniques'!BS66,'Données techniques'!CA66))</f>
        <v/>
      </c>
    </row>
    <row r="81" spans="1:8">
      <c r="A81" t="str">
        <f>IF( ISBLANK(Inventaire!$A81),"",(Inventaire!$A81))</f>
        <v/>
      </c>
      <c r="B81" s="12" t="str">
        <f>IF(ISERROR(AVERAGE('Données techniques'!C67,'Données techniques'!K67,'Données techniques'!S67,'Données techniques'!AA67,'Données techniques'!AI67,'Données techniques'!AQ67,'Données techniques'!AY67,'Données techniques'!BG67,'Données techniques'!BO67,'Données techniques'!BW67)),"",AVERAGE('Données techniques'!C67,'Données techniques'!K67,'Données techniques'!S67,'Données techniques'!AA67,'Données techniques'!AI67,'Données techniques'!AQ67,'Données techniques'!AY67,'Données techniques'!BG67,'Données techniques'!BO67,'Données techniques'!BW67))</f>
        <v/>
      </c>
      <c r="C81" t="str">
        <f>IF(ISERROR(AVERAGE('Données techniques'!D67,'Données techniques'!L67,'Données techniques'!T67,'Données techniques'!AB67,'Données techniques'!AJ67,'Données techniques'!AR67,'Données techniques'!AZ67,'Données techniques'!BH67,'Données techniques'!BP67,'Données techniques'!BX67)),"",AVERAGE('Données techniques'!D67,'Données techniques'!L67,'Données techniques'!T67,'Données techniques'!AB67,'Données techniques'!AJ67,'Données techniques'!AR67,'Données techniques'!AZ67,'Données techniques'!BH67,'Données techniques'!BP67,'Données techniques'!BX67))</f>
        <v/>
      </c>
      <c r="D81" t="str">
        <f>IF(ISERROR(MEDIAN('Données techniques'!D67,'Données techniques'!L67,'Données techniques'!T67,'Données techniques'!AB67,'Données techniques'!AJ67,'Données techniques'!AR67,'Données techniques'!AZ67,'Données techniques'!BH67,'Données techniques'!BP67,'Données techniques'!BX67)),"",MEDIAN('Données techniques'!D67,'Données techniques'!L67,'Données techniques'!T67,'Données techniques'!AB67,'Données techniques'!AJ67,'Données techniques'!AR67,'Données techniques'!AZ67,'Données techniques'!BH67,'Données techniques'!BP67,'Données techniques'!BX67))</f>
        <v/>
      </c>
      <c r="E81" t="str">
        <f>IF(ISERROR(AVERAGE('Données techniques'!H67,'Données techniques'!P67,'Données techniques'!X67,'Données techniques'!AF67,'Données techniques'!AN67,'Données techniques'!AV67,'Données techniques'!BD67,'Données techniques'!BL67,'Données techniques'!BT67,'Données techniques'!CB67)),"",AVERAGE('Données techniques'!H67,'Données techniques'!P67,'Données techniques'!X67,'Données techniques'!AF67,'Données techniques'!AN67,'Données techniques'!AV67,'Données techniques'!BD67,'Données techniques'!BL67,'Données techniques'!BT67,'Données techniques'!CB67))</f>
        <v/>
      </c>
      <c r="F81" t="str">
        <f>IF(ISERROR(MEDIAN('Données techniques'!H67,'Données techniques'!P67,'Données techniques'!X67,'Données techniques'!AF67,'Données techniques'!AN67,'Données techniques'!AV67,'Données techniques'!BD67,'Données techniques'!BL67,'Données techniques'!BT67,'Données techniques'!CB67)),"",MEDIAN('Données techniques'!H67,'Données techniques'!P67,'Données techniques'!X67,'Données techniques'!AF67,'Données techniques'!AN67,'Données techniques'!AV67,'Données techniques'!BD67,'Données techniques'!BL67,'Données techniques'!BT67,'Données techniques'!CB67))</f>
        <v/>
      </c>
      <c r="G81">
        <f>IF(ISERROR(MAX('Données techniques'!D67,'Données techniques'!L67,'Données techniques'!T67,'Données techniques'!AB67,'Données techniques'!AJ67,'Données techniques'!AR67,'Données techniques'!AZ67,'Données techniques'!BH67,'Données techniques'!BP67,'Données techniques'!BX67)),"",MAX('Données techniques'!D67,'Données techniques'!L67,'Données techniques'!T67,'Données techniques'!AB67,'Données techniques'!AJ67,'Données techniques'!AR67,'Données techniques'!AZ67,'Données techniques'!BH67,'Données techniques'!BP67,'Données techniques'!BX67))</f>
        <v>0</v>
      </c>
      <c r="H81" t="str">
        <f>IF(ISERROR(AVERAGE('Données techniques'!G67,'Données techniques'!O67,'Données techniques'!W67,'Données techniques'!AE67,'Données techniques'!AM67,'Données techniques'!AU67,'Données techniques'!BC67,'Données techniques'!BK67,'Données techniques'!BS67,'Données techniques'!CA67)),"",AVERAGE('Données techniques'!G67,'Données techniques'!O67,'Données techniques'!W67,'Données techniques'!AE67,'Données techniques'!AM67,'Données techniques'!AU67,'Données techniques'!BC67,'Données techniques'!BK67,'Données techniques'!BS67,'Données techniques'!CA67))</f>
        <v/>
      </c>
    </row>
    <row r="82" spans="1:8">
      <c r="A82" t="str">
        <f>IF( ISBLANK(Inventaire!$A82),"",(Inventaire!$A82))</f>
        <v/>
      </c>
      <c r="B82" s="12" t="str">
        <f>IF(ISERROR(AVERAGE('Données techniques'!C68,'Données techniques'!K68,'Données techniques'!S68,'Données techniques'!AA68,'Données techniques'!AI68,'Données techniques'!AQ68,'Données techniques'!AY68,'Données techniques'!BG68,'Données techniques'!BO68,'Données techniques'!BW68)),"",AVERAGE('Données techniques'!C68,'Données techniques'!K68,'Données techniques'!S68,'Données techniques'!AA68,'Données techniques'!AI68,'Données techniques'!AQ68,'Données techniques'!AY68,'Données techniques'!BG68,'Données techniques'!BO68,'Données techniques'!BW68))</f>
        <v/>
      </c>
      <c r="C82" t="str">
        <f>IF(ISERROR(AVERAGE('Données techniques'!D68,'Données techniques'!L68,'Données techniques'!T68,'Données techniques'!AB68,'Données techniques'!AJ68,'Données techniques'!AR68,'Données techniques'!AZ68,'Données techniques'!BH68,'Données techniques'!BP68,'Données techniques'!BX68)),"",AVERAGE('Données techniques'!D68,'Données techniques'!L68,'Données techniques'!T68,'Données techniques'!AB68,'Données techniques'!AJ68,'Données techniques'!AR68,'Données techniques'!AZ68,'Données techniques'!BH68,'Données techniques'!BP68,'Données techniques'!BX68))</f>
        <v/>
      </c>
      <c r="D82" t="str">
        <f>IF(ISERROR(MEDIAN('Données techniques'!D68,'Données techniques'!L68,'Données techniques'!T68,'Données techniques'!AB68,'Données techniques'!AJ68,'Données techniques'!AR68,'Données techniques'!AZ68,'Données techniques'!BH68,'Données techniques'!BP68,'Données techniques'!BX68)),"",MEDIAN('Données techniques'!D68,'Données techniques'!L68,'Données techniques'!T68,'Données techniques'!AB68,'Données techniques'!AJ68,'Données techniques'!AR68,'Données techniques'!AZ68,'Données techniques'!BH68,'Données techniques'!BP68,'Données techniques'!BX68))</f>
        <v/>
      </c>
      <c r="E82" t="str">
        <f>IF(ISERROR(AVERAGE('Données techniques'!H68,'Données techniques'!P68,'Données techniques'!X68,'Données techniques'!AF68,'Données techniques'!AN68,'Données techniques'!AV68,'Données techniques'!BD68,'Données techniques'!BL68,'Données techniques'!BT68,'Données techniques'!CB68)),"",AVERAGE('Données techniques'!H68,'Données techniques'!P68,'Données techniques'!X68,'Données techniques'!AF68,'Données techniques'!AN68,'Données techniques'!AV68,'Données techniques'!BD68,'Données techniques'!BL68,'Données techniques'!BT68,'Données techniques'!CB68))</f>
        <v/>
      </c>
      <c r="F82" t="str">
        <f>IF(ISERROR(MEDIAN('Données techniques'!H68,'Données techniques'!P68,'Données techniques'!X68,'Données techniques'!AF68,'Données techniques'!AN68,'Données techniques'!AV68,'Données techniques'!BD68,'Données techniques'!BL68,'Données techniques'!BT68,'Données techniques'!CB68)),"",MEDIAN('Données techniques'!H68,'Données techniques'!P68,'Données techniques'!X68,'Données techniques'!AF68,'Données techniques'!AN68,'Données techniques'!AV68,'Données techniques'!BD68,'Données techniques'!BL68,'Données techniques'!BT68,'Données techniques'!CB68))</f>
        <v/>
      </c>
      <c r="G82">
        <f>IF(ISERROR(MAX('Données techniques'!D68,'Données techniques'!L68,'Données techniques'!T68,'Données techniques'!AB68,'Données techniques'!AJ68,'Données techniques'!AR68,'Données techniques'!AZ68,'Données techniques'!BH68,'Données techniques'!BP68,'Données techniques'!BX68)),"",MAX('Données techniques'!D68,'Données techniques'!L68,'Données techniques'!T68,'Données techniques'!AB68,'Données techniques'!AJ68,'Données techniques'!AR68,'Données techniques'!AZ68,'Données techniques'!BH68,'Données techniques'!BP68,'Données techniques'!BX68))</f>
        <v>0</v>
      </c>
      <c r="H82" t="str">
        <f>IF(ISERROR(AVERAGE('Données techniques'!G68,'Données techniques'!O68,'Données techniques'!W68,'Données techniques'!AE68,'Données techniques'!AM68,'Données techniques'!AU68,'Données techniques'!BC68,'Données techniques'!BK68,'Données techniques'!BS68,'Données techniques'!CA68)),"",AVERAGE('Données techniques'!G68,'Données techniques'!O68,'Données techniques'!W68,'Données techniques'!AE68,'Données techniques'!AM68,'Données techniques'!AU68,'Données techniques'!BC68,'Données techniques'!BK68,'Données techniques'!BS68,'Données techniques'!CA68))</f>
        <v/>
      </c>
    </row>
    <row r="83" spans="1:8">
      <c r="A83" t="str">
        <f>IF( ISBLANK(Inventaire!$A83),"",(Inventaire!$A83))</f>
        <v/>
      </c>
      <c r="B83" s="12" t="str">
        <f>IF(ISERROR(AVERAGE('Données techniques'!C69,'Données techniques'!K69,'Données techniques'!S69,'Données techniques'!AA69,'Données techniques'!AI69,'Données techniques'!AQ69,'Données techniques'!AY69,'Données techniques'!BG69,'Données techniques'!BO69,'Données techniques'!BW69)),"",AVERAGE('Données techniques'!C69,'Données techniques'!K69,'Données techniques'!S69,'Données techniques'!AA69,'Données techniques'!AI69,'Données techniques'!AQ69,'Données techniques'!AY69,'Données techniques'!BG69,'Données techniques'!BO69,'Données techniques'!BW69))</f>
        <v/>
      </c>
      <c r="C83" t="str">
        <f>IF(ISERROR(AVERAGE('Données techniques'!D69,'Données techniques'!L69,'Données techniques'!T69,'Données techniques'!AB69,'Données techniques'!AJ69,'Données techniques'!AR69,'Données techniques'!AZ69,'Données techniques'!BH69,'Données techniques'!BP69,'Données techniques'!BX69)),"",AVERAGE('Données techniques'!D69,'Données techniques'!L69,'Données techniques'!T69,'Données techniques'!AB69,'Données techniques'!AJ69,'Données techniques'!AR69,'Données techniques'!AZ69,'Données techniques'!BH69,'Données techniques'!BP69,'Données techniques'!BX69))</f>
        <v/>
      </c>
      <c r="D83" t="str">
        <f>IF(ISERROR(MEDIAN('Données techniques'!D69,'Données techniques'!L69,'Données techniques'!T69,'Données techniques'!AB69,'Données techniques'!AJ69,'Données techniques'!AR69,'Données techniques'!AZ69,'Données techniques'!BH69,'Données techniques'!BP69,'Données techniques'!BX69)),"",MEDIAN('Données techniques'!D69,'Données techniques'!L69,'Données techniques'!T69,'Données techniques'!AB69,'Données techniques'!AJ69,'Données techniques'!AR69,'Données techniques'!AZ69,'Données techniques'!BH69,'Données techniques'!BP69,'Données techniques'!BX69))</f>
        <v/>
      </c>
      <c r="E83" t="str">
        <f>IF(ISERROR(AVERAGE('Données techniques'!H69,'Données techniques'!P69,'Données techniques'!X69,'Données techniques'!AF69,'Données techniques'!AN69,'Données techniques'!AV69,'Données techniques'!BD69,'Données techniques'!BL69,'Données techniques'!BT69,'Données techniques'!CB69)),"",AVERAGE('Données techniques'!H69,'Données techniques'!P69,'Données techniques'!X69,'Données techniques'!AF69,'Données techniques'!AN69,'Données techniques'!AV69,'Données techniques'!BD69,'Données techniques'!BL69,'Données techniques'!BT69,'Données techniques'!CB69))</f>
        <v/>
      </c>
      <c r="F83" t="str">
        <f>IF(ISERROR(MEDIAN('Données techniques'!H69,'Données techniques'!P69,'Données techniques'!X69,'Données techniques'!AF69,'Données techniques'!AN69,'Données techniques'!AV69,'Données techniques'!BD69,'Données techniques'!BL69,'Données techniques'!BT69,'Données techniques'!CB69)),"",MEDIAN('Données techniques'!H69,'Données techniques'!P69,'Données techniques'!X69,'Données techniques'!AF69,'Données techniques'!AN69,'Données techniques'!AV69,'Données techniques'!BD69,'Données techniques'!BL69,'Données techniques'!BT69,'Données techniques'!CB69))</f>
        <v/>
      </c>
      <c r="G83">
        <f>IF(ISERROR(MAX('Données techniques'!D69,'Données techniques'!L69,'Données techniques'!T69,'Données techniques'!AB69,'Données techniques'!AJ69,'Données techniques'!AR69,'Données techniques'!AZ69,'Données techniques'!BH69,'Données techniques'!BP69,'Données techniques'!BX69)),"",MAX('Données techniques'!D69,'Données techniques'!L69,'Données techniques'!T69,'Données techniques'!AB69,'Données techniques'!AJ69,'Données techniques'!AR69,'Données techniques'!AZ69,'Données techniques'!BH69,'Données techniques'!BP69,'Données techniques'!BX69))</f>
        <v>0</v>
      </c>
      <c r="H83" t="str">
        <f>IF(ISERROR(AVERAGE('Données techniques'!G69,'Données techniques'!O69,'Données techniques'!W69,'Données techniques'!AE69,'Données techniques'!AM69,'Données techniques'!AU69,'Données techniques'!BC69,'Données techniques'!BK69,'Données techniques'!BS69,'Données techniques'!CA69)),"",AVERAGE('Données techniques'!G69,'Données techniques'!O69,'Données techniques'!W69,'Données techniques'!AE69,'Données techniques'!AM69,'Données techniques'!AU69,'Données techniques'!BC69,'Données techniques'!BK69,'Données techniques'!BS69,'Données techniques'!CA69))</f>
        <v/>
      </c>
    </row>
    <row r="84" spans="1:8">
      <c r="A84" t="str">
        <f>IF( ISBLANK(Inventaire!$A84),"",(Inventaire!$A84))</f>
        <v/>
      </c>
      <c r="B84" s="12" t="str">
        <f>IF(ISERROR(AVERAGE('Données techniques'!C70,'Données techniques'!K70,'Données techniques'!S70,'Données techniques'!AA70,'Données techniques'!AI70,'Données techniques'!AQ70,'Données techniques'!AY70,'Données techniques'!BG70,'Données techniques'!BO70,'Données techniques'!BW70)),"",AVERAGE('Données techniques'!C70,'Données techniques'!K70,'Données techniques'!S70,'Données techniques'!AA70,'Données techniques'!AI70,'Données techniques'!AQ70,'Données techniques'!AY70,'Données techniques'!BG70,'Données techniques'!BO70,'Données techniques'!BW70))</f>
        <v/>
      </c>
      <c r="C84" t="str">
        <f>IF(ISERROR(AVERAGE('Données techniques'!D70,'Données techniques'!L70,'Données techniques'!T70,'Données techniques'!AB70,'Données techniques'!AJ70,'Données techniques'!AR70,'Données techniques'!AZ70,'Données techniques'!BH70,'Données techniques'!BP70,'Données techniques'!BX70)),"",AVERAGE('Données techniques'!D70,'Données techniques'!L70,'Données techniques'!T70,'Données techniques'!AB70,'Données techniques'!AJ70,'Données techniques'!AR70,'Données techniques'!AZ70,'Données techniques'!BH70,'Données techniques'!BP70,'Données techniques'!BX70))</f>
        <v/>
      </c>
      <c r="D84" t="str">
        <f>IF(ISERROR(MEDIAN('Données techniques'!D70,'Données techniques'!L70,'Données techniques'!T70,'Données techniques'!AB70,'Données techniques'!AJ70,'Données techniques'!AR70,'Données techniques'!AZ70,'Données techniques'!BH70,'Données techniques'!BP70,'Données techniques'!BX70)),"",MEDIAN('Données techniques'!D70,'Données techniques'!L70,'Données techniques'!T70,'Données techniques'!AB70,'Données techniques'!AJ70,'Données techniques'!AR70,'Données techniques'!AZ70,'Données techniques'!BH70,'Données techniques'!BP70,'Données techniques'!BX70))</f>
        <v/>
      </c>
      <c r="E84" t="str">
        <f>IF(ISERROR(AVERAGE('Données techniques'!H70,'Données techniques'!P70,'Données techniques'!X70,'Données techniques'!AF70,'Données techniques'!AN70,'Données techniques'!AV70,'Données techniques'!BD70,'Données techniques'!BL70,'Données techniques'!BT70,'Données techniques'!CB70)),"",AVERAGE('Données techniques'!H70,'Données techniques'!P70,'Données techniques'!X70,'Données techniques'!AF70,'Données techniques'!AN70,'Données techniques'!AV70,'Données techniques'!BD70,'Données techniques'!BL70,'Données techniques'!BT70,'Données techniques'!CB70))</f>
        <v/>
      </c>
      <c r="F84" t="str">
        <f>IF(ISERROR(MEDIAN('Données techniques'!H70,'Données techniques'!P70,'Données techniques'!X70,'Données techniques'!AF70,'Données techniques'!AN70,'Données techniques'!AV70,'Données techniques'!BD70,'Données techniques'!BL70,'Données techniques'!BT70,'Données techniques'!CB70)),"",MEDIAN('Données techniques'!H70,'Données techniques'!P70,'Données techniques'!X70,'Données techniques'!AF70,'Données techniques'!AN70,'Données techniques'!AV70,'Données techniques'!BD70,'Données techniques'!BL70,'Données techniques'!BT70,'Données techniques'!CB70))</f>
        <v/>
      </c>
      <c r="G84">
        <f>IF(ISERROR(MAX('Données techniques'!D70,'Données techniques'!L70,'Données techniques'!T70,'Données techniques'!AB70,'Données techniques'!AJ70,'Données techniques'!AR70,'Données techniques'!AZ70,'Données techniques'!BH70,'Données techniques'!BP70,'Données techniques'!BX70)),"",MAX('Données techniques'!D70,'Données techniques'!L70,'Données techniques'!T70,'Données techniques'!AB70,'Données techniques'!AJ70,'Données techniques'!AR70,'Données techniques'!AZ70,'Données techniques'!BH70,'Données techniques'!BP70,'Données techniques'!BX70))</f>
        <v>0</v>
      </c>
      <c r="H84" t="str">
        <f>IF(ISERROR(AVERAGE('Données techniques'!G70,'Données techniques'!O70,'Données techniques'!W70,'Données techniques'!AE70,'Données techniques'!AM70,'Données techniques'!AU70,'Données techniques'!BC70,'Données techniques'!BK70,'Données techniques'!BS70,'Données techniques'!CA70)),"",AVERAGE('Données techniques'!G70,'Données techniques'!O70,'Données techniques'!W70,'Données techniques'!AE70,'Données techniques'!AM70,'Données techniques'!AU70,'Données techniques'!BC70,'Données techniques'!BK70,'Données techniques'!BS70,'Données techniques'!CA70))</f>
        <v/>
      </c>
    </row>
    <row r="85" spans="1:8">
      <c r="A85" t="str">
        <f>IF( ISBLANK(Inventaire!$A85),"",(Inventaire!$A85))</f>
        <v/>
      </c>
      <c r="B85" s="12" t="str">
        <f>IF(ISERROR(AVERAGE('Données techniques'!C71,'Données techniques'!K71,'Données techniques'!S71,'Données techniques'!AA71,'Données techniques'!AI71,'Données techniques'!AQ71,'Données techniques'!AY71,'Données techniques'!BG71,'Données techniques'!BO71,'Données techniques'!BW71)),"",AVERAGE('Données techniques'!C71,'Données techniques'!K71,'Données techniques'!S71,'Données techniques'!AA71,'Données techniques'!AI71,'Données techniques'!AQ71,'Données techniques'!AY71,'Données techniques'!BG71,'Données techniques'!BO71,'Données techniques'!BW71))</f>
        <v/>
      </c>
      <c r="C85" t="str">
        <f>IF(ISERROR(AVERAGE('Données techniques'!D71,'Données techniques'!L71,'Données techniques'!T71,'Données techniques'!AB71,'Données techniques'!AJ71,'Données techniques'!AR71,'Données techniques'!AZ71,'Données techniques'!BH71,'Données techniques'!BP71,'Données techniques'!BX71)),"",AVERAGE('Données techniques'!D71,'Données techniques'!L71,'Données techniques'!T71,'Données techniques'!AB71,'Données techniques'!AJ71,'Données techniques'!AR71,'Données techniques'!AZ71,'Données techniques'!BH71,'Données techniques'!BP71,'Données techniques'!BX71))</f>
        <v/>
      </c>
      <c r="D85" t="str">
        <f>IF(ISERROR(MEDIAN('Données techniques'!D71,'Données techniques'!L71,'Données techniques'!T71,'Données techniques'!AB71,'Données techniques'!AJ71,'Données techniques'!AR71,'Données techniques'!AZ71,'Données techniques'!BH71,'Données techniques'!BP71,'Données techniques'!BX71)),"",MEDIAN('Données techniques'!D71,'Données techniques'!L71,'Données techniques'!T71,'Données techniques'!AB71,'Données techniques'!AJ71,'Données techniques'!AR71,'Données techniques'!AZ71,'Données techniques'!BH71,'Données techniques'!BP71,'Données techniques'!BX71))</f>
        <v/>
      </c>
      <c r="E85" t="str">
        <f>IF(ISERROR(AVERAGE('Données techniques'!H71,'Données techniques'!P71,'Données techniques'!X71,'Données techniques'!AF71,'Données techniques'!AN71,'Données techniques'!AV71,'Données techniques'!BD71,'Données techniques'!BL71,'Données techniques'!BT71,'Données techniques'!CB71)),"",AVERAGE('Données techniques'!H71,'Données techniques'!P71,'Données techniques'!X71,'Données techniques'!AF71,'Données techniques'!AN71,'Données techniques'!AV71,'Données techniques'!BD71,'Données techniques'!BL71,'Données techniques'!BT71,'Données techniques'!CB71))</f>
        <v/>
      </c>
      <c r="F85" t="str">
        <f>IF(ISERROR(MEDIAN('Données techniques'!H71,'Données techniques'!P71,'Données techniques'!X71,'Données techniques'!AF71,'Données techniques'!AN71,'Données techniques'!AV71,'Données techniques'!BD71,'Données techniques'!BL71,'Données techniques'!BT71,'Données techniques'!CB71)),"",MEDIAN('Données techniques'!H71,'Données techniques'!P71,'Données techniques'!X71,'Données techniques'!AF71,'Données techniques'!AN71,'Données techniques'!AV71,'Données techniques'!BD71,'Données techniques'!BL71,'Données techniques'!BT71,'Données techniques'!CB71))</f>
        <v/>
      </c>
      <c r="G85">
        <f>IF(ISERROR(MAX('Données techniques'!D71,'Données techniques'!L71,'Données techniques'!T71,'Données techniques'!AB71,'Données techniques'!AJ71,'Données techniques'!AR71,'Données techniques'!AZ71,'Données techniques'!BH71,'Données techniques'!BP71,'Données techniques'!BX71)),"",MAX('Données techniques'!D71,'Données techniques'!L71,'Données techniques'!T71,'Données techniques'!AB71,'Données techniques'!AJ71,'Données techniques'!AR71,'Données techniques'!AZ71,'Données techniques'!BH71,'Données techniques'!BP71,'Données techniques'!BX71))</f>
        <v>0</v>
      </c>
      <c r="H85" t="str">
        <f>IF(ISERROR(AVERAGE('Données techniques'!G71,'Données techniques'!O71,'Données techniques'!W71,'Données techniques'!AE71,'Données techniques'!AM71,'Données techniques'!AU71,'Données techniques'!BC71,'Données techniques'!BK71,'Données techniques'!BS71,'Données techniques'!CA71)),"",AVERAGE('Données techniques'!G71,'Données techniques'!O71,'Données techniques'!W71,'Données techniques'!AE71,'Données techniques'!AM71,'Données techniques'!AU71,'Données techniques'!BC71,'Données techniques'!BK71,'Données techniques'!BS71,'Données techniques'!CA71))</f>
        <v/>
      </c>
    </row>
    <row r="86" spans="1:8">
      <c r="A86" t="str">
        <f>IF( ISBLANK(Inventaire!$A86),"",(Inventaire!$A86))</f>
        <v/>
      </c>
      <c r="B86" s="12" t="str">
        <f>IF(ISERROR(AVERAGE('Données techniques'!C72,'Données techniques'!K72,'Données techniques'!S72,'Données techniques'!AA72,'Données techniques'!AI72,'Données techniques'!AQ72,'Données techniques'!AY72,'Données techniques'!BG72,'Données techniques'!BO72,'Données techniques'!BW72)),"",AVERAGE('Données techniques'!C72,'Données techniques'!K72,'Données techniques'!S72,'Données techniques'!AA72,'Données techniques'!AI72,'Données techniques'!AQ72,'Données techniques'!AY72,'Données techniques'!BG72,'Données techniques'!BO72,'Données techniques'!BW72))</f>
        <v/>
      </c>
      <c r="C86" t="str">
        <f>IF(ISERROR(AVERAGE('Données techniques'!D72,'Données techniques'!L72,'Données techniques'!T72,'Données techniques'!AB72,'Données techniques'!AJ72,'Données techniques'!AR72,'Données techniques'!AZ72,'Données techniques'!BH72,'Données techniques'!BP72,'Données techniques'!BX72)),"",AVERAGE('Données techniques'!D72,'Données techniques'!L72,'Données techniques'!T72,'Données techniques'!AB72,'Données techniques'!AJ72,'Données techniques'!AR72,'Données techniques'!AZ72,'Données techniques'!BH72,'Données techniques'!BP72,'Données techniques'!BX72))</f>
        <v/>
      </c>
      <c r="D86" t="str">
        <f>IF(ISERROR(MEDIAN('Données techniques'!D72,'Données techniques'!L72,'Données techniques'!T72,'Données techniques'!AB72,'Données techniques'!AJ72,'Données techniques'!AR72,'Données techniques'!AZ72,'Données techniques'!BH72,'Données techniques'!BP72,'Données techniques'!BX72)),"",MEDIAN('Données techniques'!D72,'Données techniques'!L72,'Données techniques'!T72,'Données techniques'!AB72,'Données techniques'!AJ72,'Données techniques'!AR72,'Données techniques'!AZ72,'Données techniques'!BH72,'Données techniques'!BP72,'Données techniques'!BX72))</f>
        <v/>
      </c>
      <c r="E86" t="str">
        <f>IF(ISERROR(AVERAGE('Données techniques'!H72,'Données techniques'!P72,'Données techniques'!X72,'Données techniques'!AF72,'Données techniques'!AN72,'Données techniques'!AV72,'Données techniques'!BD72,'Données techniques'!BL72,'Données techniques'!BT72,'Données techniques'!CB72)),"",AVERAGE('Données techniques'!H72,'Données techniques'!P72,'Données techniques'!X72,'Données techniques'!AF72,'Données techniques'!AN72,'Données techniques'!AV72,'Données techniques'!BD72,'Données techniques'!BL72,'Données techniques'!BT72,'Données techniques'!CB72))</f>
        <v/>
      </c>
      <c r="F86" t="str">
        <f>IF(ISERROR(MEDIAN('Données techniques'!H72,'Données techniques'!P72,'Données techniques'!X72,'Données techniques'!AF72,'Données techniques'!AN72,'Données techniques'!AV72,'Données techniques'!BD72,'Données techniques'!BL72,'Données techniques'!BT72,'Données techniques'!CB72)),"",MEDIAN('Données techniques'!H72,'Données techniques'!P72,'Données techniques'!X72,'Données techniques'!AF72,'Données techniques'!AN72,'Données techniques'!AV72,'Données techniques'!BD72,'Données techniques'!BL72,'Données techniques'!BT72,'Données techniques'!CB72))</f>
        <v/>
      </c>
      <c r="G86">
        <f>IF(ISERROR(MAX('Données techniques'!D72,'Données techniques'!L72,'Données techniques'!T72,'Données techniques'!AB72,'Données techniques'!AJ72,'Données techniques'!AR72,'Données techniques'!AZ72,'Données techniques'!BH72,'Données techniques'!BP72,'Données techniques'!BX72)),"",MAX('Données techniques'!D72,'Données techniques'!L72,'Données techniques'!T72,'Données techniques'!AB72,'Données techniques'!AJ72,'Données techniques'!AR72,'Données techniques'!AZ72,'Données techniques'!BH72,'Données techniques'!BP72,'Données techniques'!BX72))</f>
        <v>0</v>
      </c>
      <c r="H86" t="str">
        <f>IF(ISERROR(AVERAGE('Données techniques'!G72,'Données techniques'!O72,'Données techniques'!W72,'Données techniques'!AE72,'Données techniques'!AM72,'Données techniques'!AU72,'Données techniques'!BC72,'Données techniques'!BK72,'Données techniques'!BS72,'Données techniques'!CA72)),"",AVERAGE('Données techniques'!G72,'Données techniques'!O72,'Données techniques'!W72,'Données techniques'!AE72,'Données techniques'!AM72,'Données techniques'!AU72,'Données techniques'!BC72,'Données techniques'!BK72,'Données techniques'!BS72,'Données techniques'!CA72))</f>
        <v/>
      </c>
    </row>
    <row r="87" spans="1:8">
      <c r="A87" t="str">
        <f>IF( ISBLANK(Inventaire!$A87),"",(Inventaire!$A87))</f>
        <v/>
      </c>
      <c r="B87" s="12" t="str">
        <f>IF(ISERROR(AVERAGE('Données techniques'!C73,'Données techniques'!K73,'Données techniques'!S73,'Données techniques'!AA73,'Données techniques'!AI73,'Données techniques'!AQ73,'Données techniques'!AY73,'Données techniques'!BG73,'Données techniques'!BO73,'Données techniques'!BW73)),"",AVERAGE('Données techniques'!C73,'Données techniques'!K73,'Données techniques'!S73,'Données techniques'!AA73,'Données techniques'!AI73,'Données techniques'!AQ73,'Données techniques'!AY73,'Données techniques'!BG73,'Données techniques'!BO73,'Données techniques'!BW73))</f>
        <v/>
      </c>
      <c r="C87" t="str">
        <f>IF(ISERROR(AVERAGE('Données techniques'!D73,'Données techniques'!L73,'Données techniques'!T73,'Données techniques'!AB73,'Données techniques'!AJ73,'Données techniques'!AR73,'Données techniques'!AZ73,'Données techniques'!BH73,'Données techniques'!BP73,'Données techniques'!BX73)),"",AVERAGE('Données techniques'!D73,'Données techniques'!L73,'Données techniques'!T73,'Données techniques'!AB73,'Données techniques'!AJ73,'Données techniques'!AR73,'Données techniques'!AZ73,'Données techniques'!BH73,'Données techniques'!BP73,'Données techniques'!BX73))</f>
        <v/>
      </c>
      <c r="D87" t="str">
        <f>IF(ISERROR(MEDIAN('Données techniques'!D73,'Données techniques'!L73,'Données techniques'!T73,'Données techniques'!AB73,'Données techniques'!AJ73,'Données techniques'!AR73,'Données techniques'!AZ73,'Données techniques'!BH73,'Données techniques'!BP73,'Données techniques'!BX73)),"",MEDIAN('Données techniques'!D73,'Données techniques'!L73,'Données techniques'!T73,'Données techniques'!AB73,'Données techniques'!AJ73,'Données techniques'!AR73,'Données techniques'!AZ73,'Données techniques'!BH73,'Données techniques'!BP73,'Données techniques'!BX73))</f>
        <v/>
      </c>
      <c r="E87" t="str">
        <f>IF(ISERROR(AVERAGE('Données techniques'!H73,'Données techniques'!P73,'Données techniques'!X73,'Données techniques'!AF73,'Données techniques'!AN73,'Données techniques'!AV73,'Données techniques'!BD73,'Données techniques'!BL73,'Données techniques'!BT73,'Données techniques'!CB73)),"",AVERAGE('Données techniques'!H73,'Données techniques'!P73,'Données techniques'!X73,'Données techniques'!AF73,'Données techniques'!AN73,'Données techniques'!AV73,'Données techniques'!BD73,'Données techniques'!BL73,'Données techniques'!BT73,'Données techniques'!CB73))</f>
        <v/>
      </c>
      <c r="F87" t="str">
        <f>IF(ISERROR(MEDIAN('Données techniques'!H73,'Données techniques'!P73,'Données techniques'!X73,'Données techniques'!AF73,'Données techniques'!AN73,'Données techniques'!AV73,'Données techniques'!BD73,'Données techniques'!BL73,'Données techniques'!BT73,'Données techniques'!CB73)),"",MEDIAN('Données techniques'!H73,'Données techniques'!P73,'Données techniques'!X73,'Données techniques'!AF73,'Données techniques'!AN73,'Données techniques'!AV73,'Données techniques'!BD73,'Données techniques'!BL73,'Données techniques'!BT73,'Données techniques'!CB73))</f>
        <v/>
      </c>
      <c r="G87">
        <f>IF(ISERROR(MAX('Données techniques'!D73,'Données techniques'!L73,'Données techniques'!T73,'Données techniques'!AB73,'Données techniques'!AJ73,'Données techniques'!AR73,'Données techniques'!AZ73,'Données techniques'!BH73,'Données techniques'!BP73,'Données techniques'!BX73)),"",MAX('Données techniques'!D73,'Données techniques'!L73,'Données techniques'!T73,'Données techniques'!AB73,'Données techniques'!AJ73,'Données techniques'!AR73,'Données techniques'!AZ73,'Données techniques'!BH73,'Données techniques'!BP73,'Données techniques'!BX73))</f>
        <v>0</v>
      </c>
      <c r="H87" t="str">
        <f>IF(ISERROR(AVERAGE('Données techniques'!G73,'Données techniques'!O73,'Données techniques'!W73,'Données techniques'!AE73,'Données techniques'!AM73,'Données techniques'!AU73,'Données techniques'!BC73,'Données techniques'!BK73,'Données techniques'!BS73,'Données techniques'!CA73)),"",AVERAGE('Données techniques'!G73,'Données techniques'!O73,'Données techniques'!W73,'Données techniques'!AE73,'Données techniques'!AM73,'Données techniques'!AU73,'Données techniques'!BC73,'Données techniques'!BK73,'Données techniques'!BS73,'Données techniques'!CA73))</f>
        <v/>
      </c>
    </row>
    <row r="88" spans="1:8">
      <c r="A88" t="str">
        <f>IF( ISBLANK(Inventaire!$A88),"",(Inventaire!$A88))</f>
        <v/>
      </c>
      <c r="B88" s="12" t="str">
        <f>IF(ISERROR(AVERAGE('Données techniques'!C74,'Données techniques'!K74,'Données techniques'!S74,'Données techniques'!AA74,'Données techniques'!AI74,'Données techniques'!AQ74,'Données techniques'!AY74,'Données techniques'!BG74,'Données techniques'!BO74,'Données techniques'!BW74)),"",AVERAGE('Données techniques'!C74,'Données techniques'!K74,'Données techniques'!S74,'Données techniques'!AA74,'Données techniques'!AI74,'Données techniques'!AQ74,'Données techniques'!AY74,'Données techniques'!BG74,'Données techniques'!BO74,'Données techniques'!BW74))</f>
        <v/>
      </c>
      <c r="C88" t="str">
        <f>IF(ISERROR(AVERAGE('Données techniques'!D74,'Données techniques'!L74,'Données techniques'!T74,'Données techniques'!AB74,'Données techniques'!AJ74,'Données techniques'!AR74,'Données techniques'!AZ74,'Données techniques'!BH74,'Données techniques'!BP74,'Données techniques'!BX74)),"",AVERAGE('Données techniques'!D74,'Données techniques'!L74,'Données techniques'!T74,'Données techniques'!AB74,'Données techniques'!AJ74,'Données techniques'!AR74,'Données techniques'!AZ74,'Données techniques'!BH74,'Données techniques'!BP74,'Données techniques'!BX74))</f>
        <v/>
      </c>
      <c r="D88" t="str">
        <f>IF(ISERROR(MEDIAN('Données techniques'!D74,'Données techniques'!L74,'Données techniques'!T74,'Données techniques'!AB74,'Données techniques'!AJ74,'Données techniques'!AR74,'Données techniques'!AZ74,'Données techniques'!BH74,'Données techniques'!BP74,'Données techniques'!BX74)),"",MEDIAN('Données techniques'!D74,'Données techniques'!L74,'Données techniques'!T74,'Données techniques'!AB74,'Données techniques'!AJ74,'Données techniques'!AR74,'Données techniques'!AZ74,'Données techniques'!BH74,'Données techniques'!BP74,'Données techniques'!BX74))</f>
        <v/>
      </c>
      <c r="E88" t="str">
        <f>IF(ISERROR(AVERAGE('Données techniques'!H74,'Données techniques'!P74,'Données techniques'!X74,'Données techniques'!AF74,'Données techniques'!AN74,'Données techniques'!AV74,'Données techniques'!BD74,'Données techniques'!BL74,'Données techniques'!BT74,'Données techniques'!CB74)),"",AVERAGE('Données techniques'!H74,'Données techniques'!P74,'Données techniques'!X74,'Données techniques'!AF74,'Données techniques'!AN74,'Données techniques'!AV74,'Données techniques'!BD74,'Données techniques'!BL74,'Données techniques'!BT74,'Données techniques'!CB74))</f>
        <v/>
      </c>
      <c r="F88" t="str">
        <f>IF(ISERROR(MEDIAN('Données techniques'!H74,'Données techniques'!P74,'Données techniques'!X74,'Données techniques'!AF74,'Données techniques'!AN74,'Données techniques'!AV74,'Données techniques'!BD74,'Données techniques'!BL74,'Données techniques'!BT74,'Données techniques'!CB74)),"",MEDIAN('Données techniques'!H74,'Données techniques'!P74,'Données techniques'!X74,'Données techniques'!AF74,'Données techniques'!AN74,'Données techniques'!AV74,'Données techniques'!BD74,'Données techniques'!BL74,'Données techniques'!BT74,'Données techniques'!CB74))</f>
        <v/>
      </c>
      <c r="G88">
        <f>IF(ISERROR(MAX('Données techniques'!D74,'Données techniques'!L74,'Données techniques'!T74,'Données techniques'!AB74,'Données techniques'!AJ74,'Données techniques'!AR74,'Données techniques'!AZ74,'Données techniques'!BH74,'Données techniques'!BP74,'Données techniques'!BX74)),"",MAX('Données techniques'!D74,'Données techniques'!L74,'Données techniques'!T74,'Données techniques'!AB74,'Données techniques'!AJ74,'Données techniques'!AR74,'Données techniques'!AZ74,'Données techniques'!BH74,'Données techniques'!BP74,'Données techniques'!BX74))</f>
        <v>0</v>
      </c>
      <c r="H88" t="str">
        <f>IF(ISERROR(AVERAGE('Données techniques'!G74,'Données techniques'!O74,'Données techniques'!W74,'Données techniques'!AE74,'Données techniques'!AM74,'Données techniques'!AU74,'Données techniques'!BC74,'Données techniques'!BK74,'Données techniques'!BS74,'Données techniques'!CA74)),"",AVERAGE('Données techniques'!G74,'Données techniques'!O74,'Données techniques'!W74,'Données techniques'!AE74,'Données techniques'!AM74,'Données techniques'!AU74,'Données techniques'!BC74,'Données techniques'!BK74,'Données techniques'!BS74,'Données techniques'!CA74))</f>
        <v/>
      </c>
    </row>
    <row r="89" spans="1:8">
      <c r="A89" t="str">
        <f>IF( ISBLANK(Inventaire!$A89),"",(Inventaire!$A89))</f>
        <v/>
      </c>
      <c r="B89" s="12" t="str">
        <f>IF(ISERROR(AVERAGE('Données techniques'!C75,'Données techniques'!K75,'Données techniques'!S75,'Données techniques'!AA75,'Données techniques'!AI75,'Données techniques'!AQ75,'Données techniques'!AY75,'Données techniques'!BG75,'Données techniques'!BO75,'Données techniques'!BW75)),"",AVERAGE('Données techniques'!C75,'Données techniques'!K75,'Données techniques'!S75,'Données techniques'!AA75,'Données techniques'!AI75,'Données techniques'!AQ75,'Données techniques'!AY75,'Données techniques'!BG75,'Données techniques'!BO75,'Données techniques'!BW75))</f>
        <v/>
      </c>
      <c r="C89" t="str">
        <f>IF(ISERROR(AVERAGE('Données techniques'!D75,'Données techniques'!L75,'Données techniques'!T75,'Données techniques'!AB75,'Données techniques'!AJ75,'Données techniques'!AR75,'Données techniques'!AZ75,'Données techniques'!BH75,'Données techniques'!BP75,'Données techniques'!BX75)),"",AVERAGE('Données techniques'!D75,'Données techniques'!L75,'Données techniques'!T75,'Données techniques'!AB75,'Données techniques'!AJ75,'Données techniques'!AR75,'Données techniques'!AZ75,'Données techniques'!BH75,'Données techniques'!BP75,'Données techniques'!BX75))</f>
        <v/>
      </c>
      <c r="D89" t="str">
        <f>IF(ISERROR(MEDIAN('Données techniques'!D75,'Données techniques'!L75,'Données techniques'!T75,'Données techniques'!AB75,'Données techniques'!AJ75,'Données techniques'!AR75,'Données techniques'!AZ75,'Données techniques'!BH75,'Données techniques'!BP75,'Données techniques'!BX75)),"",MEDIAN('Données techniques'!D75,'Données techniques'!L75,'Données techniques'!T75,'Données techniques'!AB75,'Données techniques'!AJ75,'Données techniques'!AR75,'Données techniques'!AZ75,'Données techniques'!BH75,'Données techniques'!BP75,'Données techniques'!BX75))</f>
        <v/>
      </c>
      <c r="E89" t="str">
        <f>IF(ISERROR(AVERAGE('Données techniques'!H75,'Données techniques'!P75,'Données techniques'!X75,'Données techniques'!AF75,'Données techniques'!AN75,'Données techniques'!AV75,'Données techniques'!BD75,'Données techniques'!BL75,'Données techniques'!BT75,'Données techniques'!CB75)),"",AVERAGE('Données techniques'!H75,'Données techniques'!P75,'Données techniques'!X75,'Données techniques'!AF75,'Données techniques'!AN75,'Données techniques'!AV75,'Données techniques'!BD75,'Données techniques'!BL75,'Données techniques'!BT75,'Données techniques'!CB75))</f>
        <v/>
      </c>
      <c r="F89" t="str">
        <f>IF(ISERROR(MEDIAN('Données techniques'!H75,'Données techniques'!P75,'Données techniques'!X75,'Données techniques'!AF75,'Données techniques'!AN75,'Données techniques'!AV75,'Données techniques'!BD75,'Données techniques'!BL75,'Données techniques'!BT75,'Données techniques'!CB75)),"",MEDIAN('Données techniques'!H75,'Données techniques'!P75,'Données techniques'!X75,'Données techniques'!AF75,'Données techniques'!AN75,'Données techniques'!AV75,'Données techniques'!BD75,'Données techniques'!BL75,'Données techniques'!BT75,'Données techniques'!CB75))</f>
        <v/>
      </c>
      <c r="G89">
        <f>IF(ISERROR(MAX('Données techniques'!D75,'Données techniques'!L75,'Données techniques'!T75,'Données techniques'!AB75,'Données techniques'!AJ75,'Données techniques'!AR75,'Données techniques'!AZ75,'Données techniques'!BH75,'Données techniques'!BP75,'Données techniques'!BX75)),"",MAX('Données techniques'!D75,'Données techniques'!L75,'Données techniques'!T75,'Données techniques'!AB75,'Données techniques'!AJ75,'Données techniques'!AR75,'Données techniques'!AZ75,'Données techniques'!BH75,'Données techniques'!BP75,'Données techniques'!BX75))</f>
        <v>0</v>
      </c>
      <c r="H89" t="str">
        <f>IF(ISERROR(AVERAGE('Données techniques'!G75,'Données techniques'!O75,'Données techniques'!W75,'Données techniques'!AE75,'Données techniques'!AM75,'Données techniques'!AU75,'Données techniques'!BC75,'Données techniques'!BK75,'Données techniques'!BS75,'Données techniques'!CA75)),"",AVERAGE('Données techniques'!G75,'Données techniques'!O75,'Données techniques'!W75,'Données techniques'!AE75,'Données techniques'!AM75,'Données techniques'!AU75,'Données techniques'!BC75,'Données techniques'!BK75,'Données techniques'!BS75,'Données techniques'!CA75))</f>
        <v/>
      </c>
    </row>
    <row r="90" spans="1:8">
      <c r="A90" t="str">
        <f>IF( ISBLANK(Inventaire!$A90),"",(Inventaire!$A90))</f>
        <v/>
      </c>
      <c r="B90" s="12" t="str">
        <f>IF(ISERROR(AVERAGE('Données techniques'!C76,'Données techniques'!K76,'Données techniques'!S76,'Données techniques'!AA76,'Données techniques'!AI76,'Données techniques'!AQ76,'Données techniques'!AY76,'Données techniques'!BG76,'Données techniques'!BO76,'Données techniques'!BW76)),"",AVERAGE('Données techniques'!C76,'Données techniques'!K76,'Données techniques'!S76,'Données techniques'!AA76,'Données techniques'!AI76,'Données techniques'!AQ76,'Données techniques'!AY76,'Données techniques'!BG76,'Données techniques'!BO76,'Données techniques'!BW76))</f>
        <v/>
      </c>
      <c r="C90" t="str">
        <f>IF(ISERROR(AVERAGE('Données techniques'!D76,'Données techniques'!L76,'Données techniques'!T76,'Données techniques'!AB76,'Données techniques'!AJ76,'Données techniques'!AR76,'Données techniques'!AZ76,'Données techniques'!BH76,'Données techniques'!BP76,'Données techniques'!BX76)),"",AVERAGE('Données techniques'!D76,'Données techniques'!L76,'Données techniques'!T76,'Données techniques'!AB76,'Données techniques'!AJ76,'Données techniques'!AR76,'Données techniques'!AZ76,'Données techniques'!BH76,'Données techniques'!BP76,'Données techniques'!BX76))</f>
        <v/>
      </c>
      <c r="D90" t="str">
        <f>IF(ISERROR(MEDIAN('Données techniques'!D76,'Données techniques'!L76,'Données techniques'!T76,'Données techniques'!AB76,'Données techniques'!AJ76,'Données techniques'!AR76,'Données techniques'!AZ76,'Données techniques'!BH76,'Données techniques'!BP76,'Données techniques'!BX76)),"",MEDIAN('Données techniques'!D76,'Données techniques'!L76,'Données techniques'!T76,'Données techniques'!AB76,'Données techniques'!AJ76,'Données techniques'!AR76,'Données techniques'!AZ76,'Données techniques'!BH76,'Données techniques'!BP76,'Données techniques'!BX76))</f>
        <v/>
      </c>
      <c r="E90" t="str">
        <f>IF(ISERROR(AVERAGE('Données techniques'!H76,'Données techniques'!P76,'Données techniques'!X76,'Données techniques'!AF76,'Données techniques'!AN76,'Données techniques'!AV76,'Données techniques'!BD76,'Données techniques'!BL76,'Données techniques'!BT76,'Données techniques'!CB76)),"",AVERAGE('Données techniques'!H76,'Données techniques'!P76,'Données techniques'!X76,'Données techniques'!AF76,'Données techniques'!AN76,'Données techniques'!AV76,'Données techniques'!BD76,'Données techniques'!BL76,'Données techniques'!BT76,'Données techniques'!CB76))</f>
        <v/>
      </c>
      <c r="F90" t="str">
        <f>IF(ISERROR(MEDIAN('Données techniques'!H76,'Données techniques'!P76,'Données techniques'!X76,'Données techniques'!AF76,'Données techniques'!AN76,'Données techniques'!AV76,'Données techniques'!BD76,'Données techniques'!BL76,'Données techniques'!BT76,'Données techniques'!CB76)),"",MEDIAN('Données techniques'!H76,'Données techniques'!P76,'Données techniques'!X76,'Données techniques'!AF76,'Données techniques'!AN76,'Données techniques'!AV76,'Données techniques'!BD76,'Données techniques'!BL76,'Données techniques'!BT76,'Données techniques'!CB76))</f>
        <v/>
      </c>
      <c r="G90">
        <f>IF(ISERROR(MAX('Données techniques'!D76,'Données techniques'!L76,'Données techniques'!T76,'Données techniques'!AB76,'Données techniques'!AJ76,'Données techniques'!AR76,'Données techniques'!AZ76,'Données techniques'!BH76,'Données techniques'!BP76,'Données techniques'!BX76)),"",MAX('Données techniques'!D76,'Données techniques'!L76,'Données techniques'!T76,'Données techniques'!AB76,'Données techniques'!AJ76,'Données techniques'!AR76,'Données techniques'!AZ76,'Données techniques'!BH76,'Données techniques'!BP76,'Données techniques'!BX76))</f>
        <v>0</v>
      </c>
      <c r="H90" t="str">
        <f>IF(ISERROR(AVERAGE('Données techniques'!G76,'Données techniques'!O76,'Données techniques'!W76,'Données techniques'!AE76,'Données techniques'!AM76,'Données techniques'!AU76,'Données techniques'!BC76,'Données techniques'!BK76,'Données techniques'!BS76,'Données techniques'!CA76)),"",AVERAGE('Données techniques'!G76,'Données techniques'!O76,'Données techniques'!W76,'Données techniques'!AE76,'Données techniques'!AM76,'Données techniques'!AU76,'Données techniques'!BC76,'Données techniques'!BK76,'Données techniques'!BS76,'Données techniques'!CA76))</f>
        <v/>
      </c>
    </row>
    <row r="91" spans="1:8">
      <c r="A91" t="str">
        <f>IF( ISBLANK(Inventaire!$A91),"",(Inventaire!$A91))</f>
        <v/>
      </c>
      <c r="B91" s="12" t="str">
        <f>IF(ISERROR(AVERAGE('Données techniques'!C77,'Données techniques'!K77,'Données techniques'!S77,'Données techniques'!AA77,'Données techniques'!AI77,'Données techniques'!AQ77,'Données techniques'!AY77,'Données techniques'!BG77,'Données techniques'!BO77,'Données techniques'!BW77)),"",AVERAGE('Données techniques'!C77,'Données techniques'!K77,'Données techniques'!S77,'Données techniques'!AA77,'Données techniques'!AI77,'Données techniques'!AQ77,'Données techniques'!AY77,'Données techniques'!BG77,'Données techniques'!BO77,'Données techniques'!BW77))</f>
        <v/>
      </c>
      <c r="C91" t="str">
        <f>IF(ISERROR(AVERAGE('Données techniques'!D77,'Données techniques'!L77,'Données techniques'!T77,'Données techniques'!AB77,'Données techniques'!AJ77,'Données techniques'!AR77,'Données techniques'!AZ77,'Données techniques'!BH77,'Données techniques'!BP77,'Données techniques'!BX77)),"",AVERAGE('Données techniques'!D77,'Données techniques'!L77,'Données techniques'!T77,'Données techniques'!AB77,'Données techniques'!AJ77,'Données techniques'!AR77,'Données techniques'!AZ77,'Données techniques'!BH77,'Données techniques'!BP77,'Données techniques'!BX77))</f>
        <v/>
      </c>
      <c r="D91" t="str">
        <f>IF(ISERROR(MEDIAN('Données techniques'!D77,'Données techniques'!L77,'Données techniques'!T77,'Données techniques'!AB77,'Données techniques'!AJ77,'Données techniques'!AR77,'Données techniques'!AZ77,'Données techniques'!BH77,'Données techniques'!BP77,'Données techniques'!BX77)),"",MEDIAN('Données techniques'!D77,'Données techniques'!L77,'Données techniques'!T77,'Données techniques'!AB77,'Données techniques'!AJ77,'Données techniques'!AR77,'Données techniques'!AZ77,'Données techniques'!BH77,'Données techniques'!BP77,'Données techniques'!BX77))</f>
        <v/>
      </c>
      <c r="E91" t="str">
        <f>IF(ISERROR(AVERAGE('Données techniques'!H77,'Données techniques'!P77,'Données techniques'!X77,'Données techniques'!AF77,'Données techniques'!AN77,'Données techniques'!AV77,'Données techniques'!BD77,'Données techniques'!BL77,'Données techniques'!BT77,'Données techniques'!CB77)),"",AVERAGE('Données techniques'!H77,'Données techniques'!P77,'Données techniques'!X77,'Données techniques'!AF77,'Données techniques'!AN77,'Données techniques'!AV77,'Données techniques'!BD77,'Données techniques'!BL77,'Données techniques'!BT77,'Données techniques'!CB77))</f>
        <v/>
      </c>
      <c r="F91" t="str">
        <f>IF(ISERROR(MEDIAN('Données techniques'!H77,'Données techniques'!P77,'Données techniques'!X77,'Données techniques'!AF77,'Données techniques'!AN77,'Données techniques'!AV77,'Données techniques'!BD77,'Données techniques'!BL77,'Données techniques'!BT77,'Données techniques'!CB77)),"",MEDIAN('Données techniques'!H77,'Données techniques'!P77,'Données techniques'!X77,'Données techniques'!AF77,'Données techniques'!AN77,'Données techniques'!AV77,'Données techniques'!BD77,'Données techniques'!BL77,'Données techniques'!BT77,'Données techniques'!CB77))</f>
        <v/>
      </c>
      <c r="G91">
        <f>IF(ISERROR(MAX('Données techniques'!D77,'Données techniques'!L77,'Données techniques'!T77,'Données techniques'!AB77,'Données techniques'!AJ77,'Données techniques'!AR77,'Données techniques'!AZ77,'Données techniques'!BH77,'Données techniques'!BP77,'Données techniques'!BX77)),"",MAX('Données techniques'!D77,'Données techniques'!L77,'Données techniques'!T77,'Données techniques'!AB77,'Données techniques'!AJ77,'Données techniques'!AR77,'Données techniques'!AZ77,'Données techniques'!BH77,'Données techniques'!BP77,'Données techniques'!BX77))</f>
        <v>0</v>
      </c>
      <c r="H91" t="str">
        <f>IF(ISERROR(AVERAGE('Données techniques'!G77,'Données techniques'!O77,'Données techniques'!W77,'Données techniques'!AE77,'Données techniques'!AM77,'Données techniques'!AU77,'Données techniques'!BC77,'Données techniques'!BK77,'Données techniques'!BS77,'Données techniques'!CA77)),"",AVERAGE('Données techniques'!G77,'Données techniques'!O77,'Données techniques'!W77,'Données techniques'!AE77,'Données techniques'!AM77,'Données techniques'!AU77,'Données techniques'!BC77,'Données techniques'!BK77,'Données techniques'!BS77,'Données techniques'!CA77))</f>
        <v/>
      </c>
    </row>
    <row r="92" spans="1:8">
      <c r="A92" t="str">
        <f>IF( ISBLANK(Inventaire!$A92),"",(Inventaire!$A92))</f>
        <v/>
      </c>
      <c r="B92" s="12" t="str">
        <f>IF(ISERROR(AVERAGE('Données techniques'!C78,'Données techniques'!K78,'Données techniques'!S78,'Données techniques'!AA78,'Données techniques'!AI78,'Données techniques'!AQ78,'Données techniques'!AY78,'Données techniques'!BG78,'Données techniques'!BO78,'Données techniques'!BW78)),"",AVERAGE('Données techniques'!C78,'Données techniques'!K78,'Données techniques'!S78,'Données techniques'!AA78,'Données techniques'!AI78,'Données techniques'!AQ78,'Données techniques'!AY78,'Données techniques'!BG78,'Données techniques'!BO78,'Données techniques'!BW78))</f>
        <v/>
      </c>
      <c r="C92" t="str">
        <f>IF(ISERROR(AVERAGE('Données techniques'!D78,'Données techniques'!L78,'Données techniques'!T78,'Données techniques'!AB78,'Données techniques'!AJ78,'Données techniques'!AR78,'Données techniques'!AZ78,'Données techniques'!BH78,'Données techniques'!BP78,'Données techniques'!BX78)),"",AVERAGE('Données techniques'!D78,'Données techniques'!L78,'Données techniques'!T78,'Données techniques'!AB78,'Données techniques'!AJ78,'Données techniques'!AR78,'Données techniques'!AZ78,'Données techniques'!BH78,'Données techniques'!BP78,'Données techniques'!BX78))</f>
        <v/>
      </c>
      <c r="D92" t="str">
        <f>IF(ISERROR(MEDIAN('Données techniques'!D78,'Données techniques'!L78,'Données techniques'!T78,'Données techniques'!AB78,'Données techniques'!AJ78,'Données techniques'!AR78,'Données techniques'!AZ78,'Données techniques'!BH78,'Données techniques'!BP78,'Données techniques'!BX78)),"",MEDIAN('Données techniques'!D78,'Données techniques'!L78,'Données techniques'!T78,'Données techniques'!AB78,'Données techniques'!AJ78,'Données techniques'!AR78,'Données techniques'!AZ78,'Données techniques'!BH78,'Données techniques'!BP78,'Données techniques'!BX78))</f>
        <v/>
      </c>
      <c r="E92" t="str">
        <f>IF(ISERROR(AVERAGE('Données techniques'!H78,'Données techniques'!P78,'Données techniques'!X78,'Données techniques'!AF78,'Données techniques'!AN78,'Données techniques'!AV78,'Données techniques'!BD78,'Données techniques'!BL78,'Données techniques'!BT78,'Données techniques'!CB78)),"",AVERAGE('Données techniques'!H78,'Données techniques'!P78,'Données techniques'!X78,'Données techniques'!AF78,'Données techniques'!AN78,'Données techniques'!AV78,'Données techniques'!BD78,'Données techniques'!BL78,'Données techniques'!BT78,'Données techniques'!CB78))</f>
        <v/>
      </c>
      <c r="F92" t="str">
        <f>IF(ISERROR(MEDIAN('Données techniques'!H78,'Données techniques'!P78,'Données techniques'!X78,'Données techniques'!AF78,'Données techniques'!AN78,'Données techniques'!AV78,'Données techniques'!BD78,'Données techniques'!BL78,'Données techniques'!BT78,'Données techniques'!CB78)),"",MEDIAN('Données techniques'!H78,'Données techniques'!P78,'Données techniques'!X78,'Données techniques'!AF78,'Données techniques'!AN78,'Données techniques'!AV78,'Données techniques'!BD78,'Données techniques'!BL78,'Données techniques'!BT78,'Données techniques'!CB78))</f>
        <v/>
      </c>
      <c r="G92">
        <f>IF(ISERROR(MAX('Données techniques'!D78,'Données techniques'!L78,'Données techniques'!T78,'Données techniques'!AB78,'Données techniques'!AJ78,'Données techniques'!AR78,'Données techniques'!AZ78,'Données techniques'!BH78,'Données techniques'!BP78,'Données techniques'!BX78)),"",MAX('Données techniques'!D78,'Données techniques'!L78,'Données techniques'!T78,'Données techniques'!AB78,'Données techniques'!AJ78,'Données techniques'!AR78,'Données techniques'!AZ78,'Données techniques'!BH78,'Données techniques'!BP78,'Données techniques'!BX78))</f>
        <v>0</v>
      </c>
      <c r="H92" t="str">
        <f>IF(ISERROR(AVERAGE('Données techniques'!G78,'Données techniques'!O78,'Données techniques'!W78,'Données techniques'!AE78,'Données techniques'!AM78,'Données techniques'!AU78,'Données techniques'!BC78,'Données techniques'!BK78,'Données techniques'!BS78,'Données techniques'!CA78)),"",AVERAGE('Données techniques'!G78,'Données techniques'!O78,'Données techniques'!W78,'Données techniques'!AE78,'Données techniques'!AM78,'Données techniques'!AU78,'Données techniques'!BC78,'Données techniques'!BK78,'Données techniques'!BS78,'Données techniques'!CA78))</f>
        <v/>
      </c>
    </row>
    <row r="93" spans="1:8">
      <c r="A93" t="str">
        <f>IF( ISBLANK(Inventaire!$A93),"",(Inventaire!$A93))</f>
        <v/>
      </c>
      <c r="B93" s="12" t="str">
        <f>IF(ISERROR(AVERAGE('Données techniques'!C79,'Données techniques'!K79,'Données techniques'!S79,'Données techniques'!AA79,'Données techniques'!AI79,'Données techniques'!AQ79,'Données techniques'!AY79,'Données techniques'!BG79,'Données techniques'!BO79,'Données techniques'!BW79)),"",AVERAGE('Données techniques'!C79,'Données techniques'!K79,'Données techniques'!S79,'Données techniques'!AA79,'Données techniques'!AI79,'Données techniques'!AQ79,'Données techniques'!AY79,'Données techniques'!BG79,'Données techniques'!BO79,'Données techniques'!BW79))</f>
        <v/>
      </c>
      <c r="C93" t="str">
        <f>IF(ISERROR(AVERAGE('Données techniques'!D79,'Données techniques'!L79,'Données techniques'!T79,'Données techniques'!AB79,'Données techniques'!AJ79,'Données techniques'!AR79,'Données techniques'!AZ79,'Données techniques'!BH79,'Données techniques'!BP79,'Données techniques'!BX79)),"",AVERAGE('Données techniques'!D79,'Données techniques'!L79,'Données techniques'!T79,'Données techniques'!AB79,'Données techniques'!AJ79,'Données techniques'!AR79,'Données techniques'!AZ79,'Données techniques'!BH79,'Données techniques'!BP79,'Données techniques'!BX79))</f>
        <v/>
      </c>
      <c r="D93" t="str">
        <f>IF(ISERROR(MEDIAN('Données techniques'!D79,'Données techniques'!L79,'Données techniques'!T79,'Données techniques'!AB79,'Données techniques'!AJ79,'Données techniques'!AR79,'Données techniques'!AZ79,'Données techniques'!BH79,'Données techniques'!BP79,'Données techniques'!BX79)),"",MEDIAN('Données techniques'!D79,'Données techniques'!L79,'Données techniques'!T79,'Données techniques'!AB79,'Données techniques'!AJ79,'Données techniques'!AR79,'Données techniques'!AZ79,'Données techniques'!BH79,'Données techniques'!BP79,'Données techniques'!BX79))</f>
        <v/>
      </c>
      <c r="E93" t="str">
        <f>IF(ISERROR(AVERAGE('Données techniques'!H79,'Données techniques'!P79,'Données techniques'!X79,'Données techniques'!AF79,'Données techniques'!AN79,'Données techniques'!AV79,'Données techniques'!BD79,'Données techniques'!BL79,'Données techniques'!BT79,'Données techniques'!CB79)),"",AVERAGE('Données techniques'!H79,'Données techniques'!P79,'Données techniques'!X79,'Données techniques'!AF79,'Données techniques'!AN79,'Données techniques'!AV79,'Données techniques'!BD79,'Données techniques'!BL79,'Données techniques'!BT79,'Données techniques'!CB79))</f>
        <v/>
      </c>
      <c r="F93" t="str">
        <f>IF(ISERROR(MEDIAN('Données techniques'!H79,'Données techniques'!P79,'Données techniques'!X79,'Données techniques'!AF79,'Données techniques'!AN79,'Données techniques'!AV79,'Données techniques'!BD79,'Données techniques'!BL79,'Données techniques'!BT79,'Données techniques'!CB79)),"",MEDIAN('Données techniques'!H79,'Données techniques'!P79,'Données techniques'!X79,'Données techniques'!AF79,'Données techniques'!AN79,'Données techniques'!AV79,'Données techniques'!BD79,'Données techniques'!BL79,'Données techniques'!BT79,'Données techniques'!CB79))</f>
        <v/>
      </c>
      <c r="G93">
        <f>IF(ISERROR(MAX('Données techniques'!D79,'Données techniques'!L79,'Données techniques'!T79,'Données techniques'!AB79,'Données techniques'!AJ79,'Données techniques'!AR79,'Données techniques'!AZ79,'Données techniques'!BH79,'Données techniques'!BP79,'Données techniques'!BX79)),"",MAX('Données techniques'!D79,'Données techniques'!L79,'Données techniques'!T79,'Données techniques'!AB79,'Données techniques'!AJ79,'Données techniques'!AR79,'Données techniques'!AZ79,'Données techniques'!BH79,'Données techniques'!BP79,'Données techniques'!BX79))</f>
        <v>0</v>
      </c>
      <c r="H93" t="str">
        <f>IF(ISERROR(AVERAGE('Données techniques'!G79,'Données techniques'!O79,'Données techniques'!W79,'Données techniques'!AE79,'Données techniques'!AM79,'Données techniques'!AU79,'Données techniques'!BC79,'Données techniques'!BK79,'Données techniques'!BS79,'Données techniques'!CA79)),"",AVERAGE('Données techniques'!G79,'Données techniques'!O79,'Données techniques'!W79,'Données techniques'!AE79,'Données techniques'!AM79,'Données techniques'!AU79,'Données techniques'!BC79,'Données techniques'!BK79,'Données techniques'!BS79,'Données techniques'!CA79))</f>
        <v/>
      </c>
    </row>
    <row r="94" spans="1:8">
      <c r="A94" t="str">
        <f>IF( ISBLANK(Inventaire!$A94),"",(Inventaire!$A94))</f>
        <v/>
      </c>
      <c r="B94" s="12" t="str">
        <f>IF(ISERROR(AVERAGE('Données techniques'!C80,'Données techniques'!K80,'Données techniques'!S80,'Données techniques'!AA80,'Données techniques'!AI80,'Données techniques'!AQ80,'Données techniques'!AY80,'Données techniques'!BG80,'Données techniques'!BO80,'Données techniques'!BW80)),"",AVERAGE('Données techniques'!C80,'Données techniques'!K80,'Données techniques'!S80,'Données techniques'!AA80,'Données techniques'!AI80,'Données techniques'!AQ80,'Données techniques'!AY80,'Données techniques'!BG80,'Données techniques'!BO80,'Données techniques'!BW80))</f>
        <v/>
      </c>
      <c r="C94" t="str">
        <f>IF(ISERROR(AVERAGE('Données techniques'!D80,'Données techniques'!L80,'Données techniques'!T80,'Données techniques'!AB80,'Données techniques'!AJ80,'Données techniques'!AR80,'Données techniques'!AZ80,'Données techniques'!BH80,'Données techniques'!BP80,'Données techniques'!BX80)),"",AVERAGE('Données techniques'!D80,'Données techniques'!L80,'Données techniques'!T80,'Données techniques'!AB80,'Données techniques'!AJ80,'Données techniques'!AR80,'Données techniques'!AZ80,'Données techniques'!BH80,'Données techniques'!BP80,'Données techniques'!BX80))</f>
        <v/>
      </c>
      <c r="D94" t="str">
        <f>IF(ISERROR(MEDIAN('Données techniques'!D80,'Données techniques'!L80,'Données techniques'!T80,'Données techniques'!AB80,'Données techniques'!AJ80,'Données techniques'!AR80,'Données techniques'!AZ80,'Données techniques'!BH80,'Données techniques'!BP80,'Données techniques'!BX80)),"",MEDIAN('Données techniques'!D80,'Données techniques'!L80,'Données techniques'!T80,'Données techniques'!AB80,'Données techniques'!AJ80,'Données techniques'!AR80,'Données techniques'!AZ80,'Données techniques'!BH80,'Données techniques'!BP80,'Données techniques'!BX80))</f>
        <v/>
      </c>
      <c r="E94" t="str">
        <f>IF(ISERROR(AVERAGE('Données techniques'!H80,'Données techniques'!P80,'Données techniques'!X80,'Données techniques'!AF80,'Données techniques'!AN80,'Données techniques'!AV80,'Données techniques'!BD80,'Données techniques'!BL80,'Données techniques'!BT80,'Données techniques'!CB80)),"",AVERAGE('Données techniques'!H80,'Données techniques'!P80,'Données techniques'!X80,'Données techniques'!AF80,'Données techniques'!AN80,'Données techniques'!AV80,'Données techniques'!BD80,'Données techniques'!BL80,'Données techniques'!BT80,'Données techniques'!CB80))</f>
        <v/>
      </c>
      <c r="F94" t="str">
        <f>IF(ISERROR(MEDIAN('Données techniques'!H80,'Données techniques'!P80,'Données techniques'!X80,'Données techniques'!AF80,'Données techniques'!AN80,'Données techniques'!AV80,'Données techniques'!BD80,'Données techniques'!BL80,'Données techniques'!BT80,'Données techniques'!CB80)),"",MEDIAN('Données techniques'!H80,'Données techniques'!P80,'Données techniques'!X80,'Données techniques'!AF80,'Données techniques'!AN80,'Données techniques'!AV80,'Données techniques'!BD80,'Données techniques'!BL80,'Données techniques'!BT80,'Données techniques'!CB80))</f>
        <v/>
      </c>
      <c r="G94">
        <f>IF(ISERROR(MAX('Données techniques'!D80,'Données techniques'!L80,'Données techniques'!T80,'Données techniques'!AB80,'Données techniques'!AJ80,'Données techniques'!AR80,'Données techniques'!AZ80,'Données techniques'!BH80,'Données techniques'!BP80,'Données techniques'!BX80)),"",MAX('Données techniques'!D80,'Données techniques'!L80,'Données techniques'!T80,'Données techniques'!AB80,'Données techniques'!AJ80,'Données techniques'!AR80,'Données techniques'!AZ80,'Données techniques'!BH80,'Données techniques'!BP80,'Données techniques'!BX80))</f>
        <v>0</v>
      </c>
      <c r="H94" t="str">
        <f>IF(ISERROR(AVERAGE('Données techniques'!G80,'Données techniques'!O80,'Données techniques'!W80,'Données techniques'!AE80,'Données techniques'!AM80,'Données techniques'!AU80,'Données techniques'!BC80,'Données techniques'!BK80,'Données techniques'!BS80,'Données techniques'!CA80)),"",AVERAGE('Données techniques'!G80,'Données techniques'!O80,'Données techniques'!W80,'Données techniques'!AE80,'Données techniques'!AM80,'Données techniques'!AU80,'Données techniques'!BC80,'Données techniques'!BK80,'Données techniques'!BS80,'Données techniques'!CA80))</f>
        <v/>
      </c>
    </row>
    <row r="95" spans="1:8">
      <c r="A95" t="str">
        <f>IF( ISBLANK(Inventaire!$A95),"",(Inventaire!$A95))</f>
        <v/>
      </c>
      <c r="B95" s="12" t="str">
        <f>IF(ISERROR(AVERAGE('Données techniques'!C81,'Données techniques'!K81,'Données techniques'!S81,'Données techniques'!AA81,'Données techniques'!AI81,'Données techniques'!AQ81,'Données techniques'!AY81,'Données techniques'!BG81,'Données techniques'!BO81,'Données techniques'!BW81)),"",AVERAGE('Données techniques'!C81,'Données techniques'!K81,'Données techniques'!S81,'Données techniques'!AA81,'Données techniques'!AI81,'Données techniques'!AQ81,'Données techniques'!AY81,'Données techniques'!BG81,'Données techniques'!BO81,'Données techniques'!BW81))</f>
        <v/>
      </c>
      <c r="C95" t="str">
        <f>IF(ISERROR(AVERAGE('Données techniques'!D81,'Données techniques'!L81,'Données techniques'!T81,'Données techniques'!AB81,'Données techniques'!AJ81,'Données techniques'!AR81,'Données techniques'!AZ81,'Données techniques'!BH81,'Données techniques'!BP81,'Données techniques'!BX81)),"",AVERAGE('Données techniques'!D81,'Données techniques'!L81,'Données techniques'!T81,'Données techniques'!AB81,'Données techniques'!AJ81,'Données techniques'!AR81,'Données techniques'!AZ81,'Données techniques'!BH81,'Données techniques'!BP81,'Données techniques'!BX81))</f>
        <v/>
      </c>
      <c r="D95" t="str">
        <f>IF(ISERROR(MEDIAN('Données techniques'!D81,'Données techniques'!L81,'Données techniques'!T81,'Données techniques'!AB81,'Données techniques'!AJ81,'Données techniques'!AR81,'Données techniques'!AZ81,'Données techniques'!BH81,'Données techniques'!BP81,'Données techniques'!BX81)),"",MEDIAN('Données techniques'!D81,'Données techniques'!L81,'Données techniques'!T81,'Données techniques'!AB81,'Données techniques'!AJ81,'Données techniques'!AR81,'Données techniques'!AZ81,'Données techniques'!BH81,'Données techniques'!BP81,'Données techniques'!BX81))</f>
        <v/>
      </c>
      <c r="E95" t="str">
        <f>IF(ISERROR(AVERAGE('Données techniques'!H81,'Données techniques'!P81,'Données techniques'!X81,'Données techniques'!AF81,'Données techniques'!AN81,'Données techniques'!AV81,'Données techniques'!BD81,'Données techniques'!BL81,'Données techniques'!BT81,'Données techniques'!CB81)),"",AVERAGE('Données techniques'!H81,'Données techniques'!P81,'Données techniques'!X81,'Données techniques'!AF81,'Données techniques'!AN81,'Données techniques'!AV81,'Données techniques'!BD81,'Données techniques'!BL81,'Données techniques'!BT81,'Données techniques'!CB81))</f>
        <v/>
      </c>
      <c r="F95" t="str">
        <f>IF(ISERROR(MEDIAN('Données techniques'!H81,'Données techniques'!P81,'Données techniques'!X81,'Données techniques'!AF81,'Données techniques'!AN81,'Données techniques'!AV81,'Données techniques'!BD81,'Données techniques'!BL81,'Données techniques'!BT81,'Données techniques'!CB81)),"",MEDIAN('Données techniques'!H81,'Données techniques'!P81,'Données techniques'!X81,'Données techniques'!AF81,'Données techniques'!AN81,'Données techniques'!AV81,'Données techniques'!BD81,'Données techniques'!BL81,'Données techniques'!BT81,'Données techniques'!CB81))</f>
        <v/>
      </c>
      <c r="G95">
        <f>IF(ISERROR(MAX('Données techniques'!D81,'Données techniques'!L81,'Données techniques'!T81,'Données techniques'!AB81,'Données techniques'!AJ81,'Données techniques'!AR81,'Données techniques'!AZ81,'Données techniques'!BH81,'Données techniques'!BP81,'Données techniques'!BX81)),"",MAX('Données techniques'!D81,'Données techniques'!L81,'Données techniques'!T81,'Données techniques'!AB81,'Données techniques'!AJ81,'Données techniques'!AR81,'Données techniques'!AZ81,'Données techniques'!BH81,'Données techniques'!BP81,'Données techniques'!BX81))</f>
        <v>0</v>
      </c>
      <c r="H95" t="str">
        <f>IF(ISERROR(AVERAGE('Données techniques'!G81,'Données techniques'!O81,'Données techniques'!W81,'Données techniques'!AE81,'Données techniques'!AM81,'Données techniques'!AU81,'Données techniques'!BC81,'Données techniques'!BK81,'Données techniques'!BS81,'Données techniques'!CA81)),"",AVERAGE('Données techniques'!G81,'Données techniques'!O81,'Données techniques'!W81,'Données techniques'!AE81,'Données techniques'!AM81,'Données techniques'!AU81,'Données techniques'!BC81,'Données techniques'!BK81,'Données techniques'!BS81,'Données techniques'!CA81))</f>
        <v/>
      </c>
    </row>
    <row r="96" spans="1:8">
      <c r="A96" t="str">
        <f>IF( ISBLANK(Inventaire!$A96),"",(Inventaire!$A96))</f>
        <v/>
      </c>
      <c r="B96" s="12" t="str">
        <f>IF(ISERROR(AVERAGE('Données techniques'!C82,'Données techniques'!K82,'Données techniques'!S82,'Données techniques'!AA82,'Données techniques'!AI82,'Données techniques'!AQ82,'Données techniques'!AY82,'Données techniques'!BG82,'Données techniques'!BO82,'Données techniques'!BW82)),"",AVERAGE('Données techniques'!C82,'Données techniques'!K82,'Données techniques'!S82,'Données techniques'!AA82,'Données techniques'!AI82,'Données techniques'!AQ82,'Données techniques'!AY82,'Données techniques'!BG82,'Données techniques'!BO82,'Données techniques'!BW82))</f>
        <v/>
      </c>
      <c r="C96" t="str">
        <f>IF(ISERROR(AVERAGE('Données techniques'!D82,'Données techniques'!L82,'Données techniques'!T82,'Données techniques'!AB82,'Données techniques'!AJ82,'Données techniques'!AR82,'Données techniques'!AZ82,'Données techniques'!BH82,'Données techniques'!BP82,'Données techniques'!BX82)),"",AVERAGE('Données techniques'!D82,'Données techniques'!L82,'Données techniques'!T82,'Données techniques'!AB82,'Données techniques'!AJ82,'Données techniques'!AR82,'Données techniques'!AZ82,'Données techniques'!BH82,'Données techniques'!BP82,'Données techniques'!BX82))</f>
        <v/>
      </c>
      <c r="D96" t="str">
        <f>IF(ISERROR(MEDIAN('Données techniques'!D82,'Données techniques'!L82,'Données techniques'!T82,'Données techniques'!AB82,'Données techniques'!AJ82,'Données techniques'!AR82,'Données techniques'!AZ82,'Données techniques'!BH82,'Données techniques'!BP82,'Données techniques'!BX82)),"",MEDIAN('Données techniques'!D82,'Données techniques'!L82,'Données techniques'!T82,'Données techniques'!AB82,'Données techniques'!AJ82,'Données techniques'!AR82,'Données techniques'!AZ82,'Données techniques'!BH82,'Données techniques'!BP82,'Données techniques'!BX82))</f>
        <v/>
      </c>
      <c r="E96" t="str">
        <f>IF(ISERROR(AVERAGE('Données techniques'!H82,'Données techniques'!P82,'Données techniques'!X82,'Données techniques'!AF82,'Données techniques'!AN82,'Données techniques'!AV82,'Données techniques'!BD82,'Données techniques'!BL82,'Données techniques'!BT82,'Données techniques'!CB82)),"",AVERAGE('Données techniques'!H82,'Données techniques'!P82,'Données techniques'!X82,'Données techniques'!AF82,'Données techniques'!AN82,'Données techniques'!AV82,'Données techniques'!BD82,'Données techniques'!BL82,'Données techniques'!BT82,'Données techniques'!CB82))</f>
        <v/>
      </c>
      <c r="F96" t="str">
        <f>IF(ISERROR(MEDIAN('Données techniques'!H82,'Données techniques'!P82,'Données techniques'!X82,'Données techniques'!AF82,'Données techniques'!AN82,'Données techniques'!AV82,'Données techniques'!BD82,'Données techniques'!BL82,'Données techniques'!BT82,'Données techniques'!CB82)),"",MEDIAN('Données techniques'!H82,'Données techniques'!P82,'Données techniques'!X82,'Données techniques'!AF82,'Données techniques'!AN82,'Données techniques'!AV82,'Données techniques'!BD82,'Données techniques'!BL82,'Données techniques'!BT82,'Données techniques'!CB82))</f>
        <v/>
      </c>
      <c r="G96">
        <f>IF(ISERROR(MAX('Données techniques'!D82,'Données techniques'!L82,'Données techniques'!T82,'Données techniques'!AB82,'Données techniques'!AJ82,'Données techniques'!AR82,'Données techniques'!AZ82,'Données techniques'!BH82,'Données techniques'!BP82,'Données techniques'!BX82)),"",MAX('Données techniques'!D82,'Données techniques'!L82,'Données techniques'!T82,'Données techniques'!AB82,'Données techniques'!AJ82,'Données techniques'!AR82,'Données techniques'!AZ82,'Données techniques'!BH82,'Données techniques'!BP82,'Données techniques'!BX82))</f>
        <v>0</v>
      </c>
      <c r="H96" t="str">
        <f>IF(ISERROR(AVERAGE('Données techniques'!G82,'Données techniques'!O82,'Données techniques'!W82,'Données techniques'!AE82,'Données techniques'!AM82,'Données techniques'!AU82,'Données techniques'!BC82,'Données techniques'!BK82,'Données techniques'!BS82,'Données techniques'!CA82)),"",AVERAGE('Données techniques'!G82,'Données techniques'!O82,'Données techniques'!W82,'Données techniques'!AE82,'Données techniques'!AM82,'Données techniques'!AU82,'Données techniques'!BC82,'Données techniques'!BK82,'Données techniques'!BS82,'Données techniques'!CA82))</f>
        <v/>
      </c>
    </row>
    <row r="97" spans="1:8">
      <c r="A97" t="str">
        <f>IF( ISBLANK(Inventaire!$A97),"",(Inventaire!$A97))</f>
        <v/>
      </c>
      <c r="B97" s="12" t="str">
        <f>IF(ISERROR(AVERAGE('Données techniques'!C83,'Données techniques'!K83,'Données techniques'!S83,'Données techniques'!AA83,'Données techniques'!AI83,'Données techniques'!AQ83,'Données techniques'!AY83,'Données techniques'!BG83,'Données techniques'!BO83,'Données techniques'!BW83)),"",AVERAGE('Données techniques'!C83,'Données techniques'!K83,'Données techniques'!S83,'Données techniques'!AA83,'Données techniques'!AI83,'Données techniques'!AQ83,'Données techniques'!AY83,'Données techniques'!BG83,'Données techniques'!BO83,'Données techniques'!BW83))</f>
        <v/>
      </c>
      <c r="C97" t="str">
        <f>IF(ISERROR(AVERAGE('Données techniques'!D83,'Données techniques'!L83,'Données techniques'!T83,'Données techniques'!AB83,'Données techniques'!AJ83,'Données techniques'!AR83,'Données techniques'!AZ83,'Données techniques'!BH83,'Données techniques'!BP83,'Données techniques'!BX83)),"",AVERAGE('Données techniques'!D83,'Données techniques'!L83,'Données techniques'!T83,'Données techniques'!AB83,'Données techniques'!AJ83,'Données techniques'!AR83,'Données techniques'!AZ83,'Données techniques'!BH83,'Données techniques'!BP83,'Données techniques'!BX83))</f>
        <v/>
      </c>
      <c r="D97" t="str">
        <f>IF(ISERROR(MEDIAN('Données techniques'!D83,'Données techniques'!L83,'Données techniques'!T83,'Données techniques'!AB83,'Données techniques'!AJ83,'Données techniques'!AR83,'Données techniques'!AZ83,'Données techniques'!BH83,'Données techniques'!BP83,'Données techniques'!BX83)),"",MEDIAN('Données techniques'!D83,'Données techniques'!L83,'Données techniques'!T83,'Données techniques'!AB83,'Données techniques'!AJ83,'Données techniques'!AR83,'Données techniques'!AZ83,'Données techniques'!BH83,'Données techniques'!BP83,'Données techniques'!BX83))</f>
        <v/>
      </c>
      <c r="E97" t="str">
        <f>IF(ISERROR(AVERAGE('Données techniques'!H83,'Données techniques'!P83,'Données techniques'!X83,'Données techniques'!AF83,'Données techniques'!AN83,'Données techniques'!AV83,'Données techniques'!BD83,'Données techniques'!BL83,'Données techniques'!BT83,'Données techniques'!CB83)),"",AVERAGE('Données techniques'!H83,'Données techniques'!P83,'Données techniques'!X83,'Données techniques'!AF83,'Données techniques'!AN83,'Données techniques'!AV83,'Données techniques'!BD83,'Données techniques'!BL83,'Données techniques'!BT83,'Données techniques'!CB83))</f>
        <v/>
      </c>
      <c r="F97" t="str">
        <f>IF(ISERROR(MEDIAN('Données techniques'!H83,'Données techniques'!P83,'Données techniques'!X83,'Données techniques'!AF83,'Données techniques'!AN83,'Données techniques'!AV83,'Données techniques'!BD83,'Données techniques'!BL83,'Données techniques'!BT83,'Données techniques'!CB83)),"",MEDIAN('Données techniques'!H83,'Données techniques'!P83,'Données techniques'!X83,'Données techniques'!AF83,'Données techniques'!AN83,'Données techniques'!AV83,'Données techniques'!BD83,'Données techniques'!BL83,'Données techniques'!BT83,'Données techniques'!CB83))</f>
        <v/>
      </c>
      <c r="G97">
        <f>IF(ISERROR(MAX('Données techniques'!D83,'Données techniques'!L83,'Données techniques'!T83,'Données techniques'!AB83,'Données techniques'!AJ83,'Données techniques'!AR83,'Données techniques'!AZ83,'Données techniques'!BH83,'Données techniques'!BP83,'Données techniques'!BX83)),"",MAX('Données techniques'!D83,'Données techniques'!L83,'Données techniques'!T83,'Données techniques'!AB83,'Données techniques'!AJ83,'Données techniques'!AR83,'Données techniques'!AZ83,'Données techniques'!BH83,'Données techniques'!BP83,'Données techniques'!BX83))</f>
        <v>0</v>
      </c>
      <c r="H97" t="str">
        <f>IF(ISERROR(AVERAGE('Données techniques'!G83,'Données techniques'!O83,'Données techniques'!W83,'Données techniques'!AE83,'Données techniques'!AM83,'Données techniques'!AU83,'Données techniques'!BC83,'Données techniques'!BK83,'Données techniques'!BS83,'Données techniques'!CA83)),"",AVERAGE('Données techniques'!G83,'Données techniques'!O83,'Données techniques'!W83,'Données techniques'!AE83,'Données techniques'!AM83,'Données techniques'!AU83,'Données techniques'!BC83,'Données techniques'!BK83,'Données techniques'!BS83,'Données techniques'!CA83))</f>
        <v/>
      </c>
    </row>
    <row r="98" spans="1:8">
      <c r="A98" t="str">
        <f>IF( ISBLANK(Inventaire!$A98),"",(Inventaire!$A98))</f>
        <v/>
      </c>
      <c r="B98" s="12" t="str">
        <f>IF(ISERROR(AVERAGE('Données techniques'!C84,'Données techniques'!K84,'Données techniques'!S84,'Données techniques'!AA84,'Données techniques'!AI84,'Données techniques'!AQ84,'Données techniques'!AY84,'Données techniques'!BG84,'Données techniques'!BO84,'Données techniques'!BW84)),"",AVERAGE('Données techniques'!C84,'Données techniques'!K84,'Données techniques'!S84,'Données techniques'!AA84,'Données techniques'!AI84,'Données techniques'!AQ84,'Données techniques'!AY84,'Données techniques'!BG84,'Données techniques'!BO84,'Données techniques'!BW84))</f>
        <v/>
      </c>
      <c r="C98" t="str">
        <f>IF(ISERROR(AVERAGE('Données techniques'!D84,'Données techniques'!L84,'Données techniques'!T84,'Données techniques'!AB84,'Données techniques'!AJ84,'Données techniques'!AR84,'Données techniques'!AZ84,'Données techniques'!BH84,'Données techniques'!BP84,'Données techniques'!BX84)),"",AVERAGE('Données techniques'!D84,'Données techniques'!L84,'Données techniques'!T84,'Données techniques'!AB84,'Données techniques'!AJ84,'Données techniques'!AR84,'Données techniques'!AZ84,'Données techniques'!BH84,'Données techniques'!BP84,'Données techniques'!BX84))</f>
        <v/>
      </c>
      <c r="D98" t="str">
        <f>IF(ISERROR(MEDIAN('Données techniques'!D84,'Données techniques'!L84,'Données techniques'!T84,'Données techniques'!AB84,'Données techniques'!AJ84,'Données techniques'!AR84,'Données techniques'!AZ84,'Données techniques'!BH84,'Données techniques'!BP84,'Données techniques'!BX84)),"",MEDIAN('Données techniques'!D84,'Données techniques'!L84,'Données techniques'!T84,'Données techniques'!AB84,'Données techniques'!AJ84,'Données techniques'!AR84,'Données techniques'!AZ84,'Données techniques'!BH84,'Données techniques'!BP84,'Données techniques'!BX84))</f>
        <v/>
      </c>
      <c r="E98" t="str">
        <f>IF(ISERROR(AVERAGE('Données techniques'!H84,'Données techniques'!P84,'Données techniques'!X84,'Données techniques'!AF84,'Données techniques'!AN84,'Données techniques'!AV84,'Données techniques'!BD84,'Données techniques'!BL84,'Données techniques'!BT84,'Données techniques'!CB84)),"",AVERAGE('Données techniques'!H84,'Données techniques'!P84,'Données techniques'!X84,'Données techniques'!AF84,'Données techniques'!AN84,'Données techniques'!AV84,'Données techniques'!BD84,'Données techniques'!BL84,'Données techniques'!BT84,'Données techniques'!CB84))</f>
        <v/>
      </c>
      <c r="F98" t="str">
        <f>IF(ISERROR(MEDIAN('Données techniques'!H84,'Données techniques'!P84,'Données techniques'!X84,'Données techniques'!AF84,'Données techniques'!AN84,'Données techniques'!AV84,'Données techniques'!BD84,'Données techniques'!BL84,'Données techniques'!BT84,'Données techniques'!CB84)),"",MEDIAN('Données techniques'!H84,'Données techniques'!P84,'Données techniques'!X84,'Données techniques'!AF84,'Données techniques'!AN84,'Données techniques'!AV84,'Données techniques'!BD84,'Données techniques'!BL84,'Données techniques'!BT84,'Données techniques'!CB84))</f>
        <v/>
      </c>
      <c r="G98">
        <f>IF(ISERROR(MAX('Données techniques'!D84,'Données techniques'!L84,'Données techniques'!T84,'Données techniques'!AB84,'Données techniques'!AJ84,'Données techniques'!AR84,'Données techniques'!AZ84,'Données techniques'!BH84,'Données techniques'!BP84,'Données techniques'!BX84)),"",MAX('Données techniques'!D84,'Données techniques'!L84,'Données techniques'!T84,'Données techniques'!AB84,'Données techniques'!AJ84,'Données techniques'!AR84,'Données techniques'!AZ84,'Données techniques'!BH84,'Données techniques'!BP84,'Données techniques'!BX84))</f>
        <v>0</v>
      </c>
      <c r="H98" t="str">
        <f>IF(ISERROR(AVERAGE('Données techniques'!G84,'Données techniques'!O84,'Données techniques'!W84,'Données techniques'!AE84,'Données techniques'!AM84,'Données techniques'!AU84,'Données techniques'!BC84,'Données techniques'!BK84,'Données techniques'!BS84,'Données techniques'!CA84)),"",AVERAGE('Données techniques'!G84,'Données techniques'!O84,'Données techniques'!W84,'Données techniques'!AE84,'Données techniques'!AM84,'Données techniques'!AU84,'Données techniques'!BC84,'Données techniques'!BK84,'Données techniques'!BS84,'Données techniques'!CA84))</f>
        <v/>
      </c>
    </row>
    <row r="99" spans="1:8">
      <c r="A99" t="str">
        <f>IF( ISBLANK(Inventaire!$A99),"",(Inventaire!$A99))</f>
        <v/>
      </c>
      <c r="B99" s="12" t="str">
        <f>IF(ISERROR(AVERAGE('Données techniques'!C85,'Données techniques'!K85,'Données techniques'!S85,'Données techniques'!AA85,'Données techniques'!AI85,'Données techniques'!AQ85,'Données techniques'!AY85,'Données techniques'!BG85,'Données techniques'!BO85,'Données techniques'!BW85)),"",AVERAGE('Données techniques'!C85,'Données techniques'!K85,'Données techniques'!S85,'Données techniques'!AA85,'Données techniques'!AI85,'Données techniques'!AQ85,'Données techniques'!AY85,'Données techniques'!BG85,'Données techniques'!BO85,'Données techniques'!BW85))</f>
        <v/>
      </c>
      <c r="C99" t="str">
        <f>IF(ISERROR(AVERAGE('Données techniques'!D85,'Données techniques'!L85,'Données techniques'!T85,'Données techniques'!AB85,'Données techniques'!AJ85,'Données techniques'!AR85,'Données techniques'!AZ85,'Données techniques'!BH85,'Données techniques'!BP85,'Données techniques'!BX85)),"",AVERAGE('Données techniques'!D85,'Données techniques'!L85,'Données techniques'!T85,'Données techniques'!AB85,'Données techniques'!AJ85,'Données techniques'!AR85,'Données techniques'!AZ85,'Données techniques'!BH85,'Données techniques'!BP85,'Données techniques'!BX85))</f>
        <v/>
      </c>
      <c r="D99" t="str">
        <f>IF(ISERROR(MEDIAN('Données techniques'!D85,'Données techniques'!L85,'Données techniques'!T85,'Données techniques'!AB85,'Données techniques'!AJ85,'Données techniques'!AR85,'Données techniques'!AZ85,'Données techniques'!BH85,'Données techniques'!BP85,'Données techniques'!BX85)),"",MEDIAN('Données techniques'!D85,'Données techniques'!L85,'Données techniques'!T85,'Données techniques'!AB85,'Données techniques'!AJ85,'Données techniques'!AR85,'Données techniques'!AZ85,'Données techniques'!BH85,'Données techniques'!BP85,'Données techniques'!BX85))</f>
        <v/>
      </c>
      <c r="E99" t="str">
        <f>IF(ISERROR(AVERAGE('Données techniques'!H85,'Données techniques'!P85,'Données techniques'!X85,'Données techniques'!AF85,'Données techniques'!AN85,'Données techniques'!AV85,'Données techniques'!BD85,'Données techniques'!BL85,'Données techniques'!BT85,'Données techniques'!CB85)),"",AVERAGE('Données techniques'!H85,'Données techniques'!P85,'Données techniques'!X85,'Données techniques'!AF85,'Données techniques'!AN85,'Données techniques'!AV85,'Données techniques'!BD85,'Données techniques'!BL85,'Données techniques'!BT85,'Données techniques'!CB85))</f>
        <v/>
      </c>
      <c r="F99" t="str">
        <f>IF(ISERROR(MEDIAN('Données techniques'!H85,'Données techniques'!P85,'Données techniques'!X85,'Données techniques'!AF85,'Données techniques'!AN85,'Données techniques'!AV85,'Données techniques'!BD85,'Données techniques'!BL85,'Données techniques'!BT85,'Données techniques'!CB85)),"",MEDIAN('Données techniques'!H85,'Données techniques'!P85,'Données techniques'!X85,'Données techniques'!AF85,'Données techniques'!AN85,'Données techniques'!AV85,'Données techniques'!BD85,'Données techniques'!BL85,'Données techniques'!BT85,'Données techniques'!CB85))</f>
        <v/>
      </c>
      <c r="G99">
        <f>IF(ISERROR(MAX('Données techniques'!D85,'Données techniques'!L85,'Données techniques'!T85,'Données techniques'!AB85,'Données techniques'!AJ85,'Données techniques'!AR85,'Données techniques'!AZ85,'Données techniques'!BH85,'Données techniques'!BP85,'Données techniques'!BX85)),"",MAX('Données techniques'!D85,'Données techniques'!L85,'Données techniques'!T85,'Données techniques'!AB85,'Données techniques'!AJ85,'Données techniques'!AR85,'Données techniques'!AZ85,'Données techniques'!BH85,'Données techniques'!BP85,'Données techniques'!BX85))</f>
        <v>0</v>
      </c>
      <c r="H99" t="str">
        <f>IF(ISERROR(AVERAGE('Données techniques'!G85,'Données techniques'!O85,'Données techniques'!W85,'Données techniques'!AE85,'Données techniques'!AM85,'Données techniques'!AU85,'Données techniques'!BC85,'Données techniques'!BK85,'Données techniques'!BS85,'Données techniques'!CA85)),"",AVERAGE('Données techniques'!G85,'Données techniques'!O85,'Données techniques'!W85,'Données techniques'!AE85,'Données techniques'!AM85,'Données techniques'!AU85,'Données techniques'!BC85,'Données techniques'!BK85,'Données techniques'!BS85,'Données techniques'!CA85))</f>
        <v/>
      </c>
    </row>
    <row r="100" spans="1:8">
      <c r="A100" t="str">
        <f>IF( ISBLANK(Inventaire!$A100),"",(Inventaire!$A100))</f>
        <v/>
      </c>
      <c r="B100" s="12" t="str">
        <f>IF(ISERROR(AVERAGE('Données techniques'!C86,'Données techniques'!K86,'Données techniques'!S86,'Données techniques'!AA86,'Données techniques'!AI86,'Données techniques'!AQ86,'Données techniques'!AY86,'Données techniques'!BG86,'Données techniques'!BO86,'Données techniques'!BW86)),"",AVERAGE('Données techniques'!C86,'Données techniques'!K86,'Données techniques'!S86,'Données techniques'!AA86,'Données techniques'!AI86,'Données techniques'!AQ86,'Données techniques'!AY86,'Données techniques'!BG86,'Données techniques'!BO86,'Données techniques'!BW86))</f>
        <v/>
      </c>
      <c r="C100" t="str">
        <f>IF(ISERROR(AVERAGE('Données techniques'!D86,'Données techniques'!L86,'Données techniques'!T86,'Données techniques'!AB86,'Données techniques'!AJ86,'Données techniques'!AR86,'Données techniques'!AZ86,'Données techniques'!BH86,'Données techniques'!BP86,'Données techniques'!BX86)),"",AVERAGE('Données techniques'!D86,'Données techniques'!L86,'Données techniques'!T86,'Données techniques'!AB86,'Données techniques'!AJ86,'Données techniques'!AR86,'Données techniques'!AZ86,'Données techniques'!BH86,'Données techniques'!BP86,'Données techniques'!BX86))</f>
        <v/>
      </c>
      <c r="D100" t="str">
        <f>IF(ISERROR(MEDIAN('Données techniques'!D86,'Données techniques'!L86,'Données techniques'!T86,'Données techniques'!AB86,'Données techniques'!AJ86,'Données techniques'!AR86,'Données techniques'!AZ86,'Données techniques'!BH86,'Données techniques'!BP86,'Données techniques'!BX86)),"",MEDIAN('Données techniques'!D86,'Données techniques'!L86,'Données techniques'!T86,'Données techniques'!AB86,'Données techniques'!AJ86,'Données techniques'!AR86,'Données techniques'!AZ86,'Données techniques'!BH86,'Données techniques'!BP86,'Données techniques'!BX86))</f>
        <v/>
      </c>
      <c r="E100" t="str">
        <f>IF(ISERROR(AVERAGE('Données techniques'!H86,'Données techniques'!P86,'Données techniques'!X86,'Données techniques'!AF86,'Données techniques'!AN86,'Données techniques'!AV86,'Données techniques'!BD86,'Données techniques'!BL86,'Données techniques'!BT86,'Données techniques'!CB86)),"",AVERAGE('Données techniques'!H86,'Données techniques'!P86,'Données techniques'!X86,'Données techniques'!AF86,'Données techniques'!AN86,'Données techniques'!AV86,'Données techniques'!BD86,'Données techniques'!BL86,'Données techniques'!BT86,'Données techniques'!CB86))</f>
        <v/>
      </c>
      <c r="F100" t="str">
        <f>IF(ISERROR(MEDIAN('Données techniques'!H86,'Données techniques'!P86,'Données techniques'!X86,'Données techniques'!AF86,'Données techniques'!AN86,'Données techniques'!AV86,'Données techniques'!BD86,'Données techniques'!BL86,'Données techniques'!BT86,'Données techniques'!CB86)),"",MEDIAN('Données techniques'!H86,'Données techniques'!P86,'Données techniques'!X86,'Données techniques'!AF86,'Données techniques'!AN86,'Données techniques'!AV86,'Données techniques'!BD86,'Données techniques'!BL86,'Données techniques'!BT86,'Données techniques'!CB86))</f>
        <v/>
      </c>
      <c r="G100">
        <f>IF(ISERROR(MAX('Données techniques'!D86,'Données techniques'!L86,'Données techniques'!T86,'Données techniques'!AB86,'Données techniques'!AJ86,'Données techniques'!AR86,'Données techniques'!AZ86,'Données techniques'!BH86,'Données techniques'!BP86,'Données techniques'!BX86)),"",MAX('Données techniques'!D86,'Données techniques'!L86,'Données techniques'!T86,'Données techniques'!AB86,'Données techniques'!AJ86,'Données techniques'!AR86,'Données techniques'!AZ86,'Données techniques'!BH86,'Données techniques'!BP86,'Données techniques'!BX86))</f>
        <v>0</v>
      </c>
      <c r="H100" t="str">
        <f>IF(ISERROR(AVERAGE('Données techniques'!G86,'Données techniques'!O86,'Données techniques'!W86,'Données techniques'!AE86,'Données techniques'!AM86,'Données techniques'!AU86,'Données techniques'!BC86,'Données techniques'!BK86,'Données techniques'!BS86,'Données techniques'!CA86)),"",AVERAGE('Données techniques'!G86,'Données techniques'!O86,'Données techniques'!W86,'Données techniques'!AE86,'Données techniques'!AM86,'Données techniques'!AU86,'Données techniques'!BC86,'Données techniques'!BK86,'Données techniques'!BS86,'Données techniques'!CA86))</f>
        <v/>
      </c>
    </row>
    <row r="101" spans="1:8">
      <c r="A101" t="e">
        <f>IF( ISBLANK(Inventaire!#REF!),"",(Inventaire!#REF!))</f>
        <v>#REF!</v>
      </c>
      <c r="B101" s="12" t="str">
        <f>IF(ISERROR(AVERAGE('Données techniques'!C87,'Données techniques'!K87,'Données techniques'!S87,'Données techniques'!AA87,'Données techniques'!AI87,'Données techniques'!AQ87,'Données techniques'!AY87,'Données techniques'!BG87,'Données techniques'!BO87,'Données techniques'!BW87)),"",AVERAGE('Données techniques'!C87,'Données techniques'!K87,'Données techniques'!S87,'Données techniques'!AA87,'Données techniques'!AI87,'Données techniques'!AQ87,'Données techniques'!AY87,'Données techniques'!BG87,'Données techniques'!BO87,'Données techniques'!BW87))</f>
        <v/>
      </c>
      <c r="C101" t="str">
        <f>IF(ISERROR(AVERAGE('Données techniques'!D87,'Données techniques'!L87,'Données techniques'!T87,'Données techniques'!AB87,'Données techniques'!AJ87,'Données techniques'!AR87,'Données techniques'!AZ87,'Données techniques'!BH87,'Données techniques'!BP87,'Données techniques'!BX87)),"",AVERAGE('Données techniques'!D87,'Données techniques'!L87,'Données techniques'!T87,'Données techniques'!AB87,'Données techniques'!AJ87,'Données techniques'!AR87,'Données techniques'!AZ87,'Données techniques'!BH87,'Données techniques'!BP87,'Données techniques'!BX87))</f>
        <v/>
      </c>
      <c r="D101" t="str">
        <f>IF(ISERROR(MEDIAN('Données techniques'!D87,'Données techniques'!L87,'Données techniques'!T87,'Données techniques'!AB87,'Données techniques'!AJ87,'Données techniques'!AR87,'Données techniques'!AZ87,'Données techniques'!BH87,'Données techniques'!BP87,'Données techniques'!BX87)),"",MEDIAN('Données techniques'!D87,'Données techniques'!L87,'Données techniques'!T87,'Données techniques'!AB87,'Données techniques'!AJ87,'Données techniques'!AR87,'Données techniques'!AZ87,'Données techniques'!BH87,'Données techniques'!BP87,'Données techniques'!BX87))</f>
        <v/>
      </c>
      <c r="E101" t="str">
        <f>IF(ISERROR(AVERAGE('Données techniques'!H87,'Données techniques'!P87,'Données techniques'!X87,'Données techniques'!AF87,'Données techniques'!AN87,'Données techniques'!AV87,'Données techniques'!BD87,'Données techniques'!BL87,'Données techniques'!BT87,'Données techniques'!CB87)),"",AVERAGE('Données techniques'!H87,'Données techniques'!P87,'Données techniques'!X87,'Données techniques'!AF87,'Données techniques'!AN87,'Données techniques'!AV87,'Données techniques'!BD87,'Données techniques'!BL87,'Données techniques'!BT87,'Données techniques'!CB87))</f>
        <v/>
      </c>
      <c r="F101" t="str">
        <f>IF(ISERROR(MEDIAN('Données techniques'!H87,'Données techniques'!P87,'Données techniques'!X87,'Données techniques'!AF87,'Données techniques'!AN87,'Données techniques'!AV87,'Données techniques'!BD87,'Données techniques'!BL87,'Données techniques'!BT87,'Données techniques'!CB87)),"",MEDIAN('Données techniques'!H87,'Données techniques'!P87,'Données techniques'!X87,'Données techniques'!AF87,'Données techniques'!AN87,'Données techniques'!AV87,'Données techniques'!BD87,'Données techniques'!BL87,'Données techniques'!BT87,'Données techniques'!CB87))</f>
        <v/>
      </c>
      <c r="G101">
        <f>IF(ISERROR(MAX('Données techniques'!D87,'Données techniques'!L87,'Données techniques'!T87,'Données techniques'!AB87,'Données techniques'!AJ87,'Données techniques'!AR87,'Données techniques'!AZ87,'Données techniques'!BH87,'Données techniques'!BP87,'Données techniques'!BX87)),"",MAX('Données techniques'!D87,'Données techniques'!L87,'Données techniques'!T87,'Données techniques'!AB87,'Données techniques'!AJ87,'Données techniques'!AR87,'Données techniques'!AZ87,'Données techniques'!BH87,'Données techniques'!BP87,'Données techniques'!BX87))</f>
        <v>0</v>
      </c>
      <c r="H101" t="str">
        <f>IF(ISERROR(AVERAGE('Données techniques'!G87,'Données techniques'!O87,'Données techniques'!W87,'Données techniques'!AE87,'Données techniques'!AM87,'Données techniques'!AU87,'Données techniques'!BC87,'Données techniques'!BK87,'Données techniques'!BS87,'Données techniques'!CA87)),"",AVERAGE('Données techniques'!G87,'Données techniques'!O87,'Données techniques'!W87,'Données techniques'!AE87,'Données techniques'!AM87,'Données techniques'!AU87,'Données techniques'!BC87,'Données techniques'!BK87,'Données techniques'!BS87,'Données techniques'!CA87))</f>
        <v/>
      </c>
    </row>
    <row r="102" spans="1:8">
      <c r="A102" t="e">
        <f>IF( ISBLANK(Inventaire!#REF!),"",(Inventaire!#REF!))</f>
        <v>#REF!</v>
      </c>
      <c r="B102" s="12" t="str">
        <f>IF(ISERROR(AVERAGE('Données techniques'!C88,'Données techniques'!K88,'Données techniques'!S88,'Données techniques'!AA88,'Données techniques'!AI88,'Données techniques'!AQ88,'Données techniques'!AY88,'Données techniques'!BG88,'Données techniques'!BO88,'Données techniques'!BW88)),"",AVERAGE('Données techniques'!C88,'Données techniques'!K88,'Données techniques'!S88,'Données techniques'!AA88,'Données techniques'!AI88,'Données techniques'!AQ88,'Données techniques'!AY88,'Données techniques'!BG88,'Données techniques'!BO88,'Données techniques'!BW88))</f>
        <v/>
      </c>
      <c r="C102" t="str">
        <f>IF(ISERROR(AVERAGE('Données techniques'!D88,'Données techniques'!L88,'Données techniques'!T88,'Données techniques'!AB88,'Données techniques'!AJ88,'Données techniques'!AR88,'Données techniques'!AZ88,'Données techniques'!BH88,'Données techniques'!BP88,'Données techniques'!BX88)),"",AVERAGE('Données techniques'!D88,'Données techniques'!L88,'Données techniques'!T88,'Données techniques'!AB88,'Données techniques'!AJ88,'Données techniques'!AR88,'Données techniques'!AZ88,'Données techniques'!BH88,'Données techniques'!BP88,'Données techniques'!BX88))</f>
        <v/>
      </c>
      <c r="D102" t="str">
        <f>IF(ISERROR(MEDIAN('Données techniques'!D88,'Données techniques'!L88,'Données techniques'!T88,'Données techniques'!AB88,'Données techniques'!AJ88,'Données techniques'!AR88,'Données techniques'!AZ88,'Données techniques'!BH88,'Données techniques'!BP88,'Données techniques'!BX88)),"",MEDIAN('Données techniques'!D88,'Données techniques'!L88,'Données techniques'!T88,'Données techniques'!AB88,'Données techniques'!AJ88,'Données techniques'!AR88,'Données techniques'!AZ88,'Données techniques'!BH88,'Données techniques'!BP88,'Données techniques'!BX88))</f>
        <v/>
      </c>
      <c r="E102" t="str">
        <f>IF(ISERROR(AVERAGE('Données techniques'!H88,'Données techniques'!P88,'Données techniques'!X88,'Données techniques'!AF88,'Données techniques'!AN88,'Données techniques'!AV88,'Données techniques'!BD88,'Données techniques'!BL88,'Données techniques'!BT88,'Données techniques'!CB88)),"",AVERAGE('Données techniques'!H88,'Données techniques'!P88,'Données techniques'!X88,'Données techniques'!AF88,'Données techniques'!AN88,'Données techniques'!AV88,'Données techniques'!BD88,'Données techniques'!BL88,'Données techniques'!BT88,'Données techniques'!CB88))</f>
        <v/>
      </c>
      <c r="F102" t="str">
        <f>IF(ISERROR(MEDIAN('Données techniques'!H88,'Données techniques'!P88,'Données techniques'!X88,'Données techniques'!AF88,'Données techniques'!AN88,'Données techniques'!AV88,'Données techniques'!BD88,'Données techniques'!BL88,'Données techniques'!BT88,'Données techniques'!CB88)),"",MEDIAN('Données techniques'!H88,'Données techniques'!P88,'Données techniques'!X88,'Données techniques'!AF88,'Données techniques'!AN88,'Données techniques'!AV88,'Données techniques'!BD88,'Données techniques'!BL88,'Données techniques'!BT88,'Données techniques'!CB88))</f>
        <v/>
      </c>
      <c r="G102">
        <f>IF(ISERROR(MAX('Données techniques'!D88,'Données techniques'!L88,'Données techniques'!T88,'Données techniques'!AB88,'Données techniques'!AJ88,'Données techniques'!AR88,'Données techniques'!AZ88,'Données techniques'!BH88,'Données techniques'!BP88,'Données techniques'!BX88)),"",MAX('Données techniques'!D88,'Données techniques'!L88,'Données techniques'!T88,'Données techniques'!AB88,'Données techniques'!AJ88,'Données techniques'!AR88,'Données techniques'!AZ88,'Données techniques'!BH88,'Données techniques'!BP88,'Données techniques'!BX88))</f>
        <v>0</v>
      </c>
      <c r="H102" t="str">
        <f>IF(ISERROR(AVERAGE('Données techniques'!G88,'Données techniques'!O88,'Données techniques'!W88,'Données techniques'!AE88,'Données techniques'!AM88,'Données techniques'!AU88,'Données techniques'!BC88,'Données techniques'!BK88,'Données techniques'!BS88,'Données techniques'!CA88)),"",AVERAGE('Données techniques'!G88,'Données techniques'!O88,'Données techniques'!W88,'Données techniques'!AE88,'Données techniques'!AM88,'Données techniques'!AU88,'Données techniques'!BC88,'Données techniques'!BK88,'Données techniques'!BS88,'Données techniques'!CA88))</f>
        <v/>
      </c>
    </row>
    <row r="103" spans="1:8">
      <c r="A103" t="e">
        <f>IF( ISBLANK(Inventaire!#REF!),"",(Inventaire!#REF!))</f>
        <v>#REF!</v>
      </c>
      <c r="B103" s="12" t="str">
        <f>IF(ISERROR(AVERAGE('Données techniques'!C89,'Données techniques'!K89,'Données techniques'!S89,'Données techniques'!AA89,'Données techniques'!AI89,'Données techniques'!AQ89,'Données techniques'!AY89,'Données techniques'!BG89,'Données techniques'!BO89,'Données techniques'!BW89)),"",AVERAGE('Données techniques'!C89,'Données techniques'!K89,'Données techniques'!S89,'Données techniques'!AA89,'Données techniques'!AI89,'Données techniques'!AQ89,'Données techniques'!AY89,'Données techniques'!BG89,'Données techniques'!BO89,'Données techniques'!BW89))</f>
        <v/>
      </c>
      <c r="C103" t="str">
        <f>IF(ISERROR(AVERAGE('Données techniques'!D89,'Données techniques'!L89,'Données techniques'!T89,'Données techniques'!AB89,'Données techniques'!AJ89,'Données techniques'!AR89,'Données techniques'!AZ89,'Données techniques'!BH89,'Données techniques'!BP89,'Données techniques'!BX89)),"",AVERAGE('Données techniques'!D89,'Données techniques'!L89,'Données techniques'!T89,'Données techniques'!AB89,'Données techniques'!AJ89,'Données techniques'!AR89,'Données techniques'!AZ89,'Données techniques'!BH89,'Données techniques'!BP89,'Données techniques'!BX89))</f>
        <v/>
      </c>
      <c r="D103" t="str">
        <f>IF(ISERROR(MEDIAN('Données techniques'!D89,'Données techniques'!L89,'Données techniques'!T89,'Données techniques'!AB89,'Données techniques'!AJ89,'Données techniques'!AR89,'Données techniques'!AZ89,'Données techniques'!BH89,'Données techniques'!BP89,'Données techniques'!BX89)),"",MEDIAN('Données techniques'!D89,'Données techniques'!L89,'Données techniques'!T89,'Données techniques'!AB89,'Données techniques'!AJ89,'Données techniques'!AR89,'Données techniques'!AZ89,'Données techniques'!BH89,'Données techniques'!BP89,'Données techniques'!BX89))</f>
        <v/>
      </c>
      <c r="E103" t="str">
        <f>IF(ISERROR(AVERAGE('Données techniques'!H89,'Données techniques'!P89,'Données techniques'!X89,'Données techniques'!AF89,'Données techniques'!AN89,'Données techniques'!AV89,'Données techniques'!BD89,'Données techniques'!BL89,'Données techniques'!BT89,'Données techniques'!CB89)),"",AVERAGE('Données techniques'!H89,'Données techniques'!P89,'Données techniques'!X89,'Données techniques'!AF89,'Données techniques'!AN89,'Données techniques'!AV89,'Données techniques'!BD89,'Données techniques'!BL89,'Données techniques'!BT89,'Données techniques'!CB89))</f>
        <v/>
      </c>
      <c r="F103" t="str">
        <f>IF(ISERROR(MEDIAN('Données techniques'!H89,'Données techniques'!P89,'Données techniques'!X89,'Données techniques'!AF89,'Données techniques'!AN89,'Données techniques'!AV89,'Données techniques'!BD89,'Données techniques'!BL89,'Données techniques'!BT89,'Données techniques'!CB89)),"",MEDIAN('Données techniques'!H89,'Données techniques'!P89,'Données techniques'!X89,'Données techniques'!AF89,'Données techniques'!AN89,'Données techniques'!AV89,'Données techniques'!BD89,'Données techniques'!BL89,'Données techniques'!BT89,'Données techniques'!CB89))</f>
        <v/>
      </c>
      <c r="G103">
        <f>IF(ISERROR(MAX('Données techniques'!D89,'Données techniques'!L89,'Données techniques'!T89,'Données techniques'!AB89,'Données techniques'!AJ89,'Données techniques'!AR89,'Données techniques'!AZ89,'Données techniques'!BH89,'Données techniques'!BP89,'Données techniques'!BX89)),"",MAX('Données techniques'!D89,'Données techniques'!L89,'Données techniques'!T89,'Données techniques'!AB89,'Données techniques'!AJ89,'Données techniques'!AR89,'Données techniques'!AZ89,'Données techniques'!BH89,'Données techniques'!BP89,'Données techniques'!BX89))</f>
        <v>0</v>
      </c>
      <c r="H103" t="str">
        <f>IF(ISERROR(AVERAGE('Données techniques'!G89,'Données techniques'!O89,'Données techniques'!W89,'Données techniques'!AE89,'Données techniques'!AM89,'Données techniques'!AU89,'Données techniques'!BC89,'Données techniques'!BK89,'Données techniques'!BS89,'Données techniques'!CA89)),"",AVERAGE('Données techniques'!G89,'Données techniques'!O89,'Données techniques'!W89,'Données techniques'!AE89,'Données techniques'!AM89,'Données techniques'!AU89,'Données techniques'!BC89,'Données techniques'!BK89,'Données techniques'!BS89,'Données techniques'!CA89))</f>
        <v/>
      </c>
    </row>
    <row r="104" spans="1:8">
      <c r="A104" t="e">
        <f>IF( ISBLANK(Inventaire!#REF!),"",(Inventaire!#REF!))</f>
        <v>#REF!</v>
      </c>
      <c r="B104" s="12" t="str">
        <f>IF(ISERROR(AVERAGE('Données techniques'!C90,'Données techniques'!K90,'Données techniques'!S90,'Données techniques'!AA90,'Données techniques'!AI90,'Données techniques'!AQ90,'Données techniques'!AY90,'Données techniques'!BG90,'Données techniques'!BO90,'Données techniques'!BW90)),"",AVERAGE('Données techniques'!C90,'Données techniques'!K90,'Données techniques'!S90,'Données techniques'!AA90,'Données techniques'!AI90,'Données techniques'!AQ90,'Données techniques'!AY90,'Données techniques'!BG90,'Données techniques'!BO90,'Données techniques'!BW90))</f>
        <v/>
      </c>
      <c r="C104" t="str">
        <f>IF(ISERROR(AVERAGE('Données techniques'!D90,'Données techniques'!L90,'Données techniques'!T90,'Données techniques'!AB90,'Données techniques'!AJ90,'Données techniques'!AR90,'Données techniques'!AZ90,'Données techniques'!BH90,'Données techniques'!BP90,'Données techniques'!BX90)),"",AVERAGE('Données techniques'!D90,'Données techniques'!L90,'Données techniques'!T90,'Données techniques'!AB90,'Données techniques'!AJ90,'Données techniques'!AR90,'Données techniques'!AZ90,'Données techniques'!BH90,'Données techniques'!BP90,'Données techniques'!BX90))</f>
        <v/>
      </c>
      <c r="D104" t="str">
        <f>IF(ISERROR(MEDIAN('Données techniques'!D90,'Données techniques'!L90,'Données techniques'!T90,'Données techniques'!AB90,'Données techniques'!AJ90,'Données techniques'!AR90,'Données techniques'!AZ90,'Données techniques'!BH90,'Données techniques'!BP90,'Données techniques'!BX90)),"",MEDIAN('Données techniques'!D90,'Données techniques'!L90,'Données techniques'!T90,'Données techniques'!AB90,'Données techniques'!AJ90,'Données techniques'!AR90,'Données techniques'!AZ90,'Données techniques'!BH90,'Données techniques'!BP90,'Données techniques'!BX90))</f>
        <v/>
      </c>
      <c r="E104" t="str">
        <f>IF(ISERROR(AVERAGE('Données techniques'!H90,'Données techniques'!P90,'Données techniques'!X90,'Données techniques'!AF90,'Données techniques'!AN90,'Données techniques'!AV90,'Données techniques'!BD90,'Données techniques'!BL90,'Données techniques'!BT90,'Données techniques'!CB90)),"",AVERAGE('Données techniques'!H90,'Données techniques'!P90,'Données techniques'!X90,'Données techniques'!AF90,'Données techniques'!AN90,'Données techniques'!AV90,'Données techniques'!BD90,'Données techniques'!BL90,'Données techniques'!BT90,'Données techniques'!CB90))</f>
        <v/>
      </c>
      <c r="F104" t="str">
        <f>IF(ISERROR(MEDIAN('Données techniques'!H90,'Données techniques'!P90,'Données techniques'!X90,'Données techniques'!AF90,'Données techniques'!AN90,'Données techniques'!AV90,'Données techniques'!BD90,'Données techniques'!BL90,'Données techniques'!BT90,'Données techniques'!CB90)),"",MEDIAN('Données techniques'!H90,'Données techniques'!P90,'Données techniques'!X90,'Données techniques'!AF90,'Données techniques'!AN90,'Données techniques'!AV90,'Données techniques'!BD90,'Données techniques'!BL90,'Données techniques'!BT90,'Données techniques'!CB90))</f>
        <v/>
      </c>
      <c r="G104">
        <f>IF(ISERROR(MAX('Données techniques'!D90,'Données techniques'!L90,'Données techniques'!T90,'Données techniques'!AB90,'Données techniques'!AJ90,'Données techniques'!AR90,'Données techniques'!AZ90,'Données techniques'!BH90,'Données techniques'!BP90,'Données techniques'!BX90)),"",MAX('Données techniques'!D90,'Données techniques'!L90,'Données techniques'!T90,'Données techniques'!AB90,'Données techniques'!AJ90,'Données techniques'!AR90,'Données techniques'!AZ90,'Données techniques'!BH90,'Données techniques'!BP90,'Données techniques'!BX90))</f>
        <v>0</v>
      </c>
      <c r="H104" t="str">
        <f>IF(ISERROR(AVERAGE('Données techniques'!G90,'Données techniques'!O90,'Données techniques'!W90,'Données techniques'!AE90,'Données techniques'!AM90,'Données techniques'!AU90,'Données techniques'!BC90,'Données techniques'!BK90,'Données techniques'!BS90,'Données techniques'!CA90)),"",AVERAGE('Données techniques'!G90,'Données techniques'!O90,'Données techniques'!W90,'Données techniques'!AE90,'Données techniques'!AM90,'Données techniques'!AU90,'Données techniques'!BC90,'Données techniques'!BK90,'Données techniques'!BS90,'Données techniques'!CA90))</f>
        <v/>
      </c>
    </row>
    <row r="105" spans="1:8">
      <c r="A105" t="e">
        <f>IF( ISBLANK(Inventaire!#REF!),"",(Inventaire!#REF!))</f>
        <v>#REF!</v>
      </c>
      <c r="B105" s="12" t="str">
        <f>IF(ISERROR(AVERAGE('Données techniques'!C91,'Données techniques'!K91,'Données techniques'!S91,'Données techniques'!AA91,'Données techniques'!AI91,'Données techniques'!AQ91,'Données techniques'!AY91,'Données techniques'!BG91,'Données techniques'!BO91,'Données techniques'!BW91)),"",AVERAGE('Données techniques'!C91,'Données techniques'!K91,'Données techniques'!S91,'Données techniques'!AA91,'Données techniques'!AI91,'Données techniques'!AQ91,'Données techniques'!AY91,'Données techniques'!BG91,'Données techniques'!BO91,'Données techniques'!BW91))</f>
        <v/>
      </c>
      <c r="C105" t="str">
        <f>IF(ISERROR(AVERAGE('Données techniques'!D91,'Données techniques'!L91,'Données techniques'!T91,'Données techniques'!AB91,'Données techniques'!AJ91,'Données techniques'!AR91,'Données techniques'!AZ91,'Données techniques'!BH91,'Données techniques'!BP91,'Données techniques'!BX91)),"",AVERAGE('Données techniques'!D91,'Données techniques'!L91,'Données techniques'!T91,'Données techniques'!AB91,'Données techniques'!AJ91,'Données techniques'!AR91,'Données techniques'!AZ91,'Données techniques'!BH91,'Données techniques'!BP91,'Données techniques'!BX91))</f>
        <v/>
      </c>
      <c r="D105" t="str">
        <f>IF(ISERROR(MEDIAN('Données techniques'!D91,'Données techniques'!L91,'Données techniques'!T91,'Données techniques'!AB91,'Données techniques'!AJ91,'Données techniques'!AR91,'Données techniques'!AZ91,'Données techniques'!BH91,'Données techniques'!BP91,'Données techniques'!BX91)),"",MEDIAN('Données techniques'!D91,'Données techniques'!L91,'Données techniques'!T91,'Données techniques'!AB91,'Données techniques'!AJ91,'Données techniques'!AR91,'Données techniques'!AZ91,'Données techniques'!BH91,'Données techniques'!BP91,'Données techniques'!BX91))</f>
        <v/>
      </c>
      <c r="E105" t="str">
        <f>IF(ISERROR(AVERAGE('Données techniques'!H91,'Données techniques'!P91,'Données techniques'!X91,'Données techniques'!AF91,'Données techniques'!AN91,'Données techniques'!AV91,'Données techniques'!BD91,'Données techniques'!BL91,'Données techniques'!BT91,'Données techniques'!CB91)),"",AVERAGE('Données techniques'!H91,'Données techniques'!P91,'Données techniques'!X91,'Données techniques'!AF91,'Données techniques'!AN91,'Données techniques'!AV91,'Données techniques'!BD91,'Données techniques'!BL91,'Données techniques'!BT91,'Données techniques'!CB91))</f>
        <v/>
      </c>
      <c r="F105" t="str">
        <f>IF(ISERROR(MEDIAN('Données techniques'!H91,'Données techniques'!P91,'Données techniques'!X91,'Données techniques'!AF91,'Données techniques'!AN91,'Données techniques'!AV91,'Données techniques'!BD91,'Données techniques'!BL91,'Données techniques'!BT91,'Données techniques'!CB91)),"",MEDIAN('Données techniques'!H91,'Données techniques'!P91,'Données techniques'!X91,'Données techniques'!AF91,'Données techniques'!AN91,'Données techniques'!AV91,'Données techniques'!BD91,'Données techniques'!BL91,'Données techniques'!BT91,'Données techniques'!CB91))</f>
        <v/>
      </c>
      <c r="G105">
        <f>IF(ISERROR(MAX('Données techniques'!D91,'Données techniques'!L91,'Données techniques'!T91,'Données techniques'!AB91,'Données techniques'!AJ91,'Données techniques'!AR91,'Données techniques'!AZ91,'Données techniques'!BH91,'Données techniques'!BP91,'Données techniques'!BX91)),"",MAX('Données techniques'!D91,'Données techniques'!L91,'Données techniques'!T91,'Données techniques'!AB91,'Données techniques'!AJ91,'Données techniques'!AR91,'Données techniques'!AZ91,'Données techniques'!BH91,'Données techniques'!BP91,'Données techniques'!BX91))</f>
        <v>0</v>
      </c>
      <c r="H105" t="str">
        <f>IF(ISERROR(AVERAGE('Données techniques'!G91,'Données techniques'!O91,'Données techniques'!W91,'Données techniques'!AE91,'Données techniques'!AM91,'Données techniques'!AU91,'Données techniques'!BC91,'Données techniques'!BK91,'Données techniques'!BS91,'Données techniques'!CA91)),"",AVERAGE('Données techniques'!G91,'Données techniques'!O91,'Données techniques'!W91,'Données techniques'!AE91,'Données techniques'!AM91,'Données techniques'!AU91,'Données techniques'!BC91,'Données techniques'!BK91,'Données techniques'!BS91,'Données techniques'!CA91))</f>
        <v/>
      </c>
    </row>
    <row r="106" spans="1:8">
      <c r="A106" t="e">
        <f>IF( ISBLANK(Inventaire!#REF!),"",(Inventaire!#REF!))</f>
        <v>#REF!</v>
      </c>
      <c r="B106" s="12" t="str">
        <f>IF(ISERROR(AVERAGE('Données techniques'!C92,'Données techniques'!K92,'Données techniques'!S92,'Données techniques'!AA92,'Données techniques'!AI92,'Données techniques'!AQ92,'Données techniques'!AY92,'Données techniques'!BG92,'Données techniques'!BO92,'Données techniques'!BW92)),"",AVERAGE('Données techniques'!C92,'Données techniques'!K92,'Données techniques'!S92,'Données techniques'!AA92,'Données techniques'!AI92,'Données techniques'!AQ92,'Données techniques'!AY92,'Données techniques'!BG92,'Données techniques'!BO92,'Données techniques'!BW92))</f>
        <v/>
      </c>
      <c r="C106" t="str">
        <f>IF(ISERROR(AVERAGE('Données techniques'!D92,'Données techniques'!L92,'Données techniques'!T92,'Données techniques'!AB92,'Données techniques'!AJ92,'Données techniques'!AR92,'Données techniques'!AZ92,'Données techniques'!BH92,'Données techniques'!BP92,'Données techniques'!BX92)),"",AVERAGE('Données techniques'!D92,'Données techniques'!L92,'Données techniques'!T92,'Données techniques'!AB92,'Données techniques'!AJ92,'Données techniques'!AR92,'Données techniques'!AZ92,'Données techniques'!BH92,'Données techniques'!BP92,'Données techniques'!BX92))</f>
        <v/>
      </c>
      <c r="D106" t="str">
        <f>IF(ISERROR(MEDIAN('Données techniques'!D92,'Données techniques'!L92,'Données techniques'!T92,'Données techniques'!AB92,'Données techniques'!AJ92,'Données techniques'!AR92,'Données techniques'!AZ92,'Données techniques'!BH92,'Données techniques'!BP92,'Données techniques'!BX92)),"",MEDIAN('Données techniques'!D92,'Données techniques'!L92,'Données techniques'!T92,'Données techniques'!AB92,'Données techniques'!AJ92,'Données techniques'!AR92,'Données techniques'!AZ92,'Données techniques'!BH92,'Données techniques'!BP92,'Données techniques'!BX92))</f>
        <v/>
      </c>
      <c r="E106" t="str">
        <f>IF(ISERROR(AVERAGE('Données techniques'!H92,'Données techniques'!P92,'Données techniques'!X92,'Données techniques'!AF92,'Données techniques'!AN92,'Données techniques'!AV92,'Données techniques'!BD92,'Données techniques'!BL92,'Données techniques'!BT92,'Données techniques'!CB92)),"",AVERAGE('Données techniques'!H92,'Données techniques'!P92,'Données techniques'!X92,'Données techniques'!AF92,'Données techniques'!AN92,'Données techniques'!AV92,'Données techniques'!BD92,'Données techniques'!BL92,'Données techniques'!BT92,'Données techniques'!CB92))</f>
        <v/>
      </c>
      <c r="F106" t="str">
        <f>IF(ISERROR(MEDIAN('Données techniques'!H92,'Données techniques'!P92,'Données techniques'!X92,'Données techniques'!AF92,'Données techniques'!AN92,'Données techniques'!AV92,'Données techniques'!BD92,'Données techniques'!BL92,'Données techniques'!BT92,'Données techniques'!CB92)),"",MEDIAN('Données techniques'!H92,'Données techniques'!P92,'Données techniques'!X92,'Données techniques'!AF92,'Données techniques'!AN92,'Données techniques'!AV92,'Données techniques'!BD92,'Données techniques'!BL92,'Données techniques'!BT92,'Données techniques'!CB92))</f>
        <v/>
      </c>
      <c r="G106">
        <f>IF(ISERROR(MAX('Données techniques'!D92,'Données techniques'!L92,'Données techniques'!T92,'Données techniques'!AB92,'Données techniques'!AJ92,'Données techniques'!AR92,'Données techniques'!AZ92,'Données techniques'!BH92,'Données techniques'!BP92,'Données techniques'!BX92)),"",MAX('Données techniques'!D92,'Données techniques'!L92,'Données techniques'!T92,'Données techniques'!AB92,'Données techniques'!AJ92,'Données techniques'!AR92,'Données techniques'!AZ92,'Données techniques'!BH92,'Données techniques'!BP92,'Données techniques'!BX92))</f>
        <v>0</v>
      </c>
      <c r="H106" t="str">
        <f>IF(ISERROR(AVERAGE('Données techniques'!G92,'Données techniques'!O92,'Données techniques'!W92,'Données techniques'!AE92,'Données techniques'!AM92,'Données techniques'!AU92,'Données techniques'!BC92,'Données techniques'!BK92,'Données techniques'!BS92,'Données techniques'!CA92)),"",AVERAGE('Données techniques'!G92,'Données techniques'!O92,'Données techniques'!W92,'Données techniques'!AE92,'Données techniques'!AM92,'Données techniques'!AU92,'Données techniques'!BC92,'Données techniques'!BK92,'Données techniques'!BS92,'Données techniques'!CA92))</f>
        <v/>
      </c>
    </row>
    <row r="107" spans="1:8">
      <c r="A107" t="e">
        <f>IF( ISBLANK(Inventaire!#REF!),"",(Inventaire!#REF!))</f>
        <v>#REF!</v>
      </c>
      <c r="B107" s="12" t="str">
        <f>IF(ISERROR(AVERAGE('Données techniques'!C93,'Données techniques'!K93,'Données techniques'!S93,'Données techniques'!AA93,'Données techniques'!AI93,'Données techniques'!AQ93,'Données techniques'!AY93,'Données techniques'!BG93,'Données techniques'!BO93,'Données techniques'!BW93)),"",AVERAGE('Données techniques'!C93,'Données techniques'!K93,'Données techniques'!S93,'Données techniques'!AA93,'Données techniques'!AI93,'Données techniques'!AQ93,'Données techniques'!AY93,'Données techniques'!BG93,'Données techniques'!BO93,'Données techniques'!BW93))</f>
        <v/>
      </c>
      <c r="C107" t="str">
        <f>IF(ISERROR(AVERAGE('Données techniques'!D93,'Données techniques'!L93,'Données techniques'!T93,'Données techniques'!AB93,'Données techniques'!AJ93,'Données techniques'!AR93,'Données techniques'!AZ93,'Données techniques'!BH93,'Données techniques'!BP93,'Données techniques'!BX93)),"",AVERAGE('Données techniques'!D93,'Données techniques'!L93,'Données techniques'!T93,'Données techniques'!AB93,'Données techniques'!AJ93,'Données techniques'!AR93,'Données techniques'!AZ93,'Données techniques'!BH93,'Données techniques'!BP93,'Données techniques'!BX93))</f>
        <v/>
      </c>
      <c r="D107" t="str">
        <f>IF(ISERROR(MEDIAN('Données techniques'!D93,'Données techniques'!L93,'Données techniques'!T93,'Données techniques'!AB93,'Données techniques'!AJ93,'Données techniques'!AR93,'Données techniques'!AZ93,'Données techniques'!BH93,'Données techniques'!BP93,'Données techniques'!BX93)),"",MEDIAN('Données techniques'!D93,'Données techniques'!L93,'Données techniques'!T93,'Données techniques'!AB93,'Données techniques'!AJ93,'Données techniques'!AR93,'Données techniques'!AZ93,'Données techniques'!BH93,'Données techniques'!BP93,'Données techniques'!BX93))</f>
        <v/>
      </c>
      <c r="E107" t="str">
        <f>IF(ISERROR(AVERAGE('Données techniques'!H93,'Données techniques'!P93,'Données techniques'!X93,'Données techniques'!AF93,'Données techniques'!AN93,'Données techniques'!AV93,'Données techniques'!BD93,'Données techniques'!BL93,'Données techniques'!BT93,'Données techniques'!CB93)),"",AVERAGE('Données techniques'!H93,'Données techniques'!P93,'Données techniques'!X93,'Données techniques'!AF93,'Données techniques'!AN93,'Données techniques'!AV93,'Données techniques'!BD93,'Données techniques'!BL93,'Données techniques'!BT93,'Données techniques'!CB93))</f>
        <v/>
      </c>
      <c r="F107" t="str">
        <f>IF(ISERROR(MEDIAN('Données techniques'!H93,'Données techniques'!P93,'Données techniques'!X93,'Données techniques'!AF93,'Données techniques'!AN93,'Données techniques'!AV93,'Données techniques'!BD93,'Données techniques'!BL93,'Données techniques'!BT93,'Données techniques'!CB93)),"",MEDIAN('Données techniques'!H93,'Données techniques'!P93,'Données techniques'!X93,'Données techniques'!AF93,'Données techniques'!AN93,'Données techniques'!AV93,'Données techniques'!BD93,'Données techniques'!BL93,'Données techniques'!BT93,'Données techniques'!CB93))</f>
        <v/>
      </c>
      <c r="G107">
        <f>IF(ISERROR(MAX('Données techniques'!D93,'Données techniques'!L93,'Données techniques'!T93,'Données techniques'!AB93,'Données techniques'!AJ93,'Données techniques'!AR93,'Données techniques'!AZ93,'Données techniques'!BH93,'Données techniques'!BP93,'Données techniques'!BX93)),"",MAX('Données techniques'!D93,'Données techniques'!L93,'Données techniques'!T93,'Données techniques'!AB93,'Données techniques'!AJ93,'Données techniques'!AR93,'Données techniques'!AZ93,'Données techniques'!BH93,'Données techniques'!BP93,'Données techniques'!BX93))</f>
        <v>0</v>
      </c>
      <c r="H107" t="str">
        <f>IF(ISERROR(AVERAGE('Données techniques'!G93,'Données techniques'!O93,'Données techniques'!W93,'Données techniques'!AE93,'Données techniques'!AM93,'Données techniques'!AU93,'Données techniques'!BC93,'Données techniques'!BK93,'Données techniques'!BS93,'Données techniques'!CA93)),"",AVERAGE('Données techniques'!G93,'Données techniques'!O93,'Données techniques'!W93,'Données techniques'!AE93,'Données techniques'!AM93,'Données techniques'!AU93,'Données techniques'!BC93,'Données techniques'!BK93,'Données techniques'!BS93,'Données techniques'!CA93))</f>
        <v/>
      </c>
    </row>
    <row r="108" spans="1:8">
      <c r="A108" t="e">
        <f>IF( ISBLANK(Inventaire!#REF!),"",(Inventaire!#REF!))</f>
        <v>#REF!</v>
      </c>
      <c r="B108" s="12" t="str">
        <f>IF(ISERROR(AVERAGE('Données techniques'!C94,'Données techniques'!K94,'Données techniques'!S94,'Données techniques'!AA94,'Données techniques'!AI94,'Données techniques'!AQ94,'Données techniques'!AY94,'Données techniques'!BG94,'Données techniques'!BO94,'Données techniques'!BW94)),"",AVERAGE('Données techniques'!C94,'Données techniques'!K94,'Données techniques'!S94,'Données techniques'!AA94,'Données techniques'!AI94,'Données techniques'!AQ94,'Données techniques'!AY94,'Données techniques'!BG94,'Données techniques'!BO94,'Données techniques'!BW94))</f>
        <v/>
      </c>
      <c r="C108" t="str">
        <f>IF(ISERROR(AVERAGE('Données techniques'!D94,'Données techniques'!L94,'Données techniques'!T94,'Données techniques'!AB94,'Données techniques'!AJ94,'Données techniques'!AR94,'Données techniques'!AZ94,'Données techniques'!BH94,'Données techniques'!BP94,'Données techniques'!BX94)),"",AVERAGE('Données techniques'!D94,'Données techniques'!L94,'Données techniques'!T94,'Données techniques'!AB94,'Données techniques'!AJ94,'Données techniques'!AR94,'Données techniques'!AZ94,'Données techniques'!BH94,'Données techniques'!BP94,'Données techniques'!BX94))</f>
        <v/>
      </c>
      <c r="D108" t="str">
        <f>IF(ISERROR(MEDIAN('Données techniques'!D94,'Données techniques'!L94,'Données techniques'!T94,'Données techniques'!AB94,'Données techniques'!AJ94,'Données techniques'!AR94,'Données techniques'!AZ94,'Données techniques'!BH94,'Données techniques'!BP94,'Données techniques'!BX94)),"",MEDIAN('Données techniques'!D94,'Données techniques'!L94,'Données techniques'!T94,'Données techniques'!AB94,'Données techniques'!AJ94,'Données techniques'!AR94,'Données techniques'!AZ94,'Données techniques'!BH94,'Données techniques'!BP94,'Données techniques'!BX94))</f>
        <v/>
      </c>
      <c r="E108" t="str">
        <f>IF(ISERROR(AVERAGE('Données techniques'!H94,'Données techniques'!P94,'Données techniques'!X94,'Données techniques'!AF94,'Données techniques'!AN94,'Données techniques'!AV94,'Données techniques'!BD94,'Données techniques'!BL94,'Données techniques'!BT94,'Données techniques'!CB94)),"",AVERAGE('Données techniques'!H94,'Données techniques'!P94,'Données techniques'!X94,'Données techniques'!AF94,'Données techniques'!AN94,'Données techniques'!AV94,'Données techniques'!BD94,'Données techniques'!BL94,'Données techniques'!BT94,'Données techniques'!CB94))</f>
        <v/>
      </c>
      <c r="F108" t="str">
        <f>IF(ISERROR(MEDIAN('Données techniques'!H94,'Données techniques'!P94,'Données techniques'!X94,'Données techniques'!AF94,'Données techniques'!AN94,'Données techniques'!AV94,'Données techniques'!BD94,'Données techniques'!BL94,'Données techniques'!BT94,'Données techniques'!CB94)),"",MEDIAN('Données techniques'!H94,'Données techniques'!P94,'Données techniques'!X94,'Données techniques'!AF94,'Données techniques'!AN94,'Données techniques'!AV94,'Données techniques'!BD94,'Données techniques'!BL94,'Données techniques'!BT94,'Données techniques'!CB94))</f>
        <v/>
      </c>
      <c r="G108">
        <f>IF(ISERROR(MAX('Données techniques'!D94,'Données techniques'!L94,'Données techniques'!T94,'Données techniques'!AB94,'Données techniques'!AJ94,'Données techniques'!AR94,'Données techniques'!AZ94,'Données techniques'!BH94,'Données techniques'!BP94,'Données techniques'!BX94)),"",MAX('Données techniques'!D94,'Données techniques'!L94,'Données techniques'!T94,'Données techniques'!AB94,'Données techniques'!AJ94,'Données techniques'!AR94,'Données techniques'!AZ94,'Données techniques'!BH94,'Données techniques'!BP94,'Données techniques'!BX94))</f>
        <v>0</v>
      </c>
      <c r="H108" t="str">
        <f>IF(ISERROR(AVERAGE('Données techniques'!G94,'Données techniques'!O94,'Données techniques'!W94,'Données techniques'!AE94,'Données techniques'!AM94,'Données techniques'!AU94,'Données techniques'!BC94,'Données techniques'!BK94,'Données techniques'!BS94,'Données techniques'!CA94)),"",AVERAGE('Données techniques'!G94,'Données techniques'!O94,'Données techniques'!W94,'Données techniques'!AE94,'Données techniques'!AM94,'Données techniques'!AU94,'Données techniques'!BC94,'Données techniques'!BK94,'Données techniques'!BS94,'Données techniques'!CA94))</f>
        <v/>
      </c>
    </row>
    <row r="109" spans="1:8">
      <c r="A109" t="e">
        <f>IF( ISBLANK(Inventaire!#REF!),"",(Inventaire!#REF!))</f>
        <v>#REF!</v>
      </c>
      <c r="B109" s="12" t="str">
        <f>IF(ISERROR(AVERAGE('Données techniques'!C95,'Données techniques'!K95,'Données techniques'!S95,'Données techniques'!AA95,'Données techniques'!AI95,'Données techniques'!AQ95,'Données techniques'!AY95,'Données techniques'!BG95,'Données techniques'!BO95,'Données techniques'!BW95)),"",AVERAGE('Données techniques'!C95,'Données techniques'!K95,'Données techniques'!S95,'Données techniques'!AA95,'Données techniques'!AI95,'Données techniques'!AQ95,'Données techniques'!AY95,'Données techniques'!BG95,'Données techniques'!BO95,'Données techniques'!BW95))</f>
        <v/>
      </c>
      <c r="C109" t="str">
        <f>IF(ISERROR(AVERAGE('Données techniques'!D95,'Données techniques'!L95,'Données techniques'!T95,'Données techniques'!AB95,'Données techniques'!AJ95,'Données techniques'!AR95,'Données techniques'!AZ95,'Données techniques'!BH95,'Données techniques'!BP95,'Données techniques'!BX95)),"",AVERAGE('Données techniques'!D95,'Données techniques'!L95,'Données techniques'!T95,'Données techniques'!AB95,'Données techniques'!AJ95,'Données techniques'!AR95,'Données techniques'!AZ95,'Données techniques'!BH95,'Données techniques'!BP95,'Données techniques'!BX95))</f>
        <v/>
      </c>
      <c r="D109" t="str">
        <f>IF(ISERROR(MEDIAN('Données techniques'!D95,'Données techniques'!L95,'Données techniques'!T95,'Données techniques'!AB95,'Données techniques'!AJ95,'Données techniques'!AR95,'Données techniques'!AZ95,'Données techniques'!BH95,'Données techniques'!BP95,'Données techniques'!BX95)),"",MEDIAN('Données techniques'!D95,'Données techniques'!L95,'Données techniques'!T95,'Données techniques'!AB95,'Données techniques'!AJ95,'Données techniques'!AR95,'Données techniques'!AZ95,'Données techniques'!BH95,'Données techniques'!BP95,'Données techniques'!BX95))</f>
        <v/>
      </c>
      <c r="E109" t="str">
        <f>IF(ISERROR(AVERAGE('Données techniques'!H95,'Données techniques'!P95,'Données techniques'!X95,'Données techniques'!AF95,'Données techniques'!AN95,'Données techniques'!AV95,'Données techniques'!BD95,'Données techniques'!BL95,'Données techniques'!BT95,'Données techniques'!CB95)),"",AVERAGE('Données techniques'!H95,'Données techniques'!P95,'Données techniques'!X95,'Données techniques'!AF95,'Données techniques'!AN95,'Données techniques'!AV95,'Données techniques'!BD95,'Données techniques'!BL95,'Données techniques'!BT95,'Données techniques'!CB95))</f>
        <v/>
      </c>
      <c r="F109" t="str">
        <f>IF(ISERROR(MEDIAN('Données techniques'!H95,'Données techniques'!P95,'Données techniques'!X95,'Données techniques'!AF95,'Données techniques'!AN95,'Données techniques'!AV95,'Données techniques'!BD95,'Données techniques'!BL95,'Données techniques'!BT95,'Données techniques'!CB95)),"",MEDIAN('Données techniques'!H95,'Données techniques'!P95,'Données techniques'!X95,'Données techniques'!AF95,'Données techniques'!AN95,'Données techniques'!AV95,'Données techniques'!BD95,'Données techniques'!BL95,'Données techniques'!BT95,'Données techniques'!CB95))</f>
        <v/>
      </c>
      <c r="G109">
        <f>IF(ISERROR(MAX('Données techniques'!D95,'Données techniques'!L95,'Données techniques'!T95,'Données techniques'!AB95,'Données techniques'!AJ95,'Données techniques'!AR95,'Données techniques'!AZ95,'Données techniques'!BH95,'Données techniques'!BP95,'Données techniques'!BX95)),"",MAX('Données techniques'!D95,'Données techniques'!L95,'Données techniques'!T95,'Données techniques'!AB95,'Données techniques'!AJ95,'Données techniques'!AR95,'Données techniques'!AZ95,'Données techniques'!BH95,'Données techniques'!BP95,'Données techniques'!BX95))</f>
        <v>0</v>
      </c>
      <c r="H109" t="str">
        <f>IF(ISERROR(AVERAGE('Données techniques'!G95,'Données techniques'!O95,'Données techniques'!W95,'Données techniques'!AE95,'Données techniques'!AM95,'Données techniques'!AU95,'Données techniques'!BC95,'Données techniques'!BK95,'Données techniques'!BS95,'Données techniques'!CA95)),"",AVERAGE('Données techniques'!G95,'Données techniques'!O95,'Données techniques'!W95,'Données techniques'!AE95,'Données techniques'!AM95,'Données techniques'!AU95,'Données techniques'!BC95,'Données techniques'!BK95,'Données techniques'!BS95,'Données techniques'!CA95))</f>
        <v/>
      </c>
    </row>
    <row r="110" spans="1:8">
      <c r="A110" t="e">
        <f>IF( ISBLANK(Inventaire!#REF!),"",(Inventaire!#REF!))</f>
        <v>#REF!</v>
      </c>
      <c r="B110" s="12" t="str">
        <f>IF(ISERROR(AVERAGE('Données techniques'!C96,'Données techniques'!K96,'Données techniques'!S96,'Données techniques'!AA96,'Données techniques'!AI96,'Données techniques'!AQ96,'Données techniques'!AY96,'Données techniques'!BG96,'Données techniques'!BO96,'Données techniques'!BW96)),"",AVERAGE('Données techniques'!C96,'Données techniques'!K96,'Données techniques'!S96,'Données techniques'!AA96,'Données techniques'!AI96,'Données techniques'!AQ96,'Données techniques'!AY96,'Données techniques'!BG96,'Données techniques'!BO96,'Données techniques'!BW96))</f>
        <v/>
      </c>
      <c r="C110" t="str">
        <f>IF(ISERROR(AVERAGE('Données techniques'!D96,'Données techniques'!L96,'Données techniques'!T96,'Données techniques'!AB96,'Données techniques'!AJ96,'Données techniques'!AR96,'Données techniques'!AZ96,'Données techniques'!BH96,'Données techniques'!BP96,'Données techniques'!BX96)),"",AVERAGE('Données techniques'!D96,'Données techniques'!L96,'Données techniques'!T96,'Données techniques'!AB96,'Données techniques'!AJ96,'Données techniques'!AR96,'Données techniques'!AZ96,'Données techniques'!BH96,'Données techniques'!BP96,'Données techniques'!BX96))</f>
        <v/>
      </c>
      <c r="D110" t="str">
        <f>IF(ISERROR(MEDIAN('Données techniques'!D96,'Données techniques'!L96,'Données techniques'!T96,'Données techniques'!AB96,'Données techniques'!AJ96,'Données techniques'!AR96,'Données techniques'!AZ96,'Données techniques'!BH96,'Données techniques'!BP96,'Données techniques'!BX96)),"",MEDIAN('Données techniques'!D96,'Données techniques'!L96,'Données techniques'!T96,'Données techniques'!AB96,'Données techniques'!AJ96,'Données techniques'!AR96,'Données techniques'!AZ96,'Données techniques'!BH96,'Données techniques'!BP96,'Données techniques'!BX96))</f>
        <v/>
      </c>
      <c r="E110" t="str">
        <f>IF(ISERROR(AVERAGE('Données techniques'!H96,'Données techniques'!P96,'Données techniques'!X96,'Données techniques'!AF96,'Données techniques'!AN96,'Données techniques'!AV96,'Données techniques'!BD96,'Données techniques'!BL96,'Données techniques'!BT96,'Données techniques'!CB96)),"",AVERAGE('Données techniques'!H96,'Données techniques'!P96,'Données techniques'!X96,'Données techniques'!AF96,'Données techniques'!AN96,'Données techniques'!AV96,'Données techniques'!BD96,'Données techniques'!BL96,'Données techniques'!BT96,'Données techniques'!CB96))</f>
        <v/>
      </c>
      <c r="F110" t="str">
        <f>IF(ISERROR(MEDIAN('Données techniques'!H96,'Données techniques'!P96,'Données techniques'!X96,'Données techniques'!AF96,'Données techniques'!AN96,'Données techniques'!AV96,'Données techniques'!BD96,'Données techniques'!BL96,'Données techniques'!BT96,'Données techniques'!CB96)),"",MEDIAN('Données techniques'!H96,'Données techniques'!P96,'Données techniques'!X96,'Données techniques'!AF96,'Données techniques'!AN96,'Données techniques'!AV96,'Données techniques'!BD96,'Données techniques'!BL96,'Données techniques'!BT96,'Données techniques'!CB96))</f>
        <v/>
      </c>
      <c r="G110">
        <f>IF(ISERROR(MAX('Données techniques'!D96,'Données techniques'!L96,'Données techniques'!T96,'Données techniques'!AB96,'Données techniques'!AJ96,'Données techniques'!AR96,'Données techniques'!AZ96,'Données techniques'!BH96,'Données techniques'!BP96,'Données techniques'!BX96)),"",MAX('Données techniques'!D96,'Données techniques'!L96,'Données techniques'!T96,'Données techniques'!AB96,'Données techniques'!AJ96,'Données techniques'!AR96,'Données techniques'!AZ96,'Données techniques'!BH96,'Données techniques'!BP96,'Données techniques'!BX96))</f>
        <v>0</v>
      </c>
      <c r="H110" t="str">
        <f>IF(ISERROR(AVERAGE('Données techniques'!G96,'Données techniques'!O96,'Données techniques'!W96,'Données techniques'!AE96,'Données techniques'!AM96,'Données techniques'!AU96,'Données techniques'!BC96,'Données techniques'!BK96,'Données techniques'!BS96,'Données techniques'!CA96)),"",AVERAGE('Données techniques'!G96,'Données techniques'!O96,'Données techniques'!W96,'Données techniques'!AE96,'Données techniques'!AM96,'Données techniques'!AU96,'Données techniques'!BC96,'Données techniques'!BK96,'Données techniques'!BS96,'Données techniques'!CA96))</f>
        <v/>
      </c>
    </row>
    <row r="111" spans="1:8">
      <c r="A111" t="e">
        <f>IF( ISBLANK(Inventaire!#REF!),"",(Inventaire!#REF!))</f>
        <v>#REF!</v>
      </c>
      <c r="B111" s="12" t="str">
        <f>IF(ISERROR(AVERAGE('Données techniques'!C97,'Données techniques'!K97,'Données techniques'!S97,'Données techniques'!AA97,'Données techniques'!AI97,'Données techniques'!AQ97,'Données techniques'!AY97,'Données techniques'!BG97,'Données techniques'!BO97,'Données techniques'!BW97)),"",AVERAGE('Données techniques'!C97,'Données techniques'!K97,'Données techniques'!S97,'Données techniques'!AA97,'Données techniques'!AI97,'Données techniques'!AQ97,'Données techniques'!AY97,'Données techniques'!BG97,'Données techniques'!BO97,'Données techniques'!BW97))</f>
        <v/>
      </c>
      <c r="C111" t="str">
        <f>IF(ISERROR(AVERAGE('Données techniques'!D97,'Données techniques'!L97,'Données techniques'!T97,'Données techniques'!AB97,'Données techniques'!AJ97,'Données techniques'!AR97,'Données techniques'!AZ97,'Données techniques'!BH97,'Données techniques'!BP97,'Données techniques'!BX97)),"",AVERAGE('Données techniques'!D97,'Données techniques'!L97,'Données techniques'!T97,'Données techniques'!AB97,'Données techniques'!AJ97,'Données techniques'!AR97,'Données techniques'!AZ97,'Données techniques'!BH97,'Données techniques'!BP97,'Données techniques'!BX97))</f>
        <v/>
      </c>
      <c r="D111" t="str">
        <f>IF(ISERROR(MEDIAN('Données techniques'!D97,'Données techniques'!L97,'Données techniques'!T97,'Données techniques'!AB97,'Données techniques'!AJ97,'Données techniques'!AR97,'Données techniques'!AZ97,'Données techniques'!BH97,'Données techniques'!BP97,'Données techniques'!BX97)),"",MEDIAN('Données techniques'!D97,'Données techniques'!L97,'Données techniques'!T97,'Données techniques'!AB97,'Données techniques'!AJ97,'Données techniques'!AR97,'Données techniques'!AZ97,'Données techniques'!BH97,'Données techniques'!BP97,'Données techniques'!BX97))</f>
        <v/>
      </c>
      <c r="E111" t="str">
        <f>IF(ISERROR(AVERAGE('Données techniques'!H97,'Données techniques'!P97,'Données techniques'!X97,'Données techniques'!AF97,'Données techniques'!AN97,'Données techniques'!AV97,'Données techniques'!BD97,'Données techniques'!BL97,'Données techniques'!BT97,'Données techniques'!CB97)),"",AVERAGE('Données techniques'!H97,'Données techniques'!P97,'Données techniques'!X97,'Données techniques'!AF97,'Données techniques'!AN97,'Données techniques'!AV97,'Données techniques'!BD97,'Données techniques'!BL97,'Données techniques'!BT97,'Données techniques'!CB97))</f>
        <v/>
      </c>
      <c r="F111" t="str">
        <f>IF(ISERROR(MEDIAN('Données techniques'!H97,'Données techniques'!P97,'Données techniques'!X97,'Données techniques'!AF97,'Données techniques'!AN97,'Données techniques'!AV97,'Données techniques'!BD97,'Données techniques'!BL97,'Données techniques'!BT97,'Données techniques'!CB97)),"",MEDIAN('Données techniques'!H97,'Données techniques'!P97,'Données techniques'!X97,'Données techniques'!AF97,'Données techniques'!AN97,'Données techniques'!AV97,'Données techniques'!BD97,'Données techniques'!BL97,'Données techniques'!BT97,'Données techniques'!CB97))</f>
        <v/>
      </c>
      <c r="G111">
        <f>IF(ISERROR(MAX('Données techniques'!D97,'Données techniques'!L97,'Données techniques'!T97,'Données techniques'!AB97,'Données techniques'!AJ97,'Données techniques'!AR97,'Données techniques'!AZ97,'Données techniques'!BH97,'Données techniques'!BP97,'Données techniques'!BX97)),"",MAX('Données techniques'!D97,'Données techniques'!L97,'Données techniques'!T97,'Données techniques'!AB97,'Données techniques'!AJ97,'Données techniques'!AR97,'Données techniques'!AZ97,'Données techniques'!BH97,'Données techniques'!BP97,'Données techniques'!BX97))</f>
        <v>0</v>
      </c>
      <c r="H111" t="str">
        <f>IF(ISERROR(AVERAGE('Données techniques'!G97,'Données techniques'!O97,'Données techniques'!W97,'Données techniques'!AE97,'Données techniques'!AM97,'Données techniques'!AU97,'Données techniques'!BC97,'Données techniques'!BK97,'Données techniques'!BS97,'Données techniques'!CA97)),"",AVERAGE('Données techniques'!G97,'Données techniques'!O97,'Données techniques'!W97,'Données techniques'!AE97,'Données techniques'!AM97,'Données techniques'!AU97,'Données techniques'!BC97,'Données techniques'!BK97,'Données techniques'!BS97,'Données techniques'!CA97))</f>
        <v/>
      </c>
    </row>
    <row r="112" spans="1:8">
      <c r="A112" t="e">
        <f>IF( ISBLANK(Inventaire!#REF!),"",(Inventaire!#REF!))</f>
        <v>#REF!</v>
      </c>
      <c r="B112" s="12" t="str">
        <f>IF(ISERROR(AVERAGE('Données techniques'!C98,'Données techniques'!K98,'Données techniques'!S98,'Données techniques'!AA98,'Données techniques'!AI98,'Données techniques'!AQ98,'Données techniques'!AY98,'Données techniques'!BG98,'Données techniques'!BO98,'Données techniques'!BW98)),"",AVERAGE('Données techniques'!C98,'Données techniques'!K98,'Données techniques'!S98,'Données techniques'!AA98,'Données techniques'!AI98,'Données techniques'!AQ98,'Données techniques'!AY98,'Données techniques'!BG98,'Données techniques'!BO98,'Données techniques'!BW98))</f>
        <v/>
      </c>
      <c r="C112" t="str">
        <f>IF(ISERROR(AVERAGE('Données techniques'!D98,'Données techniques'!L98,'Données techniques'!T98,'Données techniques'!AB98,'Données techniques'!AJ98,'Données techniques'!AR98,'Données techniques'!AZ98,'Données techniques'!BH98,'Données techniques'!BP98,'Données techniques'!BX98)),"",AVERAGE('Données techniques'!D98,'Données techniques'!L98,'Données techniques'!T98,'Données techniques'!AB98,'Données techniques'!AJ98,'Données techniques'!AR98,'Données techniques'!AZ98,'Données techniques'!BH98,'Données techniques'!BP98,'Données techniques'!BX98))</f>
        <v/>
      </c>
      <c r="D112" t="str">
        <f>IF(ISERROR(MEDIAN('Données techniques'!D98,'Données techniques'!L98,'Données techniques'!T98,'Données techniques'!AB98,'Données techniques'!AJ98,'Données techniques'!AR98,'Données techniques'!AZ98,'Données techniques'!BH98,'Données techniques'!BP98,'Données techniques'!BX98)),"",MEDIAN('Données techniques'!D98,'Données techniques'!L98,'Données techniques'!T98,'Données techniques'!AB98,'Données techniques'!AJ98,'Données techniques'!AR98,'Données techniques'!AZ98,'Données techniques'!BH98,'Données techniques'!BP98,'Données techniques'!BX98))</f>
        <v/>
      </c>
      <c r="E112" t="str">
        <f>IF(ISERROR(AVERAGE('Données techniques'!H98,'Données techniques'!P98,'Données techniques'!X98,'Données techniques'!AF98,'Données techniques'!AN98,'Données techniques'!AV98,'Données techniques'!BD98,'Données techniques'!BL98,'Données techniques'!BT98,'Données techniques'!CB98)),"",AVERAGE('Données techniques'!H98,'Données techniques'!P98,'Données techniques'!X98,'Données techniques'!AF98,'Données techniques'!AN98,'Données techniques'!AV98,'Données techniques'!BD98,'Données techniques'!BL98,'Données techniques'!BT98,'Données techniques'!CB98))</f>
        <v/>
      </c>
      <c r="F112" t="str">
        <f>IF(ISERROR(MEDIAN('Données techniques'!H98,'Données techniques'!P98,'Données techniques'!X98,'Données techniques'!AF98,'Données techniques'!AN98,'Données techniques'!AV98,'Données techniques'!BD98,'Données techniques'!BL98,'Données techniques'!BT98,'Données techniques'!CB98)),"",MEDIAN('Données techniques'!H98,'Données techniques'!P98,'Données techniques'!X98,'Données techniques'!AF98,'Données techniques'!AN98,'Données techniques'!AV98,'Données techniques'!BD98,'Données techniques'!BL98,'Données techniques'!BT98,'Données techniques'!CB98))</f>
        <v/>
      </c>
      <c r="G112">
        <f>IF(ISERROR(MAX('Données techniques'!D98,'Données techniques'!L98,'Données techniques'!T98,'Données techniques'!AB98,'Données techniques'!AJ98,'Données techniques'!AR98,'Données techniques'!AZ98,'Données techniques'!BH98,'Données techniques'!BP98,'Données techniques'!BX98)),"",MAX('Données techniques'!D98,'Données techniques'!L98,'Données techniques'!T98,'Données techniques'!AB98,'Données techniques'!AJ98,'Données techniques'!AR98,'Données techniques'!AZ98,'Données techniques'!BH98,'Données techniques'!BP98,'Données techniques'!BX98))</f>
        <v>0</v>
      </c>
      <c r="H112" t="str">
        <f>IF(ISERROR(AVERAGE('Données techniques'!G98,'Données techniques'!O98,'Données techniques'!W98,'Données techniques'!AE98,'Données techniques'!AM98,'Données techniques'!AU98,'Données techniques'!BC98,'Données techniques'!BK98,'Données techniques'!BS98,'Données techniques'!CA98)),"",AVERAGE('Données techniques'!G98,'Données techniques'!O98,'Données techniques'!W98,'Données techniques'!AE98,'Données techniques'!AM98,'Données techniques'!AU98,'Données techniques'!BC98,'Données techniques'!BK98,'Données techniques'!BS98,'Données techniques'!CA98))</f>
        <v/>
      </c>
    </row>
    <row r="113" spans="1:8">
      <c r="A113" t="e">
        <f>IF( ISBLANK(Inventaire!#REF!),"",(Inventaire!#REF!))</f>
        <v>#REF!</v>
      </c>
      <c r="B113" s="12" t="str">
        <f>IF(ISERROR(AVERAGE('Données techniques'!C99,'Données techniques'!K99,'Données techniques'!S99,'Données techniques'!AA99,'Données techniques'!AI99,'Données techniques'!AQ99,'Données techniques'!AY99,'Données techniques'!BG99,'Données techniques'!BO99,'Données techniques'!BW99)),"",AVERAGE('Données techniques'!C99,'Données techniques'!K99,'Données techniques'!S99,'Données techniques'!AA99,'Données techniques'!AI99,'Données techniques'!AQ99,'Données techniques'!AY99,'Données techniques'!BG99,'Données techniques'!BO99,'Données techniques'!BW99))</f>
        <v/>
      </c>
      <c r="C113" t="str">
        <f>IF(ISERROR(AVERAGE('Données techniques'!D99,'Données techniques'!L99,'Données techniques'!T99,'Données techniques'!AB99,'Données techniques'!AJ99,'Données techniques'!AR99,'Données techniques'!AZ99,'Données techniques'!BH99,'Données techniques'!BP99,'Données techniques'!BX99)),"",AVERAGE('Données techniques'!D99,'Données techniques'!L99,'Données techniques'!T99,'Données techniques'!AB99,'Données techniques'!AJ99,'Données techniques'!AR99,'Données techniques'!AZ99,'Données techniques'!BH99,'Données techniques'!BP99,'Données techniques'!BX99))</f>
        <v/>
      </c>
      <c r="D113" t="str">
        <f>IF(ISERROR(MEDIAN('Données techniques'!D99,'Données techniques'!L99,'Données techniques'!T99,'Données techniques'!AB99,'Données techniques'!AJ99,'Données techniques'!AR99,'Données techniques'!AZ99,'Données techniques'!BH99,'Données techniques'!BP99,'Données techniques'!BX99)),"",MEDIAN('Données techniques'!D99,'Données techniques'!L99,'Données techniques'!T99,'Données techniques'!AB99,'Données techniques'!AJ99,'Données techniques'!AR99,'Données techniques'!AZ99,'Données techniques'!BH99,'Données techniques'!BP99,'Données techniques'!BX99))</f>
        <v/>
      </c>
      <c r="E113" t="str">
        <f>IF(ISERROR(AVERAGE('Données techniques'!H99,'Données techniques'!P99,'Données techniques'!X99,'Données techniques'!AF99,'Données techniques'!AN99,'Données techniques'!AV99,'Données techniques'!BD99,'Données techniques'!BL99,'Données techniques'!BT99,'Données techniques'!CB99)),"",AVERAGE('Données techniques'!H99,'Données techniques'!P99,'Données techniques'!X99,'Données techniques'!AF99,'Données techniques'!AN99,'Données techniques'!AV99,'Données techniques'!BD99,'Données techniques'!BL99,'Données techniques'!BT99,'Données techniques'!CB99))</f>
        <v/>
      </c>
      <c r="F113" t="str">
        <f>IF(ISERROR(MEDIAN('Données techniques'!H99,'Données techniques'!P99,'Données techniques'!X99,'Données techniques'!AF99,'Données techniques'!AN99,'Données techniques'!AV99,'Données techniques'!BD99,'Données techniques'!BL99,'Données techniques'!BT99,'Données techniques'!CB99)),"",MEDIAN('Données techniques'!H99,'Données techniques'!P99,'Données techniques'!X99,'Données techniques'!AF99,'Données techniques'!AN99,'Données techniques'!AV99,'Données techniques'!BD99,'Données techniques'!BL99,'Données techniques'!BT99,'Données techniques'!CB99))</f>
        <v/>
      </c>
      <c r="G113">
        <f>IF(ISERROR(MAX('Données techniques'!D99,'Données techniques'!L99,'Données techniques'!T99,'Données techniques'!AB99,'Données techniques'!AJ99,'Données techniques'!AR99,'Données techniques'!AZ99,'Données techniques'!BH99,'Données techniques'!BP99,'Données techniques'!BX99)),"",MAX('Données techniques'!D99,'Données techniques'!L99,'Données techniques'!T99,'Données techniques'!AB99,'Données techniques'!AJ99,'Données techniques'!AR99,'Données techniques'!AZ99,'Données techniques'!BH99,'Données techniques'!BP99,'Données techniques'!BX99))</f>
        <v>0</v>
      </c>
      <c r="H113" t="str">
        <f>IF(ISERROR(AVERAGE('Données techniques'!G99,'Données techniques'!O99,'Données techniques'!W99,'Données techniques'!AE99,'Données techniques'!AM99,'Données techniques'!AU99,'Données techniques'!BC99,'Données techniques'!BK99,'Données techniques'!BS99,'Données techniques'!CA99)),"",AVERAGE('Données techniques'!G99,'Données techniques'!O99,'Données techniques'!W99,'Données techniques'!AE99,'Données techniques'!AM99,'Données techniques'!AU99,'Données techniques'!BC99,'Données techniques'!BK99,'Données techniques'!BS99,'Données techniques'!CA99))</f>
        <v/>
      </c>
    </row>
    <row r="114" spans="1:8">
      <c r="A114" t="e">
        <f>IF( ISBLANK(Inventaire!#REF!),"",(Inventaire!#REF!))</f>
        <v>#REF!</v>
      </c>
      <c r="B114" s="12" t="str">
        <f>IF(ISERROR(AVERAGE('Données techniques'!C100,'Données techniques'!K100,'Données techniques'!S100,'Données techniques'!AA100,'Données techniques'!AI100,'Données techniques'!AQ100,'Données techniques'!AY100,'Données techniques'!BG100,'Données techniques'!BO100,'Données techniques'!BW100)),"",AVERAGE('Données techniques'!C100,'Données techniques'!K100,'Données techniques'!S100,'Données techniques'!AA100,'Données techniques'!AI100,'Données techniques'!AQ100,'Données techniques'!AY100,'Données techniques'!BG100,'Données techniques'!BO100,'Données techniques'!BW100))</f>
        <v/>
      </c>
      <c r="C114" t="str">
        <f>IF(ISERROR(AVERAGE('Données techniques'!D100,'Données techniques'!L100,'Données techniques'!T100,'Données techniques'!AB100,'Données techniques'!AJ100,'Données techniques'!AR100,'Données techniques'!AZ100,'Données techniques'!BH100,'Données techniques'!BP100,'Données techniques'!BX100)),"",AVERAGE('Données techniques'!D100,'Données techniques'!L100,'Données techniques'!T100,'Données techniques'!AB100,'Données techniques'!AJ100,'Données techniques'!AR100,'Données techniques'!AZ100,'Données techniques'!BH100,'Données techniques'!BP100,'Données techniques'!BX100))</f>
        <v/>
      </c>
      <c r="D114" t="str">
        <f>IF(ISERROR(MEDIAN('Données techniques'!D100,'Données techniques'!L100,'Données techniques'!T100,'Données techniques'!AB100,'Données techniques'!AJ100,'Données techniques'!AR100,'Données techniques'!AZ100,'Données techniques'!BH100,'Données techniques'!BP100,'Données techniques'!BX100)),"",MEDIAN('Données techniques'!D100,'Données techniques'!L100,'Données techniques'!T100,'Données techniques'!AB100,'Données techniques'!AJ100,'Données techniques'!AR100,'Données techniques'!AZ100,'Données techniques'!BH100,'Données techniques'!BP100,'Données techniques'!BX100))</f>
        <v/>
      </c>
      <c r="E114" t="str">
        <f>IF(ISERROR(AVERAGE('Données techniques'!H100,'Données techniques'!P100,'Données techniques'!X100,'Données techniques'!AF100,'Données techniques'!AN100,'Données techniques'!AV100,'Données techniques'!BD100,'Données techniques'!BL100,'Données techniques'!BT100,'Données techniques'!CB100)),"",AVERAGE('Données techniques'!H100,'Données techniques'!P100,'Données techniques'!X100,'Données techniques'!AF100,'Données techniques'!AN100,'Données techniques'!AV100,'Données techniques'!BD100,'Données techniques'!BL100,'Données techniques'!BT100,'Données techniques'!CB100))</f>
        <v/>
      </c>
      <c r="F114" t="str">
        <f>IF(ISERROR(MEDIAN('Données techniques'!H100,'Données techniques'!P100,'Données techniques'!X100,'Données techniques'!AF100,'Données techniques'!AN100,'Données techniques'!AV100,'Données techniques'!BD100,'Données techniques'!BL100,'Données techniques'!BT100,'Données techniques'!CB100)),"",MEDIAN('Données techniques'!H100,'Données techniques'!P100,'Données techniques'!X100,'Données techniques'!AF100,'Données techniques'!AN100,'Données techniques'!AV100,'Données techniques'!BD100,'Données techniques'!BL100,'Données techniques'!BT100,'Données techniques'!CB100))</f>
        <v/>
      </c>
      <c r="G114">
        <f>IF(ISERROR(MAX('Données techniques'!D100,'Données techniques'!L100,'Données techniques'!T100,'Données techniques'!AB100,'Données techniques'!AJ100,'Données techniques'!AR100,'Données techniques'!AZ100,'Données techniques'!BH100,'Données techniques'!BP100,'Données techniques'!BX100)),"",MAX('Données techniques'!D100,'Données techniques'!L100,'Données techniques'!T100,'Données techniques'!AB100,'Données techniques'!AJ100,'Données techniques'!AR100,'Données techniques'!AZ100,'Données techniques'!BH100,'Données techniques'!BP100,'Données techniques'!BX100))</f>
        <v>0</v>
      </c>
      <c r="H114" t="str">
        <f>IF(ISERROR(AVERAGE('Données techniques'!G100,'Données techniques'!O100,'Données techniques'!W100,'Données techniques'!AE100,'Données techniques'!AM100,'Données techniques'!AU100,'Données techniques'!BC100,'Données techniques'!BK100,'Données techniques'!BS100,'Données techniques'!CA100)),"",AVERAGE('Données techniques'!G100,'Données techniques'!O100,'Données techniques'!W100,'Données techniques'!AE100,'Données techniques'!AM100,'Données techniques'!AU100,'Données techniques'!BC100,'Données techniques'!BK100,'Données techniques'!BS100,'Données techniques'!CA100))</f>
        <v/>
      </c>
    </row>
    <row r="115" spans="1:8">
      <c r="A115" t="e">
        <f>IF( ISBLANK(Inventaire!#REF!),"",(Inventaire!#REF!))</f>
        <v>#REF!</v>
      </c>
      <c r="B11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1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1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1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1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1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1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16" spans="1:8">
      <c r="A116" t="e">
        <f>IF( ISBLANK(Inventaire!#REF!),"",(Inventaire!#REF!))</f>
        <v>#REF!</v>
      </c>
      <c r="B11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1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1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1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1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1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1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17" spans="1:8">
      <c r="A117" t="e">
        <f>IF( ISBLANK(Inventaire!#REF!),"",(Inventaire!#REF!))</f>
        <v>#REF!</v>
      </c>
      <c r="B11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1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1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1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1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1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1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18" spans="1:8">
      <c r="A118" t="e">
        <f>IF( ISBLANK(Inventaire!#REF!),"",(Inventaire!#REF!))</f>
        <v>#REF!</v>
      </c>
      <c r="B11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1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1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1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1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1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1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19" spans="1:8">
      <c r="A119" t="e">
        <f>IF( ISBLANK(Inventaire!#REF!),"",(Inventaire!#REF!))</f>
        <v>#REF!</v>
      </c>
      <c r="B11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1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1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1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1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1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1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20" spans="1:8">
      <c r="A120" t="e">
        <f>IF( ISBLANK(Inventaire!#REF!),"",(Inventaire!#REF!))</f>
        <v>#REF!</v>
      </c>
      <c r="B12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2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2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2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2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2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2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21" spans="1:8">
      <c r="A121" t="e">
        <f>IF( ISBLANK(Inventaire!#REF!),"",(Inventaire!#REF!))</f>
        <v>#REF!</v>
      </c>
      <c r="B12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2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2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2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2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2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2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22" spans="1:8">
      <c r="A122" t="e">
        <f>IF( ISBLANK(Inventaire!#REF!),"",(Inventaire!#REF!))</f>
        <v>#REF!</v>
      </c>
      <c r="B12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2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2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2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2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2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2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23" spans="1:8">
      <c r="A123" t="e">
        <f>IF( ISBLANK(Inventaire!#REF!),"",(Inventaire!#REF!))</f>
        <v>#REF!</v>
      </c>
      <c r="B12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2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2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2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2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2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2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24" spans="1:8">
      <c r="A124" t="e">
        <f>IF( ISBLANK(Inventaire!#REF!),"",(Inventaire!#REF!))</f>
        <v>#REF!</v>
      </c>
      <c r="B12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2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2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2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2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2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2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25" spans="1:8">
      <c r="A125" t="e">
        <f>IF( ISBLANK(Inventaire!#REF!),"",(Inventaire!#REF!))</f>
        <v>#REF!</v>
      </c>
      <c r="B12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2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2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2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2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2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2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26" spans="1:8">
      <c r="A126" t="e">
        <f>IF( ISBLANK(Inventaire!#REF!),"",(Inventaire!#REF!))</f>
        <v>#REF!</v>
      </c>
      <c r="B12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2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2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2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2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2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2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27" spans="1:8">
      <c r="A127" t="e">
        <f>IF( ISBLANK(Inventaire!#REF!),"",(Inventaire!#REF!))</f>
        <v>#REF!</v>
      </c>
      <c r="B12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2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2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2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2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2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2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28" spans="1:8">
      <c r="A128" t="e">
        <f>IF( ISBLANK(Inventaire!#REF!),"",(Inventaire!#REF!))</f>
        <v>#REF!</v>
      </c>
      <c r="B12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2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2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2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2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2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2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29" spans="1:8">
      <c r="A129" t="e">
        <f>IF( ISBLANK(Inventaire!#REF!),"",(Inventaire!#REF!))</f>
        <v>#REF!</v>
      </c>
      <c r="B12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2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2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2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2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2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2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30" spans="1:8">
      <c r="A130" t="e">
        <f>IF( ISBLANK(Inventaire!#REF!),"",(Inventaire!#REF!))</f>
        <v>#REF!</v>
      </c>
      <c r="B13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3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3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3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3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3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3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31" spans="1:8">
      <c r="A131" t="e">
        <f>IF( ISBLANK(Inventaire!#REF!),"",(Inventaire!#REF!))</f>
        <v>#REF!</v>
      </c>
      <c r="B13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3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3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3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3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3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3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32" spans="1:8">
      <c r="A132" t="e">
        <f>IF( ISBLANK(Inventaire!#REF!),"",(Inventaire!#REF!))</f>
        <v>#REF!</v>
      </c>
      <c r="B13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3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3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3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3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3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3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33" spans="1:8">
      <c r="A133" t="e">
        <f>IF( ISBLANK(Inventaire!#REF!),"",(Inventaire!#REF!))</f>
        <v>#REF!</v>
      </c>
      <c r="B13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3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3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3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3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3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3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34" spans="1:8">
      <c r="A134" t="e">
        <f>IF( ISBLANK(Inventaire!#REF!),"",(Inventaire!#REF!))</f>
        <v>#REF!</v>
      </c>
      <c r="B13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3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3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3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3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3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3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35" spans="1:8">
      <c r="A135" t="e">
        <f>IF( ISBLANK(Inventaire!#REF!),"",(Inventaire!#REF!))</f>
        <v>#REF!</v>
      </c>
      <c r="B13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3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3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3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3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3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3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36" spans="1:8">
      <c r="A136" t="e">
        <f>IF( ISBLANK(Inventaire!#REF!),"",(Inventaire!#REF!))</f>
        <v>#REF!</v>
      </c>
      <c r="B13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3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3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3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3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3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3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37" spans="1:8">
      <c r="A137" t="e">
        <f>IF( ISBLANK(Inventaire!#REF!),"",(Inventaire!#REF!))</f>
        <v>#REF!</v>
      </c>
      <c r="B13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3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3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3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3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3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3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38" spans="1:8">
      <c r="A138" t="e">
        <f>IF( ISBLANK(Inventaire!#REF!),"",(Inventaire!#REF!))</f>
        <v>#REF!</v>
      </c>
      <c r="B13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3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3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3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3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3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3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39" spans="1:8">
      <c r="A139" t="e">
        <f>IF( ISBLANK(Inventaire!#REF!),"",(Inventaire!#REF!))</f>
        <v>#REF!</v>
      </c>
      <c r="B13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3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3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3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3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3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3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40" spans="1:8">
      <c r="A140" t="e">
        <f>IF( ISBLANK(Inventaire!#REF!),"",(Inventaire!#REF!))</f>
        <v>#REF!</v>
      </c>
      <c r="B14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4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4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4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4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4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4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41" spans="1:8">
      <c r="A141" t="e">
        <f>IF( ISBLANK(Inventaire!#REF!),"",(Inventaire!#REF!))</f>
        <v>#REF!</v>
      </c>
      <c r="B14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4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4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4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4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4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4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42" spans="1:8">
      <c r="A142" t="e">
        <f>IF( ISBLANK(Inventaire!#REF!),"",(Inventaire!#REF!))</f>
        <v>#REF!</v>
      </c>
      <c r="B14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4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4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4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4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4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4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43" spans="1:8">
      <c r="A143" t="e">
        <f>IF( ISBLANK(Inventaire!#REF!),"",(Inventaire!#REF!))</f>
        <v>#REF!</v>
      </c>
      <c r="B14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4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4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4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4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4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4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44" spans="1:8">
      <c r="A144" t="e">
        <f>IF( ISBLANK(Inventaire!#REF!),"",(Inventaire!#REF!))</f>
        <v>#REF!</v>
      </c>
      <c r="B14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4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4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4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4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4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4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45" spans="1:8">
      <c r="A145" t="e">
        <f>IF( ISBLANK(Inventaire!#REF!),"",(Inventaire!#REF!))</f>
        <v>#REF!</v>
      </c>
      <c r="B14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4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4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4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4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4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4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46" spans="1:8">
      <c r="A146" t="e">
        <f>IF( ISBLANK(Inventaire!#REF!),"",(Inventaire!#REF!))</f>
        <v>#REF!</v>
      </c>
      <c r="B14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4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4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4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4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4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4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47" spans="1:8">
      <c r="A147" t="e">
        <f>IF( ISBLANK(Inventaire!#REF!),"",(Inventaire!#REF!))</f>
        <v>#REF!</v>
      </c>
      <c r="B14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4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4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4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4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4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4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48" spans="1:8">
      <c r="A148" t="e">
        <f>IF( ISBLANK(Inventaire!#REF!),"",(Inventaire!#REF!))</f>
        <v>#REF!</v>
      </c>
      <c r="B14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4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4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4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4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4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4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49" spans="1:8">
      <c r="A149" t="e">
        <f>IF( ISBLANK(Inventaire!#REF!),"",(Inventaire!#REF!))</f>
        <v>#REF!</v>
      </c>
      <c r="B14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4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4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4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4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4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4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50" spans="1:8">
      <c r="A150" t="e">
        <f>IF( ISBLANK(Inventaire!#REF!),"",(Inventaire!#REF!))</f>
        <v>#REF!</v>
      </c>
      <c r="B15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5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5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5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5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5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5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51" spans="1:8">
      <c r="A151" t="e">
        <f>IF( ISBLANK(Inventaire!#REF!),"",(Inventaire!#REF!))</f>
        <v>#REF!</v>
      </c>
      <c r="B15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5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5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5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5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5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5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52" spans="1:8">
      <c r="A152" t="e">
        <f>IF( ISBLANK(Inventaire!#REF!),"",(Inventaire!#REF!))</f>
        <v>#REF!</v>
      </c>
      <c r="B15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5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5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5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5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5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5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53" spans="1:8">
      <c r="A153" t="e">
        <f>IF( ISBLANK(Inventaire!#REF!),"",(Inventaire!#REF!))</f>
        <v>#REF!</v>
      </c>
      <c r="B15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5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5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5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5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5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5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54" spans="1:8">
      <c r="A154" t="e">
        <f>IF( ISBLANK(Inventaire!#REF!),"",(Inventaire!#REF!))</f>
        <v>#REF!</v>
      </c>
      <c r="B15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5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5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5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5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5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5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55" spans="1:8">
      <c r="A155" t="e">
        <f>IF( ISBLANK(Inventaire!#REF!),"",(Inventaire!#REF!))</f>
        <v>#REF!</v>
      </c>
      <c r="B15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5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5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5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5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5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5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56" spans="1:8">
      <c r="A156" t="e">
        <f>IF( ISBLANK(Inventaire!#REF!),"",(Inventaire!#REF!))</f>
        <v>#REF!</v>
      </c>
      <c r="B15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5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5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5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5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5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5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57" spans="1:8">
      <c r="A157" t="e">
        <f>IF( ISBLANK(Inventaire!#REF!),"",(Inventaire!#REF!))</f>
        <v>#REF!</v>
      </c>
      <c r="B15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5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5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5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5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5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5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58" spans="1:8">
      <c r="A158" t="e">
        <f>IF( ISBLANK(Inventaire!#REF!),"",(Inventaire!#REF!))</f>
        <v>#REF!</v>
      </c>
      <c r="B15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5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5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5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5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5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5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59" spans="1:8">
      <c r="A159" t="e">
        <f>IF( ISBLANK(Inventaire!#REF!),"",(Inventaire!#REF!))</f>
        <v>#REF!</v>
      </c>
      <c r="B15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5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5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5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5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5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5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60" spans="1:8">
      <c r="A160" t="e">
        <f>IF( ISBLANK(Inventaire!#REF!),"",(Inventaire!#REF!))</f>
        <v>#REF!</v>
      </c>
      <c r="B16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6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6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6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6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6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6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61" spans="1:8">
      <c r="A161" t="e">
        <f>IF( ISBLANK(Inventaire!#REF!),"",(Inventaire!#REF!))</f>
        <v>#REF!</v>
      </c>
      <c r="B16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6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6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6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6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6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6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62" spans="1:8">
      <c r="A162" t="e">
        <f>IF( ISBLANK(Inventaire!#REF!),"",(Inventaire!#REF!))</f>
        <v>#REF!</v>
      </c>
      <c r="B16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6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6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6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6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6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6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63" spans="1:8">
      <c r="A163" t="e">
        <f>IF( ISBLANK(Inventaire!#REF!),"",(Inventaire!#REF!))</f>
        <v>#REF!</v>
      </c>
      <c r="B16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6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6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6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6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6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6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64" spans="1:8">
      <c r="A164" t="e">
        <f>IF( ISBLANK(Inventaire!#REF!),"",(Inventaire!#REF!))</f>
        <v>#REF!</v>
      </c>
      <c r="B16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6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6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6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6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6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6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65" spans="1:8">
      <c r="A165" t="e">
        <f>IF( ISBLANK(Inventaire!#REF!),"",(Inventaire!#REF!))</f>
        <v>#REF!</v>
      </c>
      <c r="B16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6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6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6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6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6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6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66" spans="1:8">
      <c r="A166" t="e">
        <f>IF( ISBLANK(Inventaire!#REF!),"",(Inventaire!#REF!))</f>
        <v>#REF!</v>
      </c>
      <c r="B16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6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6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6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6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6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6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67" spans="1:8">
      <c r="A167" t="e">
        <f>IF( ISBLANK(Inventaire!#REF!),"",(Inventaire!#REF!))</f>
        <v>#REF!</v>
      </c>
      <c r="B16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6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6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6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6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6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6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68" spans="1:8">
      <c r="A168" t="e">
        <f>IF( ISBLANK(Inventaire!#REF!),"",(Inventaire!#REF!))</f>
        <v>#REF!</v>
      </c>
      <c r="B16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6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6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6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6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6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6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69" spans="1:8">
      <c r="A169" t="e">
        <f>IF( ISBLANK(Inventaire!#REF!),"",(Inventaire!#REF!))</f>
        <v>#REF!</v>
      </c>
      <c r="B16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6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6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6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6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6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6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70" spans="1:8">
      <c r="A170" t="e">
        <f>IF( ISBLANK(Inventaire!#REF!),"",(Inventaire!#REF!))</f>
        <v>#REF!</v>
      </c>
      <c r="B17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7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7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7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7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7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7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71" spans="1:8">
      <c r="A171" t="e">
        <f>IF( ISBLANK(Inventaire!#REF!),"",(Inventaire!#REF!))</f>
        <v>#REF!</v>
      </c>
      <c r="B17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7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7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7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7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7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7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72" spans="1:8">
      <c r="A172" t="e">
        <f>IF( ISBLANK(Inventaire!#REF!),"",(Inventaire!#REF!))</f>
        <v>#REF!</v>
      </c>
      <c r="B17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7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7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7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7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7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7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73" spans="1:8">
      <c r="A173" t="e">
        <f>IF( ISBLANK(Inventaire!#REF!),"",(Inventaire!#REF!))</f>
        <v>#REF!</v>
      </c>
      <c r="B17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7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7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7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7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7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7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74" spans="1:8">
      <c r="A174" t="e">
        <f>IF( ISBLANK(Inventaire!#REF!),"",(Inventaire!#REF!))</f>
        <v>#REF!</v>
      </c>
      <c r="B17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7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7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7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7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7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7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75" spans="1:8">
      <c r="A175" t="e">
        <f>IF( ISBLANK(Inventaire!#REF!),"",(Inventaire!#REF!))</f>
        <v>#REF!</v>
      </c>
      <c r="B17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7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7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7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7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7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7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76" spans="1:8">
      <c r="A176" t="e">
        <f>IF( ISBLANK(Inventaire!#REF!),"",(Inventaire!#REF!))</f>
        <v>#REF!</v>
      </c>
      <c r="B17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7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7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7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7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7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7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77" spans="1:8">
      <c r="A177" t="e">
        <f>IF( ISBLANK(Inventaire!#REF!),"",(Inventaire!#REF!))</f>
        <v>#REF!</v>
      </c>
      <c r="B17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7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7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7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7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7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7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78" spans="1:8">
      <c r="A178" t="e">
        <f>IF( ISBLANK(Inventaire!#REF!),"",(Inventaire!#REF!))</f>
        <v>#REF!</v>
      </c>
      <c r="B17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7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7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7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7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7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7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79" spans="1:8">
      <c r="A179" t="e">
        <f>IF( ISBLANK(Inventaire!#REF!),"",(Inventaire!#REF!))</f>
        <v>#REF!</v>
      </c>
      <c r="B17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7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7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7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7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7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7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80" spans="1:8">
      <c r="A180" t="e">
        <f>IF( ISBLANK(Inventaire!#REF!),"",(Inventaire!#REF!))</f>
        <v>#REF!</v>
      </c>
      <c r="B18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8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8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8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8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8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8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81" spans="1:8">
      <c r="A181" t="e">
        <f>IF( ISBLANK(Inventaire!#REF!),"",(Inventaire!#REF!))</f>
        <v>#REF!</v>
      </c>
      <c r="B18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8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8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8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8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8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8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82" spans="1:8">
      <c r="A182" t="e">
        <f>IF( ISBLANK(Inventaire!#REF!),"",(Inventaire!#REF!))</f>
        <v>#REF!</v>
      </c>
      <c r="B18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8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8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8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8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8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8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83" spans="1:8">
      <c r="A183" t="e">
        <f>IF( ISBLANK(Inventaire!#REF!),"",(Inventaire!#REF!))</f>
        <v>#REF!</v>
      </c>
      <c r="B18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8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8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8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8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8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8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84" spans="1:8">
      <c r="A184" t="e">
        <f>IF( ISBLANK(Inventaire!#REF!),"",(Inventaire!#REF!))</f>
        <v>#REF!</v>
      </c>
      <c r="B18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8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8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8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8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8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8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85" spans="1:8">
      <c r="A185" t="e">
        <f>IF( ISBLANK(Inventaire!#REF!),"",(Inventaire!#REF!))</f>
        <v>#REF!</v>
      </c>
      <c r="B18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8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8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8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8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8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8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86" spans="1:8">
      <c r="A186" t="e">
        <f>IF( ISBLANK(Inventaire!#REF!),"",(Inventaire!#REF!))</f>
        <v>#REF!</v>
      </c>
      <c r="B18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8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8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8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8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8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8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87" spans="1:8">
      <c r="A187" t="e">
        <f>IF( ISBLANK(Inventaire!#REF!),"",(Inventaire!#REF!))</f>
        <v>#REF!</v>
      </c>
      <c r="B18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8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8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8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8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8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8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88" spans="1:8">
      <c r="A188" t="e">
        <f>IF( ISBLANK(Inventaire!#REF!),"",(Inventaire!#REF!))</f>
        <v>#REF!</v>
      </c>
      <c r="B18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8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8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8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8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8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8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89" spans="1:8">
      <c r="A189" t="e">
        <f>IF( ISBLANK(Inventaire!#REF!),"",(Inventaire!#REF!))</f>
        <v>#REF!</v>
      </c>
      <c r="B18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8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8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8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8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8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8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90" spans="1:8">
      <c r="A190" t="e">
        <f>IF( ISBLANK(Inventaire!#REF!),"",(Inventaire!#REF!))</f>
        <v>#REF!</v>
      </c>
      <c r="B19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9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9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9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9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9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9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91" spans="1:8">
      <c r="A191" t="e">
        <f>IF( ISBLANK(Inventaire!#REF!),"",(Inventaire!#REF!))</f>
        <v>#REF!</v>
      </c>
      <c r="B19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9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9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9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9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9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9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92" spans="1:8">
      <c r="A192" t="e">
        <f>IF( ISBLANK(Inventaire!#REF!),"",(Inventaire!#REF!))</f>
        <v>#REF!</v>
      </c>
      <c r="B19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9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9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9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9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9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9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93" spans="1:8">
      <c r="A193" t="e">
        <f>IF( ISBLANK(Inventaire!#REF!),"",(Inventaire!#REF!))</f>
        <v>#REF!</v>
      </c>
      <c r="B19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9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9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9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9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9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9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94" spans="1:8">
      <c r="A194" t="e">
        <f>IF( ISBLANK(Inventaire!#REF!),"",(Inventaire!#REF!))</f>
        <v>#REF!</v>
      </c>
      <c r="B19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9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9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9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9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9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9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95" spans="1:8">
      <c r="A195" t="e">
        <f>IF( ISBLANK(Inventaire!#REF!),"",(Inventaire!#REF!))</f>
        <v>#REF!</v>
      </c>
      <c r="B19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9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9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9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9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9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9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96" spans="1:8">
      <c r="A196" t="e">
        <f>IF( ISBLANK(Inventaire!#REF!),"",(Inventaire!#REF!))</f>
        <v>#REF!</v>
      </c>
      <c r="B19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9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9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9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9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9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9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97" spans="1:8">
      <c r="A197" t="e">
        <f>IF( ISBLANK(Inventaire!#REF!),"",(Inventaire!#REF!))</f>
        <v>#REF!</v>
      </c>
      <c r="B19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9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9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9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9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9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9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98" spans="1:8">
      <c r="A198" t="e">
        <f>IF( ISBLANK(Inventaire!#REF!),"",(Inventaire!#REF!))</f>
        <v>#REF!</v>
      </c>
      <c r="B19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9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9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9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9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9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9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199" spans="1:8">
      <c r="A199" t="e">
        <f>IF( ISBLANK(Inventaire!#REF!),"",(Inventaire!#REF!))</f>
        <v>#REF!</v>
      </c>
      <c r="B19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19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19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19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19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19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19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00" spans="1:8">
      <c r="A200" t="e">
        <f>IF( ISBLANK(Inventaire!#REF!),"",(Inventaire!#REF!))</f>
        <v>#REF!</v>
      </c>
      <c r="B20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0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0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0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0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0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0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01" spans="1:8">
      <c r="A201" t="e">
        <f>IF( ISBLANK(Inventaire!#REF!),"",(Inventaire!#REF!))</f>
        <v>#REF!</v>
      </c>
      <c r="B20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0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0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0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0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0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0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02" spans="1:8">
      <c r="A202" t="e">
        <f>IF( ISBLANK(Inventaire!#REF!),"",(Inventaire!#REF!))</f>
        <v>#REF!</v>
      </c>
      <c r="B20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0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0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0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0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0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0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03" spans="1:8">
      <c r="A203" t="e">
        <f>IF( ISBLANK(Inventaire!#REF!),"",(Inventaire!#REF!))</f>
        <v>#REF!</v>
      </c>
      <c r="B20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0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0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0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0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0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0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04" spans="1:8">
      <c r="A204" t="e">
        <f>IF( ISBLANK(Inventaire!#REF!),"",(Inventaire!#REF!))</f>
        <v>#REF!</v>
      </c>
      <c r="B20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0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0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0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0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0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0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05" spans="1:8">
      <c r="A205" t="e">
        <f>IF( ISBLANK(Inventaire!#REF!),"",(Inventaire!#REF!))</f>
        <v>#REF!</v>
      </c>
      <c r="B20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0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0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0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0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0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0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06" spans="1:8">
      <c r="A206" t="e">
        <f>IF( ISBLANK(Inventaire!#REF!),"",(Inventaire!#REF!))</f>
        <v>#REF!</v>
      </c>
      <c r="B20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0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0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0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0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0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0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07" spans="1:8">
      <c r="A207" t="e">
        <f>IF( ISBLANK(Inventaire!#REF!),"",(Inventaire!#REF!))</f>
        <v>#REF!</v>
      </c>
      <c r="B20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0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0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0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0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0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0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08" spans="1:8">
      <c r="A208" t="e">
        <f>IF( ISBLANK(Inventaire!#REF!),"",(Inventaire!#REF!))</f>
        <v>#REF!</v>
      </c>
      <c r="B20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0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0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0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0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0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0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09" spans="1:8">
      <c r="A209" t="e">
        <f>IF( ISBLANK(Inventaire!#REF!),"",(Inventaire!#REF!))</f>
        <v>#REF!</v>
      </c>
      <c r="B20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0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0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0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0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0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0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10" spans="1:8">
      <c r="A210" t="e">
        <f>IF( ISBLANK(Inventaire!#REF!),"",(Inventaire!#REF!))</f>
        <v>#REF!</v>
      </c>
      <c r="B21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1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1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1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1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1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1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11" spans="1:8">
      <c r="A211" t="e">
        <f>IF( ISBLANK(Inventaire!#REF!),"",(Inventaire!#REF!))</f>
        <v>#REF!</v>
      </c>
      <c r="B21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1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1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1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1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1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1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12" spans="1:8">
      <c r="A212" t="e">
        <f>IF( ISBLANK(Inventaire!#REF!),"",(Inventaire!#REF!))</f>
        <v>#REF!</v>
      </c>
      <c r="B21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1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1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1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13" spans="1:8">
      <c r="A213" t="e">
        <f>IF( ISBLANK(Inventaire!#REF!),"",(Inventaire!#REF!))</f>
        <v>#REF!</v>
      </c>
      <c r="B21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1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1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1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1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1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1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14" spans="1:8">
      <c r="A214" t="e">
        <f>IF( ISBLANK(Inventaire!#REF!),"",(Inventaire!#REF!))</f>
        <v>#REF!</v>
      </c>
      <c r="B21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1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1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1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1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1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1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15" spans="1:8">
      <c r="A215" t="e">
        <f>IF( ISBLANK(Inventaire!#REF!),"",(Inventaire!#REF!))</f>
        <v>#REF!</v>
      </c>
      <c r="B21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1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1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1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1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1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1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16" spans="1:8">
      <c r="A216" t="e">
        <f>IF( ISBLANK(Inventaire!#REF!),"",(Inventaire!#REF!))</f>
        <v>#REF!</v>
      </c>
      <c r="B21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1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1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1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1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1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1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17" spans="1:8">
      <c r="A217" t="e">
        <f>IF( ISBLANK(Inventaire!#REF!),"",(Inventaire!#REF!))</f>
        <v>#REF!</v>
      </c>
      <c r="B21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1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1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1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1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1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1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18" spans="1:8">
      <c r="A218" t="e">
        <f>IF( ISBLANK(Inventaire!#REF!),"",(Inventaire!#REF!))</f>
        <v>#REF!</v>
      </c>
      <c r="B21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1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1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1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1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1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1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19" spans="1:8">
      <c r="A219" t="e">
        <f>IF( ISBLANK(Inventaire!#REF!),"",(Inventaire!#REF!))</f>
        <v>#REF!</v>
      </c>
      <c r="B21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1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1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1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1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1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1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20" spans="1:8">
      <c r="A220" t="e">
        <f>IF( ISBLANK(Inventaire!#REF!),"",(Inventaire!#REF!))</f>
        <v>#REF!</v>
      </c>
      <c r="B22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2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2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2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2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2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2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21" spans="1:8">
      <c r="A221" t="e">
        <f>IF( ISBLANK(Inventaire!#REF!),"",(Inventaire!#REF!))</f>
        <v>#REF!</v>
      </c>
      <c r="B22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2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2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2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2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2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2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22" spans="1:8">
      <c r="A222" t="e">
        <f>IF( ISBLANK(Inventaire!#REF!),"",(Inventaire!#REF!))</f>
        <v>#REF!</v>
      </c>
      <c r="B22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2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2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2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2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2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2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23" spans="1:8">
      <c r="A223" t="e">
        <f>IF( ISBLANK(Inventaire!#REF!),"",(Inventaire!#REF!))</f>
        <v>#REF!</v>
      </c>
      <c r="B22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2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2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2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2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2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2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24" spans="1:8">
      <c r="A224" t="e">
        <f>IF( ISBLANK(Inventaire!#REF!),"",(Inventaire!#REF!))</f>
        <v>#REF!</v>
      </c>
      <c r="B22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2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2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2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2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2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2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25" spans="1:8">
      <c r="A225" t="e">
        <f>IF( ISBLANK(Inventaire!#REF!),"",(Inventaire!#REF!))</f>
        <v>#REF!</v>
      </c>
      <c r="B22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2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2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2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2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2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2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26" spans="1:8">
      <c r="A226" t="e">
        <f>IF( ISBLANK(Inventaire!#REF!),"",(Inventaire!#REF!))</f>
        <v>#REF!</v>
      </c>
      <c r="B22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2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2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2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2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2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2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27" spans="1:8">
      <c r="A227" t="e">
        <f>IF( ISBLANK(Inventaire!#REF!),"",(Inventaire!#REF!))</f>
        <v>#REF!</v>
      </c>
      <c r="B22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2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2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2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2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2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2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28" spans="1:8">
      <c r="A228" t="e">
        <f>IF( ISBLANK(Inventaire!#REF!),"",(Inventaire!#REF!))</f>
        <v>#REF!</v>
      </c>
      <c r="B22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2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2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2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2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2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2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29" spans="1:8">
      <c r="A229" t="e">
        <f>IF( ISBLANK(Inventaire!#REF!),"",(Inventaire!#REF!))</f>
        <v>#REF!</v>
      </c>
      <c r="B22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2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2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2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2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2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2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30" spans="1:8">
      <c r="A230" t="e">
        <f>IF( ISBLANK(Inventaire!#REF!),"",(Inventaire!#REF!))</f>
        <v>#REF!</v>
      </c>
      <c r="B23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3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3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3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3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3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3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31" spans="1:8">
      <c r="A231" t="e">
        <f>IF( ISBLANK(Inventaire!#REF!),"",(Inventaire!#REF!))</f>
        <v>#REF!</v>
      </c>
      <c r="B23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3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3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3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3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3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3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32" spans="1:8">
      <c r="A232" t="e">
        <f>IF( ISBLANK(Inventaire!#REF!),"",(Inventaire!#REF!))</f>
        <v>#REF!</v>
      </c>
      <c r="B23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3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3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3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3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3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3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33" spans="1:8">
      <c r="A233" t="e">
        <f>IF( ISBLANK(Inventaire!#REF!),"",(Inventaire!#REF!))</f>
        <v>#REF!</v>
      </c>
      <c r="B23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3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3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3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3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3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3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34" spans="1:8">
      <c r="A234" t="e">
        <f>IF( ISBLANK(Inventaire!#REF!),"",(Inventaire!#REF!))</f>
        <v>#REF!</v>
      </c>
      <c r="B23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3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3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3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3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3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3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35" spans="1:8">
      <c r="A235" t="e">
        <f>IF( ISBLANK(Inventaire!#REF!),"",(Inventaire!#REF!))</f>
        <v>#REF!</v>
      </c>
      <c r="B23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3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3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3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3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3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3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36" spans="1:8">
      <c r="A236" t="e">
        <f>IF( ISBLANK(Inventaire!#REF!),"",(Inventaire!#REF!))</f>
        <v>#REF!</v>
      </c>
      <c r="B23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3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3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3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3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3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3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37" spans="1:8">
      <c r="A237" t="e">
        <f>IF( ISBLANK(Inventaire!#REF!),"",(Inventaire!#REF!))</f>
        <v>#REF!</v>
      </c>
      <c r="B23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3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3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3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3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3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3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38" spans="1:8">
      <c r="A238" t="e">
        <f>IF( ISBLANK(Inventaire!#REF!),"",(Inventaire!#REF!))</f>
        <v>#REF!</v>
      </c>
      <c r="B23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3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3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3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3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3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3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39" spans="1:8">
      <c r="A239" t="e">
        <f>IF( ISBLANK(Inventaire!#REF!),"",(Inventaire!#REF!))</f>
        <v>#REF!</v>
      </c>
      <c r="B23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3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3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3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3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3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3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40" spans="1:8">
      <c r="A240" t="e">
        <f>IF( ISBLANK(Inventaire!#REF!),"",(Inventaire!#REF!))</f>
        <v>#REF!</v>
      </c>
      <c r="B24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4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4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4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4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4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4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41" spans="1:8">
      <c r="A241" t="e">
        <f>IF( ISBLANK(Inventaire!#REF!),"",(Inventaire!#REF!))</f>
        <v>#REF!</v>
      </c>
      <c r="B24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4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4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4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4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4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4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42" spans="1:8">
      <c r="A242" t="e">
        <f>IF( ISBLANK(Inventaire!#REF!),"",(Inventaire!#REF!))</f>
        <v>#REF!</v>
      </c>
      <c r="B24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4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4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4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4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4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4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43" spans="1:8">
      <c r="A243" t="e">
        <f>IF( ISBLANK(Inventaire!#REF!),"",(Inventaire!#REF!))</f>
        <v>#REF!</v>
      </c>
      <c r="B24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4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4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4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4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4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4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44" spans="1:8">
      <c r="A244" t="e">
        <f>IF( ISBLANK(Inventaire!#REF!),"",(Inventaire!#REF!))</f>
        <v>#REF!</v>
      </c>
      <c r="B24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4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4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4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4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4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4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45" spans="1:8">
      <c r="A245" t="e">
        <f>IF( ISBLANK(Inventaire!#REF!),"",(Inventaire!#REF!))</f>
        <v>#REF!</v>
      </c>
      <c r="B24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4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4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4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4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4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4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46" spans="1:8">
      <c r="A246" t="e">
        <f>IF( ISBLANK(Inventaire!#REF!),"",(Inventaire!#REF!))</f>
        <v>#REF!</v>
      </c>
      <c r="B24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4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4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4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4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4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4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47" spans="1:8">
      <c r="A247" t="e">
        <f>IF( ISBLANK(Inventaire!#REF!),"",(Inventaire!#REF!))</f>
        <v>#REF!</v>
      </c>
      <c r="B24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4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4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4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4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4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4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48" spans="1:8">
      <c r="A248" t="e">
        <f>IF( ISBLANK(Inventaire!#REF!),"",(Inventaire!#REF!))</f>
        <v>#REF!</v>
      </c>
      <c r="B24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4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4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4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4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4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4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49" spans="1:8">
      <c r="A249" t="e">
        <f>IF( ISBLANK(Inventaire!#REF!),"",(Inventaire!#REF!))</f>
        <v>#REF!</v>
      </c>
      <c r="B24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4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4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4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4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4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4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50" spans="1:8">
      <c r="A250" t="e">
        <f>IF( ISBLANK(Inventaire!#REF!),"",(Inventaire!#REF!))</f>
        <v>#REF!</v>
      </c>
      <c r="B25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5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5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5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5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5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5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51" spans="1:8">
      <c r="A251" t="e">
        <f>IF( ISBLANK(Inventaire!#REF!),"",(Inventaire!#REF!))</f>
        <v>#REF!</v>
      </c>
      <c r="B25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5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5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5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5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5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5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52" spans="1:8">
      <c r="A252" t="e">
        <f>IF( ISBLANK(Inventaire!#REF!),"",(Inventaire!#REF!))</f>
        <v>#REF!</v>
      </c>
      <c r="B25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5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5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5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5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5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5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53" spans="1:8">
      <c r="A253" t="e">
        <f>IF( ISBLANK(Inventaire!#REF!),"",(Inventaire!#REF!))</f>
        <v>#REF!</v>
      </c>
      <c r="B25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5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5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5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5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5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5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54" spans="1:8">
      <c r="A254" t="e">
        <f>IF( ISBLANK(Inventaire!#REF!),"",(Inventaire!#REF!))</f>
        <v>#REF!</v>
      </c>
      <c r="B25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5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5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5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5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5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5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55" spans="1:8">
      <c r="A255" t="e">
        <f>IF( ISBLANK(Inventaire!#REF!),"",(Inventaire!#REF!))</f>
        <v>#REF!</v>
      </c>
      <c r="B25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5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5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5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5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5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5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56" spans="1:8">
      <c r="A256" t="e">
        <f>IF( ISBLANK(Inventaire!#REF!),"",(Inventaire!#REF!))</f>
        <v>#REF!</v>
      </c>
      <c r="B25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5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5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5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5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5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5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57" spans="1:8">
      <c r="A257" t="e">
        <f>IF( ISBLANK(Inventaire!#REF!),"",(Inventaire!#REF!))</f>
        <v>#REF!</v>
      </c>
      <c r="B25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5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5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5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5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5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5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58" spans="1:8">
      <c r="A258" t="e">
        <f>IF( ISBLANK(Inventaire!#REF!),"",(Inventaire!#REF!))</f>
        <v>#REF!</v>
      </c>
      <c r="B25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5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5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5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5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5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5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59" spans="1:8">
      <c r="A259" t="e">
        <f>IF( ISBLANK(Inventaire!#REF!),"",(Inventaire!#REF!))</f>
        <v>#REF!</v>
      </c>
      <c r="B25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5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5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5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5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5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5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60" spans="1:8">
      <c r="A260" t="e">
        <f>IF( ISBLANK(Inventaire!#REF!),"",(Inventaire!#REF!))</f>
        <v>#REF!</v>
      </c>
      <c r="B26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6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6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6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6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6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6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61" spans="1:8">
      <c r="A261" t="e">
        <f>IF( ISBLANK(Inventaire!#REF!),"",(Inventaire!#REF!))</f>
        <v>#REF!</v>
      </c>
      <c r="B26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6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6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6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6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6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6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62" spans="1:8">
      <c r="A262" t="e">
        <f>IF( ISBLANK(Inventaire!#REF!),"",(Inventaire!#REF!))</f>
        <v>#REF!</v>
      </c>
      <c r="B26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6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6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6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6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6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6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63" spans="1:8">
      <c r="A263" t="e">
        <f>IF( ISBLANK(Inventaire!#REF!),"",(Inventaire!#REF!))</f>
        <v>#REF!</v>
      </c>
      <c r="B26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6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6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6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6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6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6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64" spans="1:8">
      <c r="A264" t="e">
        <f>IF( ISBLANK(Inventaire!#REF!),"",(Inventaire!#REF!))</f>
        <v>#REF!</v>
      </c>
      <c r="B26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6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6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6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6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6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6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65" spans="1:8">
      <c r="A265" t="e">
        <f>IF( ISBLANK(Inventaire!#REF!),"",(Inventaire!#REF!))</f>
        <v>#REF!</v>
      </c>
      <c r="B26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6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6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6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6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6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6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66" spans="1:8">
      <c r="A266" t="e">
        <f>IF( ISBLANK(Inventaire!#REF!),"",(Inventaire!#REF!))</f>
        <v>#REF!</v>
      </c>
      <c r="B26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6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6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6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6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6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6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67" spans="1:8">
      <c r="A267" t="e">
        <f>IF( ISBLANK(Inventaire!#REF!),"",(Inventaire!#REF!))</f>
        <v>#REF!</v>
      </c>
      <c r="B26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6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6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6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6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6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6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68" spans="1:8">
      <c r="A268" t="e">
        <f>IF( ISBLANK(Inventaire!#REF!),"",(Inventaire!#REF!))</f>
        <v>#REF!</v>
      </c>
      <c r="B26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6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6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6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6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6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6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69" spans="1:8">
      <c r="A269" t="e">
        <f>IF( ISBLANK(Inventaire!#REF!),"",(Inventaire!#REF!))</f>
        <v>#REF!</v>
      </c>
      <c r="B26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6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6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6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6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6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6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70" spans="1:8">
      <c r="A270" t="e">
        <f>IF( ISBLANK(Inventaire!#REF!),"",(Inventaire!#REF!))</f>
        <v>#REF!</v>
      </c>
      <c r="B27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7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7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7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7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7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7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71" spans="1:8">
      <c r="A271" t="e">
        <f>IF( ISBLANK(Inventaire!#REF!),"",(Inventaire!#REF!))</f>
        <v>#REF!</v>
      </c>
      <c r="B27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7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7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7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7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7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7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72" spans="1:8">
      <c r="A272" t="e">
        <f>IF( ISBLANK(Inventaire!#REF!),"",(Inventaire!#REF!))</f>
        <v>#REF!</v>
      </c>
      <c r="B27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7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7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7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7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7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7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73" spans="1:8">
      <c r="A273" t="e">
        <f>IF( ISBLANK(Inventaire!#REF!),"",(Inventaire!#REF!))</f>
        <v>#REF!</v>
      </c>
      <c r="B27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7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7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7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7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7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7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74" spans="1:8">
      <c r="A274" t="e">
        <f>IF( ISBLANK(Inventaire!#REF!),"",(Inventaire!#REF!))</f>
        <v>#REF!</v>
      </c>
      <c r="B27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7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7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7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7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7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7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75" spans="1:8">
      <c r="A275" t="e">
        <f>IF( ISBLANK(Inventaire!#REF!),"",(Inventaire!#REF!))</f>
        <v>#REF!</v>
      </c>
      <c r="B27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7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7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7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7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7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7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76" spans="1:8">
      <c r="A276" t="e">
        <f>IF( ISBLANK(Inventaire!#REF!),"",(Inventaire!#REF!))</f>
        <v>#REF!</v>
      </c>
      <c r="B27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7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7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7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7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7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7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77" spans="1:8">
      <c r="A277" t="e">
        <f>IF( ISBLANK(Inventaire!#REF!),"",(Inventaire!#REF!))</f>
        <v>#REF!</v>
      </c>
      <c r="B27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7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7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7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7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7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7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78" spans="1:8">
      <c r="A278" t="e">
        <f>IF( ISBLANK(Inventaire!#REF!),"",(Inventaire!#REF!))</f>
        <v>#REF!</v>
      </c>
      <c r="B27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7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7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7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7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7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7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79" spans="1:8">
      <c r="A279" t="e">
        <f>IF( ISBLANK(Inventaire!#REF!),"",(Inventaire!#REF!))</f>
        <v>#REF!</v>
      </c>
      <c r="B27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7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7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7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7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7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7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80" spans="1:8">
      <c r="A280" t="e">
        <f>IF( ISBLANK(Inventaire!#REF!),"",(Inventaire!#REF!))</f>
        <v>#REF!</v>
      </c>
      <c r="B28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8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8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8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8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8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8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81" spans="1:8">
      <c r="A281" t="e">
        <f>IF( ISBLANK(Inventaire!#REF!),"",(Inventaire!#REF!))</f>
        <v>#REF!</v>
      </c>
      <c r="B28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8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8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8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8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8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8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82" spans="1:8">
      <c r="A282" t="e">
        <f>IF( ISBLANK(Inventaire!#REF!),"",(Inventaire!#REF!))</f>
        <v>#REF!</v>
      </c>
      <c r="B28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8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8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8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8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8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8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83" spans="1:8">
      <c r="A283" t="e">
        <f>IF( ISBLANK(Inventaire!#REF!),"",(Inventaire!#REF!))</f>
        <v>#REF!</v>
      </c>
      <c r="B28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8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8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8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8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8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8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84" spans="1:8">
      <c r="A284" t="e">
        <f>IF( ISBLANK(Inventaire!#REF!),"",(Inventaire!#REF!))</f>
        <v>#REF!</v>
      </c>
      <c r="B28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8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8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8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8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8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8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85" spans="1:8">
      <c r="A285" t="e">
        <f>IF( ISBLANK(Inventaire!#REF!),"",(Inventaire!#REF!))</f>
        <v>#REF!</v>
      </c>
      <c r="B28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8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8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8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8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8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8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86" spans="1:8">
      <c r="A286" t="e">
        <f>IF( ISBLANK(Inventaire!#REF!),"",(Inventaire!#REF!))</f>
        <v>#REF!</v>
      </c>
      <c r="B28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8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8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8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8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8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8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87" spans="1:8">
      <c r="A287" t="e">
        <f>IF( ISBLANK(Inventaire!#REF!),"",(Inventaire!#REF!))</f>
        <v>#REF!</v>
      </c>
      <c r="B28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8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8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8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8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8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8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88" spans="1:8">
      <c r="A288" t="e">
        <f>IF( ISBLANK(Inventaire!#REF!),"",(Inventaire!#REF!))</f>
        <v>#REF!</v>
      </c>
      <c r="B28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8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8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8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8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8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8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89" spans="1:8">
      <c r="A289" t="e">
        <f>IF( ISBLANK(Inventaire!#REF!),"",(Inventaire!#REF!))</f>
        <v>#REF!</v>
      </c>
      <c r="B28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8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8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8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8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8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8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90" spans="1:8">
      <c r="A290" t="e">
        <f>IF( ISBLANK(Inventaire!#REF!),"",(Inventaire!#REF!))</f>
        <v>#REF!</v>
      </c>
      <c r="B29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9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9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9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9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9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9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91" spans="1:8">
      <c r="A291" t="e">
        <f>IF( ISBLANK(Inventaire!#REF!),"",(Inventaire!#REF!))</f>
        <v>#REF!</v>
      </c>
      <c r="B29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9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9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9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9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9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9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92" spans="1:8">
      <c r="A292" t="e">
        <f>IF( ISBLANK(Inventaire!#REF!),"",(Inventaire!#REF!))</f>
        <v>#REF!</v>
      </c>
      <c r="B29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9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9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9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9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9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9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93" spans="1:8">
      <c r="A293" t="e">
        <f>IF( ISBLANK(Inventaire!#REF!),"",(Inventaire!#REF!))</f>
        <v>#REF!</v>
      </c>
      <c r="B29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9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9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9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9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9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9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94" spans="1:8">
      <c r="A294" t="e">
        <f>IF( ISBLANK(Inventaire!#REF!),"",(Inventaire!#REF!))</f>
        <v>#REF!</v>
      </c>
      <c r="B29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9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9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9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9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9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9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95" spans="1:8">
      <c r="A295" t="e">
        <f>IF( ISBLANK(Inventaire!#REF!),"",(Inventaire!#REF!))</f>
        <v>#REF!</v>
      </c>
      <c r="B29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9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9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9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9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9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9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96" spans="1:8">
      <c r="A296" t="e">
        <f>IF( ISBLANK(Inventaire!#REF!),"",(Inventaire!#REF!))</f>
        <v>#REF!</v>
      </c>
      <c r="B29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9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9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9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9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9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9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97" spans="1:8">
      <c r="A297" t="e">
        <f>IF( ISBLANK(Inventaire!#REF!),"",(Inventaire!#REF!))</f>
        <v>#REF!</v>
      </c>
      <c r="B29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9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9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9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9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9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9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98" spans="1:8">
      <c r="A298" t="e">
        <f>IF( ISBLANK(Inventaire!#REF!),"",(Inventaire!#REF!))</f>
        <v>#REF!</v>
      </c>
      <c r="B29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9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9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9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9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9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9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299" spans="1:8">
      <c r="A299" t="e">
        <f>IF( ISBLANK(Inventaire!#REF!),"",(Inventaire!#REF!))</f>
        <v>#REF!</v>
      </c>
      <c r="B29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29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29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29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29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29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29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00" spans="1:8">
      <c r="A300" t="e">
        <f>IF( ISBLANK(Inventaire!#REF!),"",(Inventaire!#REF!))</f>
        <v>#REF!</v>
      </c>
      <c r="B30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0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0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0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0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0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0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01" spans="1:8">
      <c r="A301" t="e">
        <f>IF( ISBLANK(Inventaire!#REF!),"",(Inventaire!#REF!))</f>
        <v>#REF!</v>
      </c>
      <c r="B30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0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0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0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0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0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0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02" spans="1:8">
      <c r="A302" t="e">
        <f>IF( ISBLANK(Inventaire!#REF!),"",(Inventaire!#REF!))</f>
        <v>#REF!</v>
      </c>
      <c r="B30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0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0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0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0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0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0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03" spans="1:8">
      <c r="A303" t="e">
        <f>IF( ISBLANK(Inventaire!#REF!),"",(Inventaire!#REF!))</f>
        <v>#REF!</v>
      </c>
      <c r="B30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0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0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0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0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0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0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04" spans="1:8">
      <c r="A304" t="e">
        <f>IF( ISBLANK(Inventaire!#REF!),"",(Inventaire!#REF!))</f>
        <v>#REF!</v>
      </c>
      <c r="B30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0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0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0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0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0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0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05" spans="1:8">
      <c r="A305" t="e">
        <f>IF( ISBLANK(Inventaire!#REF!),"",(Inventaire!#REF!))</f>
        <v>#REF!</v>
      </c>
      <c r="B30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0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0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0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0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0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0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06" spans="1:8">
      <c r="A306" t="e">
        <f>IF( ISBLANK(Inventaire!#REF!),"",(Inventaire!#REF!))</f>
        <v>#REF!</v>
      </c>
      <c r="B30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0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0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0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0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0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0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07" spans="1:8">
      <c r="A307" t="e">
        <f>IF( ISBLANK(Inventaire!#REF!),"",(Inventaire!#REF!))</f>
        <v>#REF!</v>
      </c>
      <c r="B30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0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0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0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0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0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0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08" spans="1:8">
      <c r="A308" t="e">
        <f>IF( ISBLANK(Inventaire!#REF!),"",(Inventaire!#REF!))</f>
        <v>#REF!</v>
      </c>
      <c r="B30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0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0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0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0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0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0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09" spans="1:8">
      <c r="A309" t="e">
        <f>IF( ISBLANK(Inventaire!#REF!),"",(Inventaire!#REF!))</f>
        <v>#REF!</v>
      </c>
      <c r="B30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0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0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0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0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0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0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10" spans="1:8">
      <c r="A310" t="e">
        <f>IF( ISBLANK(Inventaire!#REF!),"",(Inventaire!#REF!))</f>
        <v>#REF!</v>
      </c>
      <c r="B31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1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1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1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1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1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1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11" spans="1:8">
      <c r="A311" t="e">
        <f>IF( ISBLANK(Inventaire!#REF!),"",(Inventaire!#REF!))</f>
        <v>#REF!</v>
      </c>
      <c r="B31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1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1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1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1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1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1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12" spans="1:8">
      <c r="A312" t="e">
        <f>IF( ISBLANK(Inventaire!#REF!),"",(Inventaire!#REF!))</f>
        <v>#REF!</v>
      </c>
      <c r="B31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1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1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1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13" spans="1:8">
      <c r="A313" t="e">
        <f>IF( ISBLANK(Inventaire!#REF!),"",(Inventaire!#REF!))</f>
        <v>#REF!</v>
      </c>
      <c r="B31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1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1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1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1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1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1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14" spans="1:8">
      <c r="A314" t="e">
        <f>IF( ISBLANK(Inventaire!#REF!),"",(Inventaire!#REF!))</f>
        <v>#REF!</v>
      </c>
      <c r="B31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1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1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1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1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1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1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15" spans="1:8">
      <c r="A315" t="e">
        <f>IF( ISBLANK(Inventaire!#REF!),"",(Inventaire!#REF!))</f>
        <v>#REF!</v>
      </c>
      <c r="B31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1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1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1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1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1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1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16" spans="1:8">
      <c r="A316" t="e">
        <f>IF( ISBLANK(Inventaire!#REF!),"",(Inventaire!#REF!))</f>
        <v>#REF!</v>
      </c>
      <c r="B31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1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1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1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1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1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1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17" spans="1:8">
      <c r="A317" t="e">
        <f>IF( ISBLANK(Inventaire!#REF!),"",(Inventaire!#REF!))</f>
        <v>#REF!</v>
      </c>
      <c r="B31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1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1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1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1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1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1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18" spans="1:8">
      <c r="A318" t="e">
        <f>IF( ISBLANK(Inventaire!#REF!),"",(Inventaire!#REF!))</f>
        <v>#REF!</v>
      </c>
      <c r="B31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1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1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1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1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1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1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19" spans="1:8">
      <c r="A319" t="e">
        <f>IF( ISBLANK(Inventaire!#REF!),"",(Inventaire!#REF!))</f>
        <v>#REF!</v>
      </c>
      <c r="B31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1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1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1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1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1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1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20" spans="1:8">
      <c r="A320" t="e">
        <f>IF( ISBLANK(Inventaire!#REF!),"",(Inventaire!#REF!))</f>
        <v>#REF!</v>
      </c>
      <c r="B32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2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2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2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2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2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2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21" spans="1:8">
      <c r="A321" t="e">
        <f>IF( ISBLANK(Inventaire!#REF!),"",(Inventaire!#REF!))</f>
        <v>#REF!</v>
      </c>
      <c r="B32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2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2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2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2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2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2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22" spans="1:8">
      <c r="A322" t="e">
        <f>IF( ISBLANK(Inventaire!#REF!),"",(Inventaire!#REF!))</f>
        <v>#REF!</v>
      </c>
      <c r="B32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2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2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2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2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2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2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23" spans="1:8">
      <c r="A323" t="e">
        <f>IF( ISBLANK(Inventaire!#REF!),"",(Inventaire!#REF!))</f>
        <v>#REF!</v>
      </c>
      <c r="B32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2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2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2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2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2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2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24" spans="1:8">
      <c r="A324" t="e">
        <f>IF( ISBLANK(Inventaire!#REF!),"",(Inventaire!#REF!))</f>
        <v>#REF!</v>
      </c>
      <c r="B32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2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2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2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2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2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2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25" spans="1:8">
      <c r="A325" t="e">
        <f>IF( ISBLANK(Inventaire!#REF!),"",(Inventaire!#REF!))</f>
        <v>#REF!</v>
      </c>
      <c r="B32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2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2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2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2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2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2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26" spans="1:8">
      <c r="A326" t="e">
        <f>IF( ISBLANK(Inventaire!#REF!),"",(Inventaire!#REF!))</f>
        <v>#REF!</v>
      </c>
      <c r="B32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2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2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2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2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2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2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27" spans="1:8">
      <c r="A327" t="e">
        <f>IF( ISBLANK(Inventaire!#REF!),"",(Inventaire!#REF!))</f>
        <v>#REF!</v>
      </c>
      <c r="B32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2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2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2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2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2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2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28" spans="1:8">
      <c r="A328" t="e">
        <f>IF( ISBLANK(Inventaire!#REF!),"",(Inventaire!#REF!))</f>
        <v>#REF!</v>
      </c>
      <c r="B32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2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2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2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2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2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2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29" spans="1:8">
      <c r="A329" t="e">
        <f>IF( ISBLANK(Inventaire!#REF!),"",(Inventaire!#REF!))</f>
        <v>#REF!</v>
      </c>
      <c r="B32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2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2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2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2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2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2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30" spans="1:8">
      <c r="A330" t="e">
        <f>IF( ISBLANK(Inventaire!#REF!),"",(Inventaire!#REF!))</f>
        <v>#REF!</v>
      </c>
      <c r="B33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3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3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3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3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3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3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31" spans="1:8">
      <c r="A331" t="e">
        <f>IF( ISBLANK(Inventaire!#REF!),"",(Inventaire!#REF!))</f>
        <v>#REF!</v>
      </c>
      <c r="B33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3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3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3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3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3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3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32" spans="1:8">
      <c r="A332" t="e">
        <f>IF( ISBLANK(Inventaire!#REF!),"",(Inventaire!#REF!))</f>
        <v>#REF!</v>
      </c>
      <c r="B33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3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3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3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3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3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3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33" spans="1:8">
      <c r="A333" t="e">
        <f>IF( ISBLANK(Inventaire!#REF!),"",(Inventaire!#REF!))</f>
        <v>#REF!</v>
      </c>
      <c r="B33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3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3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3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3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3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3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34" spans="1:8">
      <c r="A334" t="e">
        <f>IF( ISBLANK(Inventaire!#REF!),"",(Inventaire!#REF!))</f>
        <v>#REF!</v>
      </c>
      <c r="B33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3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3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3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3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3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3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35" spans="1:8">
      <c r="A335" t="e">
        <f>IF( ISBLANK(Inventaire!#REF!),"",(Inventaire!#REF!))</f>
        <v>#REF!</v>
      </c>
      <c r="B33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3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3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3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3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3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3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36" spans="1:8">
      <c r="A336" t="e">
        <f>IF( ISBLANK(Inventaire!#REF!),"",(Inventaire!#REF!))</f>
        <v>#REF!</v>
      </c>
      <c r="B33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3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3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3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3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3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3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37" spans="1:8">
      <c r="A337" t="e">
        <f>IF( ISBLANK(Inventaire!#REF!),"",(Inventaire!#REF!))</f>
        <v>#REF!</v>
      </c>
      <c r="B33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3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3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3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3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3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3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38" spans="1:8">
      <c r="A338" t="e">
        <f>IF( ISBLANK(Inventaire!#REF!),"",(Inventaire!#REF!))</f>
        <v>#REF!</v>
      </c>
      <c r="B33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3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3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3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3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3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3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39" spans="1:8">
      <c r="A339" t="e">
        <f>IF( ISBLANK(Inventaire!#REF!),"",(Inventaire!#REF!))</f>
        <v>#REF!</v>
      </c>
      <c r="B33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3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3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3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3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3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3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40" spans="1:8">
      <c r="A340" t="e">
        <f>IF( ISBLANK(Inventaire!#REF!),"",(Inventaire!#REF!))</f>
        <v>#REF!</v>
      </c>
      <c r="B34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4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4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4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4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4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4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41" spans="1:8">
      <c r="A341" t="e">
        <f>IF( ISBLANK(Inventaire!#REF!),"",(Inventaire!#REF!))</f>
        <v>#REF!</v>
      </c>
      <c r="B34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4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4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4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4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4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4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42" spans="1:8">
      <c r="A342" t="e">
        <f>IF( ISBLANK(Inventaire!#REF!),"",(Inventaire!#REF!))</f>
        <v>#REF!</v>
      </c>
      <c r="B34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4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4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4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4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4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4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43" spans="1:8">
      <c r="A343" t="e">
        <f>IF( ISBLANK(Inventaire!#REF!),"",(Inventaire!#REF!))</f>
        <v>#REF!</v>
      </c>
      <c r="B34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4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4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4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4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4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4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44" spans="1:8">
      <c r="A344" t="e">
        <f>IF( ISBLANK(Inventaire!#REF!),"",(Inventaire!#REF!))</f>
        <v>#REF!</v>
      </c>
      <c r="B34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4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4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4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4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4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4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45" spans="1:8">
      <c r="A345" t="e">
        <f>IF( ISBLANK(Inventaire!#REF!),"",(Inventaire!#REF!))</f>
        <v>#REF!</v>
      </c>
      <c r="B34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4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4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4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4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4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4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46" spans="1:8">
      <c r="A346" t="e">
        <f>IF( ISBLANK(Inventaire!#REF!),"",(Inventaire!#REF!))</f>
        <v>#REF!</v>
      </c>
      <c r="B34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4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4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4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4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4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4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47" spans="1:8">
      <c r="A347" t="e">
        <f>IF( ISBLANK(Inventaire!#REF!),"",(Inventaire!#REF!))</f>
        <v>#REF!</v>
      </c>
      <c r="B34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4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4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4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4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4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4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48" spans="1:8">
      <c r="A348" t="e">
        <f>IF( ISBLANK(Inventaire!#REF!),"",(Inventaire!#REF!))</f>
        <v>#REF!</v>
      </c>
      <c r="B34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4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4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4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4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4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4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49" spans="1:8">
      <c r="A349" t="e">
        <f>IF( ISBLANK(Inventaire!#REF!),"",(Inventaire!#REF!))</f>
        <v>#REF!</v>
      </c>
      <c r="B34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4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4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4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4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4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4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50" spans="1:8">
      <c r="A350" t="e">
        <f>IF( ISBLANK(Inventaire!#REF!),"",(Inventaire!#REF!))</f>
        <v>#REF!</v>
      </c>
      <c r="B35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5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5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5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5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5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5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51" spans="1:8">
      <c r="A351" t="e">
        <f>IF( ISBLANK(Inventaire!#REF!),"",(Inventaire!#REF!))</f>
        <v>#REF!</v>
      </c>
      <c r="B35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5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5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5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5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5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5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52" spans="1:8">
      <c r="A352" t="e">
        <f>IF( ISBLANK(Inventaire!#REF!),"",(Inventaire!#REF!))</f>
        <v>#REF!</v>
      </c>
      <c r="B35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5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5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5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5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5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5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53" spans="1:8">
      <c r="A353" t="e">
        <f>IF( ISBLANK(Inventaire!#REF!),"",(Inventaire!#REF!))</f>
        <v>#REF!</v>
      </c>
      <c r="B35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5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5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5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5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5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5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54" spans="1:8">
      <c r="A354" t="e">
        <f>IF( ISBLANK(Inventaire!#REF!),"",(Inventaire!#REF!))</f>
        <v>#REF!</v>
      </c>
      <c r="B35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5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5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5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5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5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5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55" spans="1:8">
      <c r="A355" t="e">
        <f>IF( ISBLANK(Inventaire!#REF!),"",(Inventaire!#REF!))</f>
        <v>#REF!</v>
      </c>
      <c r="B35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5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5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5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5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5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5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56" spans="1:8">
      <c r="A356" t="e">
        <f>IF( ISBLANK(Inventaire!#REF!),"",(Inventaire!#REF!))</f>
        <v>#REF!</v>
      </c>
      <c r="B35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5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5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5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5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5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5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57" spans="1:8">
      <c r="A357" t="e">
        <f>IF( ISBLANK(Inventaire!#REF!),"",(Inventaire!#REF!))</f>
        <v>#REF!</v>
      </c>
      <c r="B35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5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5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5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5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5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5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58" spans="1:8">
      <c r="A358" t="e">
        <f>IF( ISBLANK(Inventaire!#REF!),"",(Inventaire!#REF!))</f>
        <v>#REF!</v>
      </c>
      <c r="B35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5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5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5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5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5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5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59" spans="1:8">
      <c r="A359" t="e">
        <f>IF( ISBLANK(Inventaire!#REF!),"",(Inventaire!#REF!))</f>
        <v>#REF!</v>
      </c>
      <c r="B35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5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5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5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5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5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5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60" spans="1:8">
      <c r="A360" t="e">
        <f>IF( ISBLANK(Inventaire!#REF!),"",(Inventaire!#REF!))</f>
        <v>#REF!</v>
      </c>
      <c r="B36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6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6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6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6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6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6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61" spans="1:8">
      <c r="A361" t="e">
        <f>IF( ISBLANK(Inventaire!#REF!),"",(Inventaire!#REF!))</f>
        <v>#REF!</v>
      </c>
      <c r="B36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6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6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6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6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6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6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62" spans="1:8">
      <c r="A362" t="e">
        <f>IF( ISBLANK(Inventaire!#REF!),"",(Inventaire!#REF!))</f>
        <v>#REF!</v>
      </c>
      <c r="B36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6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6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6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6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6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6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63" spans="1:8">
      <c r="A363" t="e">
        <f>IF( ISBLANK(Inventaire!#REF!),"",(Inventaire!#REF!))</f>
        <v>#REF!</v>
      </c>
      <c r="B36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6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6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6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6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6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6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64" spans="1:8">
      <c r="A364" t="e">
        <f>IF( ISBLANK(Inventaire!#REF!),"",(Inventaire!#REF!))</f>
        <v>#REF!</v>
      </c>
      <c r="B36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6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6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6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6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6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6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65" spans="1:8">
      <c r="A365" t="e">
        <f>IF( ISBLANK(Inventaire!#REF!),"",(Inventaire!#REF!))</f>
        <v>#REF!</v>
      </c>
      <c r="B36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6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6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6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6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6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6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66" spans="1:8">
      <c r="A366" t="e">
        <f>IF( ISBLANK(Inventaire!#REF!),"",(Inventaire!#REF!))</f>
        <v>#REF!</v>
      </c>
      <c r="B36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6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6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6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6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6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6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67" spans="1:8">
      <c r="A367" t="e">
        <f>IF( ISBLANK(Inventaire!#REF!),"",(Inventaire!#REF!))</f>
        <v>#REF!</v>
      </c>
      <c r="B36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6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6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6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6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6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6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68" spans="1:8">
      <c r="A368" t="e">
        <f>IF( ISBLANK(Inventaire!#REF!),"",(Inventaire!#REF!))</f>
        <v>#REF!</v>
      </c>
      <c r="B36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6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6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6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6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6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6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69" spans="1:8">
      <c r="A369" t="e">
        <f>IF( ISBLANK(Inventaire!#REF!),"",(Inventaire!#REF!))</f>
        <v>#REF!</v>
      </c>
      <c r="B36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6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6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6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6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6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6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70" spans="1:8">
      <c r="A370" t="e">
        <f>IF( ISBLANK(Inventaire!#REF!),"",(Inventaire!#REF!))</f>
        <v>#REF!</v>
      </c>
      <c r="B37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7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7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7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7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7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7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71" spans="1:8">
      <c r="A371" t="e">
        <f>IF( ISBLANK(Inventaire!#REF!),"",(Inventaire!#REF!))</f>
        <v>#REF!</v>
      </c>
      <c r="B37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7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7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7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7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7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7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72" spans="1:8">
      <c r="A372" t="e">
        <f>IF( ISBLANK(Inventaire!#REF!),"",(Inventaire!#REF!))</f>
        <v>#REF!</v>
      </c>
      <c r="B37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7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7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7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7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7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7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73" spans="1:8">
      <c r="A373" t="e">
        <f>IF( ISBLANK(Inventaire!#REF!),"",(Inventaire!#REF!))</f>
        <v>#REF!</v>
      </c>
      <c r="B37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7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7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7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7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7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7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74" spans="1:8">
      <c r="A374" t="e">
        <f>IF( ISBLANK(Inventaire!#REF!),"",(Inventaire!#REF!))</f>
        <v>#REF!</v>
      </c>
      <c r="B37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7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7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7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7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7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7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75" spans="1:8">
      <c r="A375" t="e">
        <f>IF( ISBLANK(Inventaire!#REF!),"",(Inventaire!#REF!))</f>
        <v>#REF!</v>
      </c>
      <c r="B37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7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7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7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7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7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7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76" spans="1:8">
      <c r="A376" t="e">
        <f>IF( ISBLANK(Inventaire!#REF!),"",(Inventaire!#REF!))</f>
        <v>#REF!</v>
      </c>
      <c r="B37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7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7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7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7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7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7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77" spans="1:8">
      <c r="A377" t="e">
        <f>IF( ISBLANK(Inventaire!#REF!),"",(Inventaire!#REF!))</f>
        <v>#REF!</v>
      </c>
      <c r="B37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7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7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7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7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7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7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78" spans="1:8">
      <c r="A378" t="e">
        <f>IF( ISBLANK(Inventaire!#REF!),"",(Inventaire!#REF!))</f>
        <v>#REF!</v>
      </c>
      <c r="B37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7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7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7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7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7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7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79" spans="1:8">
      <c r="A379" t="e">
        <f>IF( ISBLANK(Inventaire!#REF!),"",(Inventaire!#REF!))</f>
        <v>#REF!</v>
      </c>
      <c r="B37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7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7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7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7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7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7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80" spans="1:8">
      <c r="A380" t="e">
        <f>IF( ISBLANK(Inventaire!#REF!),"",(Inventaire!#REF!))</f>
        <v>#REF!</v>
      </c>
      <c r="B38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8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8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8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8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8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8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81" spans="1:8">
      <c r="A381" t="e">
        <f>IF( ISBLANK(Inventaire!#REF!),"",(Inventaire!#REF!))</f>
        <v>#REF!</v>
      </c>
      <c r="B38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8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8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8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8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8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8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82" spans="1:8">
      <c r="A382" t="e">
        <f>IF( ISBLANK(Inventaire!#REF!),"",(Inventaire!#REF!))</f>
        <v>#REF!</v>
      </c>
      <c r="B38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8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8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8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8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8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8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83" spans="1:8">
      <c r="A383" t="e">
        <f>IF( ISBLANK(Inventaire!#REF!),"",(Inventaire!#REF!))</f>
        <v>#REF!</v>
      </c>
      <c r="B38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8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8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8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8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8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8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84" spans="1:8">
      <c r="A384" t="e">
        <f>IF( ISBLANK(Inventaire!#REF!),"",(Inventaire!#REF!))</f>
        <v>#REF!</v>
      </c>
      <c r="B38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8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8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8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8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8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8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85" spans="1:8">
      <c r="A385" t="e">
        <f>IF( ISBLANK(Inventaire!#REF!),"",(Inventaire!#REF!))</f>
        <v>#REF!</v>
      </c>
      <c r="B38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8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8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8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8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8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8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86" spans="1:8">
      <c r="A386" t="e">
        <f>IF( ISBLANK(Inventaire!#REF!),"",(Inventaire!#REF!))</f>
        <v>#REF!</v>
      </c>
      <c r="B38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8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8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8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8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8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8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87" spans="1:8">
      <c r="A387" t="e">
        <f>IF( ISBLANK(Inventaire!#REF!),"",(Inventaire!#REF!))</f>
        <v>#REF!</v>
      </c>
      <c r="B38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8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8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8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8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8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8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88" spans="1:8">
      <c r="A388" t="e">
        <f>IF( ISBLANK(Inventaire!#REF!),"",(Inventaire!#REF!))</f>
        <v>#REF!</v>
      </c>
      <c r="B38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8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8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8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8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8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8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89" spans="1:8">
      <c r="A389" t="e">
        <f>IF( ISBLANK(Inventaire!#REF!),"",(Inventaire!#REF!))</f>
        <v>#REF!</v>
      </c>
      <c r="B38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8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8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8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8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8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8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90" spans="1:8">
      <c r="A390" t="e">
        <f>IF( ISBLANK(Inventaire!#REF!),"",(Inventaire!#REF!))</f>
        <v>#REF!</v>
      </c>
      <c r="B39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9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9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9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9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9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9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91" spans="1:8">
      <c r="A391" t="e">
        <f>IF( ISBLANK(Inventaire!#REF!),"",(Inventaire!#REF!))</f>
        <v>#REF!</v>
      </c>
      <c r="B39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9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9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9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9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9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9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92" spans="1:8">
      <c r="A392" t="e">
        <f>IF( ISBLANK(Inventaire!#REF!),"",(Inventaire!#REF!))</f>
        <v>#REF!</v>
      </c>
      <c r="B39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9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9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9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9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9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9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93" spans="1:8">
      <c r="A393" t="e">
        <f>IF( ISBLANK(Inventaire!#REF!),"",(Inventaire!#REF!))</f>
        <v>#REF!</v>
      </c>
      <c r="B39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9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9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9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9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9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9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94" spans="1:8">
      <c r="A394" t="e">
        <f>IF( ISBLANK(Inventaire!#REF!),"",(Inventaire!#REF!))</f>
        <v>#REF!</v>
      </c>
      <c r="B39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9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9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9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9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9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9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95" spans="1:8">
      <c r="A395" t="e">
        <f>IF( ISBLANK(Inventaire!#REF!),"",(Inventaire!#REF!))</f>
        <v>#REF!</v>
      </c>
      <c r="B39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9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9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9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9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9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9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96" spans="1:8">
      <c r="A396" t="e">
        <f>IF( ISBLANK(Inventaire!#REF!),"",(Inventaire!#REF!))</f>
        <v>#REF!</v>
      </c>
      <c r="B39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9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9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9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9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9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9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97" spans="1:8">
      <c r="A397" t="e">
        <f>IF( ISBLANK(Inventaire!#REF!),"",(Inventaire!#REF!))</f>
        <v>#REF!</v>
      </c>
      <c r="B39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9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9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9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9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9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9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98" spans="1:8">
      <c r="A398" t="e">
        <f>IF( ISBLANK(Inventaire!#REF!),"",(Inventaire!#REF!))</f>
        <v>#REF!</v>
      </c>
      <c r="B39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9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9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9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9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9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9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399" spans="1:8">
      <c r="A399" t="e">
        <f>IF( ISBLANK(Inventaire!#REF!),"",(Inventaire!#REF!))</f>
        <v>#REF!</v>
      </c>
      <c r="B39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39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39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39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39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39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39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00" spans="1:8">
      <c r="A400" t="e">
        <f>IF( ISBLANK(Inventaire!#REF!),"",(Inventaire!#REF!))</f>
        <v>#REF!</v>
      </c>
      <c r="B40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0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0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0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0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0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0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01" spans="1:8">
      <c r="A401" t="e">
        <f>IF( ISBLANK(Inventaire!#REF!),"",(Inventaire!#REF!))</f>
        <v>#REF!</v>
      </c>
      <c r="B40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0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0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0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0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0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0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02" spans="1:8">
      <c r="A402" t="e">
        <f>IF( ISBLANK(Inventaire!#REF!),"",(Inventaire!#REF!))</f>
        <v>#REF!</v>
      </c>
      <c r="B40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0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0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0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0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0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0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03" spans="1:8">
      <c r="A403" t="e">
        <f>IF( ISBLANK(Inventaire!#REF!),"",(Inventaire!#REF!))</f>
        <v>#REF!</v>
      </c>
      <c r="B40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0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0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0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0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0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0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04" spans="1:8">
      <c r="A404" t="e">
        <f>IF( ISBLANK(Inventaire!#REF!),"",(Inventaire!#REF!))</f>
        <v>#REF!</v>
      </c>
      <c r="B40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0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0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0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0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0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0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05" spans="1:8">
      <c r="A405" t="e">
        <f>IF( ISBLANK(Inventaire!#REF!),"",(Inventaire!#REF!))</f>
        <v>#REF!</v>
      </c>
      <c r="B40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0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0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0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0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0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0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06" spans="1:8">
      <c r="A406" t="e">
        <f>IF( ISBLANK(Inventaire!#REF!),"",(Inventaire!#REF!))</f>
        <v>#REF!</v>
      </c>
      <c r="B40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0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0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0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0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0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0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07" spans="1:8">
      <c r="A407" t="e">
        <f>IF( ISBLANK(Inventaire!#REF!),"",(Inventaire!#REF!))</f>
        <v>#REF!</v>
      </c>
      <c r="B40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0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0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0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0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0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0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08" spans="1:8">
      <c r="A408" t="e">
        <f>IF( ISBLANK(Inventaire!#REF!),"",(Inventaire!#REF!))</f>
        <v>#REF!</v>
      </c>
      <c r="B40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0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0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0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0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0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0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09" spans="1:8">
      <c r="A409" t="e">
        <f>IF( ISBLANK(Inventaire!#REF!),"",(Inventaire!#REF!))</f>
        <v>#REF!</v>
      </c>
      <c r="B40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0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0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0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0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0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0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10" spans="1:8">
      <c r="A410" t="e">
        <f>IF( ISBLANK(Inventaire!#REF!),"",(Inventaire!#REF!))</f>
        <v>#REF!</v>
      </c>
      <c r="B41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1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1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1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1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1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1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11" spans="1:8">
      <c r="A411" t="e">
        <f>IF( ISBLANK(Inventaire!#REF!),"",(Inventaire!#REF!))</f>
        <v>#REF!</v>
      </c>
      <c r="B41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1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1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1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1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1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1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12" spans="1:8">
      <c r="A412" t="e">
        <f>IF( ISBLANK(Inventaire!#REF!),"",(Inventaire!#REF!))</f>
        <v>#REF!</v>
      </c>
      <c r="B41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1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1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1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13" spans="1:8">
      <c r="A413" t="e">
        <f>IF( ISBLANK(Inventaire!#REF!),"",(Inventaire!#REF!))</f>
        <v>#REF!</v>
      </c>
      <c r="B41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1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1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1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1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1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1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14" spans="1:8">
      <c r="A414" t="e">
        <f>IF( ISBLANK(Inventaire!#REF!),"",(Inventaire!#REF!))</f>
        <v>#REF!</v>
      </c>
      <c r="B41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1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1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1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1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1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1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15" spans="1:8">
      <c r="A415" t="e">
        <f>IF( ISBLANK(Inventaire!#REF!),"",(Inventaire!#REF!))</f>
        <v>#REF!</v>
      </c>
      <c r="B41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1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1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1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1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1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1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16" spans="1:8">
      <c r="A416" t="e">
        <f>IF( ISBLANK(Inventaire!#REF!),"",(Inventaire!#REF!))</f>
        <v>#REF!</v>
      </c>
      <c r="B41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1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1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1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1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1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1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17" spans="1:8">
      <c r="A417" t="e">
        <f>IF( ISBLANK(Inventaire!#REF!),"",(Inventaire!#REF!))</f>
        <v>#REF!</v>
      </c>
      <c r="B41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1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1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1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1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1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1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18" spans="1:8">
      <c r="A418" t="e">
        <f>IF( ISBLANK(Inventaire!#REF!),"",(Inventaire!#REF!))</f>
        <v>#REF!</v>
      </c>
      <c r="B41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1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1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1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1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1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1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19" spans="1:8">
      <c r="A419" t="e">
        <f>IF( ISBLANK(Inventaire!#REF!),"",(Inventaire!#REF!))</f>
        <v>#REF!</v>
      </c>
      <c r="B41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1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1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1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1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1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1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20" spans="1:8">
      <c r="A420" t="e">
        <f>IF( ISBLANK(Inventaire!#REF!),"",(Inventaire!#REF!))</f>
        <v>#REF!</v>
      </c>
      <c r="B42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2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2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2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2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2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2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21" spans="1:8">
      <c r="A421" t="e">
        <f>IF( ISBLANK(Inventaire!#REF!),"",(Inventaire!#REF!))</f>
        <v>#REF!</v>
      </c>
      <c r="B42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2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2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2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2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2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2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22" spans="1:8">
      <c r="A422" t="e">
        <f>IF( ISBLANK(Inventaire!#REF!),"",(Inventaire!#REF!))</f>
        <v>#REF!</v>
      </c>
      <c r="B42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2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2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2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2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2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2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23" spans="1:8">
      <c r="A423" t="e">
        <f>IF( ISBLANK(Inventaire!#REF!),"",(Inventaire!#REF!))</f>
        <v>#REF!</v>
      </c>
      <c r="B42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2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2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2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2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2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2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24" spans="1:8">
      <c r="A424" t="e">
        <f>IF( ISBLANK(Inventaire!#REF!),"",(Inventaire!#REF!))</f>
        <v>#REF!</v>
      </c>
      <c r="B42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2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2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2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2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2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2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25" spans="1:8">
      <c r="A425" t="e">
        <f>IF( ISBLANK(Inventaire!#REF!),"",(Inventaire!#REF!))</f>
        <v>#REF!</v>
      </c>
      <c r="B42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2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2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2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2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2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2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26" spans="1:8">
      <c r="A426" t="e">
        <f>IF( ISBLANK(Inventaire!#REF!),"",(Inventaire!#REF!))</f>
        <v>#REF!</v>
      </c>
      <c r="B42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2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2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2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2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2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2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27" spans="1:8">
      <c r="A427" t="e">
        <f>IF( ISBLANK(Inventaire!#REF!),"",(Inventaire!#REF!))</f>
        <v>#REF!</v>
      </c>
      <c r="B42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2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2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2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2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2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2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28" spans="1:8">
      <c r="A428" t="e">
        <f>IF( ISBLANK(Inventaire!#REF!),"",(Inventaire!#REF!))</f>
        <v>#REF!</v>
      </c>
      <c r="B42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2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2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2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2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2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2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29" spans="1:8">
      <c r="A429" t="e">
        <f>IF( ISBLANK(Inventaire!#REF!),"",(Inventaire!#REF!))</f>
        <v>#REF!</v>
      </c>
      <c r="B42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2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2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2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2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2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2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30" spans="1:8">
      <c r="A430" t="e">
        <f>IF( ISBLANK(Inventaire!#REF!),"",(Inventaire!#REF!))</f>
        <v>#REF!</v>
      </c>
      <c r="B43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3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3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3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3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3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3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31" spans="1:8">
      <c r="A431" t="e">
        <f>IF( ISBLANK(Inventaire!#REF!),"",(Inventaire!#REF!))</f>
        <v>#REF!</v>
      </c>
      <c r="B43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3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3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3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3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3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3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32" spans="1:8">
      <c r="A432" t="e">
        <f>IF( ISBLANK(Inventaire!#REF!),"",(Inventaire!#REF!))</f>
        <v>#REF!</v>
      </c>
      <c r="B43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3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3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3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3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3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3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33" spans="1:8">
      <c r="A433" t="e">
        <f>IF( ISBLANK(Inventaire!#REF!),"",(Inventaire!#REF!))</f>
        <v>#REF!</v>
      </c>
      <c r="B43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3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3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3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3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3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3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34" spans="1:8">
      <c r="A434" t="e">
        <f>IF( ISBLANK(Inventaire!#REF!),"",(Inventaire!#REF!))</f>
        <v>#REF!</v>
      </c>
      <c r="B43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3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3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3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3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3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3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35" spans="1:8">
      <c r="A435" t="e">
        <f>IF( ISBLANK(Inventaire!#REF!),"",(Inventaire!#REF!))</f>
        <v>#REF!</v>
      </c>
      <c r="B43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3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3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3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3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3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3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36" spans="1:8">
      <c r="A436" t="e">
        <f>IF( ISBLANK(Inventaire!#REF!),"",(Inventaire!#REF!))</f>
        <v>#REF!</v>
      </c>
      <c r="B43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3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3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3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3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3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3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37" spans="1:8">
      <c r="A437" t="e">
        <f>IF( ISBLANK(Inventaire!#REF!),"",(Inventaire!#REF!))</f>
        <v>#REF!</v>
      </c>
      <c r="B43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3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3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3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3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3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3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38" spans="1:8">
      <c r="A438" t="e">
        <f>IF( ISBLANK(Inventaire!#REF!),"",(Inventaire!#REF!))</f>
        <v>#REF!</v>
      </c>
      <c r="B43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3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3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3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3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3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3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39" spans="1:8">
      <c r="A439" t="e">
        <f>IF( ISBLANK(Inventaire!#REF!),"",(Inventaire!#REF!))</f>
        <v>#REF!</v>
      </c>
      <c r="B43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3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3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3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3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3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3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40" spans="1:8">
      <c r="A440" t="e">
        <f>IF( ISBLANK(Inventaire!#REF!),"",(Inventaire!#REF!))</f>
        <v>#REF!</v>
      </c>
      <c r="B44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4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4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4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4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4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4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41" spans="1:8">
      <c r="A441" t="e">
        <f>IF( ISBLANK(Inventaire!#REF!),"",(Inventaire!#REF!))</f>
        <v>#REF!</v>
      </c>
      <c r="B44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4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4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4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4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4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4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42" spans="1:8">
      <c r="A442" t="e">
        <f>IF( ISBLANK(Inventaire!#REF!),"",(Inventaire!#REF!))</f>
        <v>#REF!</v>
      </c>
      <c r="B44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4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4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4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4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4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4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43" spans="1:8">
      <c r="A443" t="e">
        <f>IF( ISBLANK(Inventaire!#REF!),"",(Inventaire!#REF!))</f>
        <v>#REF!</v>
      </c>
      <c r="B44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4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4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4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4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4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4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44" spans="1:8">
      <c r="A444" t="e">
        <f>IF( ISBLANK(Inventaire!#REF!),"",(Inventaire!#REF!))</f>
        <v>#REF!</v>
      </c>
      <c r="B44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4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4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4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4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4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4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45" spans="1:8">
      <c r="A445" t="e">
        <f>IF( ISBLANK(Inventaire!#REF!),"",(Inventaire!#REF!))</f>
        <v>#REF!</v>
      </c>
      <c r="B44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4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4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4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4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4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4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46" spans="1:8">
      <c r="A446" t="e">
        <f>IF( ISBLANK(Inventaire!#REF!),"",(Inventaire!#REF!))</f>
        <v>#REF!</v>
      </c>
      <c r="B44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4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4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4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4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4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4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47" spans="1:8">
      <c r="A447" t="e">
        <f>IF( ISBLANK(Inventaire!#REF!),"",(Inventaire!#REF!))</f>
        <v>#REF!</v>
      </c>
      <c r="B44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4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4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4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4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4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4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48" spans="1:8">
      <c r="A448" t="e">
        <f>IF( ISBLANK(Inventaire!#REF!),"",(Inventaire!#REF!))</f>
        <v>#REF!</v>
      </c>
      <c r="B44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4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4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4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4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4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4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49" spans="1:8">
      <c r="A449" t="e">
        <f>IF( ISBLANK(Inventaire!#REF!),"",(Inventaire!#REF!))</f>
        <v>#REF!</v>
      </c>
      <c r="B44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4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4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4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4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4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4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50" spans="1:8">
      <c r="A450" t="e">
        <f>IF( ISBLANK(Inventaire!#REF!),"",(Inventaire!#REF!))</f>
        <v>#REF!</v>
      </c>
      <c r="B45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5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5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5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5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5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5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51" spans="1:8">
      <c r="A451" t="e">
        <f>IF( ISBLANK(Inventaire!#REF!),"",(Inventaire!#REF!))</f>
        <v>#REF!</v>
      </c>
      <c r="B45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5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5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5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5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5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5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52" spans="1:8">
      <c r="A452" t="e">
        <f>IF( ISBLANK(Inventaire!#REF!),"",(Inventaire!#REF!))</f>
        <v>#REF!</v>
      </c>
      <c r="B45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5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5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5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5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5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5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53" spans="1:8">
      <c r="A453" t="e">
        <f>IF( ISBLANK(Inventaire!#REF!),"",(Inventaire!#REF!))</f>
        <v>#REF!</v>
      </c>
      <c r="B45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5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5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5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5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5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5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54" spans="1:8">
      <c r="A454" t="e">
        <f>IF( ISBLANK(Inventaire!#REF!),"",(Inventaire!#REF!))</f>
        <v>#REF!</v>
      </c>
      <c r="B45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5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5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5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5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5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5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55" spans="1:8">
      <c r="A455" t="e">
        <f>IF( ISBLANK(Inventaire!#REF!),"",(Inventaire!#REF!))</f>
        <v>#REF!</v>
      </c>
      <c r="B45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5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5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5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5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5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5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56" spans="1:8">
      <c r="A456" t="e">
        <f>IF( ISBLANK(Inventaire!#REF!),"",(Inventaire!#REF!))</f>
        <v>#REF!</v>
      </c>
      <c r="B45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5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5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5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5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5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5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57" spans="1:8">
      <c r="A457" t="e">
        <f>IF( ISBLANK(Inventaire!#REF!),"",(Inventaire!#REF!))</f>
        <v>#REF!</v>
      </c>
      <c r="B45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5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5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5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5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5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5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58" spans="1:8">
      <c r="A458" t="e">
        <f>IF( ISBLANK(Inventaire!#REF!),"",(Inventaire!#REF!))</f>
        <v>#REF!</v>
      </c>
      <c r="B45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5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5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5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5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5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5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59" spans="1:8">
      <c r="A459" t="e">
        <f>IF( ISBLANK(Inventaire!#REF!),"",(Inventaire!#REF!))</f>
        <v>#REF!</v>
      </c>
      <c r="B45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5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5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5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5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5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5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60" spans="1:8">
      <c r="A460" t="e">
        <f>IF( ISBLANK(Inventaire!#REF!),"",(Inventaire!#REF!))</f>
        <v>#REF!</v>
      </c>
      <c r="B46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6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6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6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6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6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6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61" spans="1:8">
      <c r="A461" t="e">
        <f>IF( ISBLANK(Inventaire!#REF!),"",(Inventaire!#REF!))</f>
        <v>#REF!</v>
      </c>
      <c r="B46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6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6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6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6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6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6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62" spans="1:8">
      <c r="A462" t="e">
        <f>IF( ISBLANK(Inventaire!#REF!),"",(Inventaire!#REF!))</f>
        <v>#REF!</v>
      </c>
      <c r="B46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6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6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6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6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6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6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63" spans="1:8">
      <c r="A463" t="e">
        <f>IF( ISBLANK(Inventaire!#REF!),"",(Inventaire!#REF!))</f>
        <v>#REF!</v>
      </c>
      <c r="B46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6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6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6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6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6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6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64" spans="1:8">
      <c r="A464" t="e">
        <f>IF( ISBLANK(Inventaire!#REF!),"",(Inventaire!#REF!))</f>
        <v>#REF!</v>
      </c>
      <c r="B46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6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6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6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6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6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6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65" spans="1:8">
      <c r="A465" t="e">
        <f>IF( ISBLANK(Inventaire!#REF!),"",(Inventaire!#REF!))</f>
        <v>#REF!</v>
      </c>
      <c r="B46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6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6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6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6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6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6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66" spans="1:8">
      <c r="A466" t="e">
        <f>IF( ISBLANK(Inventaire!#REF!),"",(Inventaire!#REF!))</f>
        <v>#REF!</v>
      </c>
      <c r="B46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6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6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6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6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6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6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67" spans="1:8">
      <c r="A467" t="e">
        <f>IF( ISBLANK(Inventaire!#REF!),"",(Inventaire!#REF!))</f>
        <v>#REF!</v>
      </c>
      <c r="B46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6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6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6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6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6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6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68" spans="1:8">
      <c r="A468" t="e">
        <f>IF( ISBLANK(Inventaire!#REF!),"",(Inventaire!#REF!))</f>
        <v>#REF!</v>
      </c>
      <c r="B46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6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6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6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6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6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6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69" spans="1:8">
      <c r="A469" t="e">
        <f>IF( ISBLANK(Inventaire!#REF!),"",(Inventaire!#REF!))</f>
        <v>#REF!</v>
      </c>
      <c r="B46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6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6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6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6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6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6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70" spans="1:8">
      <c r="A470" t="e">
        <f>IF( ISBLANK(Inventaire!#REF!),"",(Inventaire!#REF!))</f>
        <v>#REF!</v>
      </c>
      <c r="B47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7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7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7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7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7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7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71" spans="1:8">
      <c r="A471" t="e">
        <f>IF( ISBLANK(Inventaire!#REF!),"",(Inventaire!#REF!))</f>
        <v>#REF!</v>
      </c>
      <c r="B47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7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7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7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7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7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7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72" spans="1:8">
      <c r="A472" t="e">
        <f>IF( ISBLANK(Inventaire!#REF!),"",(Inventaire!#REF!))</f>
        <v>#REF!</v>
      </c>
      <c r="B47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7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7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7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7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7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7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73" spans="1:8">
      <c r="A473" t="e">
        <f>IF( ISBLANK(Inventaire!#REF!),"",(Inventaire!#REF!))</f>
        <v>#REF!</v>
      </c>
      <c r="B47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7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7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7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7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7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7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74" spans="1:8">
      <c r="A474" t="e">
        <f>IF( ISBLANK(Inventaire!#REF!),"",(Inventaire!#REF!))</f>
        <v>#REF!</v>
      </c>
      <c r="B47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7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7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7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7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7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7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75" spans="1:8">
      <c r="A475" t="e">
        <f>IF( ISBLANK(Inventaire!#REF!),"",(Inventaire!#REF!))</f>
        <v>#REF!</v>
      </c>
      <c r="B47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7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7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7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7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7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7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76" spans="1:8">
      <c r="A476" t="e">
        <f>IF( ISBLANK(Inventaire!#REF!),"",(Inventaire!#REF!))</f>
        <v>#REF!</v>
      </c>
      <c r="B47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7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7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7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7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7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7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77" spans="1:8">
      <c r="A477" t="e">
        <f>IF( ISBLANK(Inventaire!#REF!),"",(Inventaire!#REF!))</f>
        <v>#REF!</v>
      </c>
      <c r="B47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7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7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7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7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7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7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78" spans="1:8">
      <c r="A478" t="e">
        <f>IF( ISBLANK(Inventaire!#REF!),"",(Inventaire!#REF!))</f>
        <v>#REF!</v>
      </c>
      <c r="B47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7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7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7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7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7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7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79" spans="1:8">
      <c r="A479" t="e">
        <f>IF( ISBLANK(Inventaire!#REF!),"",(Inventaire!#REF!))</f>
        <v>#REF!</v>
      </c>
      <c r="B47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7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7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7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7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7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7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80" spans="1:8">
      <c r="A480" t="e">
        <f>IF( ISBLANK(Inventaire!#REF!),"",(Inventaire!#REF!))</f>
        <v>#REF!</v>
      </c>
      <c r="B48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8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8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8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8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8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8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81" spans="1:8">
      <c r="A481" t="e">
        <f>IF( ISBLANK(Inventaire!#REF!),"",(Inventaire!#REF!))</f>
        <v>#REF!</v>
      </c>
      <c r="B48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8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8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8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8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8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8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82" spans="1:8">
      <c r="A482" t="e">
        <f>IF( ISBLANK(Inventaire!#REF!),"",(Inventaire!#REF!))</f>
        <v>#REF!</v>
      </c>
      <c r="B48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8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8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8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8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8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8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83" spans="1:8">
      <c r="A483" t="e">
        <f>IF( ISBLANK(Inventaire!#REF!),"",(Inventaire!#REF!))</f>
        <v>#REF!</v>
      </c>
      <c r="B48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8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8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8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8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8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8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84" spans="1:8">
      <c r="A484" t="e">
        <f>IF( ISBLANK(Inventaire!#REF!),"",(Inventaire!#REF!))</f>
        <v>#REF!</v>
      </c>
      <c r="B48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8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8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8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8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8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8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85" spans="1:8">
      <c r="A485" t="e">
        <f>IF( ISBLANK(Inventaire!#REF!),"",(Inventaire!#REF!))</f>
        <v>#REF!</v>
      </c>
      <c r="B48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8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8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8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8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8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8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86" spans="1:8">
      <c r="A486" t="e">
        <f>IF( ISBLANK(Inventaire!#REF!),"",(Inventaire!#REF!))</f>
        <v>#REF!</v>
      </c>
      <c r="B48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8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8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8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8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8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8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87" spans="1:8">
      <c r="A487" t="e">
        <f>IF( ISBLANK(Inventaire!#REF!),"",(Inventaire!#REF!))</f>
        <v>#REF!</v>
      </c>
      <c r="B48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8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8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8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8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8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8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88" spans="1:8">
      <c r="A488" t="e">
        <f>IF( ISBLANK(Inventaire!#REF!),"",(Inventaire!#REF!))</f>
        <v>#REF!</v>
      </c>
      <c r="B48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8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8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8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8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8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8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89" spans="1:8">
      <c r="A489" t="e">
        <f>IF( ISBLANK(Inventaire!#REF!),"",(Inventaire!#REF!))</f>
        <v>#REF!</v>
      </c>
      <c r="B48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8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8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8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8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8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8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90" spans="1:8">
      <c r="A490" t="e">
        <f>IF( ISBLANK(Inventaire!#REF!),"",(Inventaire!#REF!))</f>
        <v>#REF!</v>
      </c>
      <c r="B49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9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9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9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9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9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9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91" spans="1:8">
      <c r="A491" t="e">
        <f>IF( ISBLANK(Inventaire!#REF!),"",(Inventaire!#REF!))</f>
        <v>#REF!</v>
      </c>
      <c r="B49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9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9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9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9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9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9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92" spans="1:8">
      <c r="A492" t="e">
        <f>IF( ISBLANK(Inventaire!#REF!),"",(Inventaire!#REF!))</f>
        <v>#REF!</v>
      </c>
      <c r="B49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9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9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9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9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9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9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93" spans="1:8">
      <c r="A493" t="e">
        <f>IF( ISBLANK(Inventaire!#REF!),"",(Inventaire!#REF!))</f>
        <v>#REF!</v>
      </c>
      <c r="B49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9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9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9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9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9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9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94" spans="1:8">
      <c r="A494" t="e">
        <f>IF( ISBLANK(Inventaire!#REF!),"",(Inventaire!#REF!))</f>
        <v>#REF!</v>
      </c>
      <c r="B49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9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9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9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9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9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9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95" spans="1:8">
      <c r="A495" t="e">
        <f>IF( ISBLANK(Inventaire!#REF!),"",(Inventaire!#REF!))</f>
        <v>#REF!</v>
      </c>
      <c r="B49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9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9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9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9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9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9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96" spans="1:8">
      <c r="A496" t="e">
        <f>IF( ISBLANK(Inventaire!#REF!),"",(Inventaire!#REF!))</f>
        <v>#REF!</v>
      </c>
      <c r="B49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9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9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9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9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9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9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97" spans="1:8">
      <c r="A497" t="e">
        <f>IF( ISBLANK(Inventaire!#REF!),"",(Inventaire!#REF!))</f>
        <v>#REF!</v>
      </c>
      <c r="B49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9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9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9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9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9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9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98" spans="1:8">
      <c r="A498" t="e">
        <f>IF( ISBLANK(Inventaire!#REF!),"",(Inventaire!#REF!))</f>
        <v>#REF!</v>
      </c>
      <c r="B49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9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9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9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9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9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9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499" spans="1:8">
      <c r="A499" t="e">
        <f>IF( ISBLANK(Inventaire!#REF!),"",(Inventaire!#REF!))</f>
        <v>#REF!</v>
      </c>
      <c r="B49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49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49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49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49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49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49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00" spans="1:8">
      <c r="A500" t="e">
        <f>IF( ISBLANK(Inventaire!#REF!),"",(Inventaire!#REF!))</f>
        <v>#REF!</v>
      </c>
      <c r="B50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0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0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0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0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0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0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01" spans="1:8">
      <c r="A501" t="e">
        <f>IF( ISBLANK(Inventaire!#REF!),"",(Inventaire!#REF!))</f>
        <v>#REF!</v>
      </c>
      <c r="B50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0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0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0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0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0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0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02" spans="1:8">
      <c r="A502" t="e">
        <f>IF( ISBLANK(Inventaire!#REF!),"",(Inventaire!#REF!))</f>
        <v>#REF!</v>
      </c>
      <c r="B50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0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0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0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0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0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0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03" spans="1:8">
      <c r="A503" t="e">
        <f>IF( ISBLANK(Inventaire!#REF!),"",(Inventaire!#REF!))</f>
        <v>#REF!</v>
      </c>
      <c r="B50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0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0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0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0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0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0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04" spans="1:8">
      <c r="A504" t="e">
        <f>IF( ISBLANK(Inventaire!#REF!),"",(Inventaire!#REF!))</f>
        <v>#REF!</v>
      </c>
      <c r="B50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0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0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0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0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0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0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05" spans="1:8">
      <c r="A505" t="e">
        <f>IF( ISBLANK(Inventaire!#REF!),"",(Inventaire!#REF!))</f>
        <v>#REF!</v>
      </c>
      <c r="B50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0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0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0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0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0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0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06" spans="1:8">
      <c r="A506" t="e">
        <f>IF( ISBLANK(Inventaire!#REF!),"",(Inventaire!#REF!))</f>
        <v>#REF!</v>
      </c>
      <c r="B50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0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0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0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0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0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0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07" spans="1:8">
      <c r="A507" t="e">
        <f>IF( ISBLANK(Inventaire!#REF!),"",(Inventaire!#REF!))</f>
        <v>#REF!</v>
      </c>
      <c r="B50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0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0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0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0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0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0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08" spans="1:8">
      <c r="A508" t="e">
        <f>IF( ISBLANK(Inventaire!#REF!),"",(Inventaire!#REF!))</f>
        <v>#REF!</v>
      </c>
      <c r="B50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0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0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0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0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0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0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09" spans="1:8">
      <c r="A509" t="e">
        <f>IF( ISBLANK(Inventaire!#REF!),"",(Inventaire!#REF!))</f>
        <v>#REF!</v>
      </c>
      <c r="B50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0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0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0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0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0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0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10" spans="1:8">
      <c r="A510" t="e">
        <f>IF( ISBLANK(Inventaire!#REF!),"",(Inventaire!#REF!))</f>
        <v>#REF!</v>
      </c>
      <c r="B51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1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1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1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1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1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1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11" spans="1:8">
      <c r="A511" t="e">
        <f>IF( ISBLANK(Inventaire!#REF!),"",(Inventaire!#REF!))</f>
        <v>#REF!</v>
      </c>
      <c r="B51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1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1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1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1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1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1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12" spans="1:8">
      <c r="A512" t="e">
        <f>IF( ISBLANK(Inventaire!#REF!),"",(Inventaire!#REF!))</f>
        <v>#REF!</v>
      </c>
      <c r="B51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1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1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1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13" spans="1:8">
      <c r="A513" t="e">
        <f>IF( ISBLANK(Inventaire!#REF!),"",(Inventaire!#REF!))</f>
        <v>#REF!</v>
      </c>
      <c r="B51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1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1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1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1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1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1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14" spans="1:8">
      <c r="A514" t="e">
        <f>IF( ISBLANK(Inventaire!#REF!),"",(Inventaire!#REF!))</f>
        <v>#REF!</v>
      </c>
      <c r="B51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1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1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1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1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1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1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15" spans="1:8">
      <c r="A515" t="e">
        <f>IF( ISBLANK(Inventaire!#REF!),"",(Inventaire!#REF!))</f>
        <v>#REF!</v>
      </c>
      <c r="B51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1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1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1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1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1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1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16" spans="1:8">
      <c r="A516" t="e">
        <f>IF( ISBLANK(Inventaire!#REF!),"",(Inventaire!#REF!))</f>
        <v>#REF!</v>
      </c>
      <c r="B51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1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1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1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1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1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1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17" spans="1:8">
      <c r="A517" t="e">
        <f>IF( ISBLANK(Inventaire!#REF!),"",(Inventaire!#REF!))</f>
        <v>#REF!</v>
      </c>
      <c r="B51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1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1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1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1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1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1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18" spans="1:8">
      <c r="A518" t="e">
        <f>IF( ISBLANK(Inventaire!#REF!),"",(Inventaire!#REF!))</f>
        <v>#REF!</v>
      </c>
      <c r="B51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1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1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1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1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1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1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19" spans="1:8">
      <c r="A519" t="e">
        <f>IF( ISBLANK(Inventaire!#REF!),"",(Inventaire!#REF!))</f>
        <v>#REF!</v>
      </c>
      <c r="B51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1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1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1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1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1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1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20" spans="1:8">
      <c r="A520" t="e">
        <f>IF( ISBLANK(Inventaire!#REF!),"",(Inventaire!#REF!))</f>
        <v>#REF!</v>
      </c>
      <c r="B52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2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2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2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2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2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2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21" spans="1:8">
      <c r="A521" t="e">
        <f>IF( ISBLANK(Inventaire!#REF!),"",(Inventaire!#REF!))</f>
        <v>#REF!</v>
      </c>
      <c r="B52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2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2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2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2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2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2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22" spans="1:8">
      <c r="A522" t="e">
        <f>IF( ISBLANK(Inventaire!#REF!),"",(Inventaire!#REF!))</f>
        <v>#REF!</v>
      </c>
      <c r="B52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2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2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2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2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2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2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23" spans="1:8">
      <c r="A523" t="e">
        <f>IF( ISBLANK(Inventaire!#REF!),"",(Inventaire!#REF!))</f>
        <v>#REF!</v>
      </c>
      <c r="B52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2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2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2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2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2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2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24" spans="1:8">
      <c r="A524" t="e">
        <f>IF( ISBLANK(Inventaire!#REF!),"",(Inventaire!#REF!))</f>
        <v>#REF!</v>
      </c>
      <c r="B52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2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2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2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2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2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2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25" spans="1:8">
      <c r="A525" t="e">
        <f>IF( ISBLANK(Inventaire!#REF!),"",(Inventaire!#REF!))</f>
        <v>#REF!</v>
      </c>
      <c r="B52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2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2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2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2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2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2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26" spans="1:8">
      <c r="A526" t="e">
        <f>IF( ISBLANK(Inventaire!#REF!),"",(Inventaire!#REF!))</f>
        <v>#REF!</v>
      </c>
      <c r="B52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2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2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2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2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2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2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27" spans="1:8">
      <c r="A527" t="e">
        <f>IF( ISBLANK(Inventaire!#REF!),"",(Inventaire!#REF!))</f>
        <v>#REF!</v>
      </c>
      <c r="B52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2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2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2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2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2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2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28" spans="1:8">
      <c r="A528" t="e">
        <f>IF( ISBLANK(Inventaire!#REF!),"",(Inventaire!#REF!))</f>
        <v>#REF!</v>
      </c>
      <c r="B52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2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2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2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2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2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2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29" spans="1:8">
      <c r="A529" t="e">
        <f>IF( ISBLANK(Inventaire!#REF!),"",(Inventaire!#REF!))</f>
        <v>#REF!</v>
      </c>
      <c r="B52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2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2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2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2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2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2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30" spans="1:8">
      <c r="A530" t="e">
        <f>IF( ISBLANK(Inventaire!#REF!),"",(Inventaire!#REF!))</f>
        <v>#REF!</v>
      </c>
      <c r="B53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3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3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3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3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3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3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31" spans="1:8">
      <c r="A531" t="e">
        <f>IF( ISBLANK(Inventaire!#REF!),"",(Inventaire!#REF!))</f>
        <v>#REF!</v>
      </c>
      <c r="B53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3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3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3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3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3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3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32" spans="1:8">
      <c r="A532" t="e">
        <f>IF( ISBLANK(Inventaire!#REF!),"",(Inventaire!#REF!))</f>
        <v>#REF!</v>
      </c>
      <c r="B53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3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3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3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3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3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3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33" spans="1:8">
      <c r="A533" t="e">
        <f>IF( ISBLANK(Inventaire!#REF!),"",(Inventaire!#REF!))</f>
        <v>#REF!</v>
      </c>
      <c r="B53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3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3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3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3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3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3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34" spans="1:8">
      <c r="A534" t="e">
        <f>IF( ISBLANK(Inventaire!#REF!),"",(Inventaire!#REF!))</f>
        <v>#REF!</v>
      </c>
      <c r="B53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3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3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3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3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3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3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35" spans="1:8">
      <c r="A535" t="e">
        <f>IF( ISBLANK(Inventaire!#REF!),"",(Inventaire!#REF!))</f>
        <v>#REF!</v>
      </c>
      <c r="B53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3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3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3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3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3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3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36" spans="1:8">
      <c r="A536" t="e">
        <f>IF( ISBLANK(Inventaire!#REF!),"",(Inventaire!#REF!))</f>
        <v>#REF!</v>
      </c>
      <c r="B53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3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3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3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3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3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3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37" spans="1:8">
      <c r="A537" t="e">
        <f>IF( ISBLANK(Inventaire!#REF!),"",(Inventaire!#REF!))</f>
        <v>#REF!</v>
      </c>
      <c r="B53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3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3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3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3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3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3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38" spans="1:8">
      <c r="A538" t="e">
        <f>IF( ISBLANK(Inventaire!#REF!),"",(Inventaire!#REF!))</f>
        <v>#REF!</v>
      </c>
      <c r="B53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3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3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3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3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3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3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39" spans="1:8">
      <c r="A539" t="e">
        <f>IF( ISBLANK(Inventaire!#REF!),"",(Inventaire!#REF!))</f>
        <v>#REF!</v>
      </c>
      <c r="B53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3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3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3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3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3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3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40" spans="1:8">
      <c r="A540" t="e">
        <f>IF( ISBLANK(Inventaire!#REF!),"",(Inventaire!#REF!))</f>
        <v>#REF!</v>
      </c>
      <c r="B54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4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4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4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4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4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4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41" spans="1:8">
      <c r="A541" t="e">
        <f>IF( ISBLANK(Inventaire!#REF!),"",(Inventaire!#REF!))</f>
        <v>#REF!</v>
      </c>
      <c r="B54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4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4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4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4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4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4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42" spans="1:8">
      <c r="A542" t="e">
        <f>IF( ISBLANK(Inventaire!#REF!),"",(Inventaire!#REF!))</f>
        <v>#REF!</v>
      </c>
      <c r="B54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4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4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4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4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4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4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43" spans="1:8">
      <c r="A543" t="e">
        <f>IF( ISBLANK(Inventaire!#REF!),"",(Inventaire!#REF!))</f>
        <v>#REF!</v>
      </c>
      <c r="B54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4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4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4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4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4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4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44" spans="1:8">
      <c r="A544" t="e">
        <f>IF( ISBLANK(Inventaire!#REF!),"",(Inventaire!#REF!))</f>
        <v>#REF!</v>
      </c>
      <c r="B54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4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4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4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4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4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4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45" spans="1:8">
      <c r="A545" t="e">
        <f>IF( ISBLANK(Inventaire!#REF!),"",(Inventaire!#REF!))</f>
        <v>#REF!</v>
      </c>
      <c r="B54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4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4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4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4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4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4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46" spans="1:8">
      <c r="A546" t="e">
        <f>IF( ISBLANK(Inventaire!#REF!),"",(Inventaire!#REF!))</f>
        <v>#REF!</v>
      </c>
      <c r="B54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4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4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4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4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4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4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47" spans="1:8">
      <c r="A547" t="e">
        <f>IF( ISBLANK(Inventaire!#REF!),"",(Inventaire!#REF!))</f>
        <v>#REF!</v>
      </c>
      <c r="B54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4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4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4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4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4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4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48" spans="1:8">
      <c r="A548" t="e">
        <f>IF( ISBLANK(Inventaire!#REF!),"",(Inventaire!#REF!))</f>
        <v>#REF!</v>
      </c>
      <c r="B548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4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4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4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48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48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48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49" spans="1:8">
      <c r="A549" t="e">
        <f>IF( ISBLANK(Inventaire!#REF!),"",(Inventaire!#REF!))</f>
        <v>#REF!</v>
      </c>
      <c r="B549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4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4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4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49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49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49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50" spans="1:8">
      <c r="A550" t="e">
        <f>IF( ISBLANK(Inventaire!#REF!),"",(Inventaire!#REF!))</f>
        <v>#REF!</v>
      </c>
      <c r="B550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5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5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5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5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5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5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51" spans="1:8">
      <c r="A551" t="e">
        <f>IF( ISBLANK(Inventaire!#REF!),"",(Inventaire!#REF!))</f>
        <v>#REF!</v>
      </c>
      <c r="B551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5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5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5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51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51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5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52" spans="1:8">
      <c r="A552" t="e">
        <f>IF( ISBLANK(Inventaire!#REF!),"",(Inventaire!#REF!))</f>
        <v>#REF!</v>
      </c>
      <c r="B552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5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5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5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52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52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5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53" spans="1:8">
      <c r="A553" t="e">
        <f>IF( ISBLANK(Inventaire!#REF!),"",(Inventaire!#REF!))</f>
        <v>#REF!</v>
      </c>
      <c r="B553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5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5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5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53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53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53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54" spans="1:8">
      <c r="A554" t="e">
        <f>IF( ISBLANK(Inventaire!#REF!),"",(Inventaire!#REF!))</f>
        <v>#REF!</v>
      </c>
      <c r="B554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5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5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5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54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54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54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55" spans="1:8">
      <c r="A555" t="e">
        <f>IF( ISBLANK(Inventaire!#REF!),"",(Inventaire!#REF!))</f>
        <v>#REF!</v>
      </c>
      <c r="B555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5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5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5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55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55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55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56" spans="1:8">
      <c r="A556" t="e">
        <f>IF( ISBLANK(Inventaire!#REF!),"",(Inventaire!#REF!))</f>
        <v>#REF!</v>
      </c>
      <c r="B556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5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5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5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56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56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56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  <row r="557" spans="1:8">
      <c r="A557" t="e">
        <f>IF( ISBLANK(Inventaire!#REF!),"",(Inventaire!#REF!))</f>
        <v>#REF!</v>
      </c>
      <c r="B557" s="12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5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5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5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5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57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5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A1:N50"/>
  <sheetViews>
    <sheetView tabSelected="1" workbookViewId="0"/>
  </sheetViews>
  <sheetFormatPr baseColWidth="10" defaultRowHeight="15"/>
  <cols>
    <col min="1" max="1" width="21.7109375" bestFit="1" customWidth="1"/>
    <col min="2" max="2" width="9" style="44" bestFit="1" customWidth="1"/>
    <col min="3" max="3" width="22.42578125" style="44" bestFit="1" customWidth="1"/>
    <col min="4" max="4" width="30.28515625" style="44" bestFit="1" customWidth="1"/>
    <col min="5" max="5" width="24.7109375" style="44" bestFit="1" customWidth="1"/>
    <col min="6" max="6" width="15.7109375" style="44" bestFit="1" customWidth="1"/>
    <col min="7" max="7" width="21" style="44" bestFit="1" customWidth="1"/>
    <col min="8" max="8" width="19.140625" style="44" bestFit="1" customWidth="1"/>
    <col min="9" max="9" width="11.85546875" style="44" customWidth="1"/>
    <col min="10" max="10" width="12.140625" style="44" bestFit="1" customWidth="1"/>
    <col min="11" max="11" width="15.7109375" style="44" bestFit="1" customWidth="1"/>
    <col min="13" max="13" width="22.42578125" customWidth="1"/>
  </cols>
  <sheetData>
    <row r="1" spans="1:14" ht="30.75" thickBot="1">
      <c r="B1" s="63" t="s">
        <v>17</v>
      </c>
      <c r="C1" s="63"/>
      <c r="D1" s="63"/>
      <c r="E1" s="63"/>
      <c r="F1" s="63"/>
      <c r="G1" s="63"/>
      <c r="H1" s="63"/>
      <c r="I1" s="63"/>
      <c r="J1" s="63"/>
      <c r="K1" s="63"/>
      <c r="M1" s="4" t="s">
        <v>75</v>
      </c>
      <c r="N1" s="4" t="s">
        <v>76</v>
      </c>
    </row>
    <row r="2" spans="1:14">
      <c r="A2" s="24" t="s">
        <v>61</v>
      </c>
      <c r="B2" s="25" t="s">
        <v>62</v>
      </c>
      <c r="C2" s="25" t="s">
        <v>15</v>
      </c>
      <c r="D2" s="25" t="s">
        <v>63</v>
      </c>
      <c r="E2" s="26" t="s">
        <v>14</v>
      </c>
      <c r="F2" s="25" t="s">
        <v>64</v>
      </c>
      <c r="G2" s="25" t="s">
        <v>65</v>
      </c>
      <c r="H2" s="25" t="s">
        <v>7</v>
      </c>
      <c r="I2" s="25" t="s">
        <v>66</v>
      </c>
      <c r="J2" s="25" t="s">
        <v>67</v>
      </c>
      <c r="K2" s="25" t="s">
        <v>68</v>
      </c>
      <c r="M2" s="7" t="s">
        <v>77</v>
      </c>
      <c r="N2" s="5" t="s">
        <v>78</v>
      </c>
    </row>
    <row r="3" spans="1:14">
      <c r="A3" s="27"/>
      <c r="B3" s="28"/>
      <c r="C3" s="28"/>
      <c r="D3" s="28"/>
      <c r="E3" s="29"/>
      <c r="F3" s="28"/>
      <c r="G3" s="28"/>
      <c r="H3" s="28"/>
      <c r="I3" s="28"/>
      <c r="J3" s="28"/>
      <c r="K3" s="28"/>
      <c r="M3" s="7" t="s">
        <v>79</v>
      </c>
      <c r="N3" s="5">
        <v>-10</v>
      </c>
    </row>
    <row r="4" spans="1:14">
      <c r="A4" s="27" t="s">
        <v>69</v>
      </c>
      <c r="B4" s="30">
        <v>5</v>
      </c>
      <c r="C4" s="30">
        <v>250</v>
      </c>
      <c r="D4" s="30">
        <v>260</v>
      </c>
      <c r="E4" s="31">
        <v>1.5</v>
      </c>
      <c r="F4" s="30">
        <v>0</v>
      </c>
      <c r="G4" s="30"/>
      <c r="H4" s="30" t="s">
        <v>70</v>
      </c>
      <c r="I4" s="30" t="s">
        <v>70</v>
      </c>
      <c r="J4" s="30" t="s">
        <v>71</v>
      </c>
      <c r="K4" s="30"/>
      <c r="M4" s="7" t="s">
        <v>80</v>
      </c>
      <c r="N4" s="5">
        <v>0</v>
      </c>
    </row>
    <row r="5" spans="1:14" ht="30">
      <c r="A5" s="32" t="s">
        <v>72</v>
      </c>
      <c r="B5" s="33">
        <v>100</v>
      </c>
      <c r="C5" s="33">
        <v>100</v>
      </c>
      <c r="D5" s="33">
        <v>100</v>
      </c>
      <c r="E5" s="34">
        <v>100</v>
      </c>
      <c r="F5" s="33"/>
      <c r="G5" s="33"/>
      <c r="H5" s="33"/>
      <c r="I5" s="33"/>
      <c r="J5" s="33"/>
      <c r="K5" s="33"/>
      <c r="M5" s="7" t="s">
        <v>81</v>
      </c>
      <c r="N5" s="5">
        <v>-10</v>
      </c>
    </row>
    <row r="6" spans="1:14" ht="30">
      <c r="A6" s="32" t="s">
        <v>73</v>
      </c>
      <c r="B6" s="33">
        <v>2</v>
      </c>
      <c r="C6" s="33">
        <v>0.5</v>
      </c>
      <c r="D6" s="33">
        <v>0.4</v>
      </c>
      <c r="E6" s="34">
        <v>0.1</v>
      </c>
      <c r="F6" s="33"/>
      <c r="G6" s="33">
        <v>1</v>
      </c>
      <c r="H6" s="33"/>
      <c r="I6" s="33">
        <v>3</v>
      </c>
      <c r="J6" s="33"/>
      <c r="K6" s="33"/>
      <c r="M6" s="7" t="s">
        <v>82</v>
      </c>
      <c r="N6" s="5">
        <v>-5</v>
      </c>
    </row>
    <row r="7" spans="1:14">
      <c r="A7" s="32"/>
      <c r="B7" s="33"/>
      <c r="C7" s="33"/>
      <c r="D7" s="33"/>
      <c r="E7" s="34"/>
      <c r="F7" s="33"/>
      <c r="G7" s="33"/>
      <c r="H7" s="33"/>
      <c r="I7" s="33"/>
      <c r="J7" s="33"/>
      <c r="K7" s="33"/>
      <c r="M7" s="7" t="s">
        <v>83</v>
      </c>
      <c r="N7" s="5">
        <v>0</v>
      </c>
    </row>
    <row r="8" spans="1:14">
      <c r="A8" s="35" t="s">
        <v>74</v>
      </c>
      <c r="B8" s="36"/>
      <c r="C8" s="36">
        <f>C6*C5</f>
        <v>50</v>
      </c>
      <c r="D8" s="36">
        <f t="shared" ref="D8" si="0">D6*D5</f>
        <v>40</v>
      </c>
      <c r="E8" s="37">
        <f>E6*E5</f>
        <v>10</v>
      </c>
      <c r="F8" s="36">
        <v>0</v>
      </c>
      <c r="G8" s="36"/>
      <c r="H8" s="36">
        <v>0</v>
      </c>
      <c r="I8" s="36">
        <v>0</v>
      </c>
      <c r="J8" s="36">
        <v>0</v>
      </c>
      <c r="K8" s="36" t="e">
        <f>SUM([4]!Tableau1[[#This Row],[Lait moyen]:[Année  vide]])</f>
        <v>#REF!</v>
      </c>
      <c r="M8" s="7" t="s">
        <v>84</v>
      </c>
      <c r="N8" s="5">
        <v>0</v>
      </c>
    </row>
    <row r="9" spans="1:14">
      <c r="A9" s="38" t="s">
        <v>21</v>
      </c>
      <c r="B9" s="39" t="s">
        <v>21</v>
      </c>
      <c r="C9" s="39"/>
      <c r="D9" s="39"/>
      <c r="E9" s="40"/>
      <c r="F9" s="39"/>
      <c r="G9" s="39"/>
      <c r="H9" s="39"/>
      <c r="I9" s="39"/>
      <c r="J9" s="39"/>
      <c r="K9" s="39"/>
      <c r="M9" s="7" t="s">
        <v>85</v>
      </c>
      <c r="N9" s="5">
        <v>10</v>
      </c>
    </row>
    <row r="10" spans="1:14">
      <c r="A10" s="41"/>
      <c r="B10" s="42"/>
      <c r="C10" s="42"/>
      <c r="D10" s="42"/>
      <c r="E10" s="43"/>
      <c r="F10" s="42"/>
      <c r="G10" s="42"/>
      <c r="H10" s="42"/>
      <c r="I10" s="42"/>
      <c r="J10" s="42"/>
      <c r="K10" s="42"/>
      <c r="M10" s="8" t="s">
        <v>64</v>
      </c>
      <c r="N10" s="6">
        <v>-10</v>
      </c>
    </row>
    <row r="14" spans="1:14">
      <c r="A14" s="41"/>
      <c r="B14" s="42"/>
      <c r="C14" s="42"/>
      <c r="D14" s="42"/>
      <c r="E14" s="43"/>
      <c r="F14" s="42"/>
      <c r="G14" s="42"/>
      <c r="H14" s="42"/>
      <c r="I14" s="42"/>
      <c r="J14" s="42"/>
      <c r="K14" s="42"/>
    </row>
    <row r="15" spans="1:14">
      <c r="A15" s="41"/>
      <c r="B15" s="42"/>
      <c r="C15" s="42"/>
      <c r="D15" s="42"/>
      <c r="E15" s="43"/>
      <c r="F15" s="42"/>
      <c r="G15" s="42"/>
      <c r="H15" s="42"/>
      <c r="I15" s="42"/>
      <c r="J15" s="42"/>
      <c r="K15" s="42"/>
    </row>
    <row r="16" spans="1:14">
      <c r="A16" s="41">
        <f ca="1">A12:K18</f>
        <v>0</v>
      </c>
      <c r="B16" s="64" t="s">
        <v>196</v>
      </c>
      <c r="C16" s="64"/>
      <c r="D16" s="64"/>
      <c r="E16" s="64"/>
      <c r="F16" s="64"/>
      <c r="G16" s="64"/>
      <c r="H16" s="64"/>
      <c r="I16" s="64"/>
      <c r="J16" s="64"/>
      <c r="K16" s="64"/>
    </row>
    <row r="17" spans="1:11">
      <c r="A17" s="41" t="s">
        <v>61</v>
      </c>
      <c r="B17" s="42" t="s">
        <v>2</v>
      </c>
      <c r="C17" s="42" t="s">
        <v>194</v>
      </c>
      <c r="D17" s="42" t="s">
        <v>197</v>
      </c>
      <c r="E17" s="42" t="s">
        <v>198</v>
      </c>
      <c r="F17" s="42" t="s">
        <v>64</v>
      </c>
      <c r="G17" s="42" t="s">
        <v>65</v>
      </c>
      <c r="H17" s="42" t="s">
        <v>7</v>
      </c>
      <c r="I17" s="42" t="s">
        <v>66</v>
      </c>
      <c r="J17" s="42" t="s">
        <v>67</v>
      </c>
      <c r="K17" s="42" t="s">
        <v>68</v>
      </c>
    </row>
    <row r="18" spans="1:11">
      <c r="A18" s="45" t="e">
        <f>IF(ISBLANK(Inventaire!#REF!),"",Inventaire!#REF!)</f>
        <v>#REF!</v>
      </c>
      <c r="B18" s="42"/>
      <c r="C18" s="42" t="str">
        <f>IF(ISERROR(('Analyse des Résultats'!C2*'Aide à la sélection'!C5)/'Aide à la sélection'!C4),"",(('Analyse des Résultats'!C2*'Aide à la sélection'!C5)/'Aide à la sélection'!C4))</f>
        <v/>
      </c>
      <c r="D18" s="42" t="str">
        <f>IF(ISERROR(('Analyse des Résultats'!D2*'Aide à la sélection'!D5)/'Aide à la sélection'!D4),"",(('Analyse des Résultats'!D2*'Aide à la sélection'!D5)/'Aide à la sélection'!D4))</f>
        <v/>
      </c>
      <c r="E18" s="42" t="str">
        <f>IF(ISERROR(('Analyse des Résultats'!B2*'Aide à la sélection'!E5)/'Aide à la sélection'!E4),"",(('Analyse des Résultats'!B2*'Aide à la sélection'!E5)/'Aide à la sélection'!E4))</f>
        <v/>
      </c>
      <c r="F18" s="42"/>
      <c r="G18" s="42"/>
      <c r="H18" s="42"/>
      <c r="I18" s="42" t="e">
        <f>IF(ISBLANK(Inventaire!#REF!),"",IF(Inventaire!#REF!="Rien à signaler",'Aide à la sélection'!I6,-'Aide à la sélection'!I6))</f>
        <v>#REF!</v>
      </c>
      <c r="J18" s="42"/>
      <c r="K18" s="42"/>
    </row>
    <row r="19" spans="1:11">
      <c r="A19" s="45" t="e">
        <f>IF(ISBLANK(Inventaire!#REF!),"",Inventaire!#REF!)</f>
        <v>#REF!</v>
      </c>
      <c r="B19" s="42"/>
      <c r="C19" s="42" t="str">
        <f>IF(ISERROR(('Analyse des Résultats'!C3*'Aide à la sélection'!C6)/'Aide à la sélection'!C5),"",(('Analyse des Résultats'!C3*'Aide à la sélection'!C6)/'Aide à la sélection'!C5))</f>
        <v/>
      </c>
      <c r="D19" s="42" t="str">
        <f>IF(ISERROR(('Analyse des Résultats'!D3*'Aide à la sélection'!D6)/'Aide à la sélection'!D5),"",(('Analyse des Résultats'!D3*'Aide à la sélection'!D6)/'Aide à la sélection'!D5))</f>
        <v/>
      </c>
      <c r="E19" s="42" t="str">
        <f>IF(ISERROR(('Analyse des Résultats'!B3*'Aide à la sélection'!E6)/'Aide à la sélection'!E5),"",(('Analyse des Résultats'!B3*'Aide à la sélection'!E6)/'Aide à la sélection'!E5))</f>
        <v/>
      </c>
      <c r="F19" s="42"/>
      <c r="G19" s="42"/>
      <c r="H19" s="42"/>
      <c r="I19" s="42" t="e">
        <f>IF(ISBLANK(Inventaire!#REF!),"",IF(Inventaire!#REF!="Rien à signaler",'Aide à la sélection'!I7,-'Aide à la sélection'!I7))</f>
        <v>#REF!</v>
      </c>
      <c r="J19" s="42"/>
      <c r="K19" s="42"/>
    </row>
    <row r="20" spans="1:11">
      <c r="A20" s="45" t="e">
        <f>IF(ISBLANK(Inventaire!#REF!),"",Inventaire!#REF!)</f>
        <v>#REF!</v>
      </c>
      <c r="B20" s="42"/>
      <c r="C20" s="42" t="str">
        <f>IF(ISERROR(('Analyse des Résultats'!C4*'Aide à la sélection'!C7)/'Aide à la sélection'!C6),"",(('Analyse des Résultats'!C4*'Aide à la sélection'!C7)/'Aide à la sélection'!C6))</f>
        <v/>
      </c>
      <c r="D20" s="42" t="str">
        <f>IF(ISERROR(('Analyse des Résultats'!D4*'Aide à la sélection'!D7)/'Aide à la sélection'!D6),"",(('Analyse des Résultats'!D4*'Aide à la sélection'!D7)/'Aide à la sélection'!D6))</f>
        <v/>
      </c>
      <c r="E20" s="42" t="str">
        <f>IF(ISERROR(('Analyse des Résultats'!B4*'Aide à la sélection'!E7)/'Aide à la sélection'!E6),"",(('Analyse des Résultats'!B4*'Aide à la sélection'!E7)/'Aide à la sélection'!E6))</f>
        <v/>
      </c>
      <c r="F20" s="42"/>
      <c r="G20" s="42"/>
      <c r="H20" s="42"/>
      <c r="I20" s="42" t="e">
        <f>IF(ISBLANK(Inventaire!#REF!),"",IF(Inventaire!#REF!="Rien à signaler",'Aide à la sélection'!I8,-'Aide à la sélection'!I8))</f>
        <v>#REF!</v>
      </c>
      <c r="J20" s="42"/>
      <c r="K20" s="42"/>
    </row>
    <row r="21" spans="1:11">
      <c r="A21" s="45" t="e">
        <f>IF(ISBLANK(Inventaire!#REF!),"",Inventaire!#REF!)</f>
        <v>#REF!</v>
      </c>
      <c r="B21" s="42"/>
      <c r="C21" s="42" t="str">
        <f>IF(ISERROR(('Analyse des Résultats'!C5*'Aide à la sélection'!C8)/'Aide à la sélection'!C7),"",(('Analyse des Résultats'!C5*'Aide à la sélection'!C8)/'Aide à la sélection'!C7))</f>
        <v/>
      </c>
      <c r="D21" s="42" t="str">
        <f>IF(ISERROR(('Analyse des Résultats'!D5*'Aide à la sélection'!D8)/'Aide à la sélection'!D7),"",(('Analyse des Résultats'!D5*'Aide à la sélection'!D8)/'Aide à la sélection'!D7))</f>
        <v/>
      </c>
      <c r="E21" s="42" t="str">
        <f>IF(ISERROR(('Analyse des Résultats'!B5*'Aide à la sélection'!E8)/'Aide à la sélection'!E7),"",(('Analyse des Résultats'!B5*'Aide à la sélection'!E8)/'Aide à la sélection'!E7))</f>
        <v/>
      </c>
      <c r="F21" s="42"/>
      <c r="G21" s="42"/>
      <c r="H21" s="42"/>
      <c r="I21" s="42" t="e">
        <f>IF(ISBLANK(Inventaire!#REF!),"",IF(Inventaire!#REF!="Rien à signaler",'Aide à la sélection'!I9,-'Aide à la sélection'!I9))</f>
        <v>#REF!</v>
      </c>
      <c r="J21" s="42"/>
      <c r="K21" s="42"/>
    </row>
    <row r="22" spans="1:11">
      <c r="A22" s="45" t="e">
        <f>IF(ISBLANK(Inventaire!#REF!),"",Inventaire!#REF!)</f>
        <v>#REF!</v>
      </c>
      <c r="B22" s="42"/>
      <c r="C22" s="42" t="str">
        <f>IF(ISERROR(('Analyse des Résultats'!C6*'Aide à la sélection'!C9)/'Aide à la sélection'!C8),"",(('Analyse des Résultats'!C6*'Aide à la sélection'!C9)/'Aide à la sélection'!C8))</f>
        <v/>
      </c>
      <c r="D22" s="42" t="str">
        <f>IF(ISERROR(('Analyse des Résultats'!D6*'Aide à la sélection'!D9)/'Aide à la sélection'!D8),"",(('Analyse des Résultats'!D6*'Aide à la sélection'!D9)/'Aide à la sélection'!D8))</f>
        <v/>
      </c>
      <c r="E22" s="42" t="str">
        <f>IF(ISERROR(('Analyse des Résultats'!B6*'Aide à la sélection'!E9)/'Aide à la sélection'!E8),"",(('Analyse des Résultats'!B6*'Aide à la sélection'!E9)/'Aide à la sélection'!E8))</f>
        <v/>
      </c>
      <c r="F22" s="42"/>
      <c r="G22" s="42"/>
      <c r="H22" s="42"/>
      <c r="I22" s="42" t="e">
        <f>IF(ISBLANK(Inventaire!#REF!),"",IF(Inventaire!#REF!="Rien à signaler",'Aide à la sélection'!I10,-'Aide à la sélection'!I10))</f>
        <v>#REF!</v>
      </c>
      <c r="J22" s="42"/>
      <c r="K22" s="42"/>
    </row>
    <row r="23" spans="1:11">
      <c r="A23" s="45" t="e">
        <f>IF(ISBLANK(Inventaire!#REF!),"",Inventaire!#REF!)</f>
        <v>#REF!</v>
      </c>
      <c r="B23" s="42"/>
      <c r="C23" s="42" t="str">
        <f>IF(ISERROR(('Analyse des Résultats'!C7*'Aide à la sélection'!C10)/'Aide à la sélection'!C9),"",(('Analyse des Résultats'!C7*'Aide à la sélection'!C10)/'Aide à la sélection'!C9))</f>
        <v/>
      </c>
      <c r="D23" s="42" t="str">
        <f>IF(ISERROR(('Analyse des Résultats'!D7*'Aide à la sélection'!D10)/'Aide à la sélection'!D9),"",(('Analyse des Résultats'!D7*'Aide à la sélection'!D10)/'Aide à la sélection'!D9))</f>
        <v/>
      </c>
      <c r="E23" s="42" t="str">
        <f>IF(ISERROR(('Analyse des Résultats'!B7*'Aide à la sélection'!E10)/'Aide à la sélection'!E9),"",(('Analyse des Résultats'!B7*'Aide à la sélection'!E10)/'Aide à la sélection'!E9))</f>
        <v/>
      </c>
      <c r="F23" s="42"/>
      <c r="G23" s="42"/>
      <c r="H23" s="42"/>
      <c r="I23" s="42" t="e">
        <f>IF(ISBLANK(Inventaire!#REF!),"",IF(Inventaire!#REF!="Rien à signaler",'Aide à la sélection'!I11,-'Aide à la sélection'!I11))</f>
        <v>#REF!</v>
      </c>
      <c r="J23" s="42"/>
      <c r="K23" s="42"/>
    </row>
    <row r="24" spans="1:11">
      <c r="A24" s="45" t="e">
        <f>IF(ISBLANK(Inventaire!#REF!),"",Inventaire!#REF!)</f>
        <v>#REF!</v>
      </c>
      <c r="B24" s="42"/>
      <c r="C24" s="42" t="str">
        <f>IF(ISERROR(('Analyse des Résultats'!C8*'Aide à la sélection'!C11)/'Aide à la sélection'!C10),"",(('Analyse des Résultats'!C8*'Aide à la sélection'!C11)/'Aide à la sélection'!C10))</f>
        <v/>
      </c>
      <c r="D24" s="42" t="str">
        <f>IF(ISERROR(('Analyse des Résultats'!D8*'Aide à la sélection'!D11)/'Aide à la sélection'!D10),"",(('Analyse des Résultats'!D8*'Aide à la sélection'!D11)/'Aide à la sélection'!D10))</f>
        <v/>
      </c>
      <c r="E24" s="42" t="str">
        <f>IF(ISERROR(('Analyse des Résultats'!B8*'Aide à la sélection'!E11)/'Aide à la sélection'!E10),"",(('Analyse des Résultats'!B8*'Aide à la sélection'!E11)/'Aide à la sélection'!E10))</f>
        <v/>
      </c>
      <c r="F24" s="42"/>
      <c r="G24" s="42"/>
      <c r="H24" s="42"/>
      <c r="I24" s="42" t="str">
        <f>IF(ISBLANK(Inventaire!L6),"",IF(Inventaire!L6="Rien à signaler",'Aide à la sélection'!I12,-'Aide à la sélection'!I12))</f>
        <v/>
      </c>
      <c r="J24" s="42"/>
      <c r="K24" s="42"/>
    </row>
    <row r="25" spans="1:11">
      <c r="A25" s="45" t="str">
        <f>IF(ISBLANK(Inventaire!A6),"",Inventaire!A6)</f>
        <v/>
      </c>
      <c r="B25" s="42"/>
      <c r="C25" s="42" t="str">
        <f>IF(ISERROR(('Analyse des Résultats'!C9*'Aide à la sélection'!C12)/'Aide à la sélection'!C11),"",(('Analyse des Résultats'!C9*'Aide à la sélection'!C12)/'Aide à la sélection'!C11))</f>
        <v/>
      </c>
      <c r="D25" s="42" t="str">
        <f>IF(ISERROR(('Analyse des Résultats'!D9*'Aide à la sélection'!D12)/'Aide à la sélection'!D11),"",(('Analyse des Résultats'!D9*'Aide à la sélection'!D12)/'Aide à la sélection'!D11))</f>
        <v/>
      </c>
      <c r="E25" s="42" t="str">
        <f>IF(ISERROR(('Analyse des Résultats'!B9*'Aide à la sélection'!E12)/'Aide à la sélection'!E11),"",(('Analyse des Résultats'!B9*'Aide à la sélection'!E12)/'Aide à la sélection'!E11))</f>
        <v/>
      </c>
      <c r="F25" s="42"/>
      <c r="G25" s="42"/>
      <c r="H25" s="42"/>
      <c r="I25" s="42">
        <f>IF(ISBLANK(Inventaire!L7),"",IF(Inventaire!L7="Rien à signaler",'Aide à la sélection'!I13,-'Aide à la sélection'!I13))</f>
        <v>0</v>
      </c>
      <c r="J25" s="42"/>
      <c r="K25" s="42"/>
    </row>
    <row r="26" spans="1:11">
      <c r="A26" s="45" t="str">
        <f>IF(ISBLANK(Inventaire!A7),"",Inventaire!A7)</f>
        <v/>
      </c>
      <c r="B26" s="42"/>
      <c r="C26" s="42" t="str">
        <f>IF(ISERROR(('Analyse des Résultats'!C10*'Aide à la sélection'!C13)/'Aide à la sélection'!C12),"",(('Analyse des Résultats'!C10*'Aide à la sélection'!C13)/'Aide à la sélection'!C12))</f>
        <v/>
      </c>
      <c r="D26" s="42" t="str">
        <f>IF(ISERROR(('Analyse des Résultats'!D10*'Aide à la sélection'!D13)/'Aide à la sélection'!D12),"",(('Analyse des Résultats'!D10*'Aide à la sélection'!D13)/'Aide à la sélection'!D12))</f>
        <v/>
      </c>
      <c r="E26" s="42" t="str">
        <f>IF(ISERROR(('Analyse des Résultats'!B10*'Aide à la sélection'!E13)/'Aide à la sélection'!E12),"",(('Analyse des Résultats'!B10*'Aide à la sélection'!E13)/'Aide à la sélection'!E12))</f>
        <v/>
      </c>
      <c r="F26" s="42"/>
      <c r="G26" s="42"/>
      <c r="H26" s="42"/>
      <c r="I26" s="42" t="str">
        <f>IF(ISBLANK(Inventaire!L8),"",IF(Inventaire!L8="Rien à signaler",'Aide à la sélection'!I14,-'Aide à la sélection'!I14))</f>
        <v/>
      </c>
      <c r="J26" s="42"/>
      <c r="K26" s="42"/>
    </row>
    <row r="27" spans="1:11">
      <c r="A27" s="45" t="str">
        <f>IF(ISBLANK(Inventaire!A8),"",Inventaire!A8)</f>
        <v/>
      </c>
      <c r="B27" s="42"/>
      <c r="C27" s="42" t="str">
        <f>IF(ISERROR(('Analyse des Résultats'!C11*'Aide à la sélection'!C14)/'Aide à la sélection'!C13),"",(('Analyse des Résultats'!C11*'Aide à la sélection'!C14)/'Aide à la sélection'!C13))</f>
        <v/>
      </c>
      <c r="D27" s="42" t="str">
        <f>IF(ISERROR(('Analyse des Résultats'!D11*'Aide à la sélection'!D14)/'Aide à la sélection'!D13),"",(('Analyse des Résultats'!D11*'Aide à la sélection'!D14)/'Aide à la sélection'!D13))</f>
        <v/>
      </c>
      <c r="E27" s="42" t="str">
        <f>IF(ISERROR(('Analyse des Résultats'!B11*'Aide à la sélection'!E14)/'Aide à la sélection'!E13),"",(('Analyse des Résultats'!B11*'Aide à la sélection'!E14)/'Aide à la sélection'!E13))</f>
        <v/>
      </c>
      <c r="F27" s="42"/>
      <c r="G27" s="42"/>
      <c r="H27" s="42"/>
      <c r="I27" s="42" t="str">
        <f>IF(ISBLANK(Inventaire!L9),"",IF(Inventaire!L9="Rien à signaler",'Aide à la sélection'!I15,-'Aide à la sélection'!I15))</f>
        <v/>
      </c>
      <c r="J27" s="42"/>
      <c r="K27" s="42"/>
    </row>
    <row r="28" spans="1:11">
      <c r="A28" s="45" t="str">
        <f>IF(ISBLANK(Inventaire!A9),"",Inventaire!A9)</f>
        <v/>
      </c>
      <c r="B28" s="42"/>
      <c r="C28" s="42" t="str">
        <f>IF(ISERROR(('Analyse des Résultats'!C12*'Aide à la sélection'!C15)/'Aide à la sélection'!C14),"",(('Analyse des Résultats'!C12*'Aide à la sélection'!C15)/'Aide à la sélection'!C14))</f>
        <v/>
      </c>
      <c r="D28" s="42" t="str">
        <f>IF(ISERROR(('Analyse des Résultats'!D12*'Aide à la sélection'!D15)/'Aide à la sélection'!D14),"",(('Analyse des Résultats'!D12*'Aide à la sélection'!D15)/'Aide à la sélection'!D14))</f>
        <v/>
      </c>
      <c r="E28" s="42" t="str">
        <f>IF(ISERROR(('Analyse des Résultats'!B12*'Aide à la sélection'!E15)/'Aide à la sélection'!E14),"",(('Analyse des Résultats'!B12*'Aide à la sélection'!E15)/'Aide à la sélection'!E14))</f>
        <v/>
      </c>
      <c r="F28" s="42"/>
      <c r="G28" s="42"/>
      <c r="H28" s="42"/>
      <c r="I28" s="42" t="str">
        <f>IF(ISBLANK(Inventaire!L10),"",IF(Inventaire!L10="Rien à signaler",'Aide à la sélection'!I16,-'Aide à la sélection'!I16))</f>
        <v/>
      </c>
      <c r="J28" s="42"/>
      <c r="K28" s="42"/>
    </row>
    <row r="29" spans="1:11">
      <c r="A29" s="45" t="str">
        <f>IF(ISBLANK(Inventaire!A10),"",Inventaire!A10)</f>
        <v/>
      </c>
      <c r="B29" s="42"/>
      <c r="C29" s="42" t="str">
        <f>IF(ISERROR(('Analyse des Résultats'!C13*'Aide à la sélection'!C16)/'Aide à la sélection'!C15),"",(('Analyse des Résultats'!C13*'Aide à la sélection'!C16)/'Aide à la sélection'!C15))</f>
        <v/>
      </c>
      <c r="D29" s="42" t="str">
        <f>IF(ISERROR(('Analyse des Résultats'!D13*'Aide à la sélection'!D16)/'Aide à la sélection'!D15),"",(('Analyse des Résultats'!D13*'Aide à la sélection'!D16)/'Aide à la sélection'!D15))</f>
        <v/>
      </c>
      <c r="E29" s="42" t="str">
        <f>IF(ISERROR(('Analyse des Résultats'!B13*'Aide à la sélection'!E16)/'Aide à la sélection'!E15),"",(('Analyse des Résultats'!B13*'Aide à la sélection'!E16)/'Aide à la sélection'!E15))</f>
        <v/>
      </c>
      <c r="F29" s="42"/>
      <c r="G29" s="42"/>
      <c r="H29" s="42"/>
      <c r="I29" s="42" t="str">
        <f>IF(ISBLANK(Inventaire!L11),"",IF(Inventaire!L11="Rien à signaler",'Aide à la sélection'!I17,-'Aide à la sélection'!I17))</f>
        <v/>
      </c>
      <c r="J29" s="42"/>
      <c r="K29" s="42"/>
    </row>
    <row r="30" spans="1:11">
      <c r="A30" s="45" t="str">
        <f>IF(ISBLANK(Inventaire!A11),"",Inventaire!A11)</f>
        <v/>
      </c>
      <c r="B30" s="42"/>
      <c r="C30" s="42" t="str">
        <f>IF(ISERROR(('Analyse des Résultats'!C14*'Aide à la sélection'!C17)/'Aide à la sélection'!C16),"",(('Analyse des Résultats'!C14*'Aide à la sélection'!C17)/'Aide à la sélection'!C16))</f>
        <v/>
      </c>
      <c r="D30" s="42" t="str">
        <f>IF(ISERROR(('Analyse des Résultats'!D14*'Aide à la sélection'!D17)/'Aide à la sélection'!D16),"",(('Analyse des Résultats'!D14*'Aide à la sélection'!D17)/'Aide à la sélection'!D16))</f>
        <v/>
      </c>
      <c r="E30" s="42" t="str">
        <f>IF(ISERROR(('Analyse des Résultats'!B14*'Aide à la sélection'!E17)/'Aide à la sélection'!E16),"",(('Analyse des Résultats'!B14*'Aide à la sélection'!E17)/'Aide à la sélection'!E16))</f>
        <v/>
      </c>
      <c r="F30" s="42"/>
      <c r="G30" s="42"/>
      <c r="H30" s="42"/>
      <c r="I30" s="42" t="str">
        <f>IF(ISBLANK(Inventaire!L12),"",IF(Inventaire!L12="Rien à signaler",'Aide à la sélection'!I18,-'Aide à la sélection'!I18))</f>
        <v/>
      </c>
      <c r="J30" s="42"/>
      <c r="K30" s="42"/>
    </row>
    <row r="31" spans="1:11">
      <c r="A31" s="45" t="str">
        <f>IF(ISBLANK(Inventaire!A12),"",Inventaire!A12)</f>
        <v/>
      </c>
      <c r="B31" s="42"/>
      <c r="C31" s="42" t="str">
        <f>IF(ISERROR(('Analyse des Résultats'!C15*'Aide à la sélection'!C18)/'Aide à la sélection'!C17),"",(('Analyse des Résultats'!C15*'Aide à la sélection'!C18)/'Aide à la sélection'!C17))</f>
        <v/>
      </c>
      <c r="D31" s="42" t="str">
        <f>IF(ISERROR(('Analyse des Résultats'!D15*'Aide à la sélection'!D18)/'Aide à la sélection'!D17),"",(('Analyse des Résultats'!D15*'Aide à la sélection'!D18)/'Aide à la sélection'!D17))</f>
        <v/>
      </c>
      <c r="E31" s="42" t="str">
        <f>IF(ISERROR(('Analyse des Résultats'!B15*'Aide à la sélection'!E18)/'Aide à la sélection'!E17),"",(('Analyse des Résultats'!B15*'Aide à la sélection'!E18)/'Aide à la sélection'!E17))</f>
        <v/>
      </c>
      <c r="F31" s="42"/>
      <c r="G31" s="42"/>
      <c r="H31" s="42"/>
      <c r="I31" s="42" t="str">
        <f>IF(ISBLANK(Inventaire!L13),"",IF(Inventaire!L13="Rien à signaler",'Aide à la sélection'!I19,-'Aide à la sélection'!I19))</f>
        <v/>
      </c>
      <c r="J31" s="42"/>
      <c r="K31" s="42"/>
    </row>
    <row r="32" spans="1:11">
      <c r="A32" s="45" t="str">
        <f>IF(ISBLANK(Inventaire!A13),"",Inventaire!A13)</f>
        <v/>
      </c>
      <c r="B32" s="42"/>
      <c r="C32" s="42" t="str">
        <f>IF(ISERROR(('Analyse des Résultats'!C16*'Aide à la sélection'!C19)/'Aide à la sélection'!C18),"",(('Analyse des Résultats'!C16*'Aide à la sélection'!C19)/'Aide à la sélection'!C18))</f>
        <v/>
      </c>
      <c r="D32" s="42" t="str">
        <f>IF(ISERROR(('Analyse des Résultats'!D16*'Aide à la sélection'!D19)/'Aide à la sélection'!D18),"",(('Analyse des Résultats'!D16*'Aide à la sélection'!D19)/'Aide à la sélection'!D18))</f>
        <v/>
      </c>
      <c r="E32" s="42" t="str">
        <f>IF(ISERROR(('Analyse des Résultats'!B16*'Aide à la sélection'!E19)/'Aide à la sélection'!E18),"",(('Analyse des Résultats'!B16*'Aide à la sélection'!E19)/'Aide à la sélection'!E18))</f>
        <v/>
      </c>
      <c r="F32" s="42"/>
      <c r="G32" s="42"/>
      <c r="H32" s="42"/>
      <c r="I32" s="42" t="str">
        <f>IF(ISBLANK(Inventaire!L14),"",IF(Inventaire!L14="Rien à signaler",'Aide à la sélection'!I20,-'Aide à la sélection'!I20))</f>
        <v/>
      </c>
      <c r="J32" s="42"/>
      <c r="K32" s="42"/>
    </row>
    <row r="33" spans="1:11">
      <c r="A33" s="45" t="str">
        <f>IF(ISBLANK(Inventaire!A14),"",Inventaire!A14)</f>
        <v/>
      </c>
      <c r="B33" s="42"/>
      <c r="C33" s="42" t="str">
        <f>IF(ISERROR(('Analyse des Résultats'!C17*'Aide à la sélection'!C20)/'Aide à la sélection'!C19),"",(('Analyse des Résultats'!C17*'Aide à la sélection'!C20)/'Aide à la sélection'!C19))</f>
        <v/>
      </c>
      <c r="D33" s="42" t="str">
        <f>IF(ISERROR(('Analyse des Résultats'!D17*'Aide à la sélection'!D20)/'Aide à la sélection'!D19),"",(('Analyse des Résultats'!D17*'Aide à la sélection'!D20)/'Aide à la sélection'!D19))</f>
        <v/>
      </c>
      <c r="E33" s="42" t="str">
        <f>IF(ISERROR(('Analyse des Résultats'!B17*'Aide à la sélection'!E20)/'Aide à la sélection'!E19),"",(('Analyse des Résultats'!B17*'Aide à la sélection'!E20)/'Aide à la sélection'!E19))</f>
        <v/>
      </c>
      <c r="F33" s="42"/>
      <c r="G33" s="42"/>
      <c r="H33" s="42"/>
      <c r="I33" s="42" t="str">
        <f>IF(ISBLANK(Inventaire!L15),"",IF(Inventaire!L15="Rien à signaler",'Aide à la sélection'!I21,-'Aide à la sélection'!I21))</f>
        <v/>
      </c>
      <c r="J33" s="42"/>
      <c r="K33" s="42"/>
    </row>
    <row r="34" spans="1:11">
      <c r="A34" s="45" t="str">
        <f>IF(ISBLANK(Inventaire!A15),"",Inventaire!A15)</f>
        <v/>
      </c>
      <c r="B34" s="42"/>
      <c r="C34" s="42" t="str">
        <f>IF(ISERROR(('Analyse des Résultats'!C18*'Aide à la sélection'!C21)/'Aide à la sélection'!C20),"",(('Analyse des Résultats'!C18*'Aide à la sélection'!C21)/'Aide à la sélection'!C20))</f>
        <v/>
      </c>
      <c r="D34" s="42" t="str">
        <f>IF(ISERROR(('Analyse des Résultats'!D18*'Aide à la sélection'!D21)/'Aide à la sélection'!D20),"",(('Analyse des Résultats'!D18*'Aide à la sélection'!D21)/'Aide à la sélection'!D20))</f>
        <v/>
      </c>
      <c r="E34" s="42" t="str">
        <f>IF(ISERROR(('Analyse des Résultats'!B18*'Aide à la sélection'!E21)/'Aide à la sélection'!E20),"",(('Analyse des Résultats'!B18*'Aide à la sélection'!E21)/'Aide à la sélection'!E20))</f>
        <v/>
      </c>
      <c r="F34" s="42"/>
      <c r="G34" s="42"/>
      <c r="H34" s="42"/>
      <c r="I34" s="42" t="e">
        <f>IF(ISBLANK(Inventaire!#REF!),"",IF(Inventaire!#REF!="Rien à signaler",'Aide à la sélection'!I22,-'Aide à la sélection'!I22))</f>
        <v>#REF!</v>
      </c>
      <c r="J34" s="42"/>
      <c r="K34" s="42"/>
    </row>
    <row r="35" spans="1:11">
      <c r="A35" s="45" t="e">
        <f>IF(ISBLANK(Inventaire!#REF!),"",Inventaire!#REF!)</f>
        <v>#REF!</v>
      </c>
      <c r="B35" s="42"/>
      <c r="C35" s="42" t="str">
        <f>IF(ISERROR(('Analyse des Résultats'!C19*'Aide à la sélection'!C22)/'Aide à la sélection'!C21),"",(('Analyse des Résultats'!C19*'Aide à la sélection'!C22)/'Aide à la sélection'!C21))</f>
        <v/>
      </c>
      <c r="D35" s="42" t="str">
        <f>IF(ISERROR(('Analyse des Résultats'!D19*'Aide à la sélection'!D22)/'Aide à la sélection'!D21),"",(('Analyse des Résultats'!D19*'Aide à la sélection'!D22)/'Aide à la sélection'!D21))</f>
        <v/>
      </c>
      <c r="E35" s="42" t="str">
        <f>IF(ISERROR(('Analyse des Résultats'!B19*'Aide à la sélection'!E22)/'Aide à la sélection'!E21),"",(('Analyse des Résultats'!B19*'Aide à la sélection'!E22)/'Aide à la sélection'!E21))</f>
        <v/>
      </c>
      <c r="F35" s="42"/>
      <c r="G35" s="42"/>
      <c r="H35" s="42"/>
      <c r="I35" s="42" t="e">
        <f>IF(ISBLANK(Inventaire!L16),"",IF(Inventaire!L16="Rien à signaler",'Aide à la sélection'!I23,-'Aide à la sélection'!I23))</f>
        <v>#REF!</v>
      </c>
      <c r="J35" s="42"/>
      <c r="K35" s="42"/>
    </row>
    <row r="36" spans="1:11">
      <c r="A36" s="45" t="str">
        <f>IF(ISBLANK(Inventaire!A16),"",Inventaire!A16)</f>
        <v/>
      </c>
      <c r="B36" s="42"/>
      <c r="C36" s="42" t="str">
        <f>IF(ISERROR(('Analyse des Résultats'!C20*'Aide à la sélection'!C23)/'Aide à la sélection'!C22),"",(('Analyse des Résultats'!C20*'Aide à la sélection'!C23)/'Aide à la sélection'!C22))</f>
        <v/>
      </c>
      <c r="D36" s="42" t="str">
        <f>IF(ISERROR(('Analyse des Résultats'!D20*'Aide à la sélection'!D23)/'Aide à la sélection'!D22),"",(('Analyse des Résultats'!D20*'Aide à la sélection'!D23)/'Aide à la sélection'!D22))</f>
        <v/>
      </c>
      <c r="E36" s="42" t="str">
        <f>IF(ISERROR(('Analyse des Résultats'!B20*'Aide à la sélection'!E23)/'Aide à la sélection'!E22),"",(('Analyse des Résultats'!B20*'Aide à la sélection'!E23)/'Aide à la sélection'!E22))</f>
        <v/>
      </c>
      <c r="F36" s="42"/>
      <c r="G36" s="42"/>
      <c r="H36" s="42"/>
      <c r="I36" s="42" t="str">
        <f>IF(ISBLANK(Inventaire!L17),"",IF(Inventaire!L17="Rien à signaler",'Aide à la sélection'!I24,-'Aide à la sélection'!I24))</f>
        <v/>
      </c>
      <c r="J36" s="42"/>
      <c r="K36" s="42"/>
    </row>
    <row r="37" spans="1:11">
      <c r="A37" s="45" t="str">
        <f>IF(ISBLANK(Inventaire!A17),"",Inventaire!A17)</f>
        <v/>
      </c>
      <c r="B37" s="42"/>
      <c r="C37" s="42" t="str">
        <f>IF(ISERROR(('Analyse des Résultats'!C21*'Aide à la sélection'!C24)/'Aide à la sélection'!C23),"",(('Analyse des Résultats'!C21*'Aide à la sélection'!C24)/'Aide à la sélection'!C23))</f>
        <v/>
      </c>
      <c r="D37" s="42" t="str">
        <f>IF(ISERROR(('Analyse des Résultats'!D21*'Aide à la sélection'!D24)/'Aide à la sélection'!D23),"",(('Analyse des Résultats'!D21*'Aide à la sélection'!D24)/'Aide à la sélection'!D23))</f>
        <v/>
      </c>
      <c r="E37" s="42" t="str">
        <f>IF(ISERROR(('Analyse des Résultats'!B21*'Aide à la sélection'!E24)/'Aide à la sélection'!E23),"",(('Analyse des Résultats'!B21*'Aide à la sélection'!E24)/'Aide à la sélection'!E23))</f>
        <v/>
      </c>
      <c r="F37" s="42"/>
      <c r="G37" s="42"/>
      <c r="H37" s="42"/>
      <c r="I37" s="42" t="str">
        <f>IF(ISBLANK(Inventaire!L18),"",IF(Inventaire!L18="Rien à signaler",'Aide à la sélection'!I25,-'Aide à la sélection'!I25))</f>
        <v/>
      </c>
      <c r="J37" s="42"/>
      <c r="K37" s="42"/>
    </row>
    <row r="38" spans="1:11">
      <c r="A38" s="45" t="str">
        <f>IF(ISBLANK(Inventaire!A18),"",Inventaire!A18)</f>
        <v/>
      </c>
      <c r="B38" s="42"/>
      <c r="C38" s="42" t="str">
        <f>IF(ISERROR(('Analyse des Résultats'!C22*'Aide à la sélection'!C25)/'Aide à la sélection'!C24),"",(('Analyse des Résultats'!C22*'Aide à la sélection'!C25)/'Aide à la sélection'!C24))</f>
        <v/>
      </c>
      <c r="D38" s="42" t="str">
        <f>IF(ISERROR(('Analyse des Résultats'!D22*'Aide à la sélection'!D25)/'Aide à la sélection'!D24),"",(('Analyse des Résultats'!D22*'Aide à la sélection'!D25)/'Aide à la sélection'!D24))</f>
        <v/>
      </c>
      <c r="E38" s="42" t="str">
        <f>IF(ISERROR(('Analyse des Résultats'!B22*'Aide à la sélection'!E25)/'Aide à la sélection'!E24),"",(('Analyse des Résultats'!B22*'Aide à la sélection'!E25)/'Aide à la sélection'!E24))</f>
        <v/>
      </c>
      <c r="F38" s="42"/>
      <c r="G38" s="42"/>
      <c r="H38" s="42"/>
      <c r="I38" s="42" t="str">
        <f>IF(ISBLANK(Inventaire!L19),"",IF(Inventaire!L19="Rien à signaler",'Aide à la sélection'!I26,-'Aide à la sélection'!I26))</f>
        <v/>
      </c>
      <c r="J38" s="42"/>
      <c r="K38" s="42"/>
    </row>
    <row r="39" spans="1:11">
      <c r="A39" s="45" t="str">
        <f>IF(ISBLANK(Inventaire!A19),"",Inventaire!A19)</f>
        <v/>
      </c>
      <c r="B39" s="42"/>
      <c r="C39" s="42" t="str">
        <f>IF(ISERROR(('Analyse des Résultats'!C23*'Aide à la sélection'!C26)/'Aide à la sélection'!C25),"",(('Analyse des Résultats'!C23*'Aide à la sélection'!C26)/'Aide à la sélection'!C25))</f>
        <v/>
      </c>
      <c r="D39" s="42" t="str">
        <f>IF(ISERROR(('Analyse des Résultats'!D23*'Aide à la sélection'!D26)/'Aide à la sélection'!D25),"",(('Analyse des Résultats'!D23*'Aide à la sélection'!D26)/'Aide à la sélection'!D25))</f>
        <v/>
      </c>
      <c r="E39" s="42" t="str">
        <f>IF(ISERROR(('Analyse des Résultats'!B23*'Aide à la sélection'!E26)/'Aide à la sélection'!E25),"",(('Analyse des Résultats'!B23*'Aide à la sélection'!E26)/'Aide à la sélection'!E25))</f>
        <v/>
      </c>
      <c r="F39" s="42"/>
      <c r="G39" s="42"/>
      <c r="H39" s="42"/>
      <c r="I39" s="42" t="str">
        <f>IF(ISBLANK(Inventaire!L20),"",IF(Inventaire!L20="Rien à signaler",'Aide à la sélection'!I27,-'Aide à la sélection'!I27))</f>
        <v/>
      </c>
      <c r="J39" s="42"/>
      <c r="K39" s="42"/>
    </row>
    <row r="40" spans="1:11">
      <c r="A40" s="45" t="str">
        <f>IF(ISBLANK(Inventaire!A20),"",Inventaire!A20)</f>
        <v/>
      </c>
      <c r="B40" s="42"/>
      <c r="C40" s="42" t="str">
        <f>IF(ISERROR(('Analyse des Résultats'!C24*'Aide à la sélection'!C27)/'Aide à la sélection'!C26),"",(('Analyse des Résultats'!C24*'Aide à la sélection'!C27)/'Aide à la sélection'!C26))</f>
        <v/>
      </c>
      <c r="D40" s="42" t="str">
        <f>IF(ISERROR(('Analyse des Résultats'!D24*'Aide à la sélection'!D27)/'Aide à la sélection'!D26),"",(('Analyse des Résultats'!D24*'Aide à la sélection'!D27)/'Aide à la sélection'!D26))</f>
        <v/>
      </c>
      <c r="E40" s="42" t="str">
        <f>IF(ISERROR(('Analyse des Résultats'!B24*'Aide à la sélection'!E27)/'Aide à la sélection'!E26),"",(('Analyse des Résultats'!B24*'Aide à la sélection'!E27)/'Aide à la sélection'!E26))</f>
        <v/>
      </c>
      <c r="F40" s="42"/>
      <c r="G40" s="42"/>
      <c r="H40" s="42"/>
      <c r="I40" s="42" t="str">
        <f>IF(ISBLANK(Inventaire!L21),"",IF(Inventaire!L21="Rien à signaler",'Aide à la sélection'!I28,-'Aide à la sélection'!I28))</f>
        <v/>
      </c>
      <c r="J40" s="42"/>
      <c r="K40" s="42"/>
    </row>
    <row r="41" spans="1:11">
      <c r="A41" s="45" t="str">
        <f>IF(ISBLANK(Inventaire!A21),"",Inventaire!A21)</f>
        <v/>
      </c>
      <c r="B41" s="42"/>
      <c r="C41" s="42" t="str">
        <f>IF(ISERROR(('Analyse des Résultats'!C25*'Aide à la sélection'!C28)/'Aide à la sélection'!C27),"",(('Analyse des Résultats'!C25*'Aide à la sélection'!C28)/'Aide à la sélection'!C27))</f>
        <v/>
      </c>
      <c r="D41" s="42" t="str">
        <f>IF(ISERROR(('Analyse des Résultats'!D25*'Aide à la sélection'!D28)/'Aide à la sélection'!D27),"",(('Analyse des Résultats'!D25*'Aide à la sélection'!D28)/'Aide à la sélection'!D27))</f>
        <v/>
      </c>
      <c r="E41" s="42" t="str">
        <f>IF(ISERROR(('Analyse des Résultats'!B25*'Aide à la sélection'!E28)/'Aide à la sélection'!E27),"",(('Analyse des Résultats'!B25*'Aide à la sélection'!E28)/'Aide à la sélection'!E27))</f>
        <v/>
      </c>
      <c r="F41" s="42"/>
      <c r="G41" s="42"/>
      <c r="H41" s="42"/>
      <c r="I41" s="42" t="str">
        <f>IF(ISBLANK(Inventaire!L22),"",IF(Inventaire!L22="Rien à signaler",'Aide à la sélection'!I29,-'Aide à la sélection'!I29))</f>
        <v/>
      </c>
      <c r="J41" s="42"/>
      <c r="K41" s="42"/>
    </row>
    <row r="42" spans="1:11">
      <c r="A42" s="45" t="str">
        <f>IF(ISBLANK(Inventaire!A22),"",Inventaire!A22)</f>
        <v/>
      </c>
      <c r="B42" s="42"/>
      <c r="C42" s="42" t="str">
        <f>IF(ISERROR(('Analyse des Résultats'!C26*'Aide à la sélection'!C29)/'Aide à la sélection'!C28),"",(('Analyse des Résultats'!C26*'Aide à la sélection'!C29)/'Aide à la sélection'!C28))</f>
        <v/>
      </c>
      <c r="D42" s="42" t="str">
        <f>IF(ISERROR(('Analyse des Résultats'!D26*'Aide à la sélection'!D29)/'Aide à la sélection'!D28),"",(('Analyse des Résultats'!D26*'Aide à la sélection'!D29)/'Aide à la sélection'!D28))</f>
        <v/>
      </c>
      <c r="E42" s="42" t="str">
        <f>IF(ISERROR(('Analyse des Résultats'!B26*'Aide à la sélection'!E29)/'Aide à la sélection'!E28),"",(('Analyse des Résultats'!B26*'Aide à la sélection'!E29)/'Aide à la sélection'!E28))</f>
        <v/>
      </c>
      <c r="F42" s="42"/>
      <c r="G42" s="42"/>
      <c r="H42" s="42"/>
      <c r="I42" s="42" t="str">
        <f>IF(ISBLANK(Inventaire!L23),"",IF(Inventaire!L23="Rien à signaler",'Aide à la sélection'!I30,-'Aide à la sélection'!I30))</f>
        <v/>
      </c>
      <c r="J42" s="42"/>
      <c r="K42" s="42"/>
    </row>
    <row r="43" spans="1:11">
      <c r="A43" s="45" t="str">
        <f>IF(ISBLANK(Inventaire!A23),"",Inventaire!A23)</f>
        <v/>
      </c>
      <c r="B43" s="42"/>
      <c r="C43" s="42" t="str">
        <f>IF(ISERROR(('Analyse des Résultats'!C27*'Aide à la sélection'!C30)/'Aide à la sélection'!C29),"",(('Analyse des Résultats'!C27*'Aide à la sélection'!C30)/'Aide à la sélection'!C29))</f>
        <v/>
      </c>
      <c r="D43" s="42" t="str">
        <f>IF(ISERROR(('Analyse des Résultats'!D27*'Aide à la sélection'!D30)/'Aide à la sélection'!D29),"",(('Analyse des Résultats'!D27*'Aide à la sélection'!D30)/'Aide à la sélection'!D29))</f>
        <v/>
      </c>
      <c r="E43" s="42" t="str">
        <f>IF(ISERROR(('Analyse des Résultats'!B27*'Aide à la sélection'!E30)/'Aide à la sélection'!E29),"",(('Analyse des Résultats'!B27*'Aide à la sélection'!E30)/'Aide à la sélection'!E29))</f>
        <v/>
      </c>
      <c r="F43" s="42"/>
      <c r="G43" s="42"/>
      <c r="H43" s="42"/>
      <c r="I43" s="42" t="str">
        <f>IF(ISBLANK(Inventaire!L24),"",IF(Inventaire!L24="Rien à signaler",'Aide à la sélection'!I31,-'Aide à la sélection'!I31))</f>
        <v/>
      </c>
      <c r="J43" s="42"/>
      <c r="K43" s="42"/>
    </row>
    <row r="44" spans="1:11">
      <c r="A44" s="45" t="str">
        <f>IF(ISBLANK(Inventaire!A24),"",Inventaire!A24)</f>
        <v/>
      </c>
      <c r="B44" s="42"/>
      <c r="C44" s="42" t="str">
        <f>IF(ISERROR(('Analyse des Résultats'!C28*'Aide à la sélection'!C31)/'Aide à la sélection'!C30),"",(('Analyse des Résultats'!C28*'Aide à la sélection'!C31)/'Aide à la sélection'!C30))</f>
        <v/>
      </c>
      <c r="D44" s="42" t="str">
        <f>IF(ISERROR(('Analyse des Résultats'!D28*'Aide à la sélection'!D31)/'Aide à la sélection'!D30),"",(('Analyse des Résultats'!D28*'Aide à la sélection'!D31)/'Aide à la sélection'!D30))</f>
        <v/>
      </c>
      <c r="E44" s="42" t="str">
        <f>IF(ISERROR(('Analyse des Résultats'!B28*'Aide à la sélection'!E31)/'Aide à la sélection'!E30),"",(('Analyse des Résultats'!B28*'Aide à la sélection'!E31)/'Aide à la sélection'!E30))</f>
        <v/>
      </c>
      <c r="F44" s="42"/>
      <c r="G44" s="42"/>
      <c r="H44" s="42"/>
      <c r="I44" s="42" t="str">
        <f>IF(ISBLANK(Inventaire!L25),"",IF(Inventaire!L25="Rien à signaler",'Aide à la sélection'!I32,-'Aide à la sélection'!I32))</f>
        <v/>
      </c>
      <c r="J44" s="42"/>
      <c r="K44" s="42"/>
    </row>
    <row r="45" spans="1:11">
      <c r="A45" s="45" t="str">
        <f>IF(ISBLANK(Inventaire!A25),"",Inventaire!A25)</f>
        <v/>
      </c>
      <c r="B45" s="42"/>
      <c r="C45" s="42" t="str">
        <f>IF(ISERROR(('Analyse des Résultats'!C29*'Aide à la sélection'!C32)/'Aide à la sélection'!C31),"",(('Analyse des Résultats'!C29*'Aide à la sélection'!C32)/'Aide à la sélection'!C31))</f>
        <v/>
      </c>
      <c r="D45" s="42" t="str">
        <f>IF(ISERROR(('Analyse des Résultats'!D29*'Aide à la sélection'!D32)/'Aide à la sélection'!D31),"",(('Analyse des Résultats'!D29*'Aide à la sélection'!D32)/'Aide à la sélection'!D31))</f>
        <v/>
      </c>
      <c r="E45" s="42" t="str">
        <f>IF(ISERROR(('Analyse des Résultats'!B29*'Aide à la sélection'!E32)/'Aide à la sélection'!E31),"",(('Analyse des Résultats'!B29*'Aide à la sélection'!E32)/'Aide à la sélection'!E31))</f>
        <v/>
      </c>
      <c r="F45" s="42"/>
      <c r="G45" s="42"/>
      <c r="H45" s="42"/>
      <c r="I45" s="42" t="str">
        <f>IF(ISBLANK(Inventaire!L26),"",IF(Inventaire!L26="Rien à signaler",'Aide à la sélection'!I33,-'Aide à la sélection'!I33))</f>
        <v/>
      </c>
      <c r="J45" s="42"/>
      <c r="K45" s="42"/>
    </row>
    <row r="46" spans="1:11">
      <c r="A46" s="45" t="str">
        <f>IF(ISBLANK(Inventaire!A26),"",Inventaire!A26)</f>
        <v/>
      </c>
      <c r="B46" s="42"/>
      <c r="C46" s="42" t="str">
        <f>IF(ISERROR(('Analyse des Résultats'!C30*'Aide à la sélection'!C33)/'Aide à la sélection'!C32),"",(('Analyse des Résultats'!C30*'Aide à la sélection'!C33)/'Aide à la sélection'!C32))</f>
        <v/>
      </c>
      <c r="D46" s="42" t="str">
        <f>IF(ISERROR(('Analyse des Résultats'!D30*'Aide à la sélection'!D33)/'Aide à la sélection'!D32),"",(('Analyse des Résultats'!D30*'Aide à la sélection'!D33)/'Aide à la sélection'!D32))</f>
        <v/>
      </c>
      <c r="E46" s="42" t="str">
        <f>IF(ISERROR(('Analyse des Résultats'!B30*'Aide à la sélection'!E33)/'Aide à la sélection'!E32),"",(('Analyse des Résultats'!B30*'Aide à la sélection'!E33)/'Aide à la sélection'!E32))</f>
        <v/>
      </c>
      <c r="F46" s="42"/>
      <c r="G46" s="42"/>
      <c r="H46" s="42"/>
      <c r="I46" s="42" t="str">
        <f>IF(ISBLANK(Inventaire!L27),"",IF(Inventaire!L27="Rien à signaler",'Aide à la sélection'!I34,-'Aide à la sélection'!I34))</f>
        <v/>
      </c>
      <c r="J46" s="42"/>
      <c r="K46" s="42"/>
    </row>
    <row r="47" spans="1:11">
      <c r="A47" s="45" t="str">
        <f>IF(ISBLANK(Inventaire!A27),"",Inventaire!A27)</f>
        <v/>
      </c>
      <c r="B47" s="42"/>
      <c r="C47" s="42" t="str">
        <f>IF(ISERROR(('Analyse des Résultats'!C31*'Aide à la sélection'!C34)/'Aide à la sélection'!C33),"",(('Analyse des Résultats'!C31*'Aide à la sélection'!C34)/'Aide à la sélection'!C33))</f>
        <v/>
      </c>
      <c r="D47" s="42" t="str">
        <f>IF(ISERROR(('Analyse des Résultats'!D31*'Aide à la sélection'!D34)/'Aide à la sélection'!D33),"",(('Analyse des Résultats'!D31*'Aide à la sélection'!D34)/'Aide à la sélection'!D33))</f>
        <v/>
      </c>
      <c r="E47" s="42" t="str">
        <f>IF(ISERROR(('Analyse des Résultats'!B31*'Aide à la sélection'!E34)/'Aide à la sélection'!E33),"",(('Analyse des Résultats'!B31*'Aide à la sélection'!E34)/'Aide à la sélection'!E33))</f>
        <v/>
      </c>
      <c r="F47" s="42"/>
      <c r="G47" s="42"/>
      <c r="H47" s="42"/>
      <c r="I47" s="42" t="str">
        <f>IF(ISBLANK(Inventaire!L28),"",IF(Inventaire!L28="Rien à signaler",'Aide à la sélection'!I35,-'Aide à la sélection'!I35))</f>
        <v/>
      </c>
      <c r="J47" s="42"/>
      <c r="K47" s="42"/>
    </row>
    <row r="48" spans="1:11">
      <c r="A48" s="45" t="str">
        <f>IF(ISBLANK(Inventaire!A28),"",Inventaire!A28)</f>
        <v/>
      </c>
      <c r="B48" s="42"/>
      <c r="C48" s="42" t="str">
        <f>IF(ISERROR(('Analyse des Résultats'!C32*'Aide à la sélection'!C35)/'Aide à la sélection'!C34),"",(('Analyse des Résultats'!C32*'Aide à la sélection'!C35)/'Aide à la sélection'!C34))</f>
        <v/>
      </c>
      <c r="D48" s="42" t="str">
        <f>IF(ISERROR(('Analyse des Résultats'!D32*'Aide à la sélection'!D35)/'Aide à la sélection'!D34),"",(('Analyse des Résultats'!D32*'Aide à la sélection'!D35)/'Aide à la sélection'!D34))</f>
        <v/>
      </c>
      <c r="E48" s="42" t="str">
        <f>IF(ISERROR(('Analyse des Résultats'!B32*'Aide à la sélection'!E35)/'Aide à la sélection'!E34),"",(('Analyse des Résultats'!B32*'Aide à la sélection'!E35)/'Aide à la sélection'!E34))</f>
        <v/>
      </c>
      <c r="F48" s="42"/>
      <c r="G48" s="42"/>
      <c r="H48" s="42"/>
      <c r="I48" s="42" t="str">
        <f>IF(ISBLANK(Inventaire!L29),"",IF(Inventaire!L29="Rien à signaler",'Aide à la sélection'!I36,-'Aide à la sélection'!I36))</f>
        <v/>
      </c>
      <c r="J48" s="42"/>
      <c r="K48" s="42"/>
    </row>
    <row r="49" spans="1:11">
      <c r="A49" s="45" t="str">
        <f>IF(ISBLANK(Inventaire!A29),"",Inventaire!A29)</f>
        <v/>
      </c>
      <c r="B49" s="42"/>
      <c r="C49" s="42" t="str">
        <f>IF(ISERROR(('Analyse des Résultats'!C33*'Aide à la sélection'!C36)/'Aide à la sélection'!C35),"",(('Analyse des Résultats'!C33*'Aide à la sélection'!C36)/'Aide à la sélection'!C35))</f>
        <v/>
      </c>
      <c r="D49" s="42" t="str">
        <f>IF(ISERROR(('Analyse des Résultats'!D33*'Aide à la sélection'!D36)/'Aide à la sélection'!D35),"",(('Analyse des Résultats'!D33*'Aide à la sélection'!D36)/'Aide à la sélection'!D35))</f>
        <v/>
      </c>
      <c r="E49" s="42" t="str">
        <f>IF(ISERROR(('Analyse des Résultats'!B33*'Aide à la sélection'!E36)/'Aide à la sélection'!E35),"",(('Analyse des Résultats'!B33*'Aide à la sélection'!E36)/'Aide à la sélection'!E35))</f>
        <v/>
      </c>
      <c r="F49" s="42"/>
      <c r="G49" s="42"/>
      <c r="H49" s="42"/>
      <c r="I49" s="42" t="str">
        <f>IF(ISBLANK(Inventaire!L30),"",IF(Inventaire!L30="Rien à signaler",'Aide à la sélection'!I37,-'Aide à la sélection'!I37))</f>
        <v/>
      </c>
      <c r="J49" s="42"/>
      <c r="K49" s="42"/>
    </row>
    <row r="50" spans="1:11">
      <c r="A50" s="45" t="str">
        <f>IF(ISBLANK(Inventaire!A30),"",Inventaire!A30)</f>
        <v/>
      </c>
      <c r="B50" s="42"/>
      <c r="C50" s="42" t="str">
        <f>IF(ISERROR(('Analyse des Résultats'!C34*'Aide à la sélection'!C37)/'Aide à la sélection'!C36),"",(('Analyse des Résultats'!C34*'Aide à la sélection'!C37)/'Aide à la sélection'!C36))</f>
        <v/>
      </c>
      <c r="D50" s="42" t="str">
        <f>IF(ISERROR(('Analyse des Résultats'!D34*'Aide à la sélection'!D37)/'Aide à la sélection'!D36),"",(('Analyse des Résultats'!D34*'Aide à la sélection'!D37)/'Aide à la sélection'!D36))</f>
        <v/>
      </c>
      <c r="E50" s="42" t="str">
        <f>IF(ISERROR(('Analyse des Résultats'!B34*'Aide à la sélection'!E37)/'Aide à la sélection'!E36),"",(('Analyse des Résultats'!B34*'Aide à la sélection'!E37)/'Aide à la sélection'!E36))</f>
        <v/>
      </c>
      <c r="F50" s="42"/>
      <c r="G50" s="42"/>
      <c r="H50" s="42"/>
      <c r="I50" s="42" t="str">
        <f>IF(ISBLANK(Inventaire!L31),"",IF(Inventaire!L31="Rien à signaler",'Aide à la sélection'!I38,-'Aide à la sélection'!I38))</f>
        <v/>
      </c>
      <c r="J50" s="42"/>
      <c r="K50" s="42"/>
    </row>
  </sheetData>
  <mergeCells count="2">
    <mergeCell ref="B1:K1"/>
    <mergeCell ref="B16:K16"/>
  </mergeCells>
  <pageMargins left="0.7" right="0.7" top="0.75" bottom="0.75" header="0.3" footer="0.3"/>
  <pageSetup paperSize="9" orientation="portrait" verticalDpi="0" r:id="rId1"/>
  <tableParts count="3">
    <tablePart r:id="rId2"/>
    <tablePart r:id="rId3"/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H9"/>
  <sheetViews>
    <sheetView workbookViewId="0">
      <selection activeCell="E16" sqref="E16"/>
    </sheetView>
  </sheetViews>
  <sheetFormatPr baseColWidth="10" defaultRowHeight="15"/>
  <cols>
    <col min="2" max="2" width="18.7109375" bestFit="1" customWidth="1"/>
    <col min="3" max="3" width="33.85546875" bestFit="1" customWidth="1"/>
    <col min="4" max="5" width="13.85546875" bestFit="1" customWidth="1"/>
  </cols>
  <sheetData>
    <row r="1" spans="1:8">
      <c r="A1" t="s">
        <v>5</v>
      </c>
      <c r="G1">
        <v>0</v>
      </c>
    </row>
    <row r="2" spans="1:8">
      <c r="A2" t="s">
        <v>22</v>
      </c>
      <c r="B2" t="s">
        <v>26</v>
      </c>
      <c r="C2" t="s">
        <v>33</v>
      </c>
      <c r="D2" t="s">
        <v>35</v>
      </c>
      <c r="E2" t="s">
        <v>35</v>
      </c>
      <c r="F2" t="s">
        <v>92</v>
      </c>
      <c r="G2">
        <v>1</v>
      </c>
      <c r="H2" t="s">
        <v>93</v>
      </c>
    </row>
    <row r="3" spans="1:8">
      <c r="A3" t="s">
        <v>23</v>
      </c>
      <c r="B3" t="s">
        <v>27</v>
      </c>
      <c r="C3" t="s">
        <v>34</v>
      </c>
      <c r="D3" t="s">
        <v>36</v>
      </c>
      <c r="E3" t="s">
        <v>36</v>
      </c>
      <c r="F3" t="s">
        <v>94</v>
      </c>
      <c r="G3">
        <v>2</v>
      </c>
      <c r="H3" t="s">
        <v>95</v>
      </c>
    </row>
    <row r="4" spans="1:8">
      <c r="A4" t="s">
        <v>24</v>
      </c>
      <c r="B4" t="s">
        <v>29</v>
      </c>
      <c r="D4" t="s">
        <v>37</v>
      </c>
      <c r="E4" t="s">
        <v>37</v>
      </c>
      <c r="F4" t="s">
        <v>96</v>
      </c>
      <c r="G4">
        <v>3</v>
      </c>
      <c r="H4" t="s">
        <v>97</v>
      </c>
    </row>
    <row r="5" spans="1:8">
      <c r="A5" t="s">
        <v>25</v>
      </c>
      <c r="B5" t="s">
        <v>32</v>
      </c>
      <c r="F5" t="s">
        <v>98</v>
      </c>
      <c r="G5">
        <v>4</v>
      </c>
      <c r="H5" t="s">
        <v>99</v>
      </c>
    </row>
    <row r="6" spans="1:8">
      <c r="B6" t="s">
        <v>28</v>
      </c>
      <c r="F6" t="s">
        <v>100</v>
      </c>
      <c r="G6">
        <v>5</v>
      </c>
      <c r="H6" t="s">
        <v>101</v>
      </c>
    </row>
    <row r="7" spans="1:8">
      <c r="B7" t="s">
        <v>30</v>
      </c>
      <c r="F7" t="s">
        <v>102</v>
      </c>
      <c r="H7" t="s">
        <v>103</v>
      </c>
    </row>
    <row r="8" spans="1:8">
      <c r="B8" t="s">
        <v>31</v>
      </c>
      <c r="H8" t="s">
        <v>104</v>
      </c>
    </row>
    <row r="9" spans="1:8">
      <c r="B9" t="s">
        <v>25</v>
      </c>
      <c r="H9" t="s">
        <v>105</v>
      </c>
    </row>
  </sheetData>
  <sortState ref="B2:B8">
    <sortCondition ref="B2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2"/>
  <dimension ref="A1:C1"/>
  <sheetViews>
    <sheetView workbookViewId="0">
      <selection activeCell="A12" sqref="A12"/>
    </sheetView>
  </sheetViews>
  <sheetFormatPr baseColWidth="10" defaultRowHeight="15"/>
  <cols>
    <col min="1" max="1" width="46.42578125" bestFit="1" customWidth="1"/>
  </cols>
  <sheetData>
    <row r="1" spans="1:3">
      <c r="A1" t="s">
        <v>208</v>
      </c>
      <c r="C1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15</vt:i4>
      </vt:variant>
    </vt:vector>
  </HeadingPairs>
  <TitlesOfParts>
    <vt:vector size="22" baseType="lpstr">
      <vt:lpstr>Fonctions</vt:lpstr>
      <vt:lpstr>Inventaire</vt:lpstr>
      <vt:lpstr>Données techniques</vt:lpstr>
      <vt:lpstr>Analyse des Résultats</vt:lpstr>
      <vt:lpstr>Aide à la sélection</vt:lpstr>
      <vt:lpstr>Feuil1</vt:lpstr>
      <vt:lpstr>Feuil2</vt:lpstr>
      <vt:lpstr>Agneau</vt:lpstr>
      <vt:lpstr>Agneaux</vt:lpstr>
      <vt:lpstr>ar</vt:lpstr>
      <vt:lpstr>Cause</vt:lpstr>
      <vt:lpstr>Comportement</vt:lpstr>
      <vt:lpstr>Conformation</vt:lpstr>
      <vt:lpstr>Couleur</vt:lpstr>
      <vt:lpstr>dt</vt:lpstr>
      <vt:lpstr>dte</vt:lpstr>
      <vt:lpstr>dtech</vt:lpstr>
      <vt:lpstr>inv</vt:lpstr>
      <vt:lpstr>Inventaire!Inventaire</vt:lpstr>
      <vt:lpstr>Mois</vt:lpstr>
      <vt:lpstr>Origine</vt:lpstr>
      <vt:lpstr>Test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lesniarek</dc:creator>
  <cp:lastModifiedBy>707865</cp:lastModifiedBy>
  <dcterms:created xsi:type="dcterms:W3CDTF">2015-02-06T08:27:57Z</dcterms:created>
  <dcterms:modified xsi:type="dcterms:W3CDTF">2015-03-12T14:16:12Z</dcterms:modified>
</cp:coreProperties>
</file>