
<file path=[Content_Types].xml><?xml version="1.0" encoding="utf-8"?>
<Types xmlns="http://schemas.openxmlformats.org/package/2006/content-types">
  <Override PartName="/xl/tables/table4.xml" ContentType="application/vnd.openxmlformats-officedocument.spreadsheetml.table+xml"/>
  <Override PartName="/xl/worksheets/sheet9.xml" ContentType="application/vnd.openxmlformats-officedocument.spreadsheetml.worksheet+xml"/>
  <Override PartName="/xl/worksheets/sheet1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tables/table2.xml" ContentType="application/vnd.openxmlformats-officedocument.spreadsheetml.table+xml"/>
  <Override PartName="/xl/drawings/drawing6.xml" ContentType="application/vnd.openxmlformats-officedocument.drawing+xml"/>
  <Override PartName="/xl/drawings/drawing8.xml" ContentType="application/vnd.openxmlformats-officedocument.drawing+xml"/>
  <Override PartName="/xl/tables/table14.xml" ContentType="application/vnd.openxmlformats-officedocument.spreadsheetml.table+xml"/>
  <Override PartName="/customXml/itemProps1.xml" ContentType="application/vnd.openxmlformats-officedocument.customXmlProperti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tables/table11.xml" ContentType="application/vnd.openxmlformats-officedocument.spreadsheetml.table+xml"/>
  <Override PartName="/xl/tables/table12.xml" ContentType="application/vnd.openxmlformats-officedocument.spreadsheetml.table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xl/drawings/drawing2.xml" ContentType="application/vnd.openxmlformats-officedocument.drawing+xml"/>
  <Override PartName="/xl/charts/chart1.xml" ContentType="application/vnd.openxmlformats-officedocument.drawingml.chart+xml"/>
  <Override PartName="/xl/drawings/drawing3.xml" ContentType="application/vnd.openxmlformats-officedocument.drawing+xml"/>
  <Override PartName="/xl/tables/table10.xml" ContentType="application/vnd.openxmlformats-officedocument.spreadsheetml.table+xml"/>
  <Override PartName="/xl/charts/style1.xml" ContentType="application/vnd.ms-office.chartstyle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drawings/drawing13.xml" ContentType="application/vnd.openxmlformats-officedocument.drawing+xml"/>
  <Override PartName="/xl/drawings/drawing14.xml" ContentType="application/vnd.openxmlformats-officedocument.drawing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tables/table9.xml" ContentType="application/vnd.openxmlformats-officedocument.spreadsheetml.table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tables/table7.xml" ContentType="application/vnd.openxmlformats-officedocument.spreadsheetml.table+xml"/>
  <Override PartName="/xl/tables/table8.xml" ContentType="application/vnd.openxmlformats-officedocument.spreadsheetml.table+xml"/>
  <Override PartName="/xl/drawings/drawing10.xml" ContentType="application/vnd.openxmlformats-officedocument.drawing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charts/colors1.xml" ContentType="application/vnd.ms-office.chartcolorstyle+xml"/>
  <Override PartName="/docProps/core.xml" ContentType="application/vnd.openxmlformats-package.core-properties+xml"/>
  <Default Extension="bin" ContentType="application/vnd.openxmlformats-officedocument.spreadsheetml.printerSettings"/>
  <Override PartName="/xl/tables/table3.xml" ContentType="application/vnd.openxmlformats-officedocument.spreadsheetml.table+xml"/>
  <Override PartName="/xl/drawings/drawing9.xml" ContentType="application/vnd.openxmlformats-officedocument.drawing+xml"/>
  <Override PartName="/xl/tables/table15.xml" ContentType="application/vnd.openxmlformats-officedocument.spreadsheetml.table+xml"/>
  <Override PartName="/xl/worksheets/sheet14.xml" ContentType="application/vnd.openxmlformats-officedocument.spreadsheetml.worksheet+xml"/>
  <Override PartName="/xl/tables/table1.xml" ContentType="application/vnd.openxmlformats-officedocument.spreadsheetml.table+xml"/>
  <Override PartName="/xl/drawings/drawing7.xml" ContentType="application/vnd.openxmlformats-officedocument.drawing+xml"/>
  <Override PartName="/xl/tables/table13.xml" ContentType="application/vnd.openxmlformats-officedocument.spreadsheetml.table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 codeName="{B7FE6334-C1A2-E50D-BD3D-5F4D41BBC2E3}"/>
  <workbookPr filterPrivacy="1" codeName="ThisWorkbook" hidePivotFieldList="1"/>
  <bookViews>
    <workbookView xWindow="0" yWindow="0" windowWidth="18936" windowHeight="10008" tabRatio="784" activeTab="2"/>
  </bookViews>
  <sheets>
    <sheet name="conseils" sheetId="16" r:id="rId1"/>
    <sheet name="résumé" sheetId="2" r:id="rId2"/>
    <sheet name="jan" sheetId="3" r:id="rId3"/>
    <sheet name="fév" sheetId="21" r:id="rId4"/>
    <sheet name="mars" sheetId="23" r:id="rId5"/>
    <sheet name="avril" sheetId="24" r:id="rId6"/>
    <sheet name="mai" sheetId="25" r:id="rId7"/>
    <sheet name="juin" sheetId="32" r:id="rId8"/>
    <sheet name="juillet" sheetId="31" r:id="rId9"/>
    <sheet name="août" sheetId="30" r:id="rId10"/>
    <sheet name="sep" sheetId="29" r:id="rId11"/>
    <sheet name="oct" sheetId="28" r:id="rId12"/>
    <sheet name="nov" sheetId="27" r:id="rId13"/>
    <sheet name="déc" sheetId="26" r:id="rId14"/>
  </sheets>
  <definedNames>
    <definedName name="_xlnm._FilterDatabase" localSheetId="9" hidden="1">août!$K$14:$L$14</definedName>
    <definedName name="_xlnm._FilterDatabase" localSheetId="5" hidden="1">avril!$K$14:$L$14</definedName>
    <definedName name="_xlnm._FilterDatabase" localSheetId="13" hidden="1">déc!$K$14:$L$14</definedName>
    <definedName name="_xlnm._FilterDatabase" localSheetId="3" hidden="1">fév!$K$14:$L$14</definedName>
    <definedName name="_xlnm._FilterDatabase" localSheetId="2" hidden="1">jan!$K$14:$L$14</definedName>
    <definedName name="_xlnm._FilterDatabase" localSheetId="8" hidden="1">juillet!$K$14:$L$14</definedName>
    <definedName name="_xlnm._FilterDatabase" localSheetId="7" hidden="1">juin!$K$14:$L$14</definedName>
    <definedName name="_xlnm._FilterDatabase" localSheetId="6" hidden="1">mai!$K$14:$L$14</definedName>
    <definedName name="_xlnm._FilterDatabase" localSheetId="4" hidden="1">mars!$K$14:$L$14</definedName>
    <definedName name="_xlnm._FilterDatabase" localSheetId="12" hidden="1">nov!$K$14:$L$14</definedName>
    <definedName name="_xlnm._FilterDatabase" localSheetId="11" hidden="1">oct!$K$14:$L$14</definedName>
    <definedName name="_xlnm._FilterDatabase" localSheetId="10" hidden="1">sep!$K$14:$L$14</definedName>
    <definedName name="CatégoriesDépenses" localSheetId="9">RésuméDépenses[Mois]</definedName>
    <definedName name="CatégoriesDépenses" localSheetId="5">RésuméDépenses[Mois]</definedName>
    <definedName name="CatégoriesDépenses" localSheetId="13">RésuméDépenses[Mois]</definedName>
    <definedName name="CatégoriesDépenses" localSheetId="3">RésuméDépenses[Mois]</definedName>
    <definedName name="CatégoriesDépenses" localSheetId="8">RésuméDépenses[Mois]</definedName>
    <definedName name="CatégoriesDépenses" localSheetId="7">RésuméDépenses[Mois]</definedName>
    <definedName name="CatégoriesDépenses" localSheetId="6">RésuméDépenses[Mois]</definedName>
    <definedName name="CatégoriesDépenses" localSheetId="4">RésuméDépenses[Mois]</definedName>
    <definedName name="CatégoriesDépenses" localSheetId="12">RésuméDépenses[Mois]</definedName>
    <definedName name="CatégoriesDépenses" localSheetId="11">RésuméDépenses[Mois]</definedName>
    <definedName name="CatégoriesDépenses" localSheetId="10">RésuméDépenses[Mois]</definedName>
    <definedName name="CatégoriesDépenses">RésuméDépenses[Mois]</definedName>
  </definedNames>
  <calcPr calcId="125725"/>
</workbook>
</file>

<file path=xl/calcChain.xml><?xml version="1.0" encoding="utf-8"?>
<calcChain xmlns="http://schemas.openxmlformats.org/spreadsheetml/2006/main">
  <c r="E32" i="26"/>
  <c r="E32" i="27"/>
  <c r="E32" i="28"/>
  <c r="E32" i="29"/>
  <c r="E32" i="30"/>
  <c r="E32" i="31"/>
  <c r="E32" i="32"/>
  <c r="E32" i="25"/>
  <c r="E32" i="24"/>
  <c r="E32" i="23"/>
  <c r="E32" i="21"/>
  <c r="C33"/>
  <c r="D33"/>
  <c r="E31"/>
  <c r="O29" i="26"/>
  <c r="K29"/>
  <c r="O15"/>
  <c r="O5"/>
  <c r="K5"/>
  <c r="O29" i="27"/>
  <c r="K29"/>
  <c r="O15"/>
  <c r="O5"/>
  <c r="K5"/>
  <c r="O29" i="28"/>
  <c r="K29"/>
  <c r="O15"/>
  <c r="O5"/>
  <c r="K5"/>
  <c r="O29" i="29"/>
  <c r="K29"/>
  <c r="O15"/>
  <c r="O5"/>
  <c r="K5"/>
  <c r="O29" i="30"/>
  <c r="K29"/>
  <c r="O15"/>
  <c r="O5"/>
  <c r="K5"/>
  <c r="O29" i="31"/>
  <c r="K29"/>
  <c r="O15"/>
  <c r="O5"/>
  <c r="K5"/>
  <c r="O29" i="32"/>
  <c r="K29"/>
  <c r="O15"/>
  <c r="O5"/>
  <c r="K5"/>
  <c r="O29" i="25"/>
  <c r="K29"/>
  <c r="O15"/>
  <c r="O5"/>
  <c r="K5"/>
  <c r="O29" i="24"/>
  <c r="K29"/>
  <c r="O15"/>
  <c r="O5"/>
  <c r="K5"/>
  <c r="O29" i="23"/>
  <c r="K29"/>
  <c r="O15"/>
  <c r="O5"/>
  <c r="K5"/>
  <c r="O29" i="21"/>
  <c r="K29"/>
  <c r="O15"/>
  <c r="O5"/>
  <c r="K5"/>
  <c r="E32" i="3"/>
  <c r="O29"/>
  <c r="O5"/>
  <c r="O15"/>
  <c r="E6" i="21"/>
  <c r="E7"/>
  <c r="E8" s="1"/>
  <c r="E9" s="1"/>
  <c r="E10" s="1"/>
  <c r="E11" s="1"/>
  <c r="E12" s="1"/>
  <c r="E13"/>
  <c r="E14"/>
  <c r="E15"/>
  <c r="E16"/>
  <c r="D33" i="32"/>
  <c r="C33"/>
  <c r="E31"/>
  <c r="E30"/>
  <c r="E29"/>
  <c r="E28"/>
  <c r="E27"/>
  <c r="E26"/>
  <c r="E25"/>
  <c r="E24"/>
  <c r="E23"/>
  <c r="E22"/>
  <c r="E21"/>
  <c r="E20"/>
  <c r="E19"/>
  <c r="E18"/>
  <c r="E17"/>
  <c r="E16"/>
  <c r="E15"/>
  <c r="E14"/>
  <c r="E13"/>
  <c r="E6"/>
  <c r="E7" s="1"/>
  <c r="E8" s="1"/>
  <c r="E9" s="1"/>
  <c r="E10" s="1"/>
  <c r="E11" s="1"/>
  <c r="E12" s="1"/>
  <c r="D33" i="31"/>
  <c r="C33"/>
  <c r="E31"/>
  <c r="E30"/>
  <c r="E29"/>
  <c r="E28"/>
  <c r="E27"/>
  <c r="E26"/>
  <c r="E25"/>
  <c r="E24"/>
  <c r="E23"/>
  <c r="E22"/>
  <c r="E21"/>
  <c r="E20"/>
  <c r="E19"/>
  <c r="E18"/>
  <c r="E17"/>
  <c r="E16"/>
  <c r="E15"/>
  <c r="E14"/>
  <c r="E13"/>
  <c r="E7"/>
  <c r="E8" s="1"/>
  <c r="E9" s="1"/>
  <c r="E10" s="1"/>
  <c r="E11" s="1"/>
  <c r="E12" s="1"/>
  <c r="E6"/>
  <c r="D33" i="30"/>
  <c r="C33"/>
  <c r="E31"/>
  <c r="E30"/>
  <c r="E29"/>
  <c r="E28"/>
  <c r="E27"/>
  <c r="E26"/>
  <c r="E25"/>
  <c r="E24"/>
  <c r="E23"/>
  <c r="E22"/>
  <c r="E21"/>
  <c r="E20"/>
  <c r="E19"/>
  <c r="E18"/>
  <c r="E17"/>
  <c r="E16"/>
  <c r="E15"/>
  <c r="E14"/>
  <c r="E13"/>
  <c r="E7"/>
  <c r="E8" s="1"/>
  <c r="E9" s="1"/>
  <c r="E10" s="1"/>
  <c r="E11" s="1"/>
  <c r="E12" s="1"/>
  <c r="E6"/>
  <c r="D33" i="29"/>
  <c r="C33"/>
  <c r="E31"/>
  <c r="E30"/>
  <c r="E29"/>
  <c r="E28"/>
  <c r="E27"/>
  <c r="E26"/>
  <c r="E25"/>
  <c r="E24"/>
  <c r="E23"/>
  <c r="E22"/>
  <c r="E21"/>
  <c r="E20"/>
  <c r="E19"/>
  <c r="E18"/>
  <c r="E17"/>
  <c r="E16"/>
  <c r="E15"/>
  <c r="E14"/>
  <c r="E13"/>
  <c r="E7"/>
  <c r="E8" s="1"/>
  <c r="E9" s="1"/>
  <c r="E10" s="1"/>
  <c r="E11" s="1"/>
  <c r="E12" s="1"/>
  <c r="E6"/>
  <c r="D33" i="28"/>
  <c r="C33"/>
  <c r="E31"/>
  <c r="E30"/>
  <c r="E29"/>
  <c r="E28"/>
  <c r="E27"/>
  <c r="E26"/>
  <c r="E25"/>
  <c r="E24"/>
  <c r="E23"/>
  <c r="E22"/>
  <c r="E21"/>
  <c r="E20"/>
  <c r="E19"/>
  <c r="E18"/>
  <c r="E17"/>
  <c r="E16"/>
  <c r="E15"/>
  <c r="E14"/>
  <c r="E13"/>
  <c r="E7"/>
  <c r="E8" s="1"/>
  <c r="E9" s="1"/>
  <c r="E10" s="1"/>
  <c r="E11" s="1"/>
  <c r="E12" s="1"/>
  <c r="E6"/>
  <c r="D33" i="27"/>
  <c r="C33"/>
  <c r="E31"/>
  <c r="E30"/>
  <c r="E29"/>
  <c r="E28"/>
  <c r="E27"/>
  <c r="E26"/>
  <c r="E25"/>
  <c r="E24"/>
  <c r="E23"/>
  <c r="E22"/>
  <c r="E21"/>
  <c r="E20"/>
  <c r="E19"/>
  <c r="E18"/>
  <c r="E17"/>
  <c r="E16"/>
  <c r="E15"/>
  <c r="E14"/>
  <c r="E13"/>
  <c r="E7"/>
  <c r="E8" s="1"/>
  <c r="E9" s="1"/>
  <c r="E10" s="1"/>
  <c r="E11" s="1"/>
  <c r="E12" s="1"/>
  <c r="E6"/>
  <c r="D33" i="26"/>
  <c r="C33"/>
  <c r="E31"/>
  <c r="E30"/>
  <c r="E29"/>
  <c r="E28"/>
  <c r="E27"/>
  <c r="E26"/>
  <c r="E25"/>
  <c r="E24"/>
  <c r="E23"/>
  <c r="E22"/>
  <c r="E21"/>
  <c r="E20"/>
  <c r="E19"/>
  <c r="E18"/>
  <c r="E17"/>
  <c r="E16"/>
  <c r="E15"/>
  <c r="E14"/>
  <c r="E13"/>
  <c r="D33" i="25"/>
  <c r="C33"/>
  <c r="E31"/>
  <c r="E30"/>
  <c r="E29"/>
  <c r="E28"/>
  <c r="E27"/>
  <c r="E26"/>
  <c r="E25"/>
  <c r="E24"/>
  <c r="E23"/>
  <c r="E22"/>
  <c r="E21"/>
  <c r="E20"/>
  <c r="E19"/>
  <c r="E18"/>
  <c r="E17"/>
  <c r="E16"/>
  <c r="E15"/>
  <c r="E14"/>
  <c r="E13"/>
  <c r="E7"/>
  <c r="E8" s="1"/>
  <c r="E9" s="1"/>
  <c r="E10" s="1"/>
  <c r="E11" s="1"/>
  <c r="E12" s="1"/>
  <c r="E6"/>
  <c r="D33" i="24"/>
  <c r="C33"/>
  <c r="E31"/>
  <c r="E30"/>
  <c r="E29"/>
  <c r="E28"/>
  <c r="E27"/>
  <c r="E26"/>
  <c r="E25"/>
  <c r="E24"/>
  <c r="E23"/>
  <c r="E22"/>
  <c r="E21"/>
  <c r="E20"/>
  <c r="E19"/>
  <c r="E18"/>
  <c r="E17"/>
  <c r="E16"/>
  <c r="E15"/>
  <c r="E14"/>
  <c r="E13"/>
  <c r="E6"/>
  <c r="E7" s="1"/>
  <c r="E8" s="1"/>
  <c r="E9" s="1"/>
  <c r="E10" s="1"/>
  <c r="E11" s="1"/>
  <c r="E12" s="1"/>
  <c r="D33" i="23"/>
  <c r="C33"/>
  <c r="E31"/>
  <c r="E30"/>
  <c r="E29"/>
  <c r="E28"/>
  <c r="E27"/>
  <c r="E26"/>
  <c r="E25"/>
  <c r="E24"/>
  <c r="E23"/>
  <c r="E22"/>
  <c r="E21"/>
  <c r="E20"/>
  <c r="E19"/>
  <c r="E18"/>
  <c r="E17"/>
  <c r="E16"/>
  <c r="E15"/>
  <c r="E14"/>
  <c r="E13"/>
  <c r="E6"/>
  <c r="E7" s="1"/>
  <c r="E8" s="1"/>
  <c r="E9" s="1"/>
  <c r="E10" s="1"/>
  <c r="E11" s="1"/>
  <c r="E12" s="1"/>
  <c r="E30" i="21"/>
  <c r="E29"/>
  <c r="E28"/>
  <c r="E27"/>
  <c r="E26"/>
  <c r="E25"/>
  <c r="E24"/>
  <c r="E23"/>
  <c r="E22"/>
  <c r="E21"/>
  <c r="E20"/>
  <c r="E19"/>
  <c r="E18"/>
  <c r="E17"/>
  <c r="D33" i="3"/>
  <c r="C33"/>
  <c r="E13"/>
  <c r="E14"/>
  <c r="E15"/>
  <c r="E16"/>
  <c r="E17"/>
  <c r="E18"/>
  <c r="E19"/>
  <c r="E20"/>
  <c r="E21"/>
  <c r="E22"/>
  <c r="E23"/>
  <c r="E24"/>
  <c r="E25"/>
  <c r="E26" s="1"/>
  <c r="E27" s="1"/>
  <c r="E28" s="1"/>
  <c r="E29" s="1"/>
  <c r="E30" s="1"/>
  <c r="E31" s="1"/>
  <c r="E6"/>
  <c r="E7" s="1"/>
  <c r="E8" s="1"/>
  <c r="E9" s="1"/>
  <c r="E10" s="1"/>
  <c r="E11" s="1"/>
  <c r="E12" s="1"/>
  <c r="E33" l="1"/>
  <c r="E5" i="21" s="1"/>
  <c r="E33" s="1"/>
  <c r="C35" i="2"/>
  <c r="C34"/>
  <c r="C33"/>
  <c r="E5" i="23" l="1"/>
  <c r="E33" s="1"/>
  <c r="E5" i="24" s="1"/>
  <c r="E33" s="1"/>
  <c r="E5" i="25" s="1"/>
  <c r="E33" s="1"/>
  <c r="E5" i="32" s="1"/>
  <c r="E33" s="1"/>
  <c r="E5" i="31" s="1"/>
  <c r="E33" s="1"/>
  <c r="E5" i="30" s="1"/>
  <c r="E33" s="1"/>
  <c r="E5" i="29" s="1"/>
  <c r="E33" s="1"/>
  <c r="E5" i="28" s="1"/>
  <c r="E33" s="1"/>
  <c r="E5" i="27" s="1"/>
  <c r="E33" s="1"/>
  <c r="E5" i="26" s="1"/>
  <c r="E33" s="1"/>
  <c r="E6"/>
  <c r="E7" s="1"/>
  <c r="E8" s="1"/>
  <c r="E9" s="1"/>
  <c r="E10" s="1"/>
  <c r="E11" s="1"/>
  <c r="E12" s="1"/>
  <c r="C21" i="2"/>
  <c r="O21" s="1"/>
  <c r="C20" l="1"/>
  <c r="O20" s="1"/>
</calcChain>
</file>

<file path=xl/sharedStrings.xml><?xml version="1.0" encoding="utf-8"?>
<sst xmlns="http://schemas.openxmlformats.org/spreadsheetml/2006/main" count="417" uniqueCount="65">
  <si>
    <t>Date</t>
  </si>
  <si>
    <t>Description</t>
  </si>
  <si>
    <t>Total</t>
  </si>
  <si>
    <t>Mai</t>
  </si>
  <si>
    <t>Juin</t>
  </si>
  <si>
    <t>Août</t>
  </si>
  <si>
    <t>Tendance</t>
  </si>
  <si>
    <t>Est-il possible de passer facilement de la feuille Tendance des dépenses aux détails des dépenses mensuelles ?</t>
  </si>
  <si>
    <t>Le résumé des dépenses sous le graphique et les détails des dépenses pour chaque mois sont des tableaux Excel. Pour ajouter de nouvelles lignes à un tableau Excel, effectuez l’une des opérations suivantes :</t>
  </si>
  <si>
    <t xml:space="preserve">● </t>
  </si>
  <si>
    <t>Dans le coin inférieur droit du tableau, placez votre souris sur la poignée de redimensionnement du tableau et faites-la glisser vers le bas pour augmenter le nombre de lignes disponibles dans le tableau.</t>
  </si>
  <si>
    <t>CONSEILS RELATIFS AU MODÈLE</t>
  </si>
  <si>
    <t>Comment ajouter un nouveau type de dépense au résumé des dépenses ou aux nouvelles dépenses mensuelles ?</t>
  </si>
  <si>
    <r>
      <t xml:space="preserve">Cliquez avec le bouton droit sur le tableau puis, dans le menu contextuel, pointez sur </t>
    </r>
    <r>
      <rPr>
        <b/>
        <sz val="10"/>
        <color theme="1"/>
        <rFont val="Calibri"/>
        <family val="2"/>
        <scheme val="minor"/>
      </rPr>
      <t>Insérer,</t>
    </r>
    <r>
      <rPr>
        <sz val="10"/>
        <color theme="1"/>
        <rFont val="Calibri"/>
        <family val="2"/>
        <scheme val="minor"/>
      </rPr>
      <t xml:space="preserve"> puis cliquez sur </t>
    </r>
    <r>
      <rPr>
        <b/>
        <sz val="10"/>
        <color theme="1"/>
        <rFont val="Calibri"/>
        <family val="2"/>
        <scheme val="minor"/>
      </rPr>
      <t>Lignes de tableau en haut</t>
    </r>
    <r>
      <rPr>
        <sz val="10"/>
        <color theme="1"/>
        <rFont val="Calibri"/>
        <family val="2"/>
        <scheme val="minor"/>
      </rPr>
      <t xml:space="preserve"> ou</t>
    </r>
    <r>
      <rPr>
        <b/>
        <sz val="10"/>
        <color theme="1"/>
        <rFont val="Calibri"/>
        <family val="2"/>
        <scheme val="minor"/>
      </rPr>
      <t>Lignes de tableau en dessous</t>
    </r>
    <r>
      <rPr>
        <sz val="10"/>
        <color theme="1"/>
        <rFont val="Calibri"/>
        <family val="2"/>
        <scheme val="minor"/>
      </rPr>
      <t xml:space="preserve">. </t>
    </r>
  </si>
  <si>
    <r>
      <t xml:space="preserve">Pour accéder rapidement aux dépenses d’un mois spécifique, cliquez sur le bouton associé au-dessus du graphique, par exemple le bouton </t>
    </r>
    <r>
      <rPr>
        <b/>
        <sz val="10"/>
        <color theme="1"/>
        <rFont val="Calibri"/>
        <family val="2"/>
        <scheme val="minor"/>
      </rPr>
      <t xml:space="preserve">Jan </t>
    </r>
    <r>
      <rPr>
        <sz val="10"/>
        <color theme="1"/>
        <rFont val="Calibri"/>
        <family val="2"/>
        <scheme val="minor"/>
      </rPr>
      <t xml:space="preserve">. Ensuite, revenez à la feuille Tendance des dépenses, puis cliquez sur le bouton </t>
    </r>
    <r>
      <rPr>
        <b/>
        <sz val="10"/>
        <color theme="1"/>
        <rFont val="Calibri"/>
        <family val="2"/>
        <scheme val="minor"/>
      </rPr>
      <t>Résumé</t>
    </r>
    <r>
      <rPr>
        <sz val="10"/>
        <color theme="1"/>
        <rFont val="Calibri"/>
        <family val="2"/>
        <scheme val="minor"/>
      </rPr>
      <t xml:space="preserve"> situé dans la partie supérieure de la feuille. </t>
    </r>
  </si>
  <si>
    <r>
      <t xml:space="preserve">Placez votre pointeur de cellule dans la dernière cellule au-dessus de la ligne Total, par exemple dans le total de la dernière dépense, puis appuyez sur la touche </t>
    </r>
    <r>
      <rPr>
        <b/>
        <sz val="10"/>
        <color theme="1"/>
        <rFont val="Calibri"/>
        <family val="2"/>
        <scheme val="minor"/>
      </rPr>
      <t>Tab</t>
    </r>
    <r>
      <rPr>
        <sz val="10"/>
        <color theme="1"/>
        <rFont val="Calibri"/>
        <family val="2"/>
        <scheme val="minor"/>
      </rPr>
      <t xml:space="preserve"> .</t>
    </r>
  </si>
  <si>
    <r>
      <t xml:space="preserve">Si le tableau ne possède pas de ligne Total, commencez à taper sous le tableau. Celui-ci se développe alors automatiquement lorsque vous appuyez sur la touche </t>
    </r>
    <r>
      <rPr>
        <b/>
        <sz val="10"/>
        <color theme="1"/>
        <rFont val="Calibri"/>
        <family val="2"/>
        <scheme val="minor"/>
      </rPr>
      <t>Entrée</t>
    </r>
    <r>
      <rPr>
        <sz val="10"/>
        <color theme="1"/>
        <rFont val="Calibri"/>
        <family val="2"/>
        <scheme val="minor"/>
      </rPr>
      <t xml:space="preserve"> ou </t>
    </r>
    <r>
      <rPr>
        <b/>
        <sz val="10"/>
        <color theme="1"/>
        <rFont val="Calibri"/>
        <family val="2"/>
        <scheme val="minor"/>
      </rPr>
      <t>Tab</t>
    </r>
    <r>
      <rPr>
        <sz val="10"/>
        <color theme="1"/>
        <rFont val="Calibri"/>
        <family val="2"/>
        <scheme val="minor"/>
      </rPr>
      <t xml:space="preserve"> .</t>
    </r>
  </si>
  <si>
    <t xml:space="preserve"> </t>
  </si>
  <si>
    <t>Crédit</t>
  </si>
  <si>
    <t>Débit</t>
  </si>
  <si>
    <t>MP</t>
  </si>
  <si>
    <t>Solde</t>
  </si>
  <si>
    <t>COMPTES EN JANVIER</t>
  </si>
  <si>
    <t>CB</t>
  </si>
  <si>
    <t>Mois</t>
  </si>
  <si>
    <t>Résumé</t>
  </si>
  <si>
    <t>Salaire</t>
  </si>
  <si>
    <t>Salaires</t>
  </si>
  <si>
    <t>Virement P-A</t>
  </si>
  <si>
    <t>Virement Alain</t>
  </si>
  <si>
    <t>Entreprise</t>
  </si>
  <si>
    <t>Total :</t>
  </si>
  <si>
    <t>VPA</t>
  </si>
  <si>
    <t>S</t>
  </si>
  <si>
    <t>Dépenses P-A</t>
  </si>
  <si>
    <t>P-A</t>
  </si>
  <si>
    <t>Alain</t>
  </si>
  <si>
    <t>Dépenses</t>
  </si>
  <si>
    <t>Recettes</t>
  </si>
  <si>
    <t>CH</t>
  </si>
  <si>
    <t xml:space="preserve"> P</t>
  </si>
  <si>
    <t>PA</t>
  </si>
  <si>
    <t>A</t>
  </si>
  <si>
    <t>Janvier</t>
  </si>
  <si>
    <t>Février</t>
  </si>
  <si>
    <t>Mars</t>
  </si>
  <si>
    <t>Avril</t>
  </si>
  <si>
    <t>Juillet</t>
  </si>
  <si>
    <t>Septembre</t>
  </si>
  <si>
    <t>Octobre</t>
  </si>
  <si>
    <t>Novembre</t>
  </si>
  <si>
    <t>Décembre</t>
  </si>
  <si>
    <t>Dépenses Alain</t>
  </si>
  <si>
    <t>COMPTES EN FÉVRIER</t>
  </si>
  <si>
    <t>COMPTES EN MARS</t>
  </si>
  <si>
    <t>COMPTES EN AVRIL</t>
  </si>
  <si>
    <t>COMPTES EN MAI</t>
  </si>
  <si>
    <t>COMPTES EN JUIN</t>
  </si>
  <si>
    <t>COMPTES EN JUILLET</t>
  </si>
  <si>
    <t>COMPTES EN AOÛT</t>
  </si>
  <si>
    <t>COMPTES EN OCTOBRE</t>
  </si>
  <si>
    <t>COMPTES EN SEPTEMBRE</t>
  </si>
  <si>
    <t>COMPTES EN DÉCEMBRE</t>
  </si>
  <si>
    <t>COMPTES EN NOVEMBRE</t>
  </si>
  <si>
    <t>VA</t>
  </si>
</sst>
</file>

<file path=xl/styles.xml><?xml version="1.0" encoding="utf-8"?>
<styleSheet xmlns="http://schemas.openxmlformats.org/spreadsheetml/2006/main">
  <numFmts count="1">
    <numFmt numFmtId="44" formatCode="_-* #,##0.00\ &quot;€&quot;_-;\-* #,##0.00\ &quot;€&quot;_-;_-* &quot;-&quot;??\ &quot;€&quot;_-;_-@_-"/>
  </numFmts>
  <fonts count="19">
    <font>
      <sz val="10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sz val="25.5"/>
      <color theme="1" tint="0.34998626667073579"/>
      <name val="Century Gothic"/>
      <family val="2"/>
      <scheme val="major"/>
    </font>
    <font>
      <sz val="9"/>
      <color theme="1"/>
      <name val="Century Gothic"/>
      <family val="2"/>
      <scheme val="major"/>
    </font>
    <font>
      <sz val="8"/>
      <color theme="1"/>
      <name val="Century Gothic"/>
      <family val="2"/>
      <scheme val="major"/>
    </font>
    <font>
      <b/>
      <sz val="10"/>
      <color theme="1"/>
      <name val="Century Gothic"/>
      <family val="2"/>
      <scheme val="major"/>
    </font>
    <font>
      <sz val="10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condense/>
      <extend/>
      <outline/>
      <shadow/>
      <sz val="8"/>
      <color theme="1"/>
      <name val="Century Gothic"/>
      <family val="2"/>
      <scheme val="major"/>
    </font>
    <font>
      <b/>
      <sz val="9"/>
      <color theme="1"/>
      <name val="Century Gothic"/>
      <family val="2"/>
      <scheme val="major"/>
    </font>
    <font>
      <b/>
      <outline/>
      <shadow/>
      <sz val="8"/>
      <color theme="1"/>
      <name val="Century Gothic"/>
      <family val="2"/>
      <scheme val="major"/>
    </font>
    <font>
      <outline/>
      <shadow/>
      <sz val="8"/>
      <color theme="1"/>
      <name val="Century Gothic"/>
      <family val="2"/>
      <scheme val="major"/>
    </font>
    <font>
      <outline/>
      <shadow/>
      <sz val="8"/>
      <color theme="1"/>
      <name val="Calibri"/>
      <family val="2"/>
      <scheme val="minor"/>
    </font>
    <font>
      <condense/>
      <extend/>
      <sz val="9"/>
      <color theme="1"/>
      <name val="Century Gothic"/>
      <family val="2"/>
      <scheme val="major"/>
    </font>
    <font>
      <sz val="24"/>
      <color theme="1" tint="0.34998626667073579"/>
      <name val="Century Gothic"/>
      <family val="2"/>
      <scheme val="major"/>
    </font>
    <font>
      <i/>
      <outline/>
      <shadow/>
      <sz val="8"/>
      <color theme="1"/>
      <name val="Century Gothic"/>
      <family val="2"/>
      <scheme val="major"/>
    </font>
    <font>
      <i/>
      <sz val="8"/>
      <color theme="1"/>
      <name val="Century Gothic"/>
      <family val="2"/>
      <scheme val="major"/>
    </font>
    <font>
      <b/>
      <outline/>
      <shadow/>
      <sz val="9"/>
      <color theme="1"/>
      <name val="Century Gothic"/>
      <family val="2"/>
      <scheme val="major"/>
    </font>
    <font>
      <b/>
      <u/>
      <sz val="8"/>
      <color theme="1"/>
      <name val="Century Gothic"/>
      <family val="2"/>
      <scheme val="major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9">
    <border>
      <left/>
      <right/>
      <top/>
      <bottom/>
      <diagonal/>
    </border>
    <border>
      <left/>
      <right/>
      <top style="thin">
        <color theme="0" tint="-0.14996795556505021"/>
      </top>
      <bottom/>
      <diagonal/>
    </border>
    <border>
      <left/>
      <right style="thin">
        <color theme="0" tint="-0.14996795556505021"/>
      </right>
      <top style="thin">
        <color theme="1"/>
      </top>
      <bottom style="thin">
        <color theme="0" tint="-0.14996795556505021"/>
      </bottom>
      <diagonal/>
    </border>
    <border>
      <left style="thin">
        <color theme="0" tint="-0.14996795556505021"/>
      </left>
      <right/>
      <top style="thin">
        <color theme="1"/>
      </top>
      <bottom style="thin">
        <color theme="0" tint="-0.14996795556505021"/>
      </bottom>
      <diagonal/>
    </border>
    <border>
      <left style="thin">
        <color theme="0" tint="-0.14993743705557422"/>
      </left>
      <right/>
      <top style="thin">
        <color theme="0" tint="-0.14996795556505021"/>
      </top>
      <bottom/>
      <diagonal/>
    </border>
    <border>
      <left style="thin">
        <color theme="0" tint="-0.14993743705557422"/>
      </left>
      <right/>
      <top/>
      <bottom/>
      <diagonal/>
    </border>
    <border>
      <left style="thin">
        <color theme="0" tint="-0.1499679555650502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theme="0" tint="-0.14996795556505021"/>
      </left>
      <right/>
      <top style="thin">
        <color auto="1"/>
      </top>
      <bottom style="thin">
        <color theme="0" tint="-0.14996795556505021"/>
      </bottom>
      <diagonal/>
    </border>
  </borders>
  <cellStyleXfs count="2">
    <xf numFmtId="0" fontId="0" fillId="0" borderId="0"/>
    <xf numFmtId="44" fontId="6" fillId="0" borderId="0" applyFont="0" applyFill="0" applyBorder="0" applyAlignment="0" applyProtection="0"/>
  </cellStyleXfs>
  <cellXfs count="80">
    <xf numFmtId="0" fontId="0" fillId="0" borderId="0" xfId="0"/>
    <xf numFmtId="0" fontId="2" fillId="0" borderId="0" xfId="0" applyFont="1"/>
    <xf numFmtId="0" fontId="3" fillId="0" borderId="0" xfId="0" applyFont="1"/>
    <xf numFmtId="0" fontId="6" fillId="0" borderId="0" xfId="0" applyFont="1" applyAlignment="1">
      <alignment horizontal="right" vertical="top"/>
    </xf>
    <xf numFmtId="0" fontId="8" fillId="0" borderId="0" xfId="0" applyFont="1" applyFill="1" applyBorder="1" applyAlignment="1">
      <alignment horizontal="left" indent="1"/>
    </xf>
    <xf numFmtId="0" fontId="3" fillId="2" borderId="0" xfId="0" applyFont="1" applyFill="1" applyBorder="1" applyAlignment="1">
      <alignment horizontal="center"/>
    </xf>
    <xf numFmtId="0" fontId="9" fillId="2" borderId="1" xfId="0" applyFont="1" applyFill="1" applyBorder="1" applyAlignment="1" applyProtection="1">
      <alignment horizontal="left" indent="1"/>
      <protection locked="0"/>
    </xf>
    <xf numFmtId="4" fontId="13" fillId="2" borderId="1" xfId="0" applyNumberFormat="1" applyFont="1" applyFill="1" applyBorder="1" applyProtection="1">
      <protection locked="0"/>
    </xf>
    <xf numFmtId="0" fontId="3" fillId="2" borderId="0" xfId="0" applyFont="1" applyFill="1" applyBorder="1" applyAlignment="1" applyProtection="1">
      <alignment horizontal="left" indent="1"/>
      <protection locked="0"/>
    </xf>
    <xf numFmtId="0" fontId="9" fillId="2" borderId="0" xfId="0" applyFont="1" applyFill="1" applyBorder="1" applyAlignment="1" applyProtection="1">
      <alignment horizontal="left" indent="1"/>
      <protection locked="0"/>
    </xf>
    <xf numFmtId="4" fontId="3" fillId="2" borderId="0" xfId="0" applyNumberFormat="1" applyFont="1" applyFill="1" applyBorder="1" applyProtection="1">
      <protection locked="0"/>
    </xf>
    <xf numFmtId="0" fontId="0" fillId="0" borderId="7" xfId="0" applyBorder="1"/>
    <xf numFmtId="0" fontId="3" fillId="2" borderId="0" xfId="0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center" vertical="center"/>
    </xf>
    <xf numFmtId="0" fontId="4" fillId="2" borderId="0" xfId="0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1" fillId="0" borderId="0" xfId="0" applyFont="1" applyAlignment="1">
      <alignment horizontal="center" vertical="center"/>
    </xf>
    <xf numFmtId="44" fontId="0" fillId="0" borderId="0" xfId="1" applyFont="1" applyAlignment="1">
      <alignment horizontal="center" vertical="center"/>
    </xf>
    <xf numFmtId="14" fontId="11" fillId="2" borderId="0" xfId="0" applyNumberFormat="1" applyFont="1" applyFill="1" applyBorder="1" applyAlignment="1">
      <alignment horizontal="center" vertical="center"/>
    </xf>
    <xf numFmtId="44" fontId="11" fillId="0" borderId="0" xfId="1" applyFont="1" applyFill="1" applyBorder="1" applyAlignment="1">
      <alignment horizontal="center" vertical="center"/>
    </xf>
    <xf numFmtId="0" fontId="4" fillId="0" borderId="0" xfId="0" applyFont="1" applyFill="1" applyBorder="1" applyAlignment="1">
      <alignment horizontal="center" vertical="center"/>
    </xf>
    <xf numFmtId="14" fontId="4" fillId="2" borderId="0" xfId="0" applyNumberFormat="1" applyFont="1" applyFill="1" applyBorder="1" applyAlignment="1">
      <alignment horizontal="center" vertical="center"/>
    </xf>
    <xf numFmtId="44" fontId="4" fillId="0" borderId="0" xfId="1" applyFont="1" applyFill="1" applyBorder="1" applyAlignment="1">
      <alignment horizontal="center" vertical="center"/>
    </xf>
    <xf numFmtId="44" fontId="4" fillId="2" borderId="0" xfId="1" applyFont="1" applyFill="1" applyBorder="1" applyAlignment="1">
      <alignment horizontal="center" vertical="center"/>
    </xf>
    <xf numFmtId="44" fontId="10" fillId="0" borderId="0" xfId="0" applyNumberFormat="1" applyFont="1" applyFill="1" applyBorder="1" applyAlignment="1">
      <alignment horizontal="center" vertical="center"/>
    </xf>
    <xf numFmtId="44" fontId="8" fillId="2" borderId="0" xfId="0" applyNumberFormat="1" applyFont="1" applyFill="1" applyBorder="1" applyAlignment="1">
      <alignment horizontal="center" vertical="center"/>
    </xf>
    <xf numFmtId="0" fontId="8" fillId="0" borderId="0" xfId="0" applyFont="1" applyFill="1" applyBorder="1" applyAlignment="1">
      <alignment horizontal="center" vertical="center"/>
    </xf>
    <xf numFmtId="0" fontId="14" fillId="0" borderId="0" xfId="0" applyFont="1" applyAlignment="1">
      <alignment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0" fontId="7" fillId="2" borderId="3" xfId="0" applyFont="1" applyFill="1" applyBorder="1" applyAlignment="1">
      <alignment horizontal="center" vertical="center"/>
    </xf>
    <xf numFmtId="0" fontId="7" fillId="0" borderId="8" xfId="0" applyFont="1" applyBorder="1" applyAlignment="1">
      <alignment horizontal="center" vertical="center"/>
    </xf>
    <xf numFmtId="0" fontId="14" fillId="0" borderId="7" xfId="0" applyFont="1" applyBorder="1" applyAlignment="1">
      <alignment vertical="center"/>
    </xf>
    <xf numFmtId="44" fontId="4" fillId="0" borderId="0" xfId="1" applyFont="1" applyBorder="1" applyAlignment="1" applyProtection="1">
      <alignment horizontal="right" indent="1"/>
    </xf>
    <xf numFmtId="44" fontId="4" fillId="2" borderId="0" xfId="1" applyFont="1" applyFill="1" applyBorder="1" applyAlignment="1" applyProtection="1">
      <alignment horizontal="right" indent="1"/>
    </xf>
    <xf numFmtId="44" fontId="4" fillId="0" borderId="0" xfId="1" applyFont="1" applyBorder="1" applyProtection="1"/>
    <xf numFmtId="44" fontId="4" fillId="0" borderId="1" xfId="1" applyFont="1" applyBorder="1" applyAlignment="1" applyProtection="1">
      <alignment horizontal="right" indent="1"/>
    </xf>
    <xf numFmtId="44" fontId="4" fillId="2" borderId="1" xfId="1" applyFont="1" applyFill="1" applyBorder="1" applyAlignment="1" applyProtection="1">
      <alignment horizontal="right" indent="1"/>
    </xf>
    <xf numFmtId="44" fontId="4" fillId="0" borderId="1" xfId="1" applyFont="1" applyBorder="1" applyProtection="1"/>
    <xf numFmtId="44" fontId="8" fillId="0" borderId="0" xfId="1" applyFont="1" applyFill="1" applyBorder="1" applyAlignment="1" applyProtection="1">
      <alignment horizontal="right" indent="1"/>
    </xf>
    <xf numFmtId="44" fontId="15" fillId="2" borderId="0" xfId="1" applyFont="1" applyFill="1" applyBorder="1" applyAlignment="1">
      <alignment horizontal="center" vertical="center"/>
    </xf>
    <xf numFmtId="44" fontId="16" fillId="2" borderId="0" xfId="1" applyFont="1" applyFill="1" applyBorder="1" applyAlignment="1">
      <alignment horizontal="center" vertical="center"/>
    </xf>
    <xf numFmtId="0" fontId="4" fillId="2" borderId="6" xfId="0" applyFont="1" applyFill="1" applyBorder="1" applyAlignment="1">
      <alignment horizontal="center" vertical="center"/>
    </xf>
    <xf numFmtId="44" fontId="8" fillId="0" borderId="0" xfId="0" applyNumberFormat="1" applyFont="1" applyFill="1" applyBorder="1" applyAlignment="1">
      <alignment horizontal="center" vertical="center"/>
    </xf>
    <xf numFmtId="0" fontId="11" fillId="2" borderId="0" xfId="0" applyFont="1" applyFill="1" applyBorder="1" applyAlignment="1">
      <alignment horizontal="center" vertical="center"/>
    </xf>
    <xf numFmtId="0" fontId="12" fillId="2" borderId="0" xfId="0" applyFont="1" applyFill="1" applyAlignment="1">
      <alignment horizontal="center" vertical="center"/>
    </xf>
    <xf numFmtId="0" fontId="8" fillId="2" borderId="0" xfId="0" applyFont="1" applyFill="1" applyBorder="1" applyAlignment="1" applyProtection="1">
      <alignment horizontal="center" vertical="center"/>
      <protection locked="0"/>
    </xf>
    <xf numFmtId="4" fontId="4" fillId="0" borderId="0" xfId="0" applyNumberFormat="1" applyFont="1" applyFill="1" applyBorder="1"/>
    <xf numFmtId="0" fontId="3" fillId="0" borderId="0" xfId="0" applyFont="1" applyBorder="1" applyAlignment="1">
      <alignment horizontal="center"/>
    </xf>
    <xf numFmtId="44" fontId="15" fillId="0" borderId="0" xfId="1" applyFont="1" applyFill="1" applyBorder="1" applyAlignment="1">
      <alignment horizontal="center" vertical="center"/>
    </xf>
    <xf numFmtId="0" fontId="3" fillId="2" borderId="0" xfId="0" applyFont="1" applyFill="1" applyBorder="1" applyAlignment="1">
      <alignment horizontal="left" vertical="center"/>
    </xf>
    <xf numFmtId="0" fontId="3" fillId="0" borderId="0" xfId="0" applyFont="1" applyFill="1" applyBorder="1" applyAlignment="1">
      <alignment horizontal="center" vertical="center"/>
    </xf>
    <xf numFmtId="0" fontId="8" fillId="2" borderId="0" xfId="0" applyNumberFormat="1" applyFont="1" applyFill="1" applyBorder="1" applyAlignment="1">
      <alignment horizontal="center" vertical="center"/>
    </xf>
    <xf numFmtId="44" fontId="17" fillId="2" borderId="0" xfId="1" applyFont="1" applyFill="1" applyBorder="1" applyAlignment="1">
      <alignment horizontal="center" vertical="center"/>
    </xf>
    <xf numFmtId="0" fontId="9" fillId="0" borderId="0" xfId="0" applyFont="1" applyFill="1" applyBorder="1" applyAlignment="1">
      <alignment horizontal="center" vertical="center"/>
    </xf>
    <xf numFmtId="14" fontId="11" fillId="2" borderId="0" xfId="0" applyNumberFormat="1" applyFont="1" applyFill="1" applyAlignment="1">
      <alignment horizontal="center" vertical="center"/>
    </xf>
    <xf numFmtId="44" fontId="11" fillId="0" borderId="0" xfId="1" applyFont="1" applyFill="1" applyAlignment="1">
      <alignment horizontal="center" vertical="center"/>
    </xf>
    <xf numFmtId="44" fontId="15" fillId="2" borderId="0" xfId="1" applyFont="1" applyFill="1" applyAlignment="1">
      <alignment horizontal="center" vertical="center"/>
    </xf>
    <xf numFmtId="0" fontId="4" fillId="0" borderId="0" xfId="0" applyFont="1" applyFill="1" applyAlignment="1">
      <alignment horizontal="center" vertical="center"/>
    </xf>
    <xf numFmtId="44" fontId="4" fillId="0" borderId="0" xfId="1" applyNumberFormat="1" applyFont="1" applyBorder="1" applyAlignment="1" applyProtection="1">
      <alignment horizontal="center"/>
    </xf>
    <xf numFmtId="44" fontId="4" fillId="2" borderId="0" xfId="1" applyNumberFormat="1" applyFont="1" applyFill="1" applyBorder="1" applyAlignment="1" applyProtection="1">
      <alignment horizontal="right" indent="1"/>
    </xf>
    <xf numFmtId="0" fontId="0" fillId="0" borderId="0" xfId="0" applyBorder="1"/>
    <xf numFmtId="14" fontId="4" fillId="0" borderId="1" xfId="0" applyNumberFormat="1" applyFont="1" applyBorder="1" applyAlignment="1">
      <alignment horizontal="center" vertical="center"/>
    </xf>
    <xf numFmtId="44" fontId="4" fillId="2" borderId="4" xfId="1" applyFont="1" applyFill="1" applyBorder="1" applyAlignment="1">
      <alignment horizontal="center" vertical="center"/>
    </xf>
    <xf numFmtId="14" fontId="4" fillId="0" borderId="0" xfId="0" applyNumberFormat="1" applyFont="1" applyBorder="1" applyAlignment="1">
      <alignment horizontal="center" vertical="center"/>
    </xf>
    <xf numFmtId="44" fontId="4" fillId="2" borderId="5" xfId="1" applyFont="1" applyFill="1" applyBorder="1" applyAlignment="1">
      <alignment horizontal="center" vertical="center"/>
    </xf>
    <xf numFmtId="44" fontId="4" fillId="2" borderId="6" xfId="1" applyFont="1" applyFill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0" xfId="0" applyFont="1"/>
    <xf numFmtId="0" fontId="4" fillId="2" borderId="6" xfId="0" applyFont="1" applyFill="1" applyBorder="1"/>
    <xf numFmtId="44" fontId="4" fillId="0" borderId="0" xfId="1" applyFont="1" applyAlignment="1">
      <alignment horizontal="center" vertical="center"/>
    </xf>
    <xf numFmtId="0" fontId="18" fillId="0" borderId="0" xfId="0" applyFont="1" applyAlignment="1">
      <alignment horizontal="center" vertical="center"/>
    </xf>
    <xf numFmtId="0" fontId="6" fillId="0" borderId="0" xfId="0" applyFont="1" applyAlignment="1">
      <alignment vertical="top" wrapText="1"/>
    </xf>
    <xf numFmtId="0" fontId="5" fillId="2" borderId="0" xfId="0" applyFont="1" applyFill="1" applyAlignment="1">
      <alignment horizontal="left" vertical="center" indent="1"/>
    </xf>
    <xf numFmtId="0" fontId="6" fillId="0" borderId="0" xfId="0" applyFont="1" applyAlignment="1">
      <alignment vertical="center" wrapText="1"/>
    </xf>
    <xf numFmtId="0" fontId="6" fillId="0" borderId="0" xfId="0" applyFont="1" applyAlignment="1">
      <alignment horizontal="left" vertical="center" wrapText="1"/>
    </xf>
    <xf numFmtId="0" fontId="14" fillId="0" borderId="0" xfId="0" applyFont="1" applyAlignment="1">
      <alignment horizontal="left" vertical="center"/>
    </xf>
    <xf numFmtId="0" fontId="2" fillId="0" borderId="0" xfId="0" applyFont="1" applyAlignment="1">
      <alignment horizontal="center" vertical="center"/>
    </xf>
  </cellXfs>
  <cellStyles count="2">
    <cellStyle name="Monétaire" xfId="1" builtinId="4"/>
    <cellStyle name="Normal" xfId="0" builtinId="0" customBuiltin="1"/>
  </cellStyles>
  <dxfs count="378">
    <dxf>
      <font>
        <b/>
        <i val="0"/>
        <strike val="0"/>
        <condense/>
        <extend/>
        <outline/>
        <shadow/>
        <u val="none"/>
        <vertAlign val="baseline"/>
        <sz val="8"/>
        <color theme="1"/>
        <name val="Century Gothic"/>
        <scheme val="major"/>
      </font>
      <fill>
        <patternFill patternType="solid">
          <fgColor indexed="64"/>
          <bgColor theme="0" tint="-4.9989318521683403E-2"/>
        </patternFill>
      </fill>
      <alignment horizontal="center" vertical="center" textRotation="0" wrapText="0" indent="0" relativeIndent="0" justifyLastLine="0" shrinkToFit="0" mergeCell="0" readingOrder="0"/>
      <border diagonalUp="0" diagonalDown="0" outline="0">
        <left/>
        <right/>
        <top/>
        <bottom/>
      </border>
      <protection locked="0" hidden="0"/>
    </dxf>
    <dxf>
      <font>
        <b/>
        <i val="0"/>
        <strike val="0"/>
        <condense/>
        <extend/>
        <outline/>
        <shadow/>
        <u val="none"/>
        <vertAlign val="baseline"/>
        <sz val="8"/>
        <color theme="1"/>
        <name val="Century Gothic"/>
        <scheme val="major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0" justifyLastLine="0" shrinkToFit="0" mergeCell="0" readingOrder="0"/>
      <border diagonalUp="0" diagonalDown="0" outline="0">
        <left/>
        <right/>
        <top/>
        <bottom/>
      </border>
    </dxf>
    <dxf>
      <font>
        <b/>
        <i val="0"/>
        <strike val="0"/>
        <condense/>
        <extend/>
        <outline/>
        <shadow/>
        <u val="none"/>
        <vertAlign val="baseline"/>
        <sz val="8"/>
        <color theme="1"/>
        <name val="Century Gothic"/>
        <scheme val="major"/>
      </font>
      <numFmt numFmtId="0" formatCode="General"/>
      <fill>
        <patternFill patternType="solid">
          <fgColor indexed="64"/>
          <bgColor theme="0" tint="-4.9989318521683403E-2"/>
        </patternFill>
      </fill>
      <alignment horizontal="center" vertical="center" textRotation="0" wrapText="0" indent="0" relativeIndent="0" justifyLastLine="0" shrinkToFit="0" mergeCell="0" readingOrder="0"/>
      <border diagonalUp="0" diagonalDown="0" outline="0">
        <left/>
        <right/>
        <top/>
        <bottom/>
      </border>
    </dxf>
    <dxf>
      <font>
        <b/>
        <i val="0"/>
        <strike val="0"/>
        <condense/>
        <extend/>
        <outline/>
        <shadow/>
        <u val="none"/>
        <vertAlign val="baseline"/>
        <sz val="8"/>
        <color theme="1"/>
        <name val="Century Gothic"/>
        <scheme val="major"/>
      </font>
      <numFmt numFmtId="34" formatCode="_-* #,##0.00\ &quot;€&quot;_-;\-* #,##0.00\ &quot;€&quot;_-;_-* &quot;-&quot;??\ &quot;€&quot;_-;_-@_-"/>
      <fill>
        <patternFill patternType="none">
          <fgColor indexed="64"/>
          <bgColor indexed="65"/>
        </patternFill>
      </fill>
      <alignment horizontal="center" vertical="center" textRotation="0" wrapText="0" indent="0" relativeIndent="0" justifyLastLine="0" shrinkToFit="0" mergeCell="0" readingOrder="0"/>
      <border diagonalUp="0" diagonalDown="0" outline="0">
        <left/>
        <right/>
        <top/>
        <bottom/>
      </border>
    </dxf>
    <dxf>
      <font>
        <b/>
        <i val="0"/>
        <strike val="0"/>
        <condense/>
        <extend/>
        <outline/>
        <shadow/>
        <u val="none"/>
        <vertAlign val="baseline"/>
        <sz val="8"/>
        <color theme="1"/>
        <name val="Century Gothic"/>
        <scheme val="major"/>
      </font>
      <numFmt numFmtId="34" formatCode="_-* #,##0.00\ &quot;€&quot;_-;\-* #,##0.00\ &quot;€&quot;_-;_-* &quot;-&quot;??\ &quot;€&quot;_-;_-@_-"/>
      <fill>
        <patternFill patternType="solid">
          <fgColor indexed="64"/>
          <bgColor theme="0" tint="-4.9989318521683403E-2"/>
        </patternFill>
      </fill>
      <alignment horizontal="center" vertical="center" textRotation="0" wrapText="0" indent="0" relativeIndent="0" justifyLastLine="0" shrinkToFit="0" mergeCell="0" readingOrder="0"/>
      <border diagonalUp="0" diagonalDown="0" outline="0">
        <left/>
        <right/>
        <top/>
        <bottom/>
      </border>
    </dxf>
    <dxf>
      <font>
        <b/>
        <i val="0"/>
        <strike val="0"/>
        <condense val="0"/>
        <extend val="0"/>
        <outline/>
        <shadow/>
        <u val="none"/>
        <vertAlign val="baseline"/>
        <sz val="8"/>
        <color theme="1"/>
        <name val="Century Gothic"/>
        <scheme val="major"/>
      </font>
      <numFmt numFmtId="34" formatCode="_-* #,##0.00\ &quot;€&quot;_-;\-* #,##0.00\ &quot;€&quot;_-;_-* &quot;-&quot;??\ &quot;€&quot;_-;_-@_-"/>
      <fill>
        <patternFill patternType="none">
          <fgColor indexed="64"/>
          <bgColor indexed="65"/>
        </patternFill>
      </fill>
      <alignment horizontal="center" vertical="center" textRotation="0" wrapText="0" indent="0" relativeIndent="0" justifyLastLine="0" shrinkToFit="0" mergeCell="0" readingOrder="0"/>
      <border diagonalUp="0" diagonalDown="0" outline="0">
        <left/>
        <right/>
        <top/>
        <bottom/>
      </border>
    </dxf>
    <dxf>
      <font>
        <b/>
        <i val="0"/>
        <strike val="0"/>
        <condense/>
        <extend/>
        <outline/>
        <shadow/>
        <u val="none"/>
        <vertAlign val="baseline"/>
        <sz val="8"/>
        <color theme="1"/>
        <name val="Century Gothic"/>
        <scheme val="major"/>
      </font>
      <numFmt numFmtId="0" formatCode="General"/>
      <fill>
        <patternFill patternType="solid">
          <fgColor indexed="64"/>
          <bgColor theme="0" tint="-4.9989318521683403E-2"/>
        </patternFill>
      </fill>
      <alignment horizontal="center" vertical="center" textRotation="0" wrapText="0" indent="0" relativeIndent="0" justifyLastLine="0" shrinkToFit="0" mergeCell="0" readingOrder="0"/>
      <border diagonalUp="0" diagonalDown="0" outline="0">
        <left/>
        <right/>
        <top/>
        <bottom/>
      </border>
    </dxf>
    <dxf>
      <font>
        <b/>
        <i val="0"/>
        <strike val="0"/>
        <condense/>
        <extend/>
        <outline/>
        <shadow/>
        <u val="none"/>
        <vertAlign val="baseline"/>
        <sz val="8"/>
        <color theme="1"/>
        <name val="Century Gothic"/>
        <scheme val="major"/>
      </font>
      <fill>
        <patternFill patternType="solid">
          <fgColor indexed="64"/>
          <bgColor theme="0" tint="-4.9989318521683403E-2"/>
        </patternFill>
      </fill>
      <alignment horizontal="center" vertical="center" textRotation="0" wrapText="0" indent="0" relativeIndent="255" justifyLastLine="0" shrinkToFit="0" readingOrder="0"/>
      <border diagonalUp="0" diagonalDown="0" outline="0">
        <left/>
        <right/>
        <top/>
        <bottom/>
      </border>
      <protection locked="0" hidden="0"/>
    </dxf>
    <dxf>
      <font>
        <b val="0"/>
        <i val="0"/>
        <strike val="0"/>
        <outline/>
        <shadow/>
        <u val="none"/>
        <vertAlign val="baseline"/>
        <sz val="8"/>
        <color theme="1"/>
      </font>
      <fill>
        <patternFill patternType="solid">
          <fgColor indexed="64"/>
          <bgColor theme="0" tint="-4.9989318521683403E-2"/>
        </patternFill>
      </fill>
      <alignment horizontal="center" vertical="center" textRotation="0" wrapText="0" indent="0" relativeIndent="255" justifyLastLine="0" shrinkToFit="0" readingOrder="0"/>
    </dxf>
    <dxf>
      <font>
        <b/>
        <i val="0"/>
        <strike val="0"/>
        <condense/>
        <extend/>
        <outline/>
        <shadow/>
        <u val="none"/>
        <vertAlign val="baseline"/>
        <sz val="8"/>
        <color theme="1"/>
        <name val="Century Gothic"/>
        <scheme val="major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entury Gothic"/>
        <scheme val="major"/>
      </font>
      <fill>
        <patternFill patternType="none">
          <fgColor indexed="64"/>
          <bgColor auto="1"/>
        </patternFill>
      </fill>
      <alignment horizontal="center" vertical="center" textRotation="0" wrapText="0" indent="0" relativeIndent="255" justifyLastLine="0" shrinkToFit="0" readingOrder="0"/>
    </dxf>
    <dxf>
      <font>
        <b/>
        <i val="0"/>
        <strike val="0"/>
        <condense/>
        <extend/>
        <outline/>
        <shadow/>
        <u val="none"/>
        <vertAlign val="baseline"/>
        <sz val="8"/>
        <color theme="1"/>
        <name val="Century Gothic"/>
        <scheme val="major"/>
      </font>
      <numFmt numFmtId="0" formatCode="General"/>
      <fill>
        <patternFill patternType="solid">
          <fgColor indexed="64"/>
          <bgColor theme="0" tint="-4.9989318521683403E-2"/>
        </patternFill>
      </fill>
      <alignment horizontal="center" vertical="center" textRotation="0" wrapText="0" indent="0" relativeIndent="255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/>
        <shadow/>
        <u val="none"/>
        <vertAlign val="baseline"/>
        <sz val="8"/>
        <color theme="1"/>
        <name val="Century Gothic"/>
        <scheme val="major"/>
      </font>
      <fill>
        <patternFill patternType="none">
          <fgColor indexed="64"/>
          <bgColor theme="0" tint="-4.9989318521683403E-2"/>
        </patternFill>
      </fill>
      <alignment horizontal="center" vertical="center" textRotation="0" wrapText="0" indent="0" relativeIndent="255" justifyLastLine="0" shrinkToFit="0" readingOrder="0"/>
    </dxf>
    <dxf>
      <font>
        <b/>
        <i val="0"/>
        <strike val="0"/>
        <condense/>
        <extend/>
        <outline/>
        <shadow/>
        <u val="none"/>
        <vertAlign val="baseline"/>
        <sz val="8"/>
        <color theme="1"/>
        <name val="Century Gothic"/>
        <scheme val="major"/>
      </font>
      <numFmt numFmtId="34" formatCode="_-* #,##0.00\ &quot;€&quot;_-;\-* #,##0.00\ &quot;€&quot;_-;_-* &quot;-&quot;??\ &quot;€&quot;_-;_-@_-"/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  <border diagonalUp="0" diagonalDown="0" outline="0">
        <left/>
        <right/>
        <top/>
        <bottom/>
      </border>
    </dxf>
    <dxf>
      <font>
        <b val="0"/>
        <i/>
        <strike val="0"/>
        <condense val="0"/>
        <extend val="0"/>
        <outline/>
        <shadow/>
        <u val="none"/>
        <vertAlign val="baseline"/>
        <sz val="8"/>
        <color theme="1"/>
        <name val="Century Gothic"/>
        <scheme val="major"/>
      </font>
      <numFmt numFmtId="34" formatCode="_-* #,##0.00\ &quot;€&quot;_-;\-* #,##0.00\ &quot;€&quot;_-;_-* &quot;-&quot;??\ &quot;€&quot;_-;_-@_-"/>
      <fill>
        <patternFill patternType="none">
          <fgColor indexed="64"/>
          <bgColor auto="1"/>
        </patternFill>
      </fill>
      <alignment horizontal="center" vertical="center" textRotation="0" wrapText="0" indent="0" relativeIndent="255" justifyLastLine="0" shrinkToFit="0" readingOrder="0"/>
    </dxf>
    <dxf>
      <font>
        <b/>
        <i val="0"/>
        <strike val="0"/>
        <condense/>
        <extend/>
        <outline/>
        <shadow/>
        <u val="none"/>
        <vertAlign val="baseline"/>
        <sz val="8"/>
        <color theme="1"/>
        <name val="Century Gothic"/>
        <scheme val="major"/>
      </font>
      <numFmt numFmtId="34" formatCode="_-* #,##0.00\ &quot;€&quot;_-;\-* #,##0.00\ &quot;€&quot;_-;_-* &quot;-&quot;??\ &quot;€&quot;_-;_-@_-"/>
      <fill>
        <patternFill patternType="solid">
          <fgColor indexed="64"/>
          <bgColor theme="0" tint="-4.9989318521683403E-2"/>
        </patternFill>
      </fill>
      <alignment horizontal="center" vertical="center" textRotation="0" wrapText="0" indent="0" relativeIndent="255" justifyLastLine="0" shrinkToFit="0" readingOrder="0"/>
      <border diagonalUp="0" diagonalDown="0" outline="0">
        <left/>
        <right/>
        <top/>
        <bottom/>
      </border>
    </dxf>
    <dxf>
      <font>
        <b val="0"/>
        <i/>
        <strike val="0"/>
        <outline/>
        <shadow/>
        <u val="none"/>
        <vertAlign val="baseline"/>
        <sz val="8"/>
        <color theme="1"/>
        <name val="Century Gothic"/>
        <scheme val="major"/>
      </font>
      <fill>
        <patternFill patternType="solid">
          <fgColor indexed="64"/>
          <bgColor theme="0" tint="-4.9989318521683403E-2"/>
        </patternFill>
      </fill>
      <alignment horizontal="center" vertical="center" textRotation="0" wrapText="0" indent="0" relativeIndent="255" justifyLastLine="0" shrinkToFit="0" readingOrder="0"/>
    </dxf>
    <dxf>
      <font>
        <b/>
        <i val="0"/>
        <strike val="0"/>
        <condense val="0"/>
        <extend val="0"/>
        <outline/>
        <shadow/>
        <u val="none"/>
        <vertAlign val="baseline"/>
        <sz val="8"/>
        <color theme="1"/>
        <name val="Century Gothic"/>
        <scheme val="major"/>
      </font>
      <numFmt numFmtId="34" formatCode="_-* #,##0.00\ &quot;€&quot;_-;\-* #,##0.00\ &quot;€&quot;_-;_-* &quot;-&quot;??\ &quot;€&quot;_-;_-@_-"/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outline/>
        <shadow/>
        <u val="none"/>
        <vertAlign val="baseline"/>
        <sz val="8"/>
        <color theme="1"/>
        <name val="Century Gothic"/>
        <scheme val="major"/>
      </font>
      <fill>
        <patternFill patternType="none">
          <fgColor indexed="64"/>
          <bgColor auto="1"/>
        </patternFill>
      </fill>
      <alignment horizontal="center" vertical="center" textRotation="0" wrapText="0" indent="0" relativeIndent="255" justifyLastLine="0" shrinkToFit="0" readingOrder="0"/>
    </dxf>
    <dxf>
      <font>
        <b/>
        <i val="0"/>
        <strike val="0"/>
        <condense/>
        <extend/>
        <outline/>
        <shadow/>
        <u val="none"/>
        <vertAlign val="baseline"/>
        <sz val="8"/>
        <color theme="1"/>
        <name val="Century Gothic"/>
        <scheme val="major"/>
      </font>
      <numFmt numFmtId="0" formatCode="General"/>
      <fill>
        <patternFill patternType="solid">
          <fgColor indexed="64"/>
          <bgColor theme="0" tint="-4.9989318521683403E-2"/>
        </patternFill>
      </fill>
      <alignment horizontal="center" vertical="center" textRotation="0" wrapText="0" indent="0" relativeIndent="255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outline/>
        <shadow/>
        <u val="none"/>
        <vertAlign val="baseline"/>
        <sz val="8"/>
        <color theme="1"/>
        <name val="Century Gothic"/>
        <scheme val="major"/>
      </font>
      <numFmt numFmtId="19" formatCode="dd/mm/yyyy"/>
      <fill>
        <patternFill patternType="solid">
          <fgColor indexed="64"/>
          <bgColor theme="0" tint="-4.9989318521683403E-2"/>
        </patternFill>
      </fill>
      <alignment horizontal="center" vertical="center" textRotation="0" wrapText="0" indent="0" relativeIndent="255" justifyLastLine="0" shrinkToFit="0" readingOrder="0"/>
    </dxf>
    <dxf>
      <font>
        <b/>
        <i val="0"/>
        <strike val="0"/>
        <outline/>
        <shadow/>
        <u val="none"/>
        <vertAlign val="baseline"/>
        <sz val="8"/>
        <color rgb="FF000000"/>
        <name val="Century Gothic"/>
        <scheme val="none"/>
      </font>
      <alignment horizontal="center" vertical="center" textRotation="0" wrapText="0" indent="0" relativeIndent="255" justifyLastLine="0" shrinkToFit="0" readingOrder="0"/>
    </dxf>
    <dxf>
      <font>
        <strike/>
        <outline/>
        <shadow/>
        <u val="none"/>
        <vertAlign val="baseline"/>
        <sz val="8"/>
        <color rgb="FF000000"/>
        <name val="Century Gothic"/>
        <scheme val="none"/>
      </font>
      <alignment horizontal="center" vertical="center" textRotation="0" wrapText="0" indent="0" relativeIndent="255" justifyLastLine="0" shrinkToFit="0" readingOrder="0"/>
    </dxf>
    <dxf>
      <font>
        <strike/>
        <outline/>
        <shadow/>
        <u val="none"/>
        <vertAlign val="baseline"/>
        <sz val="9"/>
        <color theme="1"/>
        <name val="Century Gothic"/>
        <scheme val="major"/>
      </font>
      <alignment horizontal="center" vertical="center" textRotation="0" wrapText="0" indent="0" relativeIndent="255" justifyLastLine="0" shrinkToFit="0" readingOrder="0"/>
    </dxf>
    <dxf>
      <font>
        <color rgb="FFC00000"/>
      </font>
      <fill>
        <patternFill patternType="none">
          <bgColor auto="1"/>
        </patternFill>
      </fill>
    </dxf>
    <dxf>
      <font>
        <color theme="9" tint="-0.24994659260841701"/>
      </font>
    </dxf>
    <dxf>
      <font>
        <color theme="4" tint="-0.24994659260841701"/>
      </font>
    </dxf>
    <dxf>
      <font>
        <color theme="8" tint="-0.24994659260841701"/>
      </font>
    </dxf>
    <dxf>
      <font>
        <color theme="9" tint="-0.24994659260841701"/>
      </font>
    </dxf>
    <dxf>
      <font>
        <color theme="4" tint="-0.24994659260841701"/>
      </font>
    </dxf>
    <dxf>
      <font>
        <color rgb="FFC00000"/>
      </font>
      <fill>
        <patternFill patternType="none">
          <bgColor auto="1"/>
        </patternFill>
      </fill>
    </dxf>
    <dxf>
      <font>
        <b/>
        <i val="0"/>
        <strike val="0"/>
        <condense/>
        <extend/>
        <outline/>
        <shadow/>
        <u val="none"/>
        <vertAlign val="baseline"/>
        <sz val="8"/>
        <color theme="1"/>
        <name val="Century Gothic"/>
        <scheme val="major"/>
      </font>
      <fill>
        <patternFill patternType="solid">
          <fgColor indexed="64"/>
          <bgColor theme="0" tint="-4.9989318521683403E-2"/>
        </patternFill>
      </fill>
      <alignment horizontal="center" vertical="center" textRotation="0" wrapText="0" indent="0" relativeIndent="255" justifyLastLine="0" shrinkToFit="0" readingOrder="0"/>
      <border diagonalUp="0" diagonalDown="0" outline="0">
        <left/>
        <right/>
        <top/>
        <bottom/>
      </border>
      <protection locked="0" hidden="0"/>
    </dxf>
    <dxf>
      <font>
        <b val="0"/>
        <i val="0"/>
        <strike val="0"/>
        <outline/>
        <shadow/>
        <u val="none"/>
        <vertAlign val="baseline"/>
        <sz val="8"/>
        <color theme="1"/>
      </font>
      <fill>
        <patternFill patternType="solid">
          <fgColor indexed="64"/>
          <bgColor theme="0" tint="-4.9989318521683403E-2"/>
        </patternFill>
      </fill>
      <alignment horizontal="center" vertical="center" textRotation="0" wrapText="0" indent="0" relativeIndent="255" justifyLastLine="0" shrinkToFit="0" readingOrder="0"/>
    </dxf>
    <dxf>
      <font>
        <b/>
        <i val="0"/>
        <strike val="0"/>
        <condense/>
        <extend/>
        <outline/>
        <shadow/>
        <u val="none"/>
        <vertAlign val="baseline"/>
        <sz val="8"/>
        <color theme="1"/>
        <name val="Century Gothic"/>
        <scheme val="major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entury Gothic"/>
        <scheme val="major"/>
      </font>
      <fill>
        <patternFill patternType="none">
          <fgColor indexed="64"/>
          <bgColor auto="1"/>
        </patternFill>
      </fill>
      <alignment horizontal="center" vertical="center" textRotation="0" wrapText="0" indent="0" relativeIndent="255" justifyLastLine="0" shrinkToFit="0" readingOrder="0"/>
    </dxf>
    <dxf>
      <font>
        <b/>
        <i val="0"/>
        <strike val="0"/>
        <condense/>
        <extend/>
        <outline/>
        <shadow/>
        <u val="none"/>
        <vertAlign val="baseline"/>
        <sz val="8"/>
        <color theme="1"/>
        <name val="Century Gothic"/>
        <scheme val="major"/>
      </font>
      <numFmt numFmtId="0" formatCode="General"/>
      <fill>
        <patternFill patternType="solid">
          <fgColor indexed="64"/>
          <bgColor theme="0" tint="-4.9989318521683403E-2"/>
        </patternFill>
      </fill>
      <alignment horizontal="center" vertical="center" textRotation="0" wrapText="0" indent="0" relativeIndent="255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/>
        <shadow/>
        <u val="none"/>
        <vertAlign val="baseline"/>
        <sz val="8"/>
        <color theme="1"/>
        <name val="Century Gothic"/>
        <scheme val="major"/>
      </font>
      <fill>
        <patternFill patternType="none">
          <fgColor indexed="64"/>
          <bgColor theme="0" tint="-4.9989318521683403E-2"/>
        </patternFill>
      </fill>
      <alignment horizontal="center" vertical="center" textRotation="0" wrapText="0" indent="0" relativeIndent="255" justifyLastLine="0" shrinkToFit="0" readingOrder="0"/>
    </dxf>
    <dxf>
      <font>
        <b/>
        <i val="0"/>
        <strike val="0"/>
        <condense/>
        <extend/>
        <outline/>
        <shadow/>
        <u val="none"/>
        <vertAlign val="baseline"/>
        <sz val="8"/>
        <color theme="1"/>
        <name val="Century Gothic"/>
        <scheme val="major"/>
      </font>
      <numFmt numFmtId="34" formatCode="_-* #,##0.00\ &quot;€&quot;_-;\-* #,##0.00\ &quot;€&quot;_-;_-* &quot;-&quot;??\ &quot;€&quot;_-;_-@_-"/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  <border diagonalUp="0" diagonalDown="0" outline="0">
        <left/>
        <right/>
        <top/>
        <bottom/>
      </border>
    </dxf>
    <dxf>
      <font>
        <b val="0"/>
        <i/>
        <strike val="0"/>
        <condense val="0"/>
        <extend val="0"/>
        <outline/>
        <shadow/>
        <u val="none"/>
        <vertAlign val="baseline"/>
        <sz val="8"/>
        <color theme="1"/>
        <name val="Century Gothic"/>
        <scheme val="major"/>
      </font>
      <numFmt numFmtId="34" formatCode="_-* #,##0.00\ &quot;€&quot;_-;\-* #,##0.00\ &quot;€&quot;_-;_-* &quot;-&quot;??\ &quot;€&quot;_-;_-@_-"/>
      <fill>
        <patternFill patternType="none">
          <fgColor indexed="64"/>
          <bgColor auto="1"/>
        </patternFill>
      </fill>
      <alignment horizontal="center" vertical="center" textRotation="0" wrapText="0" indent="0" relativeIndent="255" justifyLastLine="0" shrinkToFit="0" readingOrder="0"/>
    </dxf>
    <dxf>
      <font>
        <b/>
        <i val="0"/>
        <strike val="0"/>
        <condense/>
        <extend/>
        <outline/>
        <shadow/>
        <u val="none"/>
        <vertAlign val="baseline"/>
        <sz val="8"/>
        <color theme="1"/>
        <name val="Century Gothic"/>
        <scheme val="major"/>
      </font>
      <numFmt numFmtId="34" formatCode="_-* #,##0.00\ &quot;€&quot;_-;\-* #,##0.00\ &quot;€&quot;_-;_-* &quot;-&quot;??\ &quot;€&quot;_-;_-@_-"/>
      <fill>
        <patternFill patternType="solid">
          <fgColor indexed="64"/>
          <bgColor theme="0" tint="-4.9989318521683403E-2"/>
        </patternFill>
      </fill>
      <alignment horizontal="center" vertical="center" textRotation="0" wrapText="0" indent="0" relativeIndent="255" justifyLastLine="0" shrinkToFit="0" readingOrder="0"/>
      <border diagonalUp="0" diagonalDown="0" outline="0">
        <left/>
        <right/>
        <top/>
        <bottom/>
      </border>
    </dxf>
    <dxf>
      <font>
        <b val="0"/>
        <i/>
        <strike val="0"/>
        <outline/>
        <shadow/>
        <u val="none"/>
        <vertAlign val="baseline"/>
        <sz val="8"/>
        <color theme="1"/>
        <name val="Century Gothic"/>
        <scheme val="major"/>
      </font>
      <fill>
        <patternFill patternType="solid">
          <fgColor indexed="64"/>
          <bgColor theme="0" tint="-4.9989318521683403E-2"/>
        </patternFill>
      </fill>
      <alignment horizontal="center" vertical="center" textRotation="0" wrapText="0" indent="0" relativeIndent="255" justifyLastLine="0" shrinkToFit="0" readingOrder="0"/>
    </dxf>
    <dxf>
      <font>
        <b/>
        <i val="0"/>
        <strike val="0"/>
        <condense val="0"/>
        <extend val="0"/>
        <outline/>
        <shadow/>
        <u val="none"/>
        <vertAlign val="baseline"/>
        <sz val="8"/>
        <color theme="1"/>
        <name val="Century Gothic"/>
        <scheme val="major"/>
      </font>
      <numFmt numFmtId="34" formatCode="_-* #,##0.00\ &quot;€&quot;_-;\-* #,##0.00\ &quot;€&quot;_-;_-* &quot;-&quot;??\ &quot;€&quot;_-;_-@_-"/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outline/>
        <shadow/>
        <u val="none"/>
        <vertAlign val="baseline"/>
        <sz val="8"/>
        <color theme="1"/>
        <name val="Century Gothic"/>
        <scheme val="major"/>
      </font>
      <fill>
        <patternFill patternType="none">
          <fgColor indexed="64"/>
          <bgColor auto="1"/>
        </patternFill>
      </fill>
      <alignment horizontal="center" vertical="center" textRotation="0" wrapText="0" indent="0" relativeIndent="255" justifyLastLine="0" shrinkToFit="0" readingOrder="0"/>
    </dxf>
    <dxf>
      <font>
        <b/>
        <i val="0"/>
        <strike val="0"/>
        <condense/>
        <extend/>
        <outline/>
        <shadow/>
        <u val="none"/>
        <vertAlign val="baseline"/>
        <sz val="8"/>
        <color theme="1"/>
        <name val="Century Gothic"/>
        <scheme val="major"/>
      </font>
      <numFmt numFmtId="0" formatCode="General"/>
      <fill>
        <patternFill patternType="solid">
          <fgColor indexed="64"/>
          <bgColor theme="0" tint="-4.9989318521683403E-2"/>
        </patternFill>
      </fill>
      <alignment horizontal="center" vertical="center" textRotation="0" wrapText="0" indent="0" relativeIndent="255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outline/>
        <shadow/>
        <u val="none"/>
        <vertAlign val="baseline"/>
        <sz val="8"/>
        <color theme="1"/>
        <name val="Century Gothic"/>
        <scheme val="major"/>
      </font>
      <numFmt numFmtId="19" formatCode="dd/mm/yyyy"/>
      <fill>
        <patternFill patternType="solid">
          <fgColor indexed="64"/>
          <bgColor theme="0" tint="-4.9989318521683403E-2"/>
        </patternFill>
      </fill>
      <alignment horizontal="center" vertical="center" textRotation="0" wrapText="0" indent="0" relativeIndent="255" justifyLastLine="0" shrinkToFit="0" readingOrder="0"/>
    </dxf>
    <dxf>
      <font>
        <b/>
        <i val="0"/>
        <strike val="0"/>
        <outline/>
        <shadow/>
        <u val="none"/>
        <vertAlign val="baseline"/>
        <sz val="8"/>
        <color rgb="FF000000"/>
        <name val="Century Gothic"/>
        <scheme val="none"/>
      </font>
      <alignment horizontal="center" vertical="center" textRotation="0" wrapText="0" indent="0" relativeIndent="255" justifyLastLine="0" shrinkToFit="0" readingOrder="0"/>
    </dxf>
    <dxf>
      <font>
        <strike/>
        <outline/>
        <shadow/>
        <u val="none"/>
        <vertAlign val="baseline"/>
        <sz val="8"/>
        <color rgb="FF000000"/>
        <name val="Century Gothic"/>
        <scheme val="none"/>
      </font>
      <alignment horizontal="center" vertical="center" textRotation="0" wrapText="0" indent="0" relativeIndent="255" justifyLastLine="0" shrinkToFit="0" readingOrder="0"/>
    </dxf>
    <dxf>
      <font>
        <strike/>
        <outline/>
        <shadow/>
        <u val="none"/>
        <vertAlign val="baseline"/>
        <sz val="9"/>
        <color theme="1"/>
        <name val="Century Gothic"/>
        <scheme val="major"/>
      </font>
      <alignment horizontal="center" vertical="center" textRotation="0" wrapText="0" indent="0" relativeIndent="255" justifyLastLine="0" shrinkToFit="0" readingOrder="0"/>
    </dxf>
    <dxf>
      <font>
        <color rgb="FFC00000"/>
      </font>
      <fill>
        <patternFill patternType="none">
          <bgColor auto="1"/>
        </patternFill>
      </fill>
    </dxf>
    <dxf>
      <font>
        <color theme="9" tint="-0.24994659260841701"/>
      </font>
    </dxf>
    <dxf>
      <font>
        <color theme="4" tint="-0.24994659260841701"/>
      </font>
    </dxf>
    <dxf>
      <font>
        <color theme="8" tint="-0.24994659260841701"/>
      </font>
    </dxf>
    <dxf>
      <font>
        <color theme="9" tint="-0.24994659260841701"/>
      </font>
    </dxf>
    <dxf>
      <font>
        <color theme="4" tint="-0.24994659260841701"/>
      </font>
    </dxf>
    <dxf>
      <font>
        <color rgb="FFC00000"/>
      </font>
      <fill>
        <patternFill patternType="none">
          <bgColor auto="1"/>
        </patternFill>
      </fill>
    </dxf>
    <dxf>
      <font>
        <b/>
        <i val="0"/>
        <strike val="0"/>
        <condense/>
        <extend/>
        <outline/>
        <shadow/>
        <u val="none"/>
        <vertAlign val="baseline"/>
        <sz val="8"/>
        <color theme="1"/>
        <name val="Century Gothic"/>
        <scheme val="major"/>
      </font>
      <fill>
        <patternFill patternType="solid">
          <fgColor indexed="64"/>
          <bgColor theme="0" tint="-4.9989318521683403E-2"/>
        </patternFill>
      </fill>
      <alignment horizontal="center" vertical="center" textRotation="0" wrapText="0" indent="0" relativeIndent="255" justifyLastLine="0" shrinkToFit="0" readingOrder="0"/>
      <border diagonalUp="0" diagonalDown="0" outline="0">
        <left/>
        <right/>
        <top/>
        <bottom/>
      </border>
      <protection locked="0" hidden="0"/>
    </dxf>
    <dxf>
      <font>
        <b val="0"/>
        <i val="0"/>
        <strike val="0"/>
        <outline/>
        <shadow/>
        <u val="none"/>
        <vertAlign val="baseline"/>
        <sz val="8"/>
        <color theme="1"/>
      </font>
      <fill>
        <patternFill patternType="solid">
          <fgColor indexed="64"/>
          <bgColor theme="0" tint="-4.9989318521683403E-2"/>
        </patternFill>
      </fill>
      <alignment horizontal="center" vertical="center" textRotation="0" wrapText="0" indent="0" relativeIndent="255" justifyLastLine="0" shrinkToFit="0" readingOrder="0"/>
    </dxf>
    <dxf>
      <font>
        <b/>
        <i val="0"/>
        <strike val="0"/>
        <condense/>
        <extend/>
        <outline/>
        <shadow/>
        <u val="none"/>
        <vertAlign val="baseline"/>
        <sz val="8"/>
        <color theme="1"/>
        <name val="Century Gothic"/>
        <scheme val="major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entury Gothic"/>
        <scheme val="major"/>
      </font>
      <fill>
        <patternFill patternType="none">
          <fgColor indexed="64"/>
          <bgColor auto="1"/>
        </patternFill>
      </fill>
      <alignment horizontal="center" vertical="center" textRotation="0" wrapText="0" indent="0" relativeIndent="255" justifyLastLine="0" shrinkToFit="0" readingOrder="0"/>
    </dxf>
    <dxf>
      <font>
        <b/>
        <i val="0"/>
        <strike val="0"/>
        <condense/>
        <extend/>
        <outline/>
        <shadow/>
        <u val="none"/>
        <vertAlign val="baseline"/>
        <sz val="8"/>
        <color theme="1"/>
        <name val="Century Gothic"/>
        <scheme val="major"/>
      </font>
      <numFmt numFmtId="0" formatCode="General"/>
      <fill>
        <patternFill patternType="solid">
          <fgColor indexed="64"/>
          <bgColor theme="0" tint="-4.9989318521683403E-2"/>
        </patternFill>
      </fill>
      <alignment horizontal="center" vertical="center" textRotation="0" wrapText="0" indent="0" relativeIndent="255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/>
        <shadow/>
        <u val="none"/>
        <vertAlign val="baseline"/>
        <sz val="8"/>
        <color theme="1"/>
        <name val="Century Gothic"/>
        <scheme val="major"/>
      </font>
      <fill>
        <patternFill patternType="none">
          <fgColor indexed="64"/>
          <bgColor theme="0" tint="-4.9989318521683403E-2"/>
        </patternFill>
      </fill>
      <alignment horizontal="center" vertical="center" textRotation="0" wrapText="0" indent="0" relativeIndent="255" justifyLastLine="0" shrinkToFit="0" readingOrder="0"/>
    </dxf>
    <dxf>
      <font>
        <b/>
        <i val="0"/>
        <strike val="0"/>
        <condense/>
        <extend/>
        <outline/>
        <shadow/>
        <u val="none"/>
        <vertAlign val="baseline"/>
        <sz val="8"/>
        <color theme="1"/>
        <name val="Century Gothic"/>
        <scheme val="major"/>
      </font>
      <numFmt numFmtId="34" formatCode="_-* #,##0.00\ &quot;€&quot;_-;\-* #,##0.00\ &quot;€&quot;_-;_-* &quot;-&quot;??\ &quot;€&quot;_-;_-@_-"/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  <border diagonalUp="0" diagonalDown="0" outline="0">
        <left/>
        <right/>
        <top/>
        <bottom/>
      </border>
    </dxf>
    <dxf>
      <font>
        <b val="0"/>
        <i/>
        <strike val="0"/>
        <condense val="0"/>
        <extend val="0"/>
        <outline/>
        <shadow/>
        <u val="none"/>
        <vertAlign val="baseline"/>
        <sz val="8"/>
        <color theme="1"/>
        <name val="Century Gothic"/>
        <scheme val="major"/>
      </font>
      <numFmt numFmtId="34" formatCode="_-* #,##0.00\ &quot;€&quot;_-;\-* #,##0.00\ &quot;€&quot;_-;_-* &quot;-&quot;??\ &quot;€&quot;_-;_-@_-"/>
      <fill>
        <patternFill patternType="none">
          <fgColor indexed="64"/>
          <bgColor auto="1"/>
        </patternFill>
      </fill>
      <alignment horizontal="center" vertical="center" textRotation="0" wrapText="0" indent="0" relativeIndent="255" justifyLastLine="0" shrinkToFit="0" readingOrder="0"/>
    </dxf>
    <dxf>
      <font>
        <b/>
        <i val="0"/>
        <strike val="0"/>
        <condense/>
        <extend/>
        <outline/>
        <shadow/>
        <u val="none"/>
        <vertAlign val="baseline"/>
        <sz val="8"/>
        <color theme="1"/>
        <name val="Century Gothic"/>
        <scheme val="major"/>
      </font>
      <numFmt numFmtId="34" formatCode="_-* #,##0.00\ &quot;€&quot;_-;\-* #,##0.00\ &quot;€&quot;_-;_-* &quot;-&quot;??\ &quot;€&quot;_-;_-@_-"/>
      <fill>
        <patternFill patternType="solid">
          <fgColor indexed="64"/>
          <bgColor theme="0" tint="-4.9989318521683403E-2"/>
        </patternFill>
      </fill>
      <alignment horizontal="center" vertical="center" textRotation="0" wrapText="0" indent="0" relativeIndent="255" justifyLastLine="0" shrinkToFit="0" readingOrder="0"/>
      <border diagonalUp="0" diagonalDown="0" outline="0">
        <left/>
        <right/>
        <top/>
        <bottom/>
      </border>
    </dxf>
    <dxf>
      <font>
        <b val="0"/>
        <i/>
        <strike val="0"/>
        <outline/>
        <shadow/>
        <u val="none"/>
        <vertAlign val="baseline"/>
        <sz val="8"/>
        <color theme="1"/>
        <name val="Century Gothic"/>
        <scheme val="major"/>
      </font>
      <fill>
        <patternFill patternType="solid">
          <fgColor indexed="64"/>
          <bgColor theme="0" tint="-4.9989318521683403E-2"/>
        </patternFill>
      </fill>
      <alignment horizontal="center" vertical="center" textRotation="0" wrapText="0" indent="0" relativeIndent="255" justifyLastLine="0" shrinkToFit="0" readingOrder="0"/>
    </dxf>
    <dxf>
      <font>
        <b/>
        <i val="0"/>
        <strike val="0"/>
        <condense val="0"/>
        <extend val="0"/>
        <outline/>
        <shadow/>
        <u val="none"/>
        <vertAlign val="baseline"/>
        <sz val="8"/>
        <color theme="1"/>
        <name val="Century Gothic"/>
        <scheme val="major"/>
      </font>
      <numFmt numFmtId="34" formatCode="_-* #,##0.00\ &quot;€&quot;_-;\-* #,##0.00\ &quot;€&quot;_-;_-* &quot;-&quot;??\ &quot;€&quot;_-;_-@_-"/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outline/>
        <shadow/>
        <u val="none"/>
        <vertAlign val="baseline"/>
        <sz val="8"/>
        <color theme="1"/>
        <name val="Century Gothic"/>
        <scheme val="major"/>
      </font>
      <fill>
        <patternFill patternType="none">
          <fgColor indexed="64"/>
          <bgColor auto="1"/>
        </patternFill>
      </fill>
      <alignment horizontal="center" vertical="center" textRotation="0" wrapText="0" indent="0" relativeIndent="255" justifyLastLine="0" shrinkToFit="0" readingOrder="0"/>
    </dxf>
    <dxf>
      <font>
        <b/>
        <i val="0"/>
        <strike val="0"/>
        <condense/>
        <extend/>
        <outline/>
        <shadow/>
        <u val="none"/>
        <vertAlign val="baseline"/>
        <sz val="8"/>
        <color theme="1"/>
        <name val="Century Gothic"/>
        <scheme val="major"/>
      </font>
      <numFmt numFmtId="0" formatCode="General"/>
      <fill>
        <patternFill patternType="solid">
          <fgColor indexed="64"/>
          <bgColor theme="0" tint="-4.9989318521683403E-2"/>
        </patternFill>
      </fill>
      <alignment horizontal="center" vertical="center" textRotation="0" wrapText="0" indent="0" relativeIndent="255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outline/>
        <shadow/>
        <u val="none"/>
        <vertAlign val="baseline"/>
        <sz val="8"/>
        <color theme="1"/>
        <name val="Century Gothic"/>
        <scheme val="major"/>
      </font>
      <numFmt numFmtId="19" formatCode="dd/mm/yyyy"/>
      <fill>
        <patternFill patternType="solid">
          <fgColor indexed="64"/>
          <bgColor theme="0" tint="-4.9989318521683403E-2"/>
        </patternFill>
      </fill>
      <alignment horizontal="center" vertical="center" textRotation="0" wrapText="0" indent="0" relativeIndent="255" justifyLastLine="0" shrinkToFit="0" readingOrder="0"/>
    </dxf>
    <dxf>
      <font>
        <b/>
        <i val="0"/>
        <strike val="0"/>
        <outline/>
        <shadow/>
        <u val="none"/>
        <vertAlign val="baseline"/>
        <sz val="8"/>
        <color rgb="FF000000"/>
        <name val="Century Gothic"/>
        <scheme val="none"/>
      </font>
      <alignment horizontal="center" vertical="center" textRotation="0" wrapText="0" indent="0" relativeIndent="255" justifyLastLine="0" shrinkToFit="0" readingOrder="0"/>
    </dxf>
    <dxf>
      <font>
        <strike/>
        <outline/>
        <shadow/>
        <u val="none"/>
        <vertAlign val="baseline"/>
        <sz val="8"/>
        <color rgb="FF000000"/>
        <name val="Century Gothic"/>
        <scheme val="none"/>
      </font>
      <alignment horizontal="center" vertical="center" textRotation="0" wrapText="0" indent="0" relativeIndent="255" justifyLastLine="0" shrinkToFit="0" readingOrder="0"/>
    </dxf>
    <dxf>
      <font>
        <strike/>
        <outline/>
        <shadow/>
        <u val="none"/>
        <vertAlign val="baseline"/>
        <sz val="9"/>
        <color theme="1"/>
        <name val="Century Gothic"/>
        <scheme val="major"/>
      </font>
      <alignment horizontal="center" vertical="center" textRotation="0" wrapText="0" indent="0" relativeIndent="255" justifyLastLine="0" shrinkToFit="0" readingOrder="0"/>
    </dxf>
    <dxf>
      <font>
        <color rgb="FFC00000"/>
      </font>
      <fill>
        <patternFill patternType="none">
          <bgColor auto="1"/>
        </patternFill>
      </fill>
    </dxf>
    <dxf>
      <font>
        <color theme="9" tint="-0.24994659260841701"/>
      </font>
    </dxf>
    <dxf>
      <font>
        <color theme="4" tint="-0.24994659260841701"/>
      </font>
    </dxf>
    <dxf>
      <font>
        <color theme="8" tint="-0.24994659260841701"/>
      </font>
    </dxf>
    <dxf>
      <font>
        <color theme="9" tint="-0.24994659260841701"/>
      </font>
    </dxf>
    <dxf>
      <font>
        <color theme="4" tint="-0.24994659260841701"/>
      </font>
    </dxf>
    <dxf>
      <font>
        <color rgb="FFC00000"/>
      </font>
      <fill>
        <patternFill patternType="none">
          <bgColor auto="1"/>
        </patternFill>
      </fill>
    </dxf>
    <dxf>
      <font>
        <b/>
        <i val="0"/>
        <strike val="0"/>
        <condense/>
        <extend/>
        <outline/>
        <shadow/>
        <u val="none"/>
        <vertAlign val="baseline"/>
        <sz val="8"/>
        <color theme="1"/>
        <name val="Century Gothic"/>
        <scheme val="major"/>
      </font>
      <fill>
        <patternFill patternType="solid">
          <fgColor indexed="64"/>
          <bgColor theme="0" tint="-4.9989318521683403E-2"/>
        </patternFill>
      </fill>
      <alignment horizontal="center" vertical="center" textRotation="0" wrapText="0" indent="0" relativeIndent="255" justifyLastLine="0" shrinkToFit="0" readingOrder="0"/>
      <border diagonalUp="0" diagonalDown="0" outline="0">
        <left/>
        <right/>
        <top/>
        <bottom/>
      </border>
      <protection locked="0" hidden="0"/>
    </dxf>
    <dxf>
      <font>
        <b val="0"/>
        <i val="0"/>
        <strike val="0"/>
        <outline/>
        <shadow/>
        <u val="none"/>
        <vertAlign val="baseline"/>
        <sz val="8"/>
        <color theme="1"/>
      </font>
      <fill>
        <patternFill patternType="solid">
          <fgColor indexed="64"/>
          <bgColor theme="0" tint="-4.9989318521683403E-2"/>
        </patternFill>
      </fill>
      <alignment horizontal="center" vertical="center" textRotation="0" wrapText="0" indent="0" relativeIndent="255" justifyLastLine="0" shrinkToFit="0" readingOrder="0"/>
    </dxf>
    <dxf>
      <font>
        <b/>
        <i val="0"/>
        <strike val="0"/>
        <condense/>
        <extend/>
        <outline/>
        <shadow/>
        <u val="none"/>
        <vertAlign val="baseline"/>
        <sz val="8"/>
        <color theme="1"/>
        <name val="Century Gothic"/>
        <scheme val="major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entury Gothic"/>
        <scheme val="major"/>
      </font>
      <fill>
        <patternFill patternType="none">
          <fgColor indexed="64"/>
          <bgColor auto="1"/>
        </patternFill>
      </fill>
      <alignment horizontal="center" vertical="center" textRotation="0" wrapText="0" indent="0" relativeIndent="255" justifyLastLine="0" shrinkToFit="0" readingOrder="0"/>
    </dxf>
    <dxf>
      <font>
        <b/>
        <i val="0"/>
        <strike val="0"/>
        <condense/>
        <extend/>
        <outline/>
        <shadow/>
        <u val="none"/>
        <vertAlign val="baseline"/>
        <sz val="8"/>
        <color theme="1"/>
        <name val="Century Gothic"/>
        <scheme val="major"/>
      </font>
      <numFmt numFmtId="0" formatCode="General"/>
      <fill>
        <patternFill patternType="solid">
          <fgColor indexed="64"/>
          <bgColor theme="0" tint="-4.9989318521683403E-2"/>
        </patternFill>
      </fill>
      <alignment horizontal="center" vertical="center" textRotation="0" wrapText="0" indent="0" relativeIndent="255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/>
        <shadow/>
        <u val="none"/>
        <vertAlign val="baseline"/>
        <sz val="8"/>
        <color theme="1"/>
        <name val="Century Gothic"/>
        <scheme val="major"/>
      </font>
      <fill>
        <patternFill patternType="none">
          <fgColor indexed="64"/>
          <bgColor theme="0" tint="-4.9989318521683403E-2"/>
        </patternFill>
      </fill>
      <alignment horizontal="center" vertical="center" textRotation="0" wrapText="0" indent="0" relativeIndent="255" justifyLastLine="0" shrinkToFit="0" readingOrder="0"/>
    </dxf>
    <dxf>
      <font>
        <b/>
        <i val="0"/>
        <strike val="0"/>
        <condense/>
        <extend/>
        <outline/>
        <shadow/>
        <u val="none"/>
        <vertAlign val="baseline"/>
        <sz val="8"/>
        <color theme="1"/>
        <name val="Century Gothic"/>
        <scheme val="major"/>
      </font>
      <numFmt numFmtId="34" formatCode="_-* #,##0.00\ &quot;€&quot;_-;\-* #,##0.00\ &quot;€&quot;_-;_-* &quot;-&quot;??\ &quot;€&quot;_-;_-@_-"/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  <border diagonalUp="0" diagonalDown="0" outline="0">
        <left/>
        <right/>
        <top/>
        <bottom/>
      </border>
    </dxf>
    <dxf>
      <font>
        <b val="0"/>
        <i/>
        <strike val="0"/>
        <condense val="0"/>
        <extend val="0"/>
        <outline/>
        <shadow/>
        <u val="none"/>
        <vertAlign val="baseline"/>
        <sz val="8"/>
        <color theme="1"/>
        <name val="Century Gothic"/>
        <scheme val="major"/>
      </font>
      <numFmt numFmtId="34" formatCode="_-* #,##0.00\ &quot;€&quot;_-;\-* #,##0.00\ &quot;€&quot;_-;_-* &quot;-&quot;??\ &quot;€&quot;_-;_-@_-"/>
      <fill>
        <patternFill patternType="none">
          <fgColor indexed="64"/>
          <bgColor auto="1"/>
        </patternFill>
      </fill>
      <alignment horizontal="center" vertical="center" textRotation="0" wrapText="0" indent="0" relativeIndent="255" justifyLastLine="0" shrinkToFit="0" readingOrder="0"/>
    </dxf>
    <dxf>
      <font>
        <b/>
        <i val="0"/>
        <strike val="0"/>
        <condense/>
        <extend/>
        <outline/>
        <shadow/>
        <u val="none"/>
        <vertAlign val="baseline"/>
        <sz val="8"/>
        <color theme="1"/>
        <name val="Century Gothic"/>
        <scheme val="major"/>
      </font>
      <numFmt numFmtId="34" formatCode="_-* #,##0.00\ &quot;€&quot;_-;\-* #,##0.00\ &quot;€&quot;_-;_-* &quot;-&quot;??\ &quot;€&quot;_-;_-@_-"/>
      <fill>
        <patternFill patternType="solid">
          <fgColor indexed="64"/>
          <bgColor theme="0" tint="-4.9989318521683403E-2"/>
        </patternFill>
      </fill>
      <alignment horizontal="center" vertical="center" textRotation="0" wrapText="0" indent="0" relativeIndent="255" justifyLastLine="0" shrinkToFit="0" readingOrder="0"/>
      <border diagonalUp="0" diagonalDown="0" outline="0">
        <left/>
        <right/>
        <top/>
        <bottom/>
      </border>
    </dxf>
    <dxf>
      <font>
        <b val="0"/>
        <i/>
        <strike val="0"/>
        <outline/>
        <shadow/>
        <u val="none"/>
        <vertAlign val="baseline"/>
        <sz val="8"/>
        <color theme="1"/>
        <name val="Century Gothic"/>
        <scheme val="major"/>
      </font>
      <fill>
        <patternFill patternType="solid">
          <fgColor indexed="64"/>
          <bgColor theme="0" tint="-4.9989318521683403E-2"/>
        </patternFill>
      </fill>
      <alignment horizontal="center" vertical="center" textRotation="0" wrapText="0" indent="0" relativeIndent="255" justifyLastLine="0" shrinkToFit="0" readingOrder="0"/>
    </dxf>
    <dxf>
      <font>
        <b/>
        <i val="0"/>
        <strike val="0"/>
        <condense val="0"/>
        <extend val="0"/>
        <outline/>
        <shadow/>
        <u val="none"/>
        <vertAlign val="baseline"/>
        <sz val="8"/>
        <color theme="1"/>
        <name val="Century Gothic"/>
        <scheme val="major"/>
      </font>
      <numFmt numFmtId="34" formatCode="_-* #,##0.00\ &quot;€&quot;_-;\-* #,##0.00\ &quot;€&quot;_-;_-* &quot;-&quot;??\ &quot;€&quot;_-;_-@_-"/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outline/>
        <shadow/>
        <u val="none"/>
        <vertAlign val="baseline"/>
        <sz val="8"/>
        <color theme="1"/>
        <name val="Century Gothic"/>
        <scheme val="major"/>
      </font>
      <fill>
        <patternFill patternType="none">
          <fgColor indexed="64"/>
          <bgColor auto="1"/>
        </patternFill>
      </fill>
      <alignment horizontal="center" vertical="center" textRotation="0" wrapText="0" indent="0" relativeIndent="255" justifyLastLine="0" shrinkToFit="0" readingOrder="0"/>
    </dxf>
    <dxf>
      <font>
        <b/>
        <i val="0"/>
        <strike val="0"/>
        <condense/>
        <extend/>
        <outline/>
        <shadow/>
        <u val="none"/>
        <vertAlign val="baseline"/>
        <sz val="8"/>
        <color theme="1"/>
        <name val="Century Gothic"/>
        <scheme val="major"/>
      </font>
      <numFmt numFmtId="0" formatCode="General"/>
      <fill>
        <patternFill patternType="solid">
          <fgColor indexed="64"/>
          <bgColor theme="0" tint="-4.9989318521683403E-2"/>
        </patternFill>
      </fill>
      <alignment horizontal="center" vertical="center" textRotation="0" wrapText="0" indent="0" relativeIndent="255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outline/>
        <shadow/>
        <u val="none"/>
        <vertAlign val="baseline"/>
        <sz val="8"/>
        <color theme="1"/>
        <name val="Century Gothic"/>
        <scheme val="major"/>
      </font>
      <numFmt numFmtId="19" formatCode="dd/mm/yyyy"/>
      <fill>
        <patternFill patternType="solid">
          <fgColor indexed="64"/>
          <bgColor theme="0" tint="-4.9989318521683403E-2"/>
        </patternFill>
      </fill>
      <alignment horizontal="center" vertical="center" textRotation="0" wrapText="0" indent="0" relativeIndent="255" justifyLastLine="0" shrinkToFit="0" readingOrder="0"/>
    </dxf>
    <dxf>
      <font>
        <b/>
        <i val="0"/>
        <strike val="0"/>
        <outline/>
        <shadow/>
        <u val="none"/>
        <vertAlign val="baseline"/>
        <sz val="8"/>
        <color rgb="FF000000"/>
        <name val="Century Gothic"/>
        <scheme val="none"/>
      </font>
      <alignment horizontal="center" vertical="center" textRotation="0" wrapText="0" indent="0" relativeIndent="255" justifyLastLine="0" shrinkToFit="0" readingOrder="0"/>
    </dxf>
    <dxf>
      <font>
        <strike/>
        <outline/>
        <shadow/>
        <u val="none"/>
        <vertAlign val="baseline"/>
        <sz val="8"/>
        <color rgb="FF000000"/>
        <name val="Century Gothic"/>
        <scheme val="none"/>
      </font>
      <alignment horizontal="center" vertical="center" textRotation="0" wrapText="0" indent="0" relativeIndent="255" justifyLastLine="0" shrinkToFit="0" readingOrder="0"/>
    </dxf>
    <dxf>
      <font>
        <strike/>
        <outline/>
        <shadow/>
        <u val="none"/>
        <vertAlign val="baseline"/>
        <sz val="9"/>
        <color theme="1"/>
        <name val="Century Gothic"/>
        <scheme val="major"/>
      </font>
      <alignment horizontal="center" vertical="center" textRotation="0" wrapText="0" indent="0" relativeIndent="255" justifyLastLine="0" shrinkToFit="0" readingOrder="0"/>
    </dxf>
    <dxf>
      <font>
        <color rgb="FFC00000"/>
      </font>
      <fill>
        <patternFill patternType="none">
          <bgColor auto="1"/>
        </patternFill>
      </fill>
    </dxf>
    <dxf>
      <font>
        <color theme="9" tint="-0.24994659260841701"/>
      </font>
    </dxf>
    <dxf>
      <font>
        <color theme="4" tint="-0.24994659260841701"/>
      </font>
    </dxf>
    <dxf>
      <font>
        <color theme="8" tint="-0.24994659260841701"/>
      </font>
    </dxf>
    <dxf>
      <font>
        <color theme="9" tint="-0.24994659260841701"/>
      </font>
    </dxf>
    <dxf>
      <font>
        <color theme="4" tint="-0.24994659260841701"/>
      </font>
    </dxf>
    <dxf>
      <font>
        <color rgb="FFC00000"/>
      </font>
      <fill>
        <patternFill patternType="none">
          <bgColor auto="1"/>
        </patternFill>
      </fill>
    </dxf>
    <dxf>
      <font>
        <b/>
        <i val="0"/>
        <strike val="0"/>
        <condense/>
        <extend/>
        <outline/>
        <shadow/>
        <u val="none"/>
        <vertAlign val="baseline"/>
        <sz val="8"/>
        <color theme="1"/>
        <name val="Century Gothic"/>
        <scheme val="major"/>
      </font>
      <fill>
        <patternFill patternType="solid">
          <fgColor indexed="64"/>
          <bgColor theme="0" tint="-4.9989318521683403E-2"/>
        </patternFill>
      </fill>
      <alignment horizontal="center" vertical="center" textRotation="0" wrapText="0" indent="0" relativeIndent="255" justifyLastLine="0" shrinkToFit="0" readingOrder="0"/>
      <border diagonalUp="0" diagonalDown="0" outline="0">
        <left/>
        <right/>
        <top/>
        <bottom/>
      </border>
      <protection locked="0" hidden="0"/>
    </dxf>
    <dxf>
      <font>
        <b val="0"/>
        <i val="0"/>
        <strike val="0"/>
        <outline/>
        <shadow/>
        <u val="none"/>
        <vertAlign val="baseline"/>
        <sz val="8"/>
        <color theme="1"/>
      </font>
      <fill>
        <patternFill patternType="solid">
          <fgColor indexed="64"/>
          <bgColor theme="0" tint="-4.9989318521683403E-2"/>
        </patternFill>
      </fill>
      <alignment horizontal="center" vertical="center" textRotation="0" wrapText="0" indent="0" relativeIndent="255" justifyLastLine="0" shrinkToFit="0" readingOrder="0"/>
    </dxf>
    <dxf>
      <font>
        <b/>
        <i val="0"/>
        <strike val="0"/>
        <condense/>
        <extend/>
        <outline/>
        <shadow/>
        <u val="none"/>
        <vertAlign val="baseline"/>
        <sz val="8"/>
        <color theme="1"/>
        <name val="Century Gothic"/>
        <scheme val="major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entury Gothic"/>
        <scheme val="major"/>
      </font>
      <fill>
        <patternFill patternType="none">
          <fgColor indexed="64"/>
          <bgColor auto="1"/>
        </patternFill>
      </fill>
      <alignment horizontal="center" vertical="center" textRotation="0" wrapText="0" indent="0" relativeIndent="255" justifyLastLine="0" shrinkToFit="0" readingOrder="0"/>
    </dxf>
    <dxf>
      <font>
        <b/>
        <i val="0"/>
        <strike val="0"/>
        <condense/>
        <extend/>
        <outline/>
        <shadow/>
        <u val="none"/>
        <vertAlign val="baseline"/>
        <sz val="8"/>
        <color theme="1"/>
        <name val="Century Gothic"/>
        <scheme val="major"/>
      </font>
      <numFmt numFmtId="0" formatCode="General"/>
      <fill>
        <patternFill patternType="solid">
          <fgColor indexed="64"/>
          <bgColor theme="0" tint="-4.9989318521683403E-2"/>
        </patternFill>
      </fill>
      <alignment horizontal="center" vertical="center" textRotation="0" wrapText="0" indent="0" relativeIndent="255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/>
        <shadow/>
        <u val="none"/>
        <vertAlign val="baseline"/>
        <sz val="8"/>
        <color theme="1"/>
        <name val="Century Gothic"/>
        <scheme val="major"/>
      </font>
      <fill>
        <patternFill patternType="none">
          <fgColor indexed="64"/>
          <bgColor theme="0" tint="-4.9989318521683403E-2"/>
        </patternFill>
      </fill>
      <alignment horizontal="center" vertical="center" textRotation="0" wrapText="0" indent="0" relativeIndent="255" justifyLastLine="0" shrinkToFit="0" readingOrder="0"/>
    </dxf>
    <dxf>
      <font>
        <b/>
        <i val="0"/>
        <strike val="0"/>
        <condense/>
        <extend/>
        <outline/>
        <shadow/>
        <u val="none"/>
        <vertAlign val="baseline"/>
        <sz val="8"/>
        <color theme="1"/>
        <name val="Century Gothic"/>
        <scheme val="major"/>
      </font>
      <numFmt numFmtId="34" formatCode="_-* #,##0.00\ &quot;€&quot;_-;\-* #,##0.00\ &quot;€&quot;_-;_-* &quot;-&quot;??\ &quot;€&quot;_-;_-@_-"/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  <border diagonalUp="0" diagonalDown="0" outline="0">
        <left/>
        <right/>
        <top/>
        <bottom/>
      </border>
    </dxf>
    <dxf>
      <font>
        <b val="0"/>
        <i/>
        <strike val="0"/>
        <condense val="0"/>
        <extend val="0"/>
        <outline/>
        <shadow/>
        <u val="none"/>
        <vertAlign val="baseline"/>
        <sz val="8"/>
        <color theme="1"/>
        <name val="Century Gothic"/>
        <scheme val="major"/>
      </font>
      <numFmt numFmtId="34" formatCode="_-* #,##0.00\ &quot;€&quot;_-;\-* #,##0.00\ &quot;€&quot;_-;_-* &quot;-&quot;??\ &quot;€&quot;_-;_-@_-"/>
      <fill>
        <patternFill patternType="none">
          <fgColor indexed="64"/>
          <bgColor auto="1"/>
        </patternFill>
      </fill>
      <alignment horizontal="center" vertical="center" textRotation="0" wrapText="0" indent="0" relativeIndent="255" justifyLastLine="0" shrinkToFit="0" readingOrder="0"/>
    </dxf>
    <dxf>
      <font>
        <b/>
        <i val="0"/>
        <strike val="0"/>
        <condense/>
        <extend/>
        <outline/>
        <shadow/>
        <u val="none"/>
        <vertAlign val="baseline"/>
        <sz val="8"/>
        <color theme="1"/>
        <name val="Century Gothic"/>
        <scheme val="major"/>
      </font>
      <numFmt numFmtId="34" formatCode="_-* #,##0.00\ &quot;€&quot;_-;\-* #,##0.00\ &quot;€&quot;_-;_-* &quot;-&quot;??\ &quot;€&quot;_-;_-@_-"/>
      <fill>
        <patternFill patternType="solid">
          <fgColor indexed="64"/>
          <bgColor theme="0" tint="-4.9989318521683403E-2"/>
        </patternFill>
      </fill>
      <alignment horizontal="center" vertical="center" textRotation="0" wrapText="0" indent="0" relativeIndent="255" justifyLastLine="0" shrinkToFit="0" readingOrder="0"/>
      <border diagonalUp="0" diagonalDown="0" outline="0">
        <left/>
        <right/>
        <top/>
        <bottom/>
      </border>
    </dxf>
    <dxf>
      <font>
        <b val="0"/>
        <i/>
        <strike val="0"/>
        <outline/>
        <shadow/>
        <u val="none"/>
        <vertAlign val="baseline"/>
        <sz val="8"/>
        <color theme="1"/>
        <name val="Century Gothic"/>
        <scheme val="major"/>
      </font>
      <fill>
        <patternFill patternType="solid">
          <fgColor indexed="64"/>
          <bgColor theme="0" tint="-4.9989318521683403E-2"/>
        </patternFill>
      </fill>
      <alignment horizontal="center" vertical="center" textRotation="0" wrapText="0" indent="0" relativeIndent="255" justifyLastLine="0" shrinkToFit="0" readingOrder="0"/>
    </dxf>
    <dxf>
      <font>
        <b/>
        <i val="0"/>
        <strike val="0"/>
        <condense val="0"/>
        <extend val="0"/>
        <outline/>
        <shadow/>
        <u val="none"/>
        <vertAlign val="baseline"/>
        <sz val="8"/>
        <color theme="1"/>
        <name val="Century Gothic"/>
        <scheme val="major"/>
      </font>
      <numFmt numFmtId="34" formatCode="_-* #,##0.00\ &quot;€&quot;_-;\-* #,##0.00\ &quot;€&quot;_-;_-* &quot;-&quot;??\ &quot;€&quot;_-;_-@_-"/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outline/>
        <shadow/>
        <u val="none"/>
        <vertAlign val="baseline"/>
        <sz val="8"/>
        <color theme="1"/>
        <name val="Century Gothic"/>
        <scheme val="major"/>
      </font>
      <fill>
        <patternFill patternType="none">
          <fgColor indexed="64"/>
          <bgColor auto="1"/>
        </patternFill>
      </fill>
      <alignment horizontal="center" vertical="center" textRotation="0" wrapText="0" indent="0" relativeIndent="255" justifyLastLine="0" shrinkToFit="0" readingOrder="0"/>
    </dxf>
    <dxf>
      <font>
        <b/>
        <i val="0"/>
        <strike val="0"/>
        <condense/>
        <extend/>
        <outline/>
        <shadow/>
        <u val="none"/>
        <vertAlign val="baseline"/>
        <sz val="8"/>
        <color theme="1"/>
        <name val="Century Gothic"/>
        <scheme val="major"/>
      </font>
      <numFmt numFmtId="0" formatCode="General"/>
      <fill>
        <patternFill patternType="solid">
          <fgColor indexed="64"/>
          <bgColor theme="0" tint="-4.9989318521683403E-2"/>
        </patternFill>
      </fill>
      <alignment horizontal="center" vertical="center" textRotation="0" wrapText="0" indent="0" relativeIndent="255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outline/>
        <shadow/>
        <u val="none"/>
        <vertAlign val="baseline"/>
        <sz val="8"/>
        <color theme="1"/>
        <name val="Century Gothic"/>
        <scheme val="major"/>
      </font>
      <numFmt numFmtId="19" formatCode="dd/mm/yyyy"/>
      <fill>
        <patternFill patternType="solid">
          <fgColor indexed="64"/>
          <bgColor theme="0" tint="-4.9989318521683403E-2"/>
        </patternFill>
      </fill>
      <alignment horizontal="center" vertical="center" textRotation="0" wrapText="0" indent="0" relativeIndent="255" justifyLastLine="0" shrinkToFit="0" readingOrder="0"/>
    </dxf>
    <dxf>
      <font>
        <b/>
        <i val="0"/>
        <strike val="0"/>
        <outline/>
        <shadow/>
        <u val="none"/>
        <vertAlign val="baseline"/>
        <sz val="8"/>
        <color rgb="FF000000"/>
        <name val="Century Gothic"/>
        <scheme val="none"/>
      </font>
      <alignment horizontal="center" vertical="center" textRotation="0" wrapText="0" indent="0" relativeIndent="255" justifyLastLine="0" shrinkToFit="0" readingOrder="0"/>
    </dxf>
    <dxf>
      <font>
        <strike/>
        <outline/>
        <shadow/>
        <u val="none"/>
        <vertAlign val="baseline"/>
        <sz val="8"/>
        <color rgb="FF000000"/>
        <name val="Century Gothic"/>
        <scheme val="none"/>
      </font>
      <alignment horizontal="center" vertical="center" textRotation="0" wrapText="0" indent="0" relativeIndent="255" justifyLastLine="0" shrinkToFit="0" readingOrder="0"/>
    </dxf>
    <dxf>
      <font>
        <strike/>
        <outline/>
        <shadow/>
        <u val="none"/>
        <vertAlign val="baseline"/>
        <sz val="9"/>
        <color theme="1"/>
        <name val="Century Gothic"/>
        <scheme val="major"/>
      </font>
      <alignment horizontal="center" vertical="center" textRotation="0" wrapText="0" indent="0" relativeIndent="255" justifyLastLine="0" shrinkToFit="0" readingOrder="0"/>
    </dxf>
    <dxf>
      <font>
        <color rgb="FFC00000"/>
      </font>
      <fill>
        <patternFill patternType="none">
          <bgColor auto="1"/>
        </patternFill>
      </fill>
    </dxf>
    <dxf>
      <font>
        <color theme="9" tint="-0.24994659260841701"/>
      </font>
    </dxf>
    <dxf>
      <font>
        <color theme="4" tint="-0.24994659260841701"/>
      </font>
    </dxf>
    <dxf>
      <font>
        <color theme="8" tint="-0.24994659260841701"/>
      </font>
    </dxf>
    <dxf>
      <font>
        <color theme="9" tint="-0.24994659260841701"/>
      </font>
    </dxf>
    <dxf>
      <font>
        <color theme="4" tint="-0.24994659260841701"/>
      </font>
    </dxf>
    <dxf>
      <font>
        <color rgb="FFC00000"/>
      </font>
      <fill>
        <patternFill patternType="none">
          <bgColor auto="1"/>
        </patternFill>
      </fill>
    </dxf>
    <dxf>
      <font>
        <b/>
        <i val="0"/>
        <strike val="0"/>
        <condense/>
        <extend/>
        <outline/>
        <shadow/>
        <u val="none"/>
        <vertAlign val="baseline"/>
        <sz val="8"/>
        <color theme="1"/>
        <name val="Century Gothic"/>
        <scheme val="major"/>
      </font>
      <fill>
        <patternFill patternType="solid">
          <fgColor indexed="64"/>
          <bgColor theme="0" tint="-4.9989318521683403E-2"/>
        </patternFill>
      </fill>
      <alignment horizontal="center" vertical="center" textRotation="0" wrapText="0" indent="0" relativeIndent="255" justifyLastLine="0" shrinkToFit="0" readingOrder="0"/>
      <border diagonalUp="0" diagonalDown="0" outline="0">
        <left/>
        <right/>
        <top/>
        <bottom/>
      </border>
      <protection locked="0" hidden="0"/>
    </dxf>
    <dxf>
      <font>
        <b val="0"/>
        <i val="0"/>
        <strike val="0"/>
        <outline/>
        <shadow/>
        <u val="none"/>
        <vertAlign val="baseline"/>
        <sz val="8"/>
        <color theme="1"/>
      </font>
      <fill>
        <patternFill patternType="solid">
          <fgColor indexed="64"/>
          <bgColor theme="0" tint="-4.9989318521683403E-2"/>
        </patternFill>
      </fill>
      <alignment horizontal="center" vertical="center" textRotation="0" wrapText="0" indent="0" relativeIndent="255" justifyLastLine="0" shrinkToFit="0" readingOrder="0"/>
    </dxf>
    <dxf>
      <font>
        <b/>
        <i val="0"/>
        <strike val="0"/>
        <condense/>
        <extend/>
        <outline/>
        <shadow/>
        <u val="none"/>
        <vertAlign val="baseline"/>
        <sz val="8"/>
        <color theme="1"/>
        <name val="Century Gothic"/>
        <scheme val="major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entury Gothic"/>
        <scheme val="major"/>
      </font>
      <fill>
        <patternFill patternType="none">
          <fgColor indexed="64"/>
          <bgColor auto="1"/>
        </patternFill>
      </fill>
      <alignment horizontal="center" vertical="center" textRotation="0" wrapText="0" indent="0" relativeIndent="255" justifyLastLine="0" shrinkToFit="0" readingOrder="0"/>
    </dxf>
    <dxf>
      <font>
        <b/>
        <i val="0"/>
        <strike val="0"/>
        <condense/>
        <extend/>
        <outline/>
        <shadow/>
        <u val="none"/>
        <vertAlign val="baseline"/>
        <sz val="8"/>
        <color theme="1"/>
        <name val="Century Gothic"/>
        <scheme val="major"/>
      </font>
      <numFmt numFmtId="0" formatCode="General"/>
      <fill>
        <patternFill patternType="solid">
          <fgColor indexed="64"/>
          <bgColor theme="0" tint="-4.9989318521683403E-2"/>
        </patternFill>
      </fill>
      <alignment horizontal="center" vertical="center" textRotation="0" wrapText="0" indent="0" relativeIndent="255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/>
        <shadow/>
        <u val="none"/>
        <vertAlign val="baseline"/>
        <sz val="8"/>
        <color theme="1"/>
        <name val="Century Gothic"/>
        <scheme val="major"/>
      </font>
      <fill>
        <patternFill patternType="none">
          <fgColor indexed="64"/>
          <bgColor theme="0" tint="-4.9989318521683403E-2"/>
        </patternFill>
      </fill>
      <alignment horizontal="center" vertical="center" textRotation="0" wrapText="0" indent="0" relativeIndent="255" justifyLastLine="0" shrinkToFit="0" readingOrder="0"/>
    </dxf>
    <dxf>
      <font>
        <b/>
        <i val="0"/>
        <strike val="0"/>
        <condense/>
        <extend/>
        <outline/>
        <shadow/>
        <u val="none"/>
        <vertAlign val="baseline"/>
        <sz val="8"/>
        <color theme="1"/>
        <name val="Century Gothic"/>
        <scheme val="major"/>
      </font>
      <numFmt numFmtId="34" formatCode="_-* #,##0.00\ &quot;€&quot;_-;\-* #,##0.00\ &quot;€&quot;_-;_-* &quot;-&quot;??\ &quot;€&quot;_-;_-@_-"/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  <border diagonalUp="0" diagonalDown="0" outline="0">
        <left/>
        <right/>
        <top/>
        <bottom/>
      </border>
    </dxf>
    <dxf>
      <font>
        <b val="0"/>
        <i/>
        <strike val="0"/>
        <condense val="0"/>
        <extend val="0"/>
        <outline/>
        <shadow/>
        <u val="none"/>
        <vertAlign val="baseline"/>
        <sz val="8"/>
        <color theme="1"/>
        <name val="Century Gothic"/>
        <scheme val="major"/>
      </font>
      <numFmt numFmtId="34" formatCode="_-* #,##0.00\ &quot;€&quot;_-;\-* #,##0.00\ &quot;€&quot;_-;_-* &quot;-&quot;??\ &quot;€&quot;_-;_-@_-"/>
      <fill>
        <patternFill patternType="none">
          <fgColor indexed="64"/>
          <bgColor auto="1"/>
        </patternFill>
      </fill>
      <alignment horizontal="center" vertical="center" textRotation="0" wrapText="0" indent="0" relativeIndent="255" justifyLastLine="0" shrinkToFit="0" readingOrder="0"/>
    </dxf>
    <dxf>
      <font>
        <b/>
        <i val="0"/>
        <strike val="0"/>
        <condense/>
        <extend/>
        <outline/>
        <shadow/>
        <u val="none"/>
        <vertAlign val="baseline"/>
        <sz val="8"/>
        <color theme="1"/>
        <name val="Century Gothic"/>
        <scheme val="major"/>
      </font>
      <numFmt numFmtId="34" formatCode="_-* #,##0.00\ &quot;€&quot;_-;\-* #,##0.00\ &quot;€&quot;_-;_-* &quot;-&quot;??\ &quot;€&quot;_-;_-@_-"/>
      <fill>
        <patternFill patternType="solid">
          <fgColor indexed="64"/>
          <bgColor theme="0" tint="-4.9989318521683403E-2"/>
        </patternFill>
      </fill>
      <alignment horizontal="center" vertical="center" textRotation="0" wrapText="0" indent="0" relativeIndent="255" justifyLastLine="0" shrinkToFit="0" readingOrder="0"/>
      <border diagonalUp="0" diagonalDown="0" outline="0">
        <left/>
        <right/>
        <top/>
        <bottom/>
      </border>
    </dxf>
    <dxf>
      <font>
        <b val="0"/>
        <i/>
        <strike val="0"/>
        <outline/>
        <shadow/>
        <u val="none"/>
        <vertAlign val="baseline"/>
        <sz val="8"/>
        <color theme="1"/>
        <name val="Century Gothic"/>
        <scheme val="major"/>
      </font>
      <fill>
        <patternFill patternType="solid">
          <fgColor indexed="64"/>
          <bgColor theme="0" tint="-4.9989318521683403E-2"/>
        </patternFill>
      </fill>
      <alignment horizontal="center" vertical="center" textRotation="0" wrapText="0" indent="0" relativeIndent="255" justifyLastLine="0" shrinkToFit="0" readingOrder="0"/>
    </dxf>
    <dxf>
      <font>
        <b/>
        <i val="0"/>
        <strike val="0"/>
        <condense val="0"/>
        <extend val="0"/>
        <outline/>
        <shadow/>
        <u val="none"/>
        <vertAlign val="baseline"/>
        <sz val="8"/>
        <color theme="1"/>
        <name val="Century Gothic"/>
        <scheme val="major"/>
      </font>
      <numFmt numFmtId="34" formatCode="_-* #,##0.00\ &quot;€&quot;_-;\-* #,##0.00\ &quot;€&quot;_-;_-* &quot;-&quot;??\ &quot;€&quot;_-;_-@_-"/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outline/>
        <shadow/>
        <u val="none"/>
        <vertAlign val="baseline"/>
        <sz val="8"/>
        <color theme="1"/>
        <name val="Century Gothic"/>
        <scheme val="major"/>
      </font>
      <fill>
        <patternFill patternType="none">
          <fgColor indexed="64"/>
          <bgColor auto="1"/>
        </patternFill>
      </fill>
      <alignment horizontal="center" vertical="center" textRotation="0" wrapText="0" indent="0" relativeIndent="255" justifyLastLine="0" shrinkToFit="0" readingOrder="0"/>
    </dxf>
    <dxf>
      <font>
        <b/>
        <i val="0"/>
        <strike val="0"/>
        <condense/>
        <extend/>
        <outline/>
        <shadow/>
        <u val="none"/>
        <vertAlign val="baseline"/>
        <sz val="8"/>
        <color theme="1"/>
        <name val="Century Gothic"/>
        <scheme val="major"/>
      </font>
      <numFmt numFmtId="0" formatCode="General"/>
      <fill>
        <patternFill patternType="solid">
          <fgColor indexed="64"/>
          <bgColor theme="0" tint="-4.9989318521683403E-2"/>
        </patternFill>
      </fill>
      <alignment horizontal="center" vertical="center" textRotation="0" wrapText="0" indent="0" relativeIndent="255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outline/>
        <shadow/>
        <u val="none"/>
        <vertAlign val="baseline"/>
        <sz val="8"/>
        <color theme="1"/>
        <name val="Century Gothic"/>
        <scheme val="major"/>
      </font>
      <numFmt numFmtId="19" formatCode="dd/mm/yyyy"/>
      <fill>
        <patternFill patternType="solid">
          <fgColor indexed="64"/>
          <bgColor theme="0" tint="-4.9989318521683403E-2"/>
        </patternFill>
      </fill>
      <alignment horizontal="center" vertical="center" textRotation="0" wrapText="0" indent="0" relativeIndent="255" justifyLastLine="0" shrinkToFit="0" readingOrder="0"/>
    </dxf>
    <dxf>
      <font>
        <b/>
        <i val="0"/>
        <strike val="0"/>
        <outline/>
        <shadow/>
        <u val="none"/>
        <vertAlign val="baseline"/>
        <sz val="8"/>
        <color rgb="FF000000"/>
        <name val="Century Gothic"/>
        <scheme val="none"/>
      </font>
      <alignment horizontal="center" vertical="center" textRotation="0" wrapText="0" indent="0" relativeIndent="255" justifyLastLine="0" shrinkToFit="0" readingOrder="0"/>
    </dxf>
    <dxf>
      <font>
        <strike/>
        <outline/>
        <shadow/>
        <u val="none"/>
        <vertAlign val="baseline"/>
        <sz val="8"/>
        <color rgb="FF000000"/>
        <name val="Century Gothic"/>
        <scheme val="none"/>
      </font>
      <alignment horizontal="center" vertical="center" textRotation="0" wrapText="0" indent="0" relativeIndent="255" justifyLastLine="0" shrinkToFit="0" readingOrder="0"/>
    </dxf>
    <dxf>
      <font>
        <strike/>
        <outline/>
        <shadow/>
        <u val="none"/>
        <vertAlign val="baseline"/>
        <sz val="9"/>
        <color theme="1"/>
        <name val="Century Gothic"/>
        <scheme val="major"/>
      </font>
      <alignment horizontal="center" vertical="center" textRotation="0" wrapText="0" indent="0" relativeIndent="255" justifyLastLine="0" shrinkToFit="0" readingOrder="0"/>
    </dxf>
    <dxf>
      <font>
        <color rgb="FFC00000"/>
      </font>
      <fill>
        <patternFill patternType="none">
          <bgColor auto="1"/>
        </patternFill>
      </fill>
    </dxf>
    <dxf>
      <font>
        <color theme="9" tint="-0.24994659260841701"/>
      </font>
    </dxf>
    <dxf>
      <font>
        <color theme="4" tint="-0.24994659260841701"/>
      </font>
    </dxf>
    <dxf>
      <font>
        <color theme="8" tint="-0.24994659260841701"/>
      </font>
    </dxf>
    <dxf>
      <font>
        <color theme="9" tint="-0.24994659260841701"/>
      </font>
    </dxf>
    <dxf>
      <font>
        <color theme="4" tint="-0.24994659260841701"/>
      </font>
    </dxf>
    <dxf>
      <font>
        <color rgb="FFC00000"/>
      </font>
      <fill>
        <patternFill patternType="none">
          <bgColor auto="1"/>
        </patternFill>
      </fill>
    </dxf>
    <dxf>
      <font>
        <b/>
        <i val="0"/>
        <strike val="0"/>
        <condense/>
        <extend/>
        <outline/>
        <shadow/>
        <u val="none"/>
        <vertAlign val="baseline"/>
        <sz val="8"/>
        <color theme="1"/>
        <name val="Century Gothic"/>
        <scheme val="major"/>
      </font>
      <fill>
        <patternFill patternType="solid">
          <fgColor indexed="64"/>
          <bgColor theme="0" tint="-4.9989318521683403E-2"/>
        </patternFill>
      </fill>
      <alignment horizontal="center" vertical="center" textRotation="0" wrapText="0" indent="0" relativeIndent="255" justifyLastLine="0" shrinkToFit="0" readingOrder="0"/>
      <border diagonalUp="0" diagonalDown="0" outline="0">
        <left/>
        <right/>
        <top/>
        <bottom/>
      </border>
      <protection locked="0" hidden="0"/>
    </dxf>
    <dxf>
      <font>
        <b val="0"/>
        <i val="0"/>
        <strike val="0"/>
        <outline/>
        <shadow/>
        <u val="none"/>
        <vertAlign val="baseline"/>
        <sz val="8"/>
        <color theme="1"/>
      </font>
      <fill>
        <patternFill patternType="solid">
          <fgColor indexed="64"/>
          <bgColor theme="0" tint="-4.9989318521683403E-2"/>
        </patternFill>
      </fill>
      <alignment horizontal="center" vertical="center" textRotation="0" wrapText="0" indent="0" relativeIndent="255" justifyLastLine="0" shrinkToFit="0" readingOrder="0"/>
    </dxf>
    <dxf>
      <font>
        <b/>
        <i val="0"/>
        <strike val="0"/>
        <condense/>
        <extend/>
        <outline/>
        <shadow/>
        <u val="none"/>
        <vertAlign val="baseline"/>
        <sz val="8"/>
        <color theme="1"/>
        <name val="Century Gothic"/>
        <scheme val="major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entury Gothic"/>
        <scheme val="major"/>
      </font>
      <fill>
        <patternFill patternType="none">
          <fgColor indexed="64"/>
          <bgColor auto="1"/>
        </patternFill>
      </fill>
      <alignment horizontal="center" vertical="center" textRotation="0" wrapText="0" indent="0" relativeIndent="255" justifyLastLine="0" shrinkToFit="0" readingOrder="0"/>
    </dxf>
    <dxf>
      <font>
        <b/>
        <i val="0"/>
        <strike val="0"/>
        <condense/>
        <extend/>
        <outline/>
        <shadow/>
        <u val="none"/>
        <vertAlign val="baseline"/>
        <sz val="8"/>
        <color theme="1"/>
        <name val="Century Gothic"/>
        <scheme val="major"/>
      </font>
      <numFmt numFmtId="0" formatCode="General"/>
      <fill>
        <patternFill patternType="solid">
          <fgColor indexed="64"/>
          <bgColor theme="0" tint="-4.9989318521683403E-2"/>
        </patternFill>
      </fill>
      <alignment horizontal="center" vertical="center" textRotation="0" wrapText="0" indent="0" relativeIndent="255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/>
        <shadow/>
        <u val="none"/>
        <vertAlign val="baseline"/>
        <sz val="8"/>
        <color theme="1"/>
        <name val="Century Gothic"/>
        <scheme val="major"/>
      </font>
      <fill>
        <patternFill patternType="none">
          <fgColor indexed="64"/>
          <bgColor theme="0" tint="-4.9989318521683403E-2"/>
        </patternFill>
      </fill>
      <alignment horizontal="center" vertical="center" textRotation="0" wrapText="0" indent="0" relativeIndent="255" justifyLastLine="0" shrinkToFit="0" readingOrder="0"/>
    </dxf>
    <dxf>
      <font>
        <b/>
        <i val="0"/>
        <strike val="0"/>
        <condense/>
        <extend/>
        <outline/>
        <shadow/>
        <u val="none"/>
        <vertAlign val="baseline"/>
        <sz val="8"/>
        <color theme="1"/>
        <name val="Century Gothic"/>
        <scheme val="major"/>
      </font>
      <numFmt numFmtId="34" formatCode="_-* #,##0.00\ &quot;€&quot;_-;\-* #,##0.00\ &quot;€&quot;_-;_-* &quot;-&quot;??\ &quot;€&quot;_-;_-@_-"/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  <border diagonalUp="0" diagonalDown="0" outline="0">
        <left/>
        <right/>
        <top/>
        <bottom/>
      </border>
    </dxf>
    <dxf>
      <font>
        <b val="0"/>
        <i/>
        <strike val="0"/>
        <condense val="0"/>
        <extend val="0"/>
        <outline/>
        <shadow/>
        <u val="none"/>
        <vertAlign val="baseline"/>
        <sz val="8"/>
        <color theme="1"/>
        <name val="Century Gothic"/>
        <scheme val="major"/>
      </font>
      <numFmt numFmtId="34" formatCode="_-* #,##0.00\ &quot;€&quot;_-;\-* #,##0.00\ &quot;€&quot;_-;_-* &quot;-&quot;??\ &quot;€&quot;_-;_-@_-"/>
      <fill>
        <patternFill patternType="none">
          <fgColor indexed="64"/>
          <bgColor auto="1"/>
        </patternFill>
      </fill>
      <alignment horizontal="center" vertical="center" textRotation="0" wrapText="0" indent="0" relativeIndent="255" justifyLastLine="0" shrinkToFit="0" readingOrder="0"/>
    </dxf>
    <dxf>
      <font>
        <b/>
        <i val="0"/>
        <strike val="0"/>
        <condense/>
        <extend/>
        <outline/>
        <shadow/>
        <u val="none"/>
        <vertAlign val="baseline"/>
        <sz val="8"/>
        <color theme="1"/>
        <name val="Century Gothic"/>
        <scheme val="major"/>
      </font>
      <numFmt numFmtId="34" formatCode="_-* #,##0.00\ &quot;€&quot;_-;\-* #,##0.00\ &quot;€&quot;_-;_-* &quot;-&quot;??\ &quot;€&quot;_-;_-@_-"/>
      <fill>
        <patternFill patternType="solid">
          <fgColor indexed="64"/>
          <bgColor theme="0" tint="-4.9989318521683403E-2"/>
        </patternFill>
      </fill>
      <alignment horizontal="center" vertical="center" textRotation="0" wrapText="0" indent="0" relativeIndent="255" justifyLastLine="0" shrinkToFit="0" readingOrder="0"/>
      <border diagonalUp="0" diagonalDown="0" outline="0">
        <left/>
        <right/>
        <top/>
        <bottom/>
      </border>
    </dxf>
    <dxf>
      <font>
        <b val="0"/>
        <i/>
        <strike val="0"/>
        <outline/>
        <shadow/>
        <u val="none"/>
        <vertAlign val="baseline"/>
        <sz val="8"/>
        <color theme="1"/>
        <name val="Century Gothic"/>
        <scheme val="major"/>
      </font>
      <fill>
        <patternFill patternType="solid">
          <fgColor indexed="64"/>
          <bgColor theme="0" tint="-4.9989318521683403E-2"/>
        </patternFill>
      </fill>
      <alignment horizontal="center" vertical="center" textRotation="0" wrapText="0" indent="0" relativeIndent="255" justifyLastLine="0" shrinkToFit="0" readingOrder="0"/>
    </dxf>
    <dxf>
      <font>
        <b/>
        <i val="0"/>
        <strike val="0"/>
        <condense val="0"/>
        <extend val="0"/>
        <outline/>
        <shadow/>
        <u val="none"/>
        <vertAlign val="baseline"/>
        <sz val="8"/>
        <color theme="1"/>
        <name val="Century Gothic"/>
        <scheme val="major"/>
      </font>
      <numFmt numFmtId="34" formatCode="_-* #,##0.00\ &quot;€&quot;_-;\-* #,##0.00\ &quot;€&quot;_-;_-* &quot;-&quot;??\ &quot;€&quot;_-;_-@_-"/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outline/>
        <shadow/>
        <u val="none"/>
        <vertAlign val="baseline"/>
        <sz val="8"/>
        <color theme="1"/>
        <name val="Century Gothic"/>
        <scheme val="major"/>
      </font>
      <fill>
        <patternFill patternType="none">
          <fgColor indexed="64"/>
          <bgColor auto="1"/>
        </patternFill>
      </fill>
      <alignment horizontal="center" vertical="center" textRotation="0" wrapText="0" indent="0" relativeIndent="255" justifyLastLine="0" shrinkToFit="0" readingOrder="0"/>
    </dxf>
    <dxf>
      <font>
        <b/>
        <i val="0"/>
        <strike val="0"/>
        <condense/>
        <extend/>
        <outline/>
        <shadow/>
        <u val="none"/>
        <vertAlign val="baseline"/>
        <sz val="8"/>
        <color theme="1"/>
        <name val="Century Gothic"/>
        <scheme val="major"/>
      </font>
      <numFmt numFmtId="0" formatCode="General"/>
      <fill>
        <patternFill patternType="solid">
          <fgColor indexed="64"/>
          <bgColor theme="0" tint="-4.9989318521683403E-2"/>
        </patternFill>
      </fill>
      <alignment horizontal="center" vertical="center" textRotation="0" wrapText="0" indent="0" relativeIndent="255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outline/>
        <shadow/>
        <u val="none"/>
        <vertAlign val="baseline"/>
        <sz val="8"/>
        <color theme="1"/>
        <name val="Century Gothic"/>
        <scheme val="major"/>
      </font>
      <numFmt numFmtId="19" formatCode="dd/mm/yyyy"/>
      <fill>
        <patternFill patternType="solid">
          <fgColor indexed="64"/>
          <bgColor theme="0" tint="-4.9989318521683403E-2"/>
        </patternFill>
      </fill>
      <alignment horizontal="center" vertical="center" textRotation="0" wrapText="0" indent="0" relativeIndent="255" justifyLastLine="0" shrinkToFit="0" readingOrder="0"/>
    </dxf>
    <dxf>
      <font>
        <b/>
        <i val="0"/>
        <strike val="0"/>
        <outline/>
        <shadow/>
        <u val="none"/>
        <vertAlign val="baseline"/>
        <sz val="8"/>
        <color rgb="FF000000"/>
        <name val="Century Gothic"/>
        <scheme val="none"/>
      </font>
      <alignment horizontal="center" vertical="center" textRotation="0" wrapText="0" indent="0" relativeIndent="255" justifyLastLine="0" shrinkToFit="0" readingOrder="0"/>
    </dxf>
    <dxf>
      <font>
        <strike/>
        <outline/>
        <shadow/>
        <u val="none"/>
        <vertAlign val="baseline"/>
        <sz val="8"/>
        <color rgb="FF000000"/>
        <name val="Century Gothic"/>
        <scheme val="none"/>
      </font>
      <alignment horizontal="center" vertical="center" textRotation="0" wrapText="0" indent="0" relativeIndent="255" justifyLastLine="0" shrinkToFit="0" readingOrder="0"/>
    </dxf>
    <dxf>
      <font>
        <strike/>
        <outline/>
        <shadow/>
        <u val="none"/>
        <vertAlign val="baseline"/>
        <sz val="9"/>
        <color theme="1"/>
        <name val="Century Gothic"/>
        <scheme val="major"/>
      </font>
      <alignment horizontal="center" vertical="center" textRotation="0" wrapText="0" indent="0" relativeIndent="255" justifyLastLine="0" shrinkToFit="0" readingOrder="0"/>
    </dxf>
    <dxf>
      <font>
        <color rgb="FFC00000"/>
      </font>
      <fill>
        <patternFill patternType="none">
          <bgColor auto="1"/>
        </patternFill>
      </fill>
    </dxf>
    <dxf>
      <font>
        <color theme="9" tint="-0.24994659260841701"/>
      </font>
    </dxf>
    <dxf>
      <font>
        <color theme="4" tint="-0.24994659260841701"/>
      </font>
    </dxf>
    <dxf>
      <font>
        <color theme="8" tint="-0.24994659260841701"/>
      </font>
    </dxf>
    <dxf>
      <font>
        <color theme="9" tint="-0.24994659260841701"/>
      </font>
    </dxf>
    <dxf>
      <font>
        <color theme="4" tint="-0.24994659260841701"/>
      </font>
    </dxf>
    <dxf>
      <font>
        <color rgb="FFC00000"/>
      </font>
      <fill>
        <patternFill patternType="none">
          <bgColor auto="1"/>
        </patternFill>
      </fill>
    </dxf>
    <dxf>
      <font>
        <b/>
        <i val="0"/>
        <strike val="0"/>
        <condense/>
        <extend/>
        <outline/>
        <shadow/>
        <u val="none"/>
        <vertAlign val="baseline"/>
        <sz val="8"/>
        <color theme="1"/>
        <name val="Century Gothic"/>
        <scheme val="major"/>
      </font>
      <fill>
        <patternFill patternType="solid">
          <fgColor indexed="64"/>
          <bgColor theme="0" tint="-4.9989318521683403E-2"/>
        </patternFill>
      </fill>
      <alignment horizontal="center" vertical="center" textRotation="0" wrapText="0" indent="0" relativeIndent="255" justifyLastLine="0" shrinkToFit="0" readingOrder="0"/>
      <border diagonalUp="0" diagonalDown="0" outline="0">
        <left/>
        <right/>
        <top/>
        <bottom/>
      </border>
      <protection locked="0" hidden="0"/>
    </dxf>
    <dxf>
      <font>
        <b val="0"/>
        <i val="0"/>
        <strike val="0"/>
        <outline/>
        <shadow/>
        <u val="none"/>
        <vertAlign val="baseline"/>
        <sz val="8"/>
        <color theme="1"/>
      </font>
      <fill>
        <patternFill patternType="solid">
          <fgColor indexed="64"/>
          <bgColor theme="0" tint="-4.9989318521683403E-2"/>
        </patternFill>
      </fill>
      <alignment horizontal="center" vertical="center" textRotation="0" wrapText="0" indent="0" relativeIndent="255" justifyLastLine="0" shrinkToFit="0" readingOrder="0"/>
    </dxf>
    <dxf>
      <font>
        <b/>
        <i val="0"/>
        <strike val="0"/>
        <condense/>
        <extend/>
        <outline/>
        <shadow/>
        <u val="none"/>
        <vertAlign val="baseline"/>
        <sz val="8"/>
        <color theme="1"/>
        <name val="Century Gothic"/>
        <scheme val="major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entury Gothic"/>
        <scheme val="major"/>
      </font>
      <fill>
        <patternFill patternType="none">
          <fgColor indexed="64"/>
          <bgColor auto="1"/>
        </patternFill>
      </fill>
      <alignment horizontal="center" vertical="center" textRotation="0" wrapText="0" indent="0" relativeIndent="255" justifyLastLine="0" shrinkToFit="0" readingOrder="0"/>
    </dxf>
    <dxf>
      <font>
        <b/>
        <i val="0"/>
        <strike val="0"/>
        <condense/>
        <extend/>
        <outline/>
        <shadow/>
        <u val="none"/>
        <vertAlign val="baseline"/>
        <sz val="8"/>
        <color theme="1"/>
        <name val="Century Gothic"/>
        <scheme val="major"/>
      </font>
      <numFmt numFmtId="0" formatCode="General"/>
      <fill>
        <patternFill patternType="solid">
          <fgColor indexed="64"/>
          <bgColor theme="0" tint="-4.9989318521683403E-2"/>
        </patternFill>
      </fill>
      <alignment horizontal="center" vertical="center" textRotation="0" wrapText="0" indent="0" relativeIndent="255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/>
        <shadow/>
        <u val="none"/>
        <vertAlign val="baseline"/>
        <sz val="8"/>
        <color theme="1"/>
        <name val="Century Gothic"/>
        <scheme val="major"/>
      </font>
      <fill>
        <patternFill patternType="none">
          <fgColor indexed="64"/>
          <bgColor theme="0" tint="-4.9989318521683403E-2"/>
        </patternFill>
      </fill>
      <alignment horizontal="center" vertical="center" textRotation="0" wrapText="0" indent="0" relativeIndent="255" justifyLastLine="0" shrinkToFit="0" readingOrder="0"/>
    </dxf>
    <dxf>
      <font>
        <b/>
        <i val="0"/>
        <strike val="0"/>
        <condense/>
        <extend/>
        <outline/>
        <shadow/>
        <u val="none"/>
        <vertAlign val="baseline"/>
        <sz val="8"/>
        <color theme="1"/>
        <name val="Century Gothic"/>
        <scheme val="major"/>
      </font>
      <numFmt numFmtId="34" formatCode="_-* #,##0.00\ &quot;€&quot;_-;\-* #,##0.00\ &quot;€&quot;_-;_-* &quot;-&quot;??\ &quot;€&quot;_-;_-@_-"/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  <border diagonalUp="0" diagonalDown="0" outline="0">
        <left/>
        <right/>
        <top/>
        <bottom/>
      </border>
    </dxf>
    <dxf>
      <font>
        <b val="0"/>
        <i/>
        <strike val="0"/>
        <condense val="0"/>
        <extend val="0"/>
        <outline/>
        <shadow/>
        <u val="none"/>
        <vertAlign val="baseline"/>
        <sz val="8"/>
        <color theme="1"/>
        <name val="Century Gothic"/>
        <scheme val="major"/>
      </font>
      <numFmt numFmtId="34" formatCode="_-* #,##0.00\ &quot;€&quot;_-;\-* #,##0.00\ &quot;€&quot;_-;_-* &quot;-&quot;??\ &quot;€&quot;_-;_-@_-"/>
      <fill>
        <patternFill patternType="none">
          <fgColor indexed="64"/>
          <bgColor auto="1"/>
        </patternFill>
      </fill>
      <alignment horizontal="center" vertical="center" textRotation="0" wrapText="0" indent="0" relativeIndent="255" justifyLastLine="0" shrinkToFit="0" readingOrder="0"/>
    </dxf>
    <dxf>
      <font>
        <b/>
        <i val="0"/>
        <strike val="0"/>
        <condense/>
        <extend/>
        <outline/>
        <shadow/>
        <u val="none"/>
        <vertAlign val="baseline"/>
        <sz val="8"/>
        <color theme="1"/>
        <name val="Century Gothic"/>
        <scheme val="major"/>
      </font>
      <numFmt numFmtId="34" formatCode="_-* #,##0.00\ &quot;€&quot;_-;\-* #,##0.00\ &quot;€&quot;_-;_-* &quot;-&quot;??\ &quot;€&quot;_-;_-@_-"/>
      <fill>
        <patternFill patternType="solid">
          <fgColor indexed="64"/>
          <bgColor theme="0" tint="-4.9989318521683403E-2"/>
        </patternFill>
      </fill>
      <alignment horizontal="center" vertical="center" textRotation="0" wrapText="0" indent="0" relativeIndent="255" justifyLastLine="0" shrinkToFit="0" readingOrder="0"/>
      <border diagonalUp="0" diagonalDown="0" outline="0">
        <left/>
        <right/>
        <top/>
        <bottom/>
      </border>
    </dxf>
    <dxf>
      <font>
        <b val="0"/>
        <i/>
        <strike val="0"/>
        <outline/>
        <shadow/>
        <u val="none"/>
        <vertAlign val="baseline"/>
        <sz val="8"/>
        <color theme="1"/>
        <name val="Century Gothic"/>
        <scheme val="major"/>
      </font>
      <fill>
        <patternFill patternType="solid">
          <fgColor indexed="64"/>
          <bgColor theme="0" tint="-4.9989318521683403E-2"/>
        </patternFill>
      </fill>
      <alignment horizontal="center" vertical="center" textRotation="0" wrapText="0" indent="0" relativeIndent="255" justifyLastLine="0" shrinkToFit="0" readingOrder="0"/>
    </dxf>
    <dxf>
      <font>
        <b/>
        <i val="0"/>
        <strike val="0"/>
        <condense val="0"/>
        <extend val="0"/>
        <outline/>
        <shadow/>
        <u val="none"/>
        <vertAlign val="baseline"/>
        <sz val="8"/>
        <color theme="1"/>
        <name val="Century Gothic"/>
        <scheme val="major"/>
      </font>
      <numFmt numFmtId="34" formatCode="_-* #,##0.00\ &quot;€&quot;_-;\-* #,##0.00\ &quot;€&quot;_-;_-* &quot;-&quot;??\ &quot;€&quot;_-;_-@_-"/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outline/>
        <shadow/>
        <u val="none"/>
        <vertAlign val="baseline"/>
        <sz val="8"/>
        <color theme="1"/>
        <name val="Century Gothic"/>
        <scheme val="major"/>
      </font>
      <fill>
        <patternFill patternType="none">
          <fgColor indexed="64"/>
          <bgColor auto="1"/>
        </patternFill>
      </fill>
      <alignment horizontal="center" vertical="center" textRotation="0" wrapText="0" indent="0" relativeIndent="255" justifyLastLine="0" shrinkToFit="0" readingOrder="0"/>
    </dxf>
    <dxf>
      <font>
        <b/>
        <i val="0"/>
        <strike val="0"/>
        <condense/>
        <extend/>
        <outline/>
        <shadow/>
        <u val="none"/>
        <vertAlign val="baseline"/>
        <sz val="8"/>
        <color theme="1"/>
        <name val="Century Gothic"/>
        <scheme val="major"/>
      </font>
      <numFmt numFmtId="0" formatCode="General"/>
      <fill>
        <patternFill patternType="solid">
          <fgColor indexed="64"/>
          <bgColor theme="0" tint="-4.9989318521683403E-2"/>
        </patternFill>
      </fill>
      <alignment horizontal="center" vertical="center" textRotation="0" wrapText="0" indent="0" relativeIndent="255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outline/>
        <shadow/>
        <u val="none"/>
        <vertAlign val="baseline"/>
        <sz val="8"/>
        <color theme="1"/>
        <name val="Century Gothic"/>
        <scheme val="major"/>
      </font>
      <numFmt numFmtId="19" formatCode="dd/mm/yyyy"/>
      <fill>
        <patternFill patternType="solid">
          <fgColor indexed="64"/>
          <bgColor theme="0" tint="-4.9989318521683403E-2"/>
        </patternFill>
      </fill>
      <alignment horizontal="center" vertical="center" textRotation="0" wrapText="0" indent="0" relativeIndent="255" justifyLastLine="0" shrinkToFit="0" readingOrder="0"/>
    </dxf>
    <dxf>
      <font>
        <b/>
        <i val="0"/>
        <strike val="0"/>
        <outline/>
        <shadow/>
        <u val="none"/>
        <vertAlign val="baseline"/>
        <sz val="8"/>
        <color rgb="FF000000"/>
        <name val="Century Gothic"/>
        <scheme val="none"/>
      </font>
      <alignment horizontal="center" vertical="center" textRotation="0" wrapText="0" indent="0" relativeIndent="255" justifyLastLine="0" shrinkToFit="0" readingOrder="0"/>
    </dxf>
    <dxf>
      <font>
        <strike/>
        <outline/>
        <shadow/>
        <u val="none"/>
        <vertAlign val="baseline"/>
        <sz val="8"/>
        <color rgb="FF000000"/>
        <name val="Century Gothic"/>
        <scheme val="none"/>
      </font>
      <alignment horizontal="center" vertical="center" textRotation="0" wrapText="0" indent="0" relativeIndent="255" justifyLastLine="0" shrinkToFit="0" readingOrder="0"/>
    </dxf>
    <dxf>
      <font>
        <strike/>
        <outline/>
        <shadow/>
        <u val="none"/>
        <vertAlign val="baseline"/>
        <sz val="9"/>
        <color theme="1"/>
        <name val="Century Gothic"/>
        <scheme val="major"/>
      </font>
      <alignment horizontal="center" vertical="center" textRotation="0" wrapText="0" indent="0" relativeIndent="255" justifyLastLine="0" shrinkToFit="0" readingOrder="0"/>
    </dxf>
    <dxf>
      <font>
        <color rgb="FFC00000"/>
      </font>
      <fill>
        <patternFill patternType="none">
          <bgColor auto="1"/>
        </patternFill>
      </fill>
    </dxf>
    <dxf>
      <font>
        <color theme="9" tint="-0.24994659260841701"/>
      </font>
    </dxf>
    <dxf>
      <font>
        <color theme="4" tint="-0.24994659260841701"/>
      </font>
    </dxf>
    <dxf>
      <font>
        <color theme="8" tint="-0.24994659260841701"/>
      </font>
    </dxf>
    <dxf>
      <font>
        <color theme="9" tint="-0.24994659260841701"/>
      </font>
    </dxf>
    <dxf>
      <font>
        <color theme="4" tint="-0.24994659260841701"/>
      </font>
    </dxf>
    <dxf>
      <font>
        <color rgb="FFC00000"/>
      </font>
      <fill>
        <patternFill patternType="none">
          <bgColor auto="1"/>
        </patternFill>
      </fill>
    </dxf>
    <dxf>
      <font>
        <b/>
        <i val="0"/>
        <strike val="0"/>
        <condense/>
        <extend/>
        <outline/>
        <shadow/>
        <u val="none"/>
        <vertAlign val="baseline"/>
        <sz val="8"/>
        <color theme="1"/>
        <name val="Century Gothic"/>
        <scheme val="major"/>
      </font>
      <fill>
        <patternFill patternType="solid">
          <fgColor indexed="64"/>
          <bgColor theme="0" tint="-4.9989318521683403E-2"/>
        </patternFill>
      </fill>
      <alignment horizontal="center" vertical="center" textRotation="0" wrapText="0" indent="0" relativeIndent="255" justifyLastLine="0" shrinkToFit="0" readingOrder="0"/>
      <border diagonalUp="0" diagonalDown="0" outline="0">
        <left/>
        <right/>
        <top/>
        <bottom/>
      </border>
      <protection locked="0" hidden="0"/>
    </dxf>
    <dxf>
      <font>
        <b val="0"/>
        <i val="0"/>
        <strike val="0"/>
        <outline/>
        <shadow/>
        <u val="none"/>
        <vertAlign val="baseline"/>
        <sz val="8"/>
        <color theme="1"/>
      </font>
      <fill>
        <patternFill patternType="solid">
          <fgColor indexed="64"/>
          <bgColor theme="0" tint="-4.9989318521683403E-2"/>
        </patternFill>
      </fill>
      <alignment horizontal="center" vertical="center" textRotation="0" wrapText="0" indent="0" relativeIndent="255" justifyLastLine="0" shrinkToFit="0" readingOrder="0"/>
    </dxf>
    <dxf>
      <font>
        <b/>
        <i val="0"/>
        <strike val="0"/>
        <condense/>
        <extend/>
        <outline/>
        <shadow/>
        <u val="none"/>
        <vertAlign val="baseline"/>
        <sz val="8"/>
        <color theme="1"/>
        <name val="Century Gothic"/>
        <scheme val="major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entury Gothic"/>
        <scheme val="major"/>
      </font>
      <fill>
        <patternFill patternType="none">
          <fgColor indexed="64"/>
          <bgColor auto="1"/>
        </patternFill>
      </fill>
      <alignment horizontal="center" vertical="center" textRotation="0" wrapText="0" indent="0" relativeIndent="255" justifyLastLine="0" shrinkToFit="0" readingOrder="0"/>
    </dxf>
    <dxf>
      <font>
        <b/>
        <i val="0"/>
        <strike val="0"/>
        <condense/>
        <extend/>
        <outline/>
        <shadow/>
        <u val="none"/>
        <vertAlign val="baseline"/>
        <sz val="8"/>
        <color theme="1"/>
        <name val="Century Gothic"/>
        <scheme val="major"/>
      </font>
      <numFmt numFmtId="0" formatCode="General"/>
      <fill>
        <patternFill patternType="solid">
          <fgColor indexed="64"/>
          <bgColor theme="0" tint="-4.9989318521683403E-2"/>
        </patternFill>
      </fill>
      <alignment horizontal="center" vertical="center" textRotation="0" wrapText="0" indent="0" relativeIndent="255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/>
        <shadow/>
        <u val="none"/>
        <vertAlign val="baseline"/>
        <sz val="8"/>
        <color theme="1"/>
        <name val="Century Gothic"/>
        <scheme val="major"/>
      </font>
      <fill>
        <patternFill patternType="none">
          <fgColor indexed="64"/>
          <bgColor theme="0" tint="-4.9989318521683403E-2"/>
        </patternFill>
      </fill>
      <alignment horizontal="center" vertical="center" textRotation="0" wrapText="0" indent="0" relativeIndent="255" justifyLastLine="0" shrinkToFit="0" readingOrder="0"/>
    </dxf>
    <dxf>
      <font>
        <b/>
        <i val="0"/>
        <strike val="0"/>
        <condense/>
        <extend/>
        <outline/>
        <shadow/>
        <u val="none"/>
        <vertAlign val="baseline"/>
        <sz val="8"/>
        <color theme="1"/>
        <name val="Century Gothic"/>
        <scheme val="major"/>
      </font>
      <numFmt numFmtId="34" formatCode="_-* #,##0.00\ &quot;€&quot;_-;\-* #,##0.00\ &quot;€&quot;_-;_-* &quot;-&quot;??\ &quot;€&quot;_-;_-@_-"/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  <border diagonalUp="0" diagonalDown="0" outline="0">
        <left/>
        <right/>
        <top/>
        <bottom/>
      </border>
    </dxf>
    <dxf>
      <font>
        <b val="0"/>
        <i/>
        <strike val="0"/>
        <condense val="0"/>
        <extend val="0"/>
        <outline/>
        <shadow/>
        <u val="none"/>
        <vertAlign val="baseline"/>
        <sz val="8"/>
        <color theme="1"/>
        <name val="Century Gothic"/>
        <scheme val="major"/>
      </font>
      <numFmt numFmtId="34" formatCode="_-* #,##0.00\ &quot;€&quot;_-;\-* #,##0.00\ &quot;€&quot;_-;_-* &quot;-&quot;??\ &quot;€&quot;_-;_-@_-"/>
      <fill>
        <patternFill patternType="none">
          <fgColor indexed="64"/>
          <bgColor auto="1"/>
        </patternFill>
      </fill>
      <alignment horizontal="center" vertical="center" textRotation="0" wrapText="0" indent="0" relativeIndent="255" justifyLastLine="0" shrinkToFit="0" readingOrder="0"/>
    </dxf>
    <dxf>
      <font>
        <b/>
        <i val="0"/>
        <strike val="0"/>
        <condense/>
        <extend/>
        <outline/>
        <shadow/>
        <u val="none"/>
        <vertAlign val="baseline"/>
        <sz val="8"/>
        <color theme="1"/>
        <name val="Century Gothic"/>
        <scheme val="major"/>
      </font>
      <numFmt numFmtId="34" formatCode="_-* #,##0.00\ &quot;€&quot;_-;\-* #,##0.00\ &quot;€&quot;_-;_-* &quot;-&quot;??\ &quot;€&quot;_-;_-@_-"/>
      <fill>
        <patternFill patternType="solid">
          <fgColor indexed="64"/>
          <bgColor theme="0" tint="-4.9989318521683403E-2"/>
        </patternFill>
      </fill>
      <alignment horizontal="center" vertical="center" textRotation="0" wrapText="0" indent="0" relativeIndent="255" justifyLastLine="0" shrinkToFit="0" readingOrder="0"/>
      <border diagonalUp="0" diagonalDown="0" outline="0">
        <left/>
        <right/>
        <top/>
        <bottom/>
      </border>
    </dxf>
    <dxf>
      <font>
        <b val="0"/>
        <i/>
        <strike val="0"/>
        <outline/>
        <shadow/>
        <u val="none"/>
        <vertAlign val="baseline"/>
        <sz val="8"/>
        <color theme="1"/>
        <name val="Century Gothic"/>
        <scheme val="major"/>
      </font>
      <fill>
        <patternFill patternType="solid">
          <fgColor indexed="64"/>
          <bgColor theme="0" tint="-4.9989318521683403E-2"/>
        </patternFill>
      </fill>
      <alignment horizontal="center" vertical="center" textRotation="0" wrapText="0" indent="0" relativeIndent="255" justifyLastLine="0" shrinkToFit="0" readingOrder="0"/>
    </dxf>
    <dxf>
      <font>
        <b/>
        <i val="0"/>
        <strike val="0"/>
        <condense val="0"/>
        <extend val="0"/>
        <outline/>
        <shadow/>
        <u val="none"/>
        <vertAlign val="baseline"/>
        <sz val="8"/>
        <color theme="1"/>
        <name val="Century Gothic"/>
        <scheme val="major"/>
      </font>
      <numFmt numFmtId="34" formatCode="_-* #,##0.00\ &quot;€&quot;_-;\-* #,##0.00\ &quot;€&quot;_-;_-* &quot;-&quot;??\ &quot;€&quot;_-;_-@_-"/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outline/>
        <shadow/>
        <u val="none"/>
        <vertAlign val="baseline"/>
        <sz val="8"/>
        <color theme="1"/>
        <name val="Century Gothic"/>
        <scheme val="major"/>
      </font>
      <fill>
        <patternFill patternType="none">
          <fgColor indexed="64"/>
          <bgColor auto="1"/>
        </patternFill>
      </fill>
      <alignment horizontal="center" vertical="center" textRotation="0" wrapText="0" indent="0" relativeIndent="255" justifyLastLine="0" shrinkToFit="0" readingOrder="0"/>
    </dxf>
    <dxf>
      <font>
        <b/>
        <i val="0"/>
        <strike val="0"/>
        <condense/>
        <extend/>
        <outline/>
        <shadow/>
        <u val="none"/>
        <vertAlign val="baseline"/>
        <sz val="8"/>
        <color theme="1"/>
        <name val="Century Gothic"/>
        <scheme val="major"/>
      </font>
      <numFmt numFmtId="0" formatCode="General"/>
      <fill>
        <patternFill patternType="solid">
          <fgColor indexed="64"/>
          <bgColor theme="0" tint="-4.9989318521683403E-2"/>
        </patternFill>
      </fill>
      <alignment horizontal="center" vertical="center" textRotation="0" wrapText="0" indent="0" relativeIndent="255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outline/>
        <shadow/>
        <u val="none"/>
        <vertAlign val="baseline"/>
        <sz val="8"/>
        <color theme="1"/>
        <name val="Century Gothic"/>
        <scheme val="major"/>
      </font>
      <numFmt numFmtId="19" formatCode="dd/mm/yyyy"/>
      <fill>
        <patternFill patternType="solid">
          <fgColor indexed="64"/>
          <bgColor theme="0" tint="-4.9989318521683403E-2"/>
        </patternFill>
      </fill>
      <alignment horizontal="center" vertical="center" textRotation="0" wrapText="0" indent="0" relativeIndent="255" justifyLastLine="0" shrinkToFit="0" readingOrder="0"/>
    </dxf>
    <dxf>
      <font>
        <b/>
        <i val="0"/>
        <strike val="0"/>
        <outline/>
        <shadow/>
        <u val="none"/>
        <vertAlign val="baseline"/>
        <sz val="8"/>
        <color rgb="FF000000"/>
        <name val="Century Gothic"/>
        <scheme val="none"/>
      </font>
      <alignment horizontal="center" vertical="center" textRotation="0" wrapText="0" indent="0" relativeIndent="255" justifyLastLine="0" shrinkToFit="0" readingOrder="0"/>
    </dxf>
    <dxf>
      <font>
        <strike/>
        <outline/>
        <shadow/>
        <u val="none"/>
        <vertAlign val="baseline"/>
        <sz val="8"/>
        <color rgb="FF000000"/>
        <name val="Century Gothic"/>
        <scheme val="none"/>
      </font>
      <alignment horizontal="center" vertical="center" textRotation="0" wrapText="0" indent="0" relativeIndent="255" justifyLastLine="0" shrinkToFit="0" readingOrder="0"/>
    </dxf>
    <dxf>
      <font>
        <strike/>
        <outline/>
        <shadow/>
        <u val="none"/>
        <vertAlign val="baseline"/>
        <sz val="9"/>
        <color theme="1"/>
        <name val="Century Gothic"/>
        <scheme val="major"/>
      </font>
      <alignment horizontal="center" vertical="center" textRotation="0" wrapText="0" indent="0" relativeIndent="255" justifyLastLine="0" shrinkToFit="0" readingOrder="0"/>
    </dxf>
    <dxf>
      <font>
        <color rgb="FFC00000"/>
      </font>
      <fill>
        <patternFill patternType="none">
          <bgColor auto="1"/>
        </patternFill>
      </fill>
    </dxf>
    <dxf>
      <font>
        <color theme="9" tint="-0.24994659260841701"/>
      </font>
    </dxf>
    <dxf>
      <font>
        <color theme="4" tint="-0.24994659260841701"/>
      </font>
    </dxf>
    <dxf>
      <font>
        <color theme="8" tint="-0.24994659260841701"/>
      </font>
    </dxf>
    <dxf>
      <font>
        <color theme="9" tint="-0.24994659260841701"/>
      </font>
    </dxf>
    <dxf>
      <font>
        <color theme="4" tint="-0.24994659260841701"/>
      </font>
    </dxf>
    <dxf>
      <font>
        <color rgb="FFC00000"/>
      </font>
      <fill>
        <patternFill patternType="none">
          <bgColor auto="1"/>
        </patternFill>
      </fill>
    </dxf>
    <dxf>
      <font>
        <b/>
        <i val="0"/>
        <strike val="0"/>
        <condense/>
        <extend/>
        <outline/>
        <shadow/>
        <u val="none"/>
        <vertAlign val="baseline"/>
        <sz val="8"/>
        <color theme="1"/>
        <name val="Century Gothic"/>
        <scheme val="major"/>
      </font>
      <fill>
        <patternFill patternType="solid">
          <fgColor indexed="64"/>
          <bgColor theme="0" tint="-4.9989318521683403E-2"/>
        </patternFill>
      </fill>
      <alignment horizontal="center" vertical="center" textRotation="0" wrapText="0" indent="0" relativeIndent="255" justifyLastLine="0" shrinkToFit="0" readingOrder="0"/>
      <border diagonalUp="0" diagonalDown="0" outline="0">
        <left/>
        <right/>
        <top/>
        <bottom/>
      </border>
      <protection locked="0" hidden="0"/>
    </dxf>
    <dxf>
      <font>
        <b val="0"/>
        <i val="0"/>
        <strike val="0"/>
        <outline/>
        <shadow/>
        <u val="none"/>
        <vertAlign val="baseline"/>
        <sz val="8"/>
        <color theme="1"/>
      </font>
      <fill>
        <patternFill patternType="solid">
          <fgColor indexed="64"/>
          <bgColor theme="0" tint="-4.9989318521683403E-2"/>
        </patternFill>
      </fill>
      <alignment horizontal="center" vertical="center" textRotation="0" wrapText="0" indent="0" relativeIndent="255" justifyLastLine="0" shrinkToFit="0" readingOrder="0"/>
    </dxf>
    <dxf>
      <font>
        <b/>
        <i val="0"/>
        <strike val="0"/>
        <condense/>
        <extend/>
        <outline/>
        <shadow/>
        <u val="none"/>
        <vertAlign val="baseline"/>
        <sz val="8"/>
        <color theme="1"/>
        <name val="Century Gothic"/>
        <scheme val="major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entury Gothic"/>
        <scheme val="major"/>
      </font>
      <fill>
        <patternFill patternType="none">
          <fgColor indexed="64"/>
          <bgColor auto="1"/>
        </patternFill>
      </fill>
      <alignment horizontal="center" vertical="center" textRotation="0" wrapText="0" indent="0" relativeIndent="255" justifyLastLine="0" shrinkToFit="0" readingOrder="0"/>
    </dxf>
    <dxf>
      <font>
        <b/>
        <i val="0"/>
        <strike val="0"/>
        <condense/>
        <extend/>
        <outline/>
        <shadow/>
        <u val="none"/>
        <vertAlign val="baseline"/>
        <sz val="8"/>
        <color theme="1"/>
        <name val="Century Gothic"/>
        <scheme val="major"/>
      </font>
      <numFmt numFmtId="0" formatCode="General"/>
      <fill>
        <patternFill patternType="solid">
          <fgColor indexed="64"/>
          <bgColor theme="0" tint="-4.9989318521683403E-2"/>
        </patternFill>
      </fill>
      <alignment horizontal="center" vertical="center" textRotation="0" wrapText="0" indent="0" relativeIndent="255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/>
        <shadow/>
        <u val="none"/>
        <vertAlign val="baseline"/>
        <sz val="8"/>
        <color theme="1"/>
        <name val="Century Gothic"/>
        <scheme val="major"/>
      </font>
      <fill>
        <patternFill patternType="none">
          <fgColor indexed="64"/>
          <bgColor theme="0" tint="-4.9989318521683403E-2"/>
        </patternFill>
      </fill>
      <alignment horizontal="center" vertical="center" textRotation="0" wrapText="0" indent="0" relativeIndent="255" justifyLastLine="0" shrinkToFit="0" readingOrder="0"/>
    </dxf>
    <dxf>
      <font>
        <b/>
        <i val="0"/>
        <strike val="0"/>
        <condense/>
        <extend/>
        <outline/>
        <shadow/>
        <u val="none"/>
        <vertAlign val="baseline"/>
        <sz val="8"/>
        <color theme="1"/>
        <name val="Century Gothic"/>
        <scheme val="major"/>
      </font>
      <numFmt numFmtId="34" formatCode="_-* #,##0.00\ &quot;€&quot;_-;\-* #,##0.00\ &quot;€&quot;_-;_-* &quot;-&quot;??\ &quot;€&quot;_-;_-@_-"/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  <border diagonalUp="0" diagonalDown="0" outline="0">
        <left/>
        <right/>
        <top/>
        <bottom/>
      </border>
    </dxf>
    <dxf>
      <font>
        <b val="0"/>
        <i/>
        <strike val="0"/>
        <condense val="0"/>
        <extend val="0"/>
        <outline/>
        <shadow/>
        <u val="none"/>
        <vertAlign val="baseline"/>
        <sz val="8"/>
        <color theme="1"/>
        <name val="Century Gothic"/>
        <scheme val="major"/>
      </font>
      <numFmt numFmtId="34" formatCode="_-* #,##0.00\ &quot;€&quot;_-;\-* #,##0.00\ &quot;€&quot;_-;_-* &quot;-&quot;??\ &quot;€&quot;_-;_-@_-"/>
      <fill>
        <patternFill patternType="none">
          <fgColor indexed="64"/>
          <bgColor auto="1"/>
        </patternFill>
      </fill>
      <alignment horizontal="center" vertical="center" textRotation="0" wrapText="0" indent="0" relativeIndent="255" justifyLastLine="0" shrinkToFit="0" readingOrder="0"/>
    </dxf>
    <dxf>
      <font>
        <b/>
        <i val="0"/>
        <strike val="0"/>
        <condense/>
        <extend/>
        <outline/>
        <shadow/>
        <u val="none"/>
        <vertAlign val="baseline"/>
        <sz val="8"/>
        <color theme="1"/>
        <name val="Century Gothic"/>
        <scheme val="major"/>
      </font>
      <numFmt numFmtId="34" formatCode="_-* #,##0.00\ &quot;€&quot;_-;\-* #,##0.00\ &quot;€&quot;_-;_-* &quot;-&quot;??\ &quot;€&quot;_-;_-@_-"/>
      <fill>
        <patternFill patternType="solid">
          <fgColor indexed="64"/>
          <bgColor theme="0" tint="-4.9989318521683403E-2"/>
        </patternFill>
      </fill>
      <alignment horizontal="center" vertical="center" textRotation="0" wrapText="0" indent="0" relativeIndent="255" justifyLastLine="0" shrinkToFit="0" readingOrder="0"/>
      <border diagonalUp="0" diagonalDown="0" outline="0">
        <left/>
        <right/>
        <top/>
        <bottom/>
      </border>
    </dxf>
    <dxf>
      <font>
        <b val="0"/>
        <i/>
        <strike val="0"/>
        <outline/>
        <shadow/>
        <u val="none"/>
        <vertAlign val="baseline"/>
        <sz val="8"/>
        <color theme="1"/>
        <name val="Century Gothic"/>
        <scheme val="major"/>
      </font>
      <fill>
        <patternFill patternType="solid">
          <fgColor indexed="64"/>
          <bgColor theme="0" tint="-4.9989318521683403E-2"/>
        </patternFill>
      </fill>
      <alignment horizontal="center" vertical="center" textRotation="0" wrapText="0" indent="0" relativeIndent="255" justifyLastLine="0" shrinkToFit="0" readingOrder="0"/>
    </dxf>
    <dxf>
      <font>
        <b/>
        <i val="0"/>
        <strike val="0"/>
        <condense val="0"/>
        <extend val="0"/>
        <outline/>
        <shadow/>
        <u val="none"/>
        <vertAlign val="baseline"/>
        <sz val="8"/>
        <color theme="1"/>
        <name val="Century Gothic"/>
        <scheme val="major"/>
      </font>
      <numFmt numFmtId="34" formatCode="_-* #,##0.00\ &quot;€&quot;_-;\-* #,##0.00\ &quot;€&quot;_-;_-* &quot;-&quot;??\ &quot;€&quot;_-;_-@_-"/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outline/>
        <shadow/>
        <u val="none"/>
        <vertAlign val="baseline"/>
        <sz val="8"/>
        <color theme="1"/>
        <name val="Century Gothic"/>
        <scheme val="major"/>
      </font>
      <fill>
        <patternFill patternType="none">
          <fgColor indexed="64"/>
          <bgColor auto="1"/>
        </patternFill>
      </fill>
      <alignment horizontal="center" vertical="center" textRotation="0" wrapText="0" indent="0" relativeIndent="255" justifyLastLine="0" shrinkToFit="0" readingOrder="0"/>
    </dxf>
    <dxf>
      <font>
        <b/>
        <i val="0"/>
        <strike val="0"/>
        <condense/>
        <extend/>
        <outline/>
        <shadow/>
        <u val="none"/>
        <vertAlign val="baseline"/>
        <sz val="8"/>
        <color theme="1"/>
        <name val="Century Gothic"/>
        <scheme val="major"/>
      </font>
      <numFmt numFmtId="0" formatCode="General"/>
      <fill>
        <patternFill patternType="solid">
          <fgColor indexed="64"/>
          <bgColor theme="0" tint="-4.9989318521683403E-2"/>
        </patternFill>
      </fill>
      <alignment horizontal="center" vertical="center" textRotation="0" wrapText="0" indent="0" relativeIndent="255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outline/>
        <shadow/>
        <u val="none"/>
        <vertAlign val="baseline"/>
        <sz val="8"/>
        <color theme="1"/>
        <name val="Century Gothic"/>
        <scheme val="major"/>
      </font>
      <numFmt numFmtId="19" formatCode="dd/mm/yyyy"/>
      <fill>
        <patternFill patternType="solid">
          <fgColor indexed="64"/>
          <bgColor theme="0" tint="-4.9989318521683403E-2"/>
        </patternFill>
      </fill>
      <alignment horizontal="center" vertical="center" textRotation="0" wrapText="0" indent="0" relativeIndent="255" justifyLastLine="0" shrinkToFit="0" readingOrder="0"/>
    </dxf>
    <dxf>
      <font>
        <b/>
        <i val="0"/>
        <strike val="0"/>
        <outline/>
        <shadow/>
        <u val="none"/>
        <vertAlign val="baseline"/>
        <sz val="8"/>
        <color rgb="FF000000"/>
        <name val="Century Gothic"/>
        <scheme val="none"/>
      </font>
      <alignment horizontal="center" vertical="center" textRotation="0" wrapText="0" indent="0" relativeIndent="255" justifyLastLine="0" shrinkToFit="0" readingOrder="0"/>
    </dxf>
    <dxf>
      <font>
        <strike/>
        <outline/>
        <shadow/>
        <u val="none"/>
        <vertAlign val="baseline"/>
        <sz val="8"/>
        <color rgb="FF000000"/>
        <name val="Century Gothic"/>
        <scheme val="none"/>
      </font>
      <alignment horizontal="center" vertical="center" textRotation="0" wrapText="0" indent="0" relativeIndent="255" justifyLastLine="0" shrinkToFit="0" readingOrder="0"/>
    </dxf>
    <dxf>
      <font>
        <strike/>
        <outline/>
        <shadow/>
        <u val="none"/>
        <vertAlign val="baseline"/>
        <sz val="9"/>
        <color theme="1"/>
        <name val="Century Gothic"/>
        <scheme val="major"/>
      </font>
      <alignment horizontal="center" vertical="center" textRotation="0" wrapText="0" indent="0" relativeIndent="255" justifyLastLine="0" shrinkToFit="0" readingOrder="0"/>
    </dxf>
    <dxf>
      <font>
        <color rgb="FFC00000"/>
      </font>
      <fill>
        <patternFill patternType="none">
          <bgColor auto="1"/>
        </patternFill>
      </fill>
    </dxf>
    <dxf>
      <font>
        <color theme="9" tint="-0.24994659260841701"/>
      </font>
    </dxf>
    <dxf>
      <font>
        <color theme="4" tint="-0.24994659260841701"/>
      </font>
    </dxf>
    <dxf>
      <font>
        <color theme="8" tint="-0.24994659260841701"/>
      </font>
    </dxf>
    <dxf>
      <font>
        <color theme="9" tint="-0.24994659260841701"/>
      </font>
    </dxf>
    <dxf>
      <font>
        <color theme="4" tint="-0.24994659260841701"/>
      </font>
    </dxf>
    <dxf>
      <font>
        <color rgb="FFC00000"/>
      </font>
      <fill>
        <patternFill patternType="none">
          <bgColor auto="1"/>
        </patternFill>
      </fill>
    </dxf>
    <dxf>
      <font>
        <b/>
        <i val="0"/>
        <strike val="0"/>
        <condense/>
        <extend/>
        <outline/>
        <shadow/>
        <u val="none"/>
        <vertAlign val="baseline"/>
        <sz val="8"/>
        <color theme="1"/>
        <name val="Century Gothic"/>
        <scheme val="major"/>
      </font>
      <fill>
        <patternFill patternType="solid">
          <fgColor indexed="64"/>
          <bgColor theme="0" tint="-4.9989318521683403E-2"/>
        </patternFill>
      </fill>
      <alignment horizontal="center" vertical="center" textRotation="0" wrapText="0" indent="0" relativeIndent="255" justifyLastLine="0" shrinkToFit="0" readingOrder="0"/>
      <border diagonalUp="0" diagonalDown="0" outline="0">
        <left/>
        <right/>
        <top/>
        <bottom/>
      </border>
      <protection locked="0" hidden="0"/>
    </dxf>
    <dxf>
      <font>
        <b val="0"/>
        <i val="0"/>
        <strike val="0"/>
        <outline/>
        <shadow/>
        <u val="none"/>
        <vertAlign val="baseline"/>
        <sz val="8"/>
        <color theme="1"/>
      </font>
      <fill>
        <patternFill patternType="solid">
          <fgColor indexed="64"/>
          <bgColor theme="0" tint="-4.9989318521683403E-2"/>
        </patternFill>
      </fill>
      <alignment horizontal="center" vertical="center" textRotation="0" wrapText="0" indent="0" relativeIndent="255" justifyLastLine="0" shrinkToFit="0" readingOrder="0"/>
    </dxf>
    <dxf>
      <font>
        <b/>
        <i val="0"/>
        <strike val="0"/>
        <condense/>
        <extend/>
        <outline/>
        <shadow/>
        <u val="none"/>
        <vertAlign val="baseline"/>
        <sz val="8"/>
        <color theme="1"/>
        <name val="Century Gothic"/>
        <scheme val="major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entury Gothic"/>
        <scheme val="major"/>
      </font>
      <fill>
        <patternFill patternType="none">
          <fgColor indexed="64"/>
          <bgColor auto="1"/>
        </patternFill>
      </fill>
      <alignment horizontal="center" vertical="center" textRotation="0" wrapText="0" indent="0" relativeIndent="255" justifyLastLine="0" shrinkToFit="0" readingOrder="0"/>
    </dxf>
    <dxf>
      <font>
        <b/>
        <i val="0"/>
        <strike val="0"/>
        <condense/>
        <extend/>
        <outline/>
        <shadow/>
        <u val="none"/>
        <vertAlign val="baseline"/>
        <sz val="8"/>
        <color theme="1"/>
        <name val="Century Gothic"/>
        <scheme val="major"/>
      </font>
      <numFmt numFmtId="0" formatCode="General"/>
      <fill>
        <patternFill patternType="solid">
          <fgColor indexed="64"/>
          <bgColor theme="0" tint="-4.9989318521683403E-2"/>
        </patternFill>
      </fill>
      <alignment horizontal="center" vertical="center" textRotation="0" wrapText="0" indent="0" relativeIndent="255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/>
        <shadow/>
        <u val="none"/>
        <vertAlign val="baseline"/>
        <sz val="8"/>
        <color theme="1"/>
        <name val="Century Gothic"/>
        <scheme val="major"/>
      </font>
      <fill>
        <patternFill patternType="none">
          <fgColor indexed="64"/>
          <bgColor theme="0" tint="-4.9989318521683403E-2"/>
        </patternFill>
      </fill>
      <alignment horizontal="center" vertical="center" textRotation="0" wrapText="0" indent="0" relativeIndent="255" justifyLastLine="0" shrinkToFit="0" readingOrder="0"/>
    </dxf>
    <dxf>
      <font>
        <b/>
        <i val="0"/>
        <strike val="0"/>
        <condense/>
        <extend/>
        <outline/>
        <shadow/>
        <u val="none"/>
        <vertAlign val="baseline"/>
        <sz val="8"/>
        <color theme="1"/>
        <name val="Century Gothic"/>
        <scheme val="major"/>
      </font>
      <numFmt numFmtId="34" formatCode="_-* #,##0.00\ &quot;€&quot;_-;\-* #,##0.00\ &quot;€&quot;_-;_-* &quot;-&quot;??\ &quot;€&quot;_-;_-@_-"/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  <border diagonalUp="0" diagonalDown="0" outline="0">
        <left/>
        <right/>
        <top/>
        <bottom/>
      </border>
    </dxf>
    <dxf>
      <font>
        <b val="0"/>
        <i/>
        <strike val="0"/>
        <condense val="0"/>
        <extend val="0"/>
        <outline/>
        <shadow/>
        <u val="none"/>
        <vertAlign val="baseline"/>
        <sz val="8"/>
        <color theme="1"/>
        <name val="Century Gothic"/>
        <scheme val="major"/>
      </font>
      <numFmt numFmtId="34" formatCode="_-* #,##0.00\ &quot;€&quot;_-;\-* #,##0.00\ &quot;€&quot;_-;_-* &quot;-&quot;??\ &quot;€&quot;_-;_-@_-"/>
      <fill>
        <patternFill patternType="none">
          <fgColor indexed="64"/>
          <bgColor auto="1"/>
        </patternFill>
      </fill>
      <alignment horizontal="center" vertical="center" textRotation="0" wrapText="0" indent="0" relativeIndent="255" justifyLastLine="0" shrinkToFit="0" readingOrder="0"/>
    </dxf>
    <dxf>
      <font>
        <b/>
        <i val="0"/>
        <strike val="0"/>
        <condense/>
        <extend/>
        <outline/>
        <shadow/>
        <u val="none"/>
        <vertAlign val="baseline"/>
        <sz val="8"/>
        <color theme="1"/>
        <name val="Century Gothic"/>
        <scheme val="major"/>
      </font>
      <numFmt numFmtId="34" formatCode="_-* #,##0.00\ &quot;€&quot;_-;\-* #,##0.00\ &quot;€&quot;_-;_-* &quot;-&quot;??\ &quot;€&quot;_-;_-@_-"/>
      <fill>
        <patternFill patternType="solid">
          <fgColor indexed="64"/>
          <bgColor theme="0" tint="-4.9989318521683403E-2"/>
        </patternFill>
      </fill>
      <alignment horizontal="center" vertical="center" textRotation="0" wrapText="0" indent="0" relativeIndent="255" justifyLastLine="0" shrinkToFit="0" readingOrder="0"/>
      <border diagonalUp="0" diagonalDown="0" outline="0">
        <left/>
        <right/>
        <top/>
        <bottom/>
      </border>
    </dxf>
    <dxf>
      <font>
        <b val="0"/>
        <i/>
        <strike val="0"/>
        <outline/>
        <shadow/>
        <u val="none"/>
        <vertAlign val="baseline"/>
        <sz val="8"/>
        <color theme="1"/>
        <name val="Century Gothic"/>
        <scheme val="major"/>
      </font>
      <fill>
        <patternFill patternType="solid">
          <fgColor indexed="64"/>
          <bgColor theme="0" tint="-4.9989318521683403E-2"/>
        </patternFill>
      </fill>
      <alignment horizontal="center" vertical="center" textRotation="0" wrapText="0" indent="0" relativeIndent="255" justifyLastLine="0" shrinkToFit="0" readingOrder="0"/>
    </dxf>
    <dxf>
      <font>
        <b/>
        <i val="0"/>
        <strike val="0"/>
        <condense val="0"/>
        <extend val="0"/>
        <outline/>
        <shadow/>
        <u val="none"/>
        <vertAlign val="baseline"/>
        <sz val="8"/>
        <color theme="1"/>
        <name val="Century Gothic"/>
        <scheme val="major"/>
      </font>
      <numFmt numFmtId="34" formatCode="_-* #,##0.00\ &quot;€&quot;_-;\-* #,##0.00\ &quot;€&quot;_-;_-* &quot;-&quot;??\ &quot;€&quot;_-;_-@_-"/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outline/>
        <shadow/>
        <u val="none"/>
        <vertAlign val="baseline"/>
        <sz val="8"/>
        <color theme="1"/>
        <name val="Century Gothic"/>
        <scheme val="major"/>
      </font>
      <fill>
        <patternFill patternType="none">
          <fgColor indexed="64"/>
          <bgColor auto="1"/>
        </patternFill>
      </fill>
      <alignment horizontal="center" vertical="center" textRotation="0" wrapText="0" indent="0" relativeIndent="255" justifyLastLine="0" shrinkToFit="0" readingOrder="0"/>
    </dxf>
    <dxf>
      <font>
        <b/>
        <i val="0"/>
        <strike val="0"/>
        <condense/>
        <extend/>
        <outline/>
        <shadow/>
        <u val="none"/>
        <vertAlign val="baseline"/>
        <sz val="8"/>
        <color theme="1"/>
        <name val="Century Gothic"/>
        <scheme val="major"/>
      </font>
      <numFmt numFmtId="0" formatCode="General"/>
      <fill>
        <patternFill patternType="solid">
          <fgColor indexed="64"/>
          <bgColor theme="0" tint="-4.9989318521683403E-2"/>
        </patternFill>
      </fill>
      <alignment horizontal="center" vertical="center" textRotation="0" wrapText="0" indent="0" relativeIndent="255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outline/>
        <shadow/>
        <u val="none"/>
        <vertAlign val="baseline"/>
        <sz val="8"/>
        <color theme="1"/>
        <name val="Century Gothic"/>
        <scheme val="major"/>
      </font>
      <numFmt numFmtId="19" formatCode="dd/mm/yyyy"/>
      <fill>
        <patternFill patternType="solid">
          <fgColor indexed="64"/>
          <bgColor theme="0" tint="-4.9989318521683403E-2"/>
        </patternFill>
      </fill>
      <alignment horizontal="center" vertical="center" textRotation="0" wrapText="0" indent="0" relativeIndent="255" justifyLastLine="0" shrinkToFit="0" readingOrder="0"/>
    </dxf>
    <dxf>
      <font>
        <b/>
        <i val="0"/>
        <strike val="0"/>
        <outline/>
        <shadow/>
        <u val="none"/>
        <vertAlign val="baseline"/>
        <sz val="8"/>
        <color rgb="FF000000"/>
        <name val="Century Gothic"/>
        <scheme val="none"/>
      </font>
      <alignment horizontal="center" vertical="center" textRotation="0" wrapText="0" indent="0" relativeIndent="255" justifyLastLine="0" shrinkToFit="0" readingOrder="0"/>
    </dxf>
    <dxf>
      <font>
        <strike/>
        <outline/>
        <shadow/>
        <u val="none"/>
        <vertAlign val="baseline"/>
        <sz val="8"/>
        <color rgb="FF000000"/>
        <name val="Century Gothic"/>
        <scheme val="none"/>
      </font>
      <alignment horizontal="center" vertical="center" textRotation="0" wrapText="0" indent="0" relativeIndent="255" justifyLastLine="0" shrinkToFit="0" readingOrder="0"/>
    </dxf>
    <dxf>
      <font>
        <strike/>
        <outline/>
        <shadow/>
        <u val="none"/>
        <vertAlign val="baseline"/>
        <sz val="9"/>
        <color theme="1"/>
        <name val="Century Gothic"/>
        <scheme val="major"/>
      </font>
      <alignment horizontal="center" vertical="center" textRotation="0" wrapText="0" indent="0" relativeIndent="255" justifyLastLine="0" shrinkToFit="0" readingOrder="0"/>
    </dxf>
    <dxf>
      <font>
        <color rgb="FFC00000"/>
      </font>
      <fill>
        <patternFill patternType="none">
          <bgColor auto="1"/>
        </patternFill>
      </fill>
    </dxf>
    <dxf>
      <font>
        <color theme="9" tint="-0.24994659260841701"/>
      </font>
    </dxf>
    <dxf>
      <font>
        <color theme="4" tint="-0.24994659260841701"/>
      </font>
    </dxf>
    <dxf>
      <font>
        <color theme="8" tint="-0.24994659260841701"/>
      </font>
    </dxf>
    <dxf>
      <font>
        <color theme="9" tint="-0.24994659260841701"/>
      </font>
    </dxf>
    <dxf>
      <font>
        <color theme="4" tint="-0.24994659260841701"/>
      </font>
    </dxf>
    <dxf>
      <font>
        <color rgb="FFC00000"/>
      </font>
      <fill>
        <patternFill patternType="none">
          <bgColor auto="1"/>
        </patternFill>
      </fill>
    </dxf>
    <dxf>
      <font>
        <b val="0"/>
        <i val="0"/>
        <strike val="0"/>
        <outline/>
        <shadow/>
        <u val="none"/>
        <vertAlign val="baseline"/>
        <sz val="8"/>
        <color theme="1"/>
      </font>
      <fill>
        <patternFill patternType="solid">
          <fgColor indexed="64"/>
          <bgColor theme="0" tint="-4.9989318521683403E-2"/>
        </patternFill>
      </fill>
      <alignment horizontal="center" vertical="center" textRotation="0" wrapText="0" indent="0" relativeIndent="255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entury Gothic"/>
        <scheme val="major"/>
      </font>
      <fill>
        <patternFill patternType="none">
          <fgColor indexed="64"/>
          <bgColor auto="1"/>
        </patternFill>
      </fill>
      <alignment horizontal="center" vertical="center" textRotation="0" wrapText="0" indent="0" relativeIndent="255" justifyLastLine="0" shrinkToFit="0" readingOrder="0"/>
    </dxf>
    <dxf>
      <font>
        <b val="0"/>
        <i val="0"/>
        <strike val="0"/>
        <condense val="0"/>
        <extend val="0"/>
        <outline/>
        <shadow/>
        <u val="none"/>
        <vertAlign val="baseline"/>
        <sz val="8"/>
        <color theme="1"/>
        <name val="Century Gothic"/>
        <scheme val="major"/>
      </font>
      <fill>
        <patternFill patternType="none">
          <fgColor indexed="64"/>
          <bgColor theme="0" tint="-4.9989318521683403E-2"/>
        </patternFill>
      </fill>
      <alignment horizontal="center" vertical="center" textRotation="0" wrapText="0" indent="0" relativeIndent="255" justifyLastLine="0" shrinkToFit="0" readingOrder="0"/>
    </dxf>
    <dxf>
      <font>
        <b val="0"/>
        <i/>
        <strike val="0"/>
        <condense val="0"/>
        <extend val="0"/>
        <outline/>
        <shadow/>
        <u val="none"/>
        <vertAlign val="baseline"/>
        <sz val="8"/>
        <color theme="1"/>
        <name val="Century Gothic"/>
        <scheme val="major"/>
      </font>
      <numFmt numFmtId="34" formatCode="_-* #,##0.00\ &quot;€&quot;_-;\-* #,##0.00\ &quot;€&quot;_-;_-* &quot;-&quot;??\ &quot;€&quot;_-;_-@_-"/>
      <fill>
        <patternFill patternType="none">
          <fgColor indexed="64"/>
          <bgColor auto="1"/>
        </patternFill>
      </fill>
      <alignment horizontal="center" vertical="center" textRotation="0" wrapText="0" indent="0" relativeIndent="255" justifyLastLine="0" shrinkToFit="0" readingOrder="0"/>
    </dxf>
    <dxf>
      <font>
        <b val="0"/>
        <i/>
        <strike val="0"/>
        <outline/>
        <shadow/>
        <u val="none"/>
        <vertAlign val="baseline"/>
        <sz val="8"/>
        <color theme="1"/>
        <name val="Century Gothic"/>
        <scheme val="major"/>
      </font>
      <fill>
        <patternFill patternType="solid">
          <fgColor indexed="64"/>
          <bgColor theme="0" tint="-4.9989318521683403E-2"/>
        </patternFill>
      </fill>
      <alignment horizontal="center" vertical="center" textRotation="0" wrapText="0" indent="0" relativeIndent="255" justifyLastLine="0" shrinkToFit="0" readingOrder="0"/>
    </dxf>
    <dxf>
      <font>
        <b val="0"/>
        <i val="0"/>
        <strike val="0"/>
        <outline/>
        <shadow/>
        <u val="none"/>
        <vertAlign val="baseline"/>
        <sz val="8"/>
        <color theme="1"/>
        <name val="Century Gothic"/>
        <scheme val="major"/>
      </font>
      <fill>
        <patternFill patternType="none">
          <fgColor indexed="64"/>
          <bgColor auto="1"/>
        </patternFill>
      </fill>
      <alignment horizontal="center" vertical="center" textRotation="0" wrapText="0" indent="0" relativeIndent="255" justifyLastLine="0" shrinkToFit="0" readingOrder="0"/>
    </dxf>
    <dxf>
      <font>
        <b val="0"/>
        <i val="0"/>
        <strike val="0"/>
        <outline/>
        <shadow/>
        <u val="none"/>
        <vertAlign val="baseline"/>
        <sz val="8"/>
        <color theme="1"/>
        <name val="Century Gothic"/>
        <scheme val="major"/>
      </font>
      <numFmt numFmtId="19" formatCode="dd/mm/yyyy"/>
      <fill>
        <patternFill patternType="solid">
          <fgColor indexed="64"/>
          <bgColor theme="0" tint="-4.9989318521683403E-2"/>
        </patternFill>
      </fill>
      <alignment horizontal="center" vertical="center" textRotation="0" wrapText="0" indent="0" relativeIndent="255" justifyLastLine="0" shrinkToFit="0" readingOrder="0"/>
    </dxf>
    <dxf>
      <font>
        <b/>
        <i val="0"/>
        <strike val="0"/>
        <outline/>
        <shadow/>
        <u val="none"/>
        <vertAlign val="baseline"/>
        <sz val="8"/>
        <color theme="1"/>
        <name val="Century Gothic"/>
        <scheme val="major"/>
      </font>
      <alignment horizontal="center" vertical="center" textRotation="0" wrapText="0" indent="0" relativeIndent="255" justifyLastLine="0" shrinkToFit="0" readingOrder="0"/>
    </dxf>
    <dxf>
      <font>
        <strike/>
        <outline/>
        <shadow/>
        <u val="none"/>
        <vertAlign val="baseline"/>
        <sz val="8"/>
        <color theme="1"/>
        <name val="Century Gothic"/>
        <scheme val="major"/>
      </font>
      <alignment horizontal="center" vertical="center" textRotation="0" wrapText="0" indent="0" relativeIndent="255" justifyLastLine="0" shrinkToFit="0" readingOrder="0"/>
    </dxf>
    <dxf>
      <font>
        <strike/>
        <outline/>
        <shadow/>
        <u val="none"/>
        <vertAlign val="baseline"/>
        <sz val="9"/>
        <color theme="1"/>
        <name val="Century Gothic"/>
        <scheme val="major"/>
      </font>
      <alignment horizontal="center" vertical="center" textRotation="0" wrapText="0" indent="0" relativeIndent="255" justifyLastLine="0" shrinkToFit="0" readingOrder="0"/>
    </dxf>
    <dxf>
      <font>
        <color theme="9" tint="-0.24994659260841701"/>
      </font>
    </dxf>
    <dxf>
      <font>
        <color theme="4" tint="-0.24994659260841701"/>
      </font>
    </dxf>
    <dxf>
      <font>
        <color theme="8" tint="-0.24994659260841701"/>
      </font>
    </dxf>
    <dxf>
      <font>
        <color theme="9" tint="-0.24994659260841701"/>
      </font>
    </dxf>
    <dxf>
      <font>
        <color theme="4" tint="-0.24994659260841701"/>
      </font>
    </dxf>
    <dxf>
      <font>
        <color rgb="FFC00000"/>
      </font>
      <fill>
        <patternFill patternType="none">
          <bgColor auto="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entury Gothic"/>
        <scheme val="major"/>
      </font>
      <numFmt numFmtId="4" formatCode="#,##0.00"/>
      <fill>
        <patternFill patternType="solid">
          <fgColor indexed="64"/>
          <bgColor theme="0" tint="-4.9989318521683403E-2"/>
        </patternFill>
      </fill>
      <border diagonalUp="0" diagonalDown="0" outline="0">
        <left/>
        <right/>
        <top/>
        <bottom/>
      </border>
    </dxf>
    <dxf>
      <font>
        <b val="0"/>
        <i val="0"/>
        <strike val="0"/>
        <condense/>
        <extend/>
        <outline val="0"/>
        <shadow val="0"/>
        <u val="none"/>
        <vertAlign val="baseline"/>
        <sz val="9"/>
        <color theme="1"/>
        <name val="Century Gothic"/>
        <scheme val="major"/>
      </font>
      <numFmt numFmtId="4" formatCode="#,##0.00"/>
      <fill>
        <patternFill patternType="solid">
          <fgColor indexed="64"/>
          <bgColor theme="0" tint="-4.9989318521683403E-2"/>
        </patternFill>
      </fill>
      <protection locked="0" hidden="0"/>
    </dxf>
    <dxf>
      <font>
        <b/>
        <i val="0"/>
        <strike val="0"/>
        <condense/>
        <extend/>
        <outline/>
        <shadow/>
        <u val="none"/>
        <vertAlign val="baseline"/>
        <sz val="8"/>
        <color theme="1"/>
        <name val="Century Gothic"/>
        <scheme val="major"/>
      </font>
      <alignment horizontal="right" vertical="bottom" textRotation="0" wrapText="0" indent="1" relativeIndent="255" justifyLastLine="0" shrinkToFit="0" readingOrder="0"/>
      <border diagonalUp="0" diagonalDown="0" outline="0">
        <left/>
        <right/>
        <top/>
        <bottom/>
      </border>
      <protection locked="1" hidden="0"/>
    </dxf>
    <dxf>
      <font>
        <b val="0"/>
        <i val="0"/>
        <strike val="0"/>
        <outline val="0"/>
        <shadow val="0"/>
        <u val="none"/>
        <vertAlign val="baseline"/>
        <sz val="8"/>
        <color theme="1"/>
        <name val="Century Gothic"/>
        <scheme val="major"/>
      </font>
      <alignment horizontal="right" vertical="bottom" textRotation="0" wrapText="0" indent="1" relativeIndent="255" justifyLastLine="0" shrinkToFit="0" readingOrder="0"/>
      <protection locked="1" hidden="0"/>
    </dxf>
    <dxf>
      <font>
        <b/>
        <i val="0"/>
        <strike val="0"/>
        <condense/>
        <extend/>
        <outline/>
        <shadow/>
        <u val="none"/>
        <vertAlign val="baseline"/>
        <sz val="8"/>
        <color theme="1"/>
        <name val="Century Gothic"/>
        <scheme val="major"/>
      </font>
      <alignment horizontal="right" vertical="bottom" textRotation="0" wrapText="0" indent="1" relativeIndent="255" justifyLastLine="0" shrinkToFit="0" readingOrder="0"/>
      <border diagonalUp="0" diagonalDown="0" outline="0">
        <left/>
        <right/>
        <top/>
        <bottom/>
      </border>
      <protection locked="1" hidden="0"/>
    </dxf>
    <dxf>
      <font>
        <b val="0"/>
        <i val="0"/>
        <strike val="0"/>
        <outline val="0"/>
        <shadow val="0"/>
        <u val="none"/>
        <vertAlign val="baseline"/>
        <sz val="8"/>
        <color theme="1"/>
        <name val="Century Gothic"/>
        <scheme val="major"/>
      </font>
      <alignment horizontal="right" vertical="bottom" textRotation="0" wrapText="0" indent="1" relativeIndent="255" justifyLastLine="0" shrinkToFit="0" readingOrder="0"/>
      <protection locked="1" hidden="0"/>
    </dxf>
    <dxf>
      <font>
        <b/>
        <i val="0"/>
        <strike val="0"/>
        <condense/>
        <extend/>
        <outline/>
        <shadow/>
        <u val="none"/>
        <vertAlign val="baseline"/>
        <sz val="8"/>
        <color theme="1"/>
        <name val="Century Gothic"/>
        <scheme val="major"/>
      </font>
      <alignment horizontal="right" vertical="bottom" textRotation="0" wrapText="0" indent="1" relativeIndent="255" justifyLastLine="0" shrinkToFit="0" readingOrder="0"/>
      <border diagonalUp="0" diagonalDown="0" outline="0">
        <left/>
        <right/>
        <top/>
        <bottom/>
      </border>
      <protection locked="1" hidden="0"/>
    </dxf>
    <dxf>
      <font>
        <b val="0"/>
        <i val="0"/>
        <strike val="0"/>
        <outline val="0"/>
        <shadow val="0"/>
        <u val="none"/>
        <vertAlign val="baseline"/>
        <sz val="8"/>
        <color theme="1"/>
        <name val="Century Gothic"/>
        <scheme val="major"/>
      </font>
      <protection locked="1" hidden="0"/>
    </dxf>
    <dxf>
      <font>
        <b/>
        <i val="0"/>
        <strike val="0"/>
        <condense/>
        <extend/>
        <outline/>
        <shadow/>
        <u val="none"/>
        <vertAlign val="baseline"/>
        <sz val="8"/>
        <color theme="1"/>
        <name val="Century Gothic"/>
        <scheme val="major"/>
      </font>
      <alignment horizontal="right" vertical="bottom" textRotation="0" wrapText="0" indent="1" relativeIndent="255" justifyLastLine="0" shrinkToFit="0" readingOrder="0"/>
      <border diagonalUp="0" diagonalDown="0" outline="0">
        <left/>
        <right/>
        <top/>
        <bottom/>
      </border>
      <protection locked="1" hidden="0"/>
    </dxf>
    <dxf>
      <font>
        <b val="0"/>
        <i val="0"/>
        <strike val="0"/>
        <outline val="0"/>
        <shadow val="0"/>
        <u val="none"/>
        <vertAlign val="baseline"/>
        <sz val="8"/>
        <color theme="1"/>
        <name val="Century Gothic"/>
        <scheme val="major"/>
      </font>
      <alignment horizontal="right" vertical="bottom" textRotation="0" wrapText="0" indent="1" relativeIndent="255" justifyLastLine="0" shrinkToFit="0" readingOrder="0"/>
      <protection locked="1" hidden="0"/>
    </dxf>
    <dxf>
      <font>
        <b/>
        <i val="0"/>
        <strike val="0"/>
        <condense/>
        <extend/>
        <outline/>
        <shadow/>
        <u val="none"/>
        <vertAlign val="baseline"/>
        <sz val="8"/>
        <color theme="1"/>
        <name val="Century Gothic"/>
        <scheme val="major"/>
      </font>
      <alignment horizontal="right" vertical="bottom" textRotation="0" wrapText="0" indent="1" relativeIndent="255" justifyLastLine="0" shrinkToFit="0" readingOrder="0"/>
      <border diagonalUp="0" diagonalDown="0" outline="0">
        <left/>
        <right/>
        <top/>
        <bottom/>
      </border>
      <protection locked="1" hidden="0"/>
    </dxf>
    <dxf>
      <font>
        <b val="0"/>
        <i val="0"/>
        <strike val="0"/>
        <outline val="0"/>
        <shadow val="0"/>
        <u val="none"/>
        <vertAlign val="baseline"/>
        <sz val="8"/>
        <color theme="1"/>
        <name val="Century Gothic"/>
        <scheme val="major"/>
      </font>
      <alignment horizontal="right" vertical="bottom" textRotation="0" wrapText="0" indent="1" relativeIndent="255" justifyLastLine="0" shrinkToFit="0" readingOrder="0"/>
      <protection locked="1" hidden="0"/>
    </dxf>
    <dxf>
      <font>
        <b/>
        <i val="0"/>
        <strike val="0"/>
        <condense/>
        <extend/>
        <outline/>
        <shadow/>
        <u val="none"/>
        <vertAlign val="baseline"/>
        <sz val="8"/>
        <color theme="1"/>
        <name val="Century Gothic"/>
        <scheme val="major"/>
      </font>
      <alignment horizontal="right" vertical="bottom" textRotation="0" wrapText="0" indent="1" relativeIndent="255" justifyLastLine="0" shrinkToFit="0" readingOrder="0"/>
      <border diagonalUp="0" diagonalDown="0" outline="0">
        <left/>
        <right/>
        <top/>
        <bottom/>
      </border>
      <protection locked="1" hidden="0"/>
    </dxf>
    <dxf>
      <font>
        <b val="0"/>
        <i val="0"/>
        <strike val="0"/>
        <outline val="0"/>
        <shadow val="0"/>
        <u val="none"/>
        <vertAlign val="baseline"/>
        <sz val="8"/>
        <color theme="1"/>
        <name val="Century Gothic"/>
        <scheme val="major"/>
      </font>
      <alignment horizontal="right" vertical="bottom" textRotation="0" wrapText="0" indent="1" relativeIndent="255" justifyLastLine="0" shrinkToFit="0" readingOrder="0"/>
      <protection locked="1" hidden="0"/>
    </dxf>
    <dxf>
      <font>
        <b/>
        <i val="0"/>
        <strike val="0"/>
        <condense/>
        <extend/>
        <outline/>
        <shadow/>
        <u val="none"/>
        <vertAlign val="baseline"/>
        <sz val="8"/>
        <color theme="1"/>
        <name val="Century Gothic"/>
        <scheme val="major"/>
      </font>
      <alignment horizontal="right" vertical="bottom" textRotation="0" wrapText="0" indent="1" relativeIndent="255" justifyLastLine="0" shrinkToFit="0" readingOrder="0"/>
      <border diagonalUp="0" diagonalDown="0" outline="0">
        <left/>
        <right/>
        <top/>
        <bottom/>
      </border>
      <protection locked="1" hidden="0"/>
    </dxf>
    <dxf>
      <font>
        <b val="0"/>
        <i val="0"/>
        <strike val="0"/>
        <outline val="0"/>
        <shadow val="0"/>
        <u val="none"/>
        <vertAlign val="baseline"/>
        <sz val="8"/>
        <color theme="1"/>
        <name val="Century Gothic"/>
        <scheme val="major"/>
      </font>
      <alignment horizontal="right" vertical="bottom" textRotation="0" wrapText="0" indent="1" relativeIndent="255" justifyLastLine="0" shrinkToFit="0" readingOrder="0"/>
      <protection locked="1" hidden="0"/>
    </dxf>
    <dxf>
      <font>
        <b/>
        <i val="0"/>
        <strike val="0"/>
        <condense/>
        <extend/>
        <outline/>
        <shadow/>
        <u val="none"/>
        <vertAlign val="baseline"/>
        <sz val="8"/>
        <color theme="1"/>
        <name val="Century Gothic"/>
        <scheme val="major"/>
      </font>
      <alignment horizontal="right" vertical="bottom" textRotation="0" wrapText="0" indent="1" relativeIndent="255" justifyLastLine="0" shrinkToFit="0" readingOrder="0"/>
      <border diagonalUp="0" diagonalDown="0" outline="0">
        <left/>
        <right/>
        <top/>
        <bottom/>
      </border>
      <protection locked="1" hidden="0"/>
    </dxf>
    <dxf>
      <font>
        <b val="0"/>
        <i val="0"/>
        <strike val="0"/>
        <outline val="0"/>
        <shadow val="0"/>
        <u val="none"/>
        <vertAlign val="baseline"/>
        <sz val="8"/>
        <color theme="1"/>
        <name val="Century Gothic"/>
        <scheme val="major"/>
      </font>
      <alignment horizontal="right" vertical="bottom" textRotation="0" wrapText="0" indent="1" relativeIndent="255" justifyLastLine="0" shrinkToFit="0" readingOrder="0"/>
      <protection locked="1" hidden="0"/>
    </dxf>
    <dxf>
      <font>
        <b/>
        <i val="0"/>
        <strike val="0"/>
        <condense/>
        <extend/>
        <outline/>
        <shadow/>
        <u val="none"/>
        <vertAlign val="baseline"/>
        <sz val="8"/>
        <color theme="1"/>
        <name val="Century Gothic"/>
        <scheme val="major"/>
      </font>
      <alignment horizontal="right" vertical="bottom" textRotation="0" wrapText="0" indent="1" relativeIndent="255" justifyLastLine="0" shrinkToFit="0" readingOrder="0"/>
      <border diagonalUp="0" diagonalDown="0" outline="0">
        <left/>
        <right/>
        <top/>
        <bottom/>
      </border>
      <protection locked="1" hidden="0"/>
    </dxf>
    <dxf>
      <font>
        <b val="0"/>
        <i val="0"/>
        <strike val="0"/>
        <outline val="0"/>
        <shadow val="0"/>
        <u val="none"/>
        <vertAlign val="baseline"/>
        <sz val="8"/>
        <color theme="1"/>
        <name val="Century Gothic"/>
        <scheme val="major"/>
      </font>
      <alignment horizontal="right" vertical="bottom" textRotation="0" wrapText="0" indent="1" relativeIndent="255" justifyLastLine="0" shrinkToFit="0" readingOrder="0"/>
      <protection locked="1" hidden="0"/>
    </dxf>
    <dxf>
      <font>
        <b/>
        <i val="0"/>
        <strike val="0"/>
        <condense/>
        <extend/>
        <outline/>
        <shadow/>
        <u val="none"/>
        <vertAlign val="baseline"/>
        <sz val="8"/>
        <color theme="1"/>
        <name val="Century Gothic"/>
        <scheme val="major"/>
      </font>
      <fill>
        <patternFill patternType="solid">
          <fgColor indexed="64"/>
          <bgColor theme="0" tint="-4.9989318521683403E-2"/>
        </patternFill>
      </fill>
      <alignment horizontal="right" vertical="bottom" textRotation="0" wrapText="0" indent="1" relativeIndent="255" justifyLastLine="0" shrinkToFit="0" readingOrder="0"/>
      <border diagonalUp="0" diagonalDown="0" outline="0">
        <left/>
        <right/>
        <top/>
        <bottom/>
      </border>
      <protection locked="1" hidden="0"/>
    </dxf>
    <dxf>
      <font>
        <b val="0"/>
        <i val="0"/>
        <strike val="0"/>
        <outline val="0"/>
        <shadow val="0"/>
        <u val="none"/>
        <vertAlign val="baseline"/>
        <sz val="8"/>
        <color theme="1"/>
        <name val="Century Gothic"/>
        <scheme val="major"/>
      </font>
      <alignment horizontal="right" vertical="bottom" textRotation="0" wrapText="0" indent="1" relativeIndent="255" justifyLastLine="0" shrinkToFit="0" readingOrder="0"/>
      <protection locked="1" hidden="0"/>
    </dxf>
    <dxf>
      <font>
        <b/>
        <i val="0"/>
        <strike val="0"/>
        <condense/>
        <extend/>
        <outline/>
        <shadow/>
        <u val="none"/>
        <vertAlign val="baseline"/>
        <sz val="8"/>
        <color theme="1"/>
        <name val="Century Gothic"/>
        <scheme val="major"/>
      </font>
      <alignment horizontal="right" vertical="bottom" textRotation="0" wrapText="0" indent="1" relativeIndent="255" justifyLastLine="0" shrinkToFit="0" readingOrder="0"/>
      <border diagonalUp="0" diagonalDown="0" outline="0">
        <left/>
        <right/>
        <top/>
        <bottom/>
      </border>
      <protection locked="1" hidden="0"/>
    </dxf>
    <dxf>
      <font>
        <b val="0"/>
        <i val="0"/>
        <strike val="0"/>
        <outline val="0"/>
        <shadow val="0"/>
        <u val="none"/>
        <vertAlign val="baseline"/>
        <sz val="8"/>
        <color theme="1"/>
        <name val="Century Gothic"/>
        <scheme val="major"/>
      </font>
      <alignment horizontal="right" vertical="bottom" textRotation="0" wrapText="0" indent="1" relativeIndent="255" justifyLastLine="0" shrinkToFit="0" readingOrder="0"/>
      <protection locked="1" hidden="0"/>
    </dxf>
    <dxf>
      <font>
        <b/>
        <i val="0"/>
        <strike val="0"/>
        <condense/>
        <extend/>
        <outline/>
        <shadow/>
        <u val="none"/>
        <vertAlign val="baseline"/>
        <sz val="8"/>
        <color theme="1"/>
        <name val="Century Gothic"/>
        <scheme val="major"/>
      </font>
      <fill>
        <patternFill patternType="solid">
          <fgColor indexed="64"/>
          <bgColor theme="0" tint="-4.9989318521683403E-2"/>
        </patternFill>
      </fill>
      <alignment horizontal="right" vertical="bottom" textRotation="0" wrapText="0" indent="1" relativeIndent="255" justifyLastLine="0" shrinkToFit="0" readingOrder="0"/>
      <border diagonalUp="0" diagonalDown="0" outline="0">
        <left/>
        <right/>
        <top/>
        <bottom/>
      </border>
      <protection locked="1" hidden="0"/>
    </dxf>
    <dxf>
      <font>
        <b val="0"/>
        <i val="0"/>
        <strike val="0"/>
        <outline val="0"/>
        <shadow val="0"/>
        <u val="none"/>
        <vertAlign val="baseline"/>
        <sz val="8"/>
        <color theme="1"/>
        <name val="Century Gothic"/>
        <scheme val="major"/>
      </font>
      <alignment horizontal="right" vertical="bottom" textRotation="0" wrapText="0" indent="1" relativeIndent="255" justifyLastLine="0" shrinkToFit="0" readingOrder="0"/>
      <protection locked="1" hidden="0"/>
    </dxf>
    <dxf>
      <font>
        <b/>
        <i val="0"/>
        <strike val="0"/>
        <condense/>
        <extend/>
        <outline/>
        <shadow/>
        <u val="none"/>
        <vertAlign val="baseline"/>
        <sz val="8"/>
        <color theme="1"/>
        <name val="Century Gothic"/>
        <scheme val="major"/>
      </font>
      <fill>
        <patternFill patternType="none">
          <fgColor indexed="64"/>
          <bgColor indexed="65"/>
        </patternFill>
      </fill>
      <alignment horizontal="right" vertical="bottom" textRotation="0" wrapText="0" indent="1" relativeIndent="255" justifyLastLine="0" shrinkToFit="0" readingOrder="0"/>
      <border diagonalUp="0" diagonalDown="0" outline="0">
        <left/>
        <right/>
        <top/>
        <bottom/>
      </border>
      <protection locked="1" hidden="0"/>
    </dxf>
    <dxf>
      <font>
        <b val="0"/>
        <i val="0"/>
        <strike val="0"/>
        <outline val="0"/>
        <shadow val="0"/>
        <u val="none"/>
        <vertAlign val="baseline"/>
        <sz val="8"/>
        <color theme="1"/>
        <name val="Century Gothic"/>
        <scheme val="major"/>
      </font>
      <protection locked="1" hidden="0"/>
    </dxf>
    <dxf>
      <font>
        <b/>
        <i val="0"/>
        <strike val="0"/>
        <condense/>
        <extend/>
        <outline/>
        <shadow/>
        <u val="none"/>
        <vertAlign val="baseline"/>
        <sz val="8"/>
        <color theme="1"/>
        <name val="Century Gothic"/>
        <scheme val="major"/>
      </font>
      <fill>
        <patternFill patternType="solid">
          <fgColor indexed="64"/>
          <bgColor theme="0" tint="-4.9989318521683403E-2"/>
        </patternFill>
      </fill>
      <alignment horizontal="left" vertical="bottom" textRotation="0" wrapText="0" indent="1" relativeIndent="255" justifyLastLine="0" shrinkToFit="0" readingOrder="0"/>
      <border diagonalUp="0" diagonalDown="0" outline="0">
        <left/>
        <right/>
        <top/>
        <bottom/>
      </border>
    </dxf>
    <dxf>
      <font>
        <b/>
        <i val="0"/>
        <strike val="0"/>
        <outline val="0"/>
        <shadow val="0"/>
        <u val="none"/>
        <vertAlign val="baseline"/>
        <sz val="9"/>
        <color theme="1"/>
        <name val="Century Gothic"/>
        <scheme val="major"/>
      </font>
      <alignment horizontal="left" vertical="bottom" textRotation="0" wrapText="0" indent="1" relativeIndent="255" justifyLastLine="0" shrinkToFit="0" readingOrder="0"/>
      <protection locked="0" hidden="0"/>
    </dxf>
    <dxf>
      <font>
        <b/>
        <i val="0"/>
        <strike val="0"/>
        <outline/>
        <shadow/>
        <u val="none"/>
        <vertAlign val="baseline"/>
        <sz val="8"/>
        <color theme="1"/>
        <name val="Century Gothic"/>
        <scheme val="major"/>
      </font>
    </dxf>
    <dxf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 val="0"/>
        <i val="0"/>
        <strike val="0"/>
        <outline val="0"/>
        <shadow val="0"/>
        <u val="none"/>
        <vertAlign val="baseline"/>
        <sz val="9"/>
        <color theme="1"/>
        <name val="Century Gothic"/>
        <scheme val="major"/>
      </font>
    </dxf>
    <dxf>
      <font>
        <strike/>
        <outline/>
        <shadow/>
        <u val="none"/>
        <vertAlign val="baseline"/>
        <sz val="9"/>
        <color theme="1"/>
        <name val="Century Gothic"/>
        <scheme val="maj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entury Gothic"/>
        <scheme val="major"/>
      </font>
      <numFmt numFmtId="4" formatCode="#,##0.00"/>
      <fill>
        <patternFill patternType="solid">
          <fgColor indexed="64"/>
          <bgColor theme="0" tint="-4.9989318521683403E-2"/>
        </patternFill>
      </fill>
      <border diagonalUp="0" diagonalDown="0" outline="0">
        <left/>
        <right/>
        <top/>
        <bottom/>
      </border>
    </dxf>
    <dxf>
      <font>
        <b val="0"/>
        <i val="0"/>
        <strike val="0"/>
        <condense/>
        <extend/>
        <outline val="0"/>
        <shadow val="0"/>
        <u val="none"/>
        <vertAlign val="baseline"/>
        <sz val="9"/>
        <color theme="1"/>
        <name val="Century Gothic"/>
        <scheme val="major"/>
      </font>
      <numFmt numFmtId="4" formatCode="#,##0.00"/>
      <fill>
        <patternFill patternType="solid">
          <fgColor indexed="64"/>
          <bgColor theme="0" tint="-4.9989318521683403E-2"/>
        </patternFill>
      </fill>
      <protection locked="0" hidden="0"/>
    </dxf>
    <dxf>
      <font>
        <b/>
        <i val="0"/>
        <strike val="0"/>
        <condense/>
        <extend/>
        <outline/>
        <shadow/>
        <u val="none"/>
        <vertAlign val="baseline"/>
        <sz val="8"/>
        <color theme="1"/>
        <name val="Century Gothic"/>
        <scheme val="major"/>
      </font>
      <alignment horizontal="right" vertical="bottom" textRotation="0" wrapText="0" indent="1" relativeIndent="255" justifyLastLine="0" shrinkToFit="0" readingOrder="0"/>
      <border diagonalUp="0" diagonalDown="0" outline="0">
        <left/>
        <right/>
        <top/>
        <bottom/>
      </border>
      <protection locked="1" hidden="0"/>
    </dxf>
    <dxf>
      <font>
        <b val="0"/>
        <i val="0"/>
        <strike val="0"/>
        <outline val="0"/>
        <shadow val="0"/>
        <u val="none"/>
        <vertAlign val="baseline"/>
        <sz val="8"/>
        <color theme="1"/>
        <name val="Century Gothic"/>
        <scheme val="major"/>
      </font>
      <alignment horizontal="right" vertical="bottom" textRotation="0" wrapText="0" indent="1" relativeIndent="255" justifyLastLine="0" shrinkToFit="0" readingOrder="0"/>
      <protection locked="1" hidden="0"/>
    </dxf>
    <dxf>
      <font>
        <b/>
        <i val="0"/>
        <strike val="0"/>
        <condense/>
        <extend/>
        <outline/>
        <shadow/>
        <u val="none"/>
        <vertAlign val="baseline"/>
        <sz val="8"/>
        <color theme="1"/>
        <name val="Century Gothic"/>
        <scheme val="major"/>
      </font>
      <fill>
        <patternFill patternType="solid">
          <fgColor indexed="64"/>
          <bgColor theme="0" tint="-4.9989318521683403E-2"/>
        </patternFill>
      </fill>
      <alignment horizontal="right" vertical="bottom" textRotation="0" wrapText="0" indent="1" relativeIndent="255" justifyLastLine="0" shrinkToFit="0" readingOrder="0"/>
      <border diagonalUp="0" diagonalDown="0" outline="0">
        <left/>
        <right/>
        <top/>
        <bottom/>
      </border>
      <protection locked="1" hidden="0"/>
    </dxf>
    <dxf>
      <font>
        <b/>
        <i val="0"/>
        <strike val="0"/>
        <condense/>
        <extend/>
        <outline/>
        <shadow/>
        <u val="none"/>
        <vertAlign val="baseline"/>
        <sz val="8"/>
        <color theme="1"/>
        <name val="Century Gothic"/>
        <scheme val="major"/>
      </font>
      <alignment horizontal="right" vertical="bottom" textRotation="0" wrapText="0" indent="1" relativeIndent="255" justifyLastLine="0" shrinkToFit="0" readingOrder="0"/>
      <border diagonalUp="0" diagonalDown="0" outline="0">
        <left/>
        <right/>
        <top/>
        <bottom/>
      </border>
      <protection locked="1" hidden="0"/>
    </dxf>
    <dxf>
      <font>
        <b val="0"/>
        <i val="0"/>
        <strike val="0"/>
        <outline val="0"/>
        <shadow val="0"/>
        <u val="none"/>
        <vertAlign val="baseline"/>
        <sz val="8"/>
        <color theme="1"/>
        <name val="Century Gothic"/>
        <scheme val="major"/>
      </font>
      <protection locked="1" hidden="0"/>
    </dxf>
    <dxf>
      <font>
        <b/>
        <i val="0"/>
        <strike val="0"/>
        <condense/>
        <extend/>
        <outline/>
        <shadow/>
        <u val="none"/>
        <vertAlign val="baseline"/>
        <sz val="8"/>
        <color theme="1"/>
        <name val="Century Gothic"/>
        <scheme val="major"/>
      </font>
      <fill>
        <patternFill patternType="solid">
          <fgColor indexed="64"/>
          <bgColor theme="0" tint="-4.9989318521683403E-2"/>
        </patternFill>
      </fill>
      <alignment horizontal="right" vertical="bottom" textRotation="0" wrapText="0" indent="1" relativeIndent="255" justifyLastLine="0" shrinkToFit="0" readingOrder="0"/>
      <border diagonalUp="0" diagonalDown="0" outline="0">
        <left/>
        <right/>
        <top/>
        <bottom/>
      </border>
      <protection locked="1" hidden="0"/>
    </dxf>
    <dxf>
      <font>
        <b/>
        <i val="0"/>
        <strike val="0"/>
        <condense/>
        <extend/>
        <outline/>
        <shadow/>
        <u val="none"/>
        <vertAlign val="baseline"/>
        <sz val="8"/>
        <color theme="1"/>
        <name val="Century Gothic"/>
        <scheme val="major"/>
      </font>
      <alignment horizontal="right" vertical="bottom" textRotation="0" wrapText="0" indent="1" relativeIndent="255" justifyLastLine="0" shrinkToFit="0" readingOrder="0"/>
      <border diagonalUp="0" diagonalDown="0" outline="0">
        <left/>
        <right/>
        <top/>
        <bottom/>
      </border>
      <protection locked="1" hidden="0"/>
    </dxf>
    <dxf>
      <font>
        <b val="0"/>
        <i val="0"/>
        <strike val="0"/>
        <outline val="0"/>
        <shadow val="0"/>
        <u val="none"/>
        <vertAlign val="baseline"/>
        <sz val="8"/>
        <color theme="1"/>
        <name val="Century Gothic"/>
        <scheme val="major"/>
      </font>
      <alignment horizontal="right" vertical="bottom" textRotation="0" wrapText="0" indent="1" relativeIndent="255" justifyLastLine="0" shrinkToFit="0" readingOrder="0"/>
      <protection locked="1" hidden="0"/>
    </dxf>
    <dxf>
      <font>
        <b/>
        <i val="0"/>
        <strike val="0"/>
        <condense/>
        <extend/>
        <outline/>
        <shadow/>
        <u val="none"/>
        <vertAlign val="baseline"/>
        <sz val="8"/>
        <color theme="1"/>
        <name val="Century Gothic"/>
        <scheme val="major"/>
      </font>
      <fill>
        <patternFill patternType="solid">
          <fgColor indexed="64"/>
          <bgColor theme="0" tint="-4.9989318521683403E-2"/>
        </patternFill>
      </fill>
      <alignment horizontal="right" vertical="bottom" textRotation="0" wrapText="0" indent="1" relativeIndent="255" justifyLastLine="0" shrinkToFit="0" readingOrder="0"/>
      <border diagonalUp="0" diagonalDown="0" outline="0">
        <left/>
        <right/>
        <top/>
        <bottom/>
      </border>
      <protection locked="1" hidden="0"/>
    </dxf>
    <dxf>
      <font>
        <b/>
        <i val="0"/>
        <strike val="0"/>
        <condense/>
        <extend/>
        <outline/>
        <shadow/>
        <u val="none"/>
        <vertAlign val="baseline"/>
        <sz val="8"/>
        <color theme="1"/>
        <name val="Century Gothic"/>
        <scheme val="major"/>
      </font>
      <alignment horizontal="right" vertical="bottom" textRotation="0" wrapText="0" indent="1" relativeIndent="255" justifyLastLine="0" shrinkToFit="0" readingOrder="0"/>
      <border diagonalUp="0" diagonalDown="0" outline="0">
        <left/>
        <right/>
        <top/>
        <bottom/>
      </border>
      <protection locked="1" hidden="0"/>
    </dxf>
    <dxf>
      <font>
        <b val="0"/>
        <i val="0"/>
        <strike val="0"/>
        <outline val="0"/>
        <shadow val="0"/>
        <u val="none"/>
        <vertAlign val="baseline"/>
        <sz val="8"/>
        <color theme="1"/>
        <name val="Century Gothic"/>
        <scheme val="major"/>
      </font>
      <alignment horizontal="right" vertical="bottom" textRotation="0" wrapText="0" indent="1" relativeIndent="255" justifyLastLine="0" shrinkToFit="0" readingOrder="0"/>
      <protection locked="1" hidden="0"/>
    </dxf>
    <dxf>
      <font>
        <b/>
        <i val="0"/>
        <strike val="0"/>
        <condense/>
        <extend/>
        <outline/>
        <shadow/>
        <u val="none"/>
        <vertAlign val="baseline"/>
        <sz val="8"/>
        <color theme="1"/>
        <name val="Century Gothic"/>
        <scheme val="major"/>
      </font>
      <fill>
        <patternFill patternType="solid">
          <fgColor indexed="64"/>
          <bgColor theme="0" tint="-4.9989318521683403E-2"/>
        </patternFill>
      </fill>
      <alignment horizontal="right" vertical="bottom" textRotation="0" wrapText="0" indent="1" relativeIndent="255" justifyLastLine="0" shrinkToFit="0" readingOrder="0"/>
      <border diagonalUp="0" diagonalDown="0" outline="0">
        <left/>
        <right/>
        <top/>
        <bottom/>
      </border>
      <protection locked="1" hidden="0"/>
    </dxf>
    <dxf>
      <font>
        <b/>
        <i val="0"/>
        <strike val="0"/>
        <condense/>
        <extend/>
        <outline/>
        <shadow/>
        <u val="none"/>
        <vertAlign val="baseline"/>
        <sz val="8"/>
        <color theme="1"/>
        <name val="Century Gothic"/>
        <scheme val="major"/>
      </font>
      <alignment horizontal="right" vertical="bottom" textRotation="0" wrapText="0" indent="1" relativeIndent="255" justifyLastLine="0" shrinkToFit="0" readingOrder="0"/>
      <border diagonalUp="0" diagonalDown="0" outline="0">
        <left/>
        <right/>
        <top/>
        <bottom/>
      </border>
      <protection locked="1" hidden="0"/>
    </dxf>
    <dxf>
      <font>
        <b val="0"/>
        <i val="0"/>
        <strike val="0"/>
        <outline val="0"/>
        <shadow val="0"/>
        <u val="none"/>
        <vertAlign val="baseline"/>
        <sz val="8"/>
        <color theme="1"/>
        <name val="Century Gothic"/>
        <scheme val="major"/>
      </font>
      <alignment horizontal="right" vertical="bottom" textRotation="0" wrapText="0" indent="1" relativeIndent="255" justifyLastLine="0" shrinkToFit="0" readingOrder="0"/>
      <protection locked="1" hidden="0"/>
    </dxf>
    <dxf>
      <font>
        <b/>
        <i val="0"/>
        <strike val="0"/>
        <condense/>
        <extend/>
        <outline/>
        <shadow/>
        <u val="none"/>
        <vertAlign val="baseline"/>
        <sz val="8"/>
        <color theme="1"/>
        <name val="Century Gothic"/>
        <scheme val="major"/>
      </font>
      <fill>
        <patternFill patternType="solid">
          <fgColor indexed="64"/>
          <bgColor theme="0" tint="-4.9989318521683403E-2"/>
        </patternFill>
      </fill>
      <alignment horizontal="right" vertical="bottom" textRotation="0" wrapText="0" indent="1" relativeIndent="255" justifyLastLine="0" shrinkToFit="0" readingOrder="0"/>
      <border diagonalUp="0" diagonalDown="0" outline="0">
        <left/>
        <right/>
        <top/>
        <bottom/>
      </border>
      <protection locked="1" hidden="0"/>
    </dxf>
    <dxf>
      <font>
        <b val="0"/>
        <i val="0"/>
        <strike val="0"/>
        <outline val="0"/>
        <shadow val="0"/>
        <u val="none"/>
        <vertAlign val="baseline"/>
        <sz val="8"/>
        <color theme="1"/>
        <name val="Century Gothic"/>
        <scheme val="major"/>
      </font>
      <alignment horizontal="right" vertical="bottom" textRotation="0" wrapText="0" indent="1" relativeIndent="255" justifyLastLine="0" shrinkToFit="0" readingOrder="0"/>
      <protection locked="1" hidden="0"/>
    </dxf>
    <dxf>
      <font>
        <b/>
        <i val="0"/>
        <strike val="0"/>
        <condense/>
        <extend/>
        <outline/>
        <shadow/>
        <u val="none"/>
        <vertAlign val="baseline"/>
        <sz val="8"/>
        <color theme="1"/>
        <name val="Century Gothic"/>
        <scheme val="major"/>
      </font>
      <alignment horizontal="right" vertical="bottom" textRotation="0" wrapText="0" indent="1" relativeIndent="255" justifyLastLine="0" shrinkToFit="0" readingOrder="0"/>
      <border diagonalUp="0" diagonalDown="0" outline="0">
        <left/>
        <right/>
        <top/>
        <bottom/>
      </border>
      <protection locked="1" hidden="0"/>
    </dxf>
    <dxf>
      <font>
        <b val="0"/>
        <i val="0"/>
        <strike val="0"/>
        <outline val="0"/>
        <shadow val="0"/>
        <u val="none"/>
        <vertAlign val="baseline"/>
        <sz val="8"/>
        <color theme="1"/>
        <name val="Century Gothic"/>
        <scheme val="major"/>
      </font>
      <alignment horizontal="right" vertical="bottom" textRotation="0" wrapText="0" indent="1" relativeIndent="255" justifyLastLine="0" shrinkToFit="0" readingOrder="0"/>
      <protection locked="1" hidden="0"/>
    </dxf>
    <dxf>
      <font>
        <b/>
        <i val="0"/>
        <strike val="0"/>
        <condense/>
        <extend/>
        <outline/>
        <shadow/>
        <u val="none"/>
        <vertAlign val="baseline"/>
        <sz val="8"/>
        <color theme="1"/>
        <name val="Century Gothic"/>
        <scheme val="major"/>
      </font>
      <fill>
        <patternFill patternType="solid">
          <fgColor indexed="64"/>
          <bgColor theme="0" tint="-4.9989318521683403E-2"/>
        </patternFill>
      </fill>
      <alignment horizontal="right" vertical="bottom" textRotation="0" wrapText="0" indent="1" relativeIndent="255" justifyLastLine="0" shrinkToFit="0" readingOrder="0"/>
      <border diagonalUp="0" diagonalDown="0" outline="0">
        <left/>
        <right/>
        <top/>
        <bottom/>
      </border>
      <protection locked="1" hidden="0"/>
    </dxf>
    <dxf>
      <font>
        <b val="0"/>
        <i val="0"/>
        <strike val="0"/>
        <outline val="0"/>
        <shadow val="0"/>
        <u val="none"/>
        <vertAlign val="baseline"/>
        <sz val="8"/>
        <color theme="1"/>
        <name val="Century Gothic"/>
        <scheme val="major"/>
      </font>
      <alignment horizontal="right" vertical="bottom" textRotation="0" wrapText="0" indent="1" relativeIndent="255" justifyLastLine="0" shrinkToFit="0" readingOrder="0"/>
      <protection locked="1" hidden="0"/>
    </dxf>
    <dxf>
      <font>
        <b/>
        <i val="0"/>
        <strike val="0"/>
        <condense/>
        <extend/>
        <outline/>
        <shadow/>
        <u val="none"/>
        <vertAlign val="baseline"/>
        <sz val="8"/>
        <color theme="1"/>
        <name val="Century Gothic"/>
        <scheme val="major"/>
      </font>
      <fill>
        <patternFill patternType="none">
          <fgColor indexed="64"/>
          <bgColor indexed="65"/>
        </patternFill>
      </fill>
      <alignment horizontal="right" vertical="bottom" textRotation="0" wrapText="0" indent="1" relativeIndent="255" justifyLastLine="0" shrinkToFit="0" readingOrder="0"/>
      <border diagonalUp="0" diagonalDown="0" outline="0">
        <left/>
        <right/>
        <top/>
        <bottom/>
      </border>
      <protection locked="1" hidden="0"/>
    </dxf>
    <dxf>
      <font>
        <b val="0"/>
        <i val="0"/>
        <strike val="0"/>
        <outline val="0"/>
        <shadow val="0"/>
        <u val="none"/>
        <vertAlign val="baseline"/>
        <sz val="8"/>
        <color theme="1"/>
        <name val="Century Gothic"/>
        <scheme val="major"/>
      </font>
      <protection locked="1" hidden="0"/>
    </dxf>
    <dxf>
      <font>
        <b/>
        <i val="0"/>
        <strike val="0"/>
        <condense/>
        <extend/>
        <outline/>
        <shadow/>
        <u val="none"/>
        <vertAlign val="baseline"/>
        <sz val="8"/>
        <color theme="1"/>
        <name val="Century Gothic"/>
        <scheme val="major"/>
      </font>
      <fill>
        <patternFill patternType="solid">
          <fgColor indexed="64"/>
          <bgColor theme="0" tint="-4.9989318521683403E-2"/>
        </patternFill>
      </fill>
      <alignment horizontal="left" vertical="bottom" textRotation="0" wrapText="0" indent="1" relativeIndent="255" justifyLastLine="0" shrinkToFit="0" readingOrder="0"/>
      <border diagonalUp="0" diagonalDown="0" outline="0">
        <left/>
        <right/>
        <top/>
        <bottom/>
      </border>
    </dxf>
    <dxf>
      <font>
        <b/>
        <i val="0"/>
        <strike val="0"/>
        <outline val="0"/>
        <shadow val="0"/>
        <u val="none"/>
        <vertAlign val="baseline"/>
        <sz val="9"/>
        <color theme="1"/>
        <name val="Century Gothic"/>
        <scheme val="major"/>
      </font>
      <alignment horizontal="left" vertical="bottom" textRotation="0" wrapText="0" indent="1" relativeIndent="255" justifyLastLine="0" shrinkToFit="0" readingOrder="0"/>
      <protection locked="0" hidden="0"/>
    </dxf>
    <dxf>
      <font>
        <b/>
        <i val="0"/>
        <strike val="0"/>
        <outline/>
        <shadow/>
        <u val="none"/>
        <vertAlign val="baseline"/>
        <sz val="8"/>
        <color theme="1"/>
        <name val="Century Gothic"/>
        <scheme val="major"/>
      </font>
    </dxf>
    <dxf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 val="0"/>
        <i val="0"/>
        <strike val="0"/>
        <outline val="0"/>
        <shadow val="0"/>
        <u val="none"/>
        <vertAlign val="baseline"/>
        <sz val="9"/>
        <color theme="1"/>
        <name val="Century Gothic"/>
        <scheme val="major"/>
      </font>
    </dxf>
    <dxf>
      <font>
        <strike/>
        <outline/>
        <shadow/>
        <u val="none"/>
        <vertAlign val="baseline"/>
        <sz val="9"/>
        <color theme="1"/>
        <name val="Century Gothic"/>
        <scheme val="major"/>
      </font>
    </dxf>
    <dxf>
      <font>
        <b val="0"/>
        <i val="0"/>
        <strike val="0"/>
        <condense/>
        <extend/>
        <outline val="0"/>
        <shadow val="0"/>
        <u val="none"/>
        <vertAlign val="baseline"/>
        <sz val="9"/>
        <color theme="1"/>
        <name val="Century Gothic"/>
        <scheme val="major"/>
      </font>
      <numFmt numFmtId="4" formatCode="#,##0.00"/>
      <fill>
        <patternFill patternType="solid">
          <fgColor indexed="64"/>
          <bgColor theme="0" tint="-4.9989318521683403E-2"/>
        </patternFill>
      </fill>
      <protection locked="0" hidden="0"/>
    </dxf>
    <dxf>
      <font>
        <b val="0"/>
        <i val="0"/>
        <strike val="0"/>
        <outline val="0"/>
        <shadow val="0"/>
        <u val="none"/>
        <vertAlign val="baseline"/>
        <sz val="8"/>
        <color theme="1"/>
        <name val="Century Gothic"/>
        <scheme val="major"/>
      </font>
      <alignment horizontal="right" vertical="bottom" textRotation="0" wrapText="0" indent="1" relativeIndent="255" justifyLastLine="0" shrinkToFit="0" readingOrder="0"/>
      <protection locked="1" hidden="0"/>
    </dxf>
    <dxf>
      <font>
        <strike val="0"/>
        <outline val="0"/>
        <shadow val="0"/>
        <u val="none"/>
        <vertAlign val="baseline"/>
        <sz val="8"/>
        <color theme="1"/>
        <name val="Century Gothic"/>
        <scheme val="major"/>
      </font>
    </dxf>
    <dxf>
      <font>
        <strike val="0"/>
        <outline val="0"/>
        <shadow val="0"/>
        <u val="none"/>
        <vertAlign val="baseline"/>
        <sz val="8"/>
        <color theme="1"/>
        <name val="Century Gothic"/>
        <scheme val="major"/>
      </font>
    </dxf>
    <dxf>
      <font>
        <strike val="0"/>
        <outline val="0"/>
        <shadow val="0"/>
        <u val="none"/>
        <vertAlign val="baseline"/>
        <sz val="8"/>
        <color theme="1"/>
        <name val="Century Gothic"/>
        <scheme val="major"/>
      </font>
    </dxf>
    <dxf>
      <font>
        <b val="0"/>
        <i val="0"/>
        <strike val="0"/>
        <outline val="0"/>
        <shadow val="0"/>
        <u val="none"/>
        <vertAlign val="baseline"/>
        <sz val="8"/>
        <color theme="1"/>
        <name val="Century Gothic"/>
        <scheme val="major"/>
      </font>
      <alignment horizontal="right" vertical="bottom" textRotation="0" wrapText="0" indent="1" relativeIndent="255" justifyLastLine="0" shrinkToFit="0" readingOrder="0"/>
      <protection locked="1" hidden="0"/>
    </dxf>
    <dxf>
      <font>
        <strike val="0"/>
        <outline val="0"/>
        <shadow val="0"/>
        <u val="none"/>
        <vertAlign val="baseline"/>
        <sz val="8"/>
        <color theme="1"/>
        <name val="Century Gothic"/>
        <scheme val="major"/>
      </font>
    </dxf>
    <dxf>
      <font>
        <b val="0"/>
        <i val="0"/>
        <strike val="0"/>
        <outline val="0"/>
        <shadow val="0"/>
        <u val="none"/>
        <vertAlign val="baseline"/>
        <sz val="8"/>
        <color theme="1"/>
        <name val="Century Gothic"/>
        <scheme val="major"/>
      </font>
      <alignment horizontal="right" vertical="bottom" textRotation="0" wrapText="0" indent="1" relativeIndent="255" justifyLastLine="0" shrinkToFit="0" readingOrder="0"/>
      <protection locked="1" hidden="0"/>
    </dxf>
    <dxf>
      <font>
        <strike val="0"/>
        <outline val="0"/>
        <shadow val="0"/>
        <u val="none"/>
        <vertAlign val="baseline"/>
        <sz val="8"/>
        <color theme="1"/>
        <name val="Century Gothic"/>
        <scheme val="major"/>
      </font>
    </dxf>
    <dxf>
      <font>
        <b val="0"/>
        <i val="0"/>
        <strike val="0"/>
        <outline val="0"/>
        <shadow val="0"/>
        <u val="none"/>
        <vertAlign val="baseline"/>
        <sz val="8"/>
        <color theme="1"/>
        <name val="Century Gothic"/>
        <scheme val="major"/>
      </font>
      <alignment horizontal="right" vertical="bottom" textRotation="0" wrapText="0" indent="1" relativeIndent="255" justifyLastLine="0" shrinkToFit="0" readingOrder="0"/>
      <protection locked="1" hidden="0"/>
    </dxf>
    <dxf>
      <font>
        <b val="0"/>
        <i val="0"/>
        <strike val="0"/>
        <outline val="0"/>
        <shadow val="0"/>
        <u val="none"/>
        <vertAlign val="baseline"/>
        <sz val="8"/>
        <color theme="1"/>
        <name val="Century Gothic"/>
        <scheme val="major"/>
      </font>
      <alignment horizontal="right" vertical="bottom" textRotation="0" wrapText="0" indent="1" relativeIndent="255" justifyLastLine="0" shrinkToFit="0" readingOrder="0"/>
      <protection locked="1" hidden="0"/>
    </dxf>
    <dxf>
      <font>
        <b val="0"/>
        <i val="0"/>
        <strike val="0"/>
        <outline val="0"/>
        <shadow val="0"/>
        <u val="none"/>
        <vertAlign val="baseline"/>
        <sz val="8"/>
        <color theme="1"/>
        <name val="Century Gothic"/>
        <scheme val="major"/>
      </font>
      <alignment horizontal="right" vertical="bottom" textRotation="0" wrapText="0" indent="1" relativeIndent="255" justifyLastLine="0" shrinkToFit="0" readingOrder="0"/>
      <protection locked="1" hidden="0"/>
    </dxf>
    <dxf>
      <font>
        <b val="0"/>
        <i val="0"/>
        <strike val="0"/>
        <outline val="0"/>
        <shadow val="0"/>
        <u val="none"/>
        <vertAlign val="baseline"/>
        <sz val="8"/>
        <color theme="1"/>
        <name val="Century Gothic"/>
        <scheme val="major"/>
      </font>
      <alignment horizontal="right" vertical="bottom" textRotation="0" wrapText="0" indent="1" relativeIndent="255" justifyLastLine="0" shrinkToFit="0" readingOrder="0"/>
      <protection locked="1" hidden="0"/>
    </dxf>
    <dxf>
      <font>
        <b val="0"/>
        <i val="0"/>
        <strike val="0"/>
        <outline val="0"/>
        <shadow val="0"/>
        <u val="none"/>
        <vertAlign val="baseline"/>
        <sz val="8"/>
        <color theme="1"/>
        <name val="Century Gothic"/>
        <scheme val="major"/>
      </font>
      <protection locked="1" hidden="0"/>
    </dxf>
    <dxf>
      <font>
        <b/>
        <i val="0"/>
        <strike val="0"/>
        <condense/>
        <extend/>
        <outline/>
        <shadow/>
        <u val="none"/>
        <vertAlign val="baseline"/>
        <sz val="8"/>
        <color theme="1"/>
        <name val="Century Gothic"/>
        <scheme val="major"/>
      </font>
      <fill>
        <patternFill patternType="solid">
          <fgColor indexed="64"/>
          <bgColor theme="0" tint="-4.9989318521683403E-2"/>
        </patternFill>
      </fill>
      <alignment horizontal="left" vertical="bottom" textRotation="0" wrapText="0" indent="1" relativeIndent="255" justifyLastLine="0" shrinkToFit="0" readingOrder="0"/>
      <border diagonalUp="0" diagonalDown="0" outline="0">
        <left/>
        <right/>
        <top/>
        <bottom/>
      </border>
    </dxf>
    <dxf>
      <font>
        <b/>
        <i val="0"/>
        <strike val="0"/>
        <outline val="0"/>
        <shadow val="0"/>
        <u val="none"/>
        <vertAlign val="baseline"/>
        <sz val="9"/>
        <color theme="1"/>
        <name val="Century Gothic"/>
        <scheme val="major"/>
      </font>
      <alignment horizontal="left" vertical="bottom" textRotation="0" wrapText="0" indent="1" relativeIndent="255" justifyLastLine="0" shrinkToFit="0" readingOrder="0"/>
      <protection locked="0" hidden="0"/>
    </dxf>
    <dxf>
      <font>
        <b/>
        <i val="0"/>
        <strike val="0"/>
        <outline/>
        <shadow/>
        <u val="none"/>
        <vertAlign val="baseline"/>
        <sz val="8"/>
        <color theme="1"/>
        <name val="Century Gothic"/>
        <scheme val="major"/>
      </font>
    </dxf>
    <dxf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 val="0"/>
        <i val="0"/>
        <strike val="0"/>
        <outline val="0"/>
        <shadow val="0"/>
        <u val="none"/>
        <vertAlign val="baseline"/>
        <sz val="9"/>
        <color theme="1"/>
        <name val="Century Gothic"/>
        <scheme val="major"/>
      </font>
    </dxf>
    <dxf>
      <font>
        <strike/>
        <outline/>
        <shadow/>
        <u val="none"/>
        <vertAlign val="baseline"/>
        <sz val="9"/>
        <color theme="1"/>
        <name val="Century Gothic"/>
        <scheme val="major"/>
      </font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ont>
        <b/>
        <i val="0"/>
        <color theme="1"/>
      </font>
      <fill>
        <patternFill patternType="none">
          <bgColor auto="1"/>
        </patternFill>
      </fill>
      <border>
        <left/>
        <right/>
        <top style="thin">
          <color theme="0" tint="-0.14996795556505021"/>
        </top>
        <bottom style="thin">
          <color theme="1" tint="0.499984740745262"/>
        </bottom>
        <vertical style="thin">
          <color theme="0" tint="-0.14996795556505021"/>
        </vertical>
        <horizontal/>
      </border>
    </dxf>
    <dxf>
      <font>
        <b/>
        <i val="0"/>
        <color theme="1"/>
      </font>
      <fill>
        <patternFill patternType="none">
          <bgColor auto="1"/>
        </patternFill>
      </fill>
      <border>
        <left/>
        <right/>
        <top style="thin">
          <color theme="1" tint="0.499984740745262"/>
        </top>
        <bottom style="thin">
          <color theme="0" tint="-0.14996795556505021"/>
        </bottom>
        <vertical/>
        <horizontal/>
      </border>
    </dxf>
    <dxf>
      <font>
        <b val="0"/>
        <i val="0"/>
        <color theme="1"/>
      </font>
      <fill>
        <patternFill patternType="none">
          <bgColor auto="1"/>
        </patternFill>
      </fill>
      <border diagonalUp="0" diagonalDown="0">
        <left/>
        <right/>
        <top/>
        <bottom/>
        <vertical style="thin">
          <color theme="0" tint="-0.14996795556505021"/>
        </vertical>
        <horizontal/>
      </border>
    </dxf>
    <dxf>
      <font>
        <b/>
        <color theme="1"/>
      </font>
      <border>
        <bottom style="thin">
          <color theme="9"/>
        </bottom>
        <vertical/>
        <horizontal/>
      </border>
    </dxf>
    <dxf>
      <font>
        <color theme="1"/>
      </font>
      <border>
        <left/>
        <right/>
        <top/>
        <bottom/>
        <vertical/>
        <horizontal/>
      </border>
    </dxf>
  </dxfs>
  <tableStyles count="2" defaultTableStyle="Summary Table" defaultPivotStyle="PivotStyleLight16">
    <tableStyle name="styleCustomSlicer" pivot="0" table="0" count="2">
      <tableStyleElement type="wholeTable" dxfId="377"/>
      <tableStyleElement type="headerRow" dxfId="376"/>
    </tableStyle>
    <tableStyle name="Summary Table" pivot="0" count="5">
      <tableStyleElement type="wholeTable" dxfId="375"/>
      <tableStyleElement type="headerRow" dxfId="374"/>
      <tableStyleElement type="totalRow" dxfId="373"/>
      <tableStyleElement type="firstColumn" dxfId="372"/>
      <tableStyleElement type="firstColumnStripe" dxfId="371"/>
    </tableStyle>
  </tableStyles>
  <colors>
    <mruColors>
      <color rgb="FFE7420F"/>
    </mruColors>
  </colors>
  <extLst>
    <ext xmlns:x14="http://schemas.microsoft.com/office/spreadsheetml/2009/9/main" uri="{46F421CA-312F-682f-3DD2-61675219B42D}">
      <x14:dxfs count="8">
        <dxf>
          <font>
            <color rgb="FF000000"/>
          </font>
          <fill>
            <gradientFill degree="90">
              <stop position="0">
                <color rgb="FFF8E162"/>
              </stop>
              <stop position="1">
                <color rgb="FFFCF7E0"/>
              </stop>
            </gradientFill>
          </fill>
          <border>
            <left style="thin">
              <color rgb="FF999999"/>
            </left>
            <right style="thin">
              <color rgb="FF999999"/>
            </right>
            <top style="thin">
              <color rgb="FF999999"/>
            </top>
            <bottom style="thin">
              <color rgb="FF999999"/>
            </bottom>
            <vertical/>
            <horizontal/>
          </border>
        </dxf>
        <dxf>
          <font>
            <color rgb="FF000000"/>
          </font>
          <fill>
            <gradientFill degree="90">
              <stop position="0">
                <color rgb="FFF8E162"/>
              </stop>
              <stop position="1">
                <color rgb="FFFCF7E0"/>
              </stop>
            </gradientFill>
          </fill>
          <border>
            <left style="thin">
              <color rgb="FF999999"/>
            </left>
            <right style="thin">
              <color rgb="FF999999"/>
            </right>
            <top style="thin">
              <color rgb="FF999999"/>
            </top>
            <bottom style="thin">
              <color rgb="FF999999"/>
            </bottom>
            <vertical/>
            <horizontal/>
          </border>
        </dxf>
        <dxf>
          <font>
            <color rgb="FF000000"/>
          </font>
          <fill>
            <gradientFill degree="90">
              <stop position="0">
                <color rgb="FFF8E162"/>
              </stop>
              <stop position="1">
                <color rgb="FFFCF7E0"/>
              </stop>
            </gradientFill>
          </fill>
          <border>
            <left style="thin">
              <color rgb="FF999999"/>
            </left>
            <right style="thin">
              <color rgb="FF999999"/>
            </right>
            <top style="thin">
              <color rgb="FF999999"/>
            </top>
            <bottom style="thin">
              <color rgb="FF999999"/>
            </bottom>
            <vertical/>
            <horizontal/>
          </border>
        </dxf>
        <dxf>
          <font>
            <color rgb="FF000000"/>
          </font>
          <fill>
            <gradientFill degree="90">
              <stop position="0">
                <color rgb="FFF8E162"/>
              </stop>
              <stop position="1">
                <color rgb="FFFCF7E0"/>
              </stop>
            </gradientFill>
          </fill>
          <border>
            <left style="thin">
              <color rgb="FF999999"/>
            </left>
            <right style="thin">
              <color rgb="FF999999"/>
            </right>
            <top style="thin">
              <color rgb="FF999999"/>
            </top>
            <bottom style="thin">
              <color rgb="FF999999"/>
            </bottom>
            <vertical/>
            <horizontal/>
          </border>
        </dxf>
        <dxf>
          <font>
            <color rgb="FF828282"/>
          </font>
          <fill>
            <patternFill patternType="solid">
              <fgColor theme="9" tint="0.79998168889431442"/>
              <bgColor theme="9" tint="0.79998168889431442"/>
            </patternFill>
          </fill>
          <border>
            <left style="thin">
              <color rgb="FFCCCCCC"/>
            </left>
            <right style="thin">
              <color rgb="FFCCCCCC"/>
            </right>
            <top style="thin">
              <color rgb="FFCCCCCC"/>
            </top>
            <bottom style="thin">
              <color rgb="FFCCCCCC"/>
            </bottom>
            <vertical/>
            <horizontal/>
          </border>
        </dxf>
        <dxf>
          <font>
            <color rgb="FF000000"/>
          </font>
          <fill>
            <patternFill patternType="solid">
              <fgColor theme="9" tint="0.59999389629810485"/>
              <bgColor theme="9" tint="0.59999389629810485"/>
            </patternFill>
          </fill>
          <border>
            <left style="thin">
              <color rgb="FF999999"/>
            </left>
            <right style="thin">
              <color rgb="FF999999"/>
            </right>
            <top style="thin">
              <color rgb="FF999999"/>
            </top>
            <bottom style="thin">
              <color rgb="FF999999"/>
            </bottom>
            <vertical/>
            <horizontal/>
          </border>
        </dxf>
        <dxf>
          <font>
            <color rgb="FF828282"/>
          </font>
          <fill>
            <patternFill patternType="solid">
              <fgColor rgb="FFFFFFFF"/>
              <bgColor rgb="FFFFFFFF"/>
            </patternFill>
          </fill>
          <border>
            <left style="thin">
              <color rgb="FFE0E0E0"/>
            </left>
            <right style="thin">
              <color rgb="FFE0E0E0"/>
            </right>
            <top style="thin">
              <color rgb="FFE0E0E0"/>
            </top>
            <bottom style="thin">
              <color rgb="FFE0E0E0"/>
            </bottom>
            <vertical/>
            <horizontal/>
          </border>
        </dxf>
        <dxf>
          <font>
            <color rgb="FF000000"/>
          </font>
          <fill>
            <patternFill patternType="solid">
              <fgColor rgb="FFFFFFFF"/>
              <bgColor rgb="FFFFFFFF"/>
            </patternFill>
          </fill>
          <border>
            <left style="thin">
              <color rgb="FFCCCCCC"/>
            </left>
            <right style="thin">
              <color rgb="FFCCCCCC"/>
            </right>
            <top style="thin">
              <color rgb="FFCCCCCC"/>
            </top>
            <bottom style="thin">
              <color rgb="FFCCCCCC"/>
            </bottom>
            <vertical/>
            <horizontal/>
          </border>
        </dxf>
      </x14:dxfs>
    </ext>
    <ext xmlns:x14="http://schemas.microsoft.com/office/spreadsheetml/2009/9/main" uri="{EB79DEF2-80B8-43e5-95BD-54CBDDF9020C}">
      <x14:slicerStyles defaultSlicerStyle="SlicerStyleLight1">
        <x14:slicerStyle name="styleCustomSlicer">
          <x14:slicerStyleElements>
            <x14:slicerStyleElement type="unselectedItemWithData" dxfId="7"/>
            <x14:slicerStyleElement type="unselectedItemWithNoData" dxfId="6"/>
            <x14:slicerStyleElement type="selectedItemWithData" dxfId="5"/>
            <x14:slicerStyleElement type="selectedItemWithNoData" dxfId="4"/>
            <x14:slicerStyleElement type="hoveredUnselectedItemWithData" dxfId="3"/>
            <x14:slicerStyleElement type="hoveredSelectedItemWithData" dxfId="2"/>
            <x14:slicerStyleElement type="hoveredUnselectedItemWithNoData" dxfId="1"/>
            <x14:slicerStyleElement type="hoveredSelectedItemWithNoData" dxfId="0"/>
          </x14:slicerStyleElements>
        </x14:slicerStyle>
      </x14:slicerStyles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20" Type="http://schemas.microsoft.com/office/2006/relationships/vbaProject" Target="vbaProject.bin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openxmlformats.org/officeDocument/2006/relationships/customXml" Target="../customXml/item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fr-FR"/>
  <c:chart>
    <c:plotArea>
      <c:layout>
        <c:manualLayout>
          <c:layoutTarget val="inner"/>
          <c:xMode val="edge"/>
          <c:yMode val="edge"/>
          <c:x val="7.0846286529685804E-2"/>
          <c:y val="3.7210342265680089E-2"/>
          <c:w val="0.78649224115488003"/>
          <c:h val="0.93081834948977171"/>
        </c:manualLayout>
      </c:layout>
      <c:barChart>
        <c:barDir val="col"/>
        <c:grouping val="clustered"/>
        <c:ser>
          <c:idx val="3"/>
          <c:order val="0"/>
          <c:tx>
            <c:strRef>
              <c:f>résumé!$B$20</c:f>
              <c:strCache>
                <c:ptCount val="1"/>
                <c:pt idx="0">
                  <c:v>Crédit</c:v>
                </c:pt>
              </c:strCache>
            </c:strRef>
          </c:tx>
          <c:spPr>
            <a:solidFill>
              <a:schemeClr val="accent4"/>
            </a:solidFill>
            <a:ln>
              <a:noFill/>
            </a:ln>
            <a:effectLst/>
          </c:spPr>
          <c:cat>
            <c:strRef>
              <c:f>résumé!$C$19:$N$19</c:f>
              <c:strCache>
                <c:ptCount val="12"/>
                <c:pt idx="0">
                  <c:v>Janvier</c:v>
                </c:pt>
                <c:pt idx="1">
                  <c:v>Février</c:v>
                </c:pt>
                <c:pt idx="2">
                  <c:v>Mars</c:v>
                </c:pt>
                <c:pt idx="3">
                  <c:v>Avril</c:v>
                </c:pt>
                <c:pt idx="4">
                  <c:v>Mai</c:v>
                </c:pt>
                <c:pt idx="5">
                  <c:v>Juin</c:v>
                </c:pt>
                <c:pt idx="6">
                  <c:v>Juillet</c:v>
                </c:pt>
                <c:pt idx="7">
                  <c:v>Août</c:v>
                </c:pt>
                <c:pt idx="8">
                  <c:v>Septembre</c:v>
                </c:pt>
                <c:pt idx="9">
                  <c:v>Octobre</c:v>
                </c:pt>
                <c:pt idx="10">
                  <c:v>Novembre</c:v>
                </c:pt>
                <c:pt idx="11">
                  <c:v>Décembre</c:v>
                </c:pt>
              </c:strCache>
            </c:strRef>
          </c:cat>
          <c:val>
            <c:numRef>
              <c:f>résumé!$C$20:$N$20</c:f>
              <c:numCache>
                <c:formatCode>_-* #,##0.00\ "€"_-;\-* #,##0.00\ "€"_-;_-* "-"??\ "€"_-;_-@_-</c:formatCode>
                <c:ptCount val="12"/>
                <c:pt idx="0">
                  <c:v>3524.7</c:v>
                </c:pt>
              </c:numCache>
            </c:numRef>
          </c:val>
        </c:ser>
        <c:ser>
          <c:idx val="4"/>
          <c:order val="1"/>
          <c:tx>
            <c:strRef>
              <c:f>résumé!$B$21</c:f>
              <c:strCache>
                <c:ptCount val="1"/>
                <c:pt idx="0">
                  <c:v>Débit</c:v>
                </c:pt>
              </c:strCache>
            </c:strRef>
          </c:tx>
          <c:spPr>
            <a:solidFill>
              <a:schemeClr val="accent5"/>
            </a:solidFill>
            <a:ln>
              <a:noFill/>
            </a:ln>
            <a:effectLst/>
          </c:spPr>
          <c:cat>
            <c:strRef>
              <c:f>résumé!$C$19:$N$19</c:f>
              <c:strCache>
                <c:ptCount val="12"/>
                <c:pt idx="0">
                  <c:v>Janvier</c:v>
                </c:pt>
                <c:pt idx="1">
                  <c:v>Février</c:v>
                </c:pt>
                <c:pt idx="2">
                  <c:v>Mars</c:v>
                </c:pt>
                <c:pt idx="3">
                  <c:v>Avril</c:v>
                </c:pt>
                <c:pt idx="4">
                  <c:v>Mai</c:v>
                </c:pt>
                <c:pt idx="5">
                  <c:v>Juin</c:v>
                </c:pt>
                <c:pt idx="6">
                  <c:v>Juillet</c:v>
                </c:pt>
                <c:pt idx="7">
                  <c:v>Août</c:v>
                </c:pt>
                <c:pt idx="8">
                  <c:v>Septembre</c:v>
                </c:pt>
                <c:pt idx="9">
                  <c:v>Octobre</c:v>
                </c:pt>
                <c:pt idx="10">
                  <c:v>Novembre</c:v>
                </c:pt>
                <c:pt idx="11">
                  <c:v>Décembre</c:v>
                </c:pt>
              </c:strCache>
            </c:strRef>
          </c:cat>
          <c:val>
            <c:numRef>
              <c:f>résumé!$C$21:$N$21</c:f>
              <c:numCache>
                <c:formatCode>_-* #,##0.00\ "€"_-;\-* #,##0.00\ "€"_-;_-* "-"??\ "€"_-;_-@_-</c:formatCode>
                <c:ptCount val="12"/>
                <c:pt idx="0">
                  <c:v>52</c:v>
                </c:pt>
              </c:numCache>
            </c:numRef>
          </c:val>
        </c:ser>
        <c:axId val="83985920"/>
        <c:axId val="83987456"/>
      </c:barChart>
      <c:catAx>
        <c:axId val="83985920"/>
        <c:scaling>
          <c:orientation val="minMax"/>
        </c:scaling>
        <c:delete val="1"/>
        <c:axPos val="b"/>
        <c:majorGridlines>
          <c:spPr>
            <a:ln w="9525" cap="flat" cmpd="sng" algn="ctr">
              <a:solidFill>
                <a:schemeClr val="bg1">
                  <a:lumMod val="85000"/>
                </a:schemeClr>
              </a:solidFill>
              <a:prstDash val="solid"/>
              <a:round/>
            </a:ln>
            <a:effectLst/>
          </c:spPr>
        </c:majorGridlines>
        <c:numFmt formatCode="General" sourceLinked="0"/>
        <c:tickLblPos val="none"/>
        <c:crossAx val="83987456"/>
        <c:crosses val="autoZero"/>
        <c:auto val="1"/>
        <c:lblAlgn val="ctr"/>
        <c:lblOffset val="100"/>
      </c:catAx>
      <c:valAx>
        <c:axId val="83987456"/>
        <c:scaling>
          <c:orientation val="minMax"/>
        </c:scaling>
        <c:axPos val="l"/>
        <c:majorGridlines>
          <c:spPr>
            <a:ln w="9525" cap="flat" cmpd="sng" algn="ctr">
              <a:solidFill>
                <a:schemeClr val="bg1">
                  <a:lumMod val="85000"/>
                  <a:alpha val="30000"/>
                </a:schemeClr>
              </a:solidFill>
              <a:prstDash val="solid"/>
              <a:round/>
            </a:ln>
            <a:effectLst/>
          </c:spPr>
        </c:majorGridlines>
        <c:numFmt formatCode="#,##0;;" sourceLinked="0"/>
        <c:majorTickMark val="none"/>
        <c:tickLblPos val="nextTo"/>
        <c:spPr>
          <a:noFill/>
          <a:ln w="9525" cap="flat" cmpd="sng" algn="ctr">
            <a:solidFill>
              <a:schemeClr val="bg1">
                <a:lumMod val="85000"/>
              </a:schemeClr>
            </a:solidFill>
            <a:prstDash val="solid"/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83985920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layout>
        <c:manualLayout>
          <c:xMode val="edge"/>
          <c:yMode val="edge"/>
          <c:x val="0.88823918057987594"/>
          <c:y val="0.28653386287171645"/>
          <c:w val="8.0902571358686226E-2"/>
          <c:h val="0.41742506159795006"/>
        </c:manualLayout>
      </c:layout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80" b="0" i="0" u="none" strike="noStrike" kern="0" spc="-10" baseline="0">
              <a:solidFill>
                <a:schemeClr val="tx1"/>
              </a:solidFill>
              <a:latin typeface="+mj-lt"/>
              <a:ea typeface="+mn-ea"/>
              <a:cs typeface="+mn-cs"/>
            </a:defRPr>
          </a:pPr>
          <a:endParaRPr lang="fr-FR"/>
        </a:p>
      </c:txPr>
    </c:legend>
    <c:plotVisOnly val="1"/>
    <c:dispBlanksAs val="gap"/>
  </c:chart>
  <c:spPr>
    <a:noFill/>
    <a:ln w="9525" cap="flat" cmpd="sng" algn="ctr">
      <a:noFill/>
      <a:prstDash val="solid"/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000000000000022" l="0.70000000000000018" r="0.70000000000000018" t="0.75000000000000022" header="0.3000000000000001" footer="0.3000000000000001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102">
  <cs:axisTitle>
    <cs:lnRef idx="0"/>
    <cs:fillRef idx="0"/>
    <cs:effectRef idx="0"/>
    <cs:fontRef idx="minor">
      <a:schemeClr val="tx1"/>
    </cs:fontRef>
    <cs:defRPr sz="1000" b="1" kern="1200"/>
  </cs:axisTitle>
  <cs:categoryAxis>
    <cs:lnRef idx="1">
      <a:schemeClr val="tx1">
        <a:tint val="75000"/>
      </a:schemeClr>
    </cs:lnRef>
    <cs:fillRef idx="0"/>
    <cs:effectRef idx="0"/>
    <cs:fontRef idx="minor">
      <a:schemeClr val="tx1"/>
    </cs:fontRef>
    <cs:spPr>
      <a:ln>
        <a:round/>
      </a:ln>
    </cs:spPr>
    <cs:defRPr sz="1000" kern="1200"/>
  </cs:categoryAxis>
  <cs:chartArea mods="allowNoFillOverride allowNoLineOverride">
    <cs:lnRef idx="1">
      <a:schemeClr val="tx1">
        <a:tint val="75000"/>
      </a:schemeClr>
    </cs:lnRef>
    <cs:fillRef idx="1">
      <a:schemeClr val="bg1"/>
    </cs:fillRef>
    <cs:effectRef idx="0"/>
    <cs:fontRef idx="minor">
      <a:schemeClr val="tx1"/>
    </cs:fontRef>
    <cs:spPr>
      <a:ln>
        <a:round/>
      </a:ln>
    </cs:spPr>
    <cs:defRPr sz="1000" kern="1200"/>
  </cs:chartArea>
  <cs:dataLabel>
    <cs:lnRef idx="0"/>
    <cs:fillRef idx="0"/>
    <cs:effectRef idx="0"/>
    <cs:fontRef idx="minor">
      <a:schemeClr val="tx1"/>
    </cs:fontRef>
    <cs:defRPr sz="1000" kern="1200"/>
  </cs:dataLabel>
  <cs:dataLabelCallout>
    <cs:lnRef idx="0"/>
    <cs:fillRef idx="0"/>
    <cs:effectRef idx="0"/>
    <cs:fontRef idx="minor">
      <a:schemeClr val="dk1"/>
    </cs:fontRef>
    <cs:spPr>
      <a:solidFill>
        <a:schemeClr val="lt1"/>
      </a:solidFill>
      <a:ln>
        <a:solidFill>
          <a:schemeClr val="dk1">
            <a:lumMod val="65000"/>
            <a:lumOff val="35000"/>
          </a:schemeClr>
        </a:solidFill>
      </a:ln>
    </cs:spPr>
    <cs:defRPr sz="1000" kern="1200"/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1">
      <cs:styleClr val="auto"/>
    </cs:lnRef>
    <cs:lineWidthScale>3</cs:lineWidthScale>
    <cs:fillRef idx="0"/>
    <cs:effectRef idx="0"/>
    <cs:fontRef idx="minor">
      <a:schemeClr val="tx1"/>
    </cs:fontRef>
    <cs:spPr>
      <a:ln cap="rnd">
        <a:round/>
      </a:ln>
    </cs:spPr>
  </cs:dataPointLine>
  <cs:dataPointMarker>
    <cs:lnRef idx="1">
      <cs:styleClr val="auto"/>
    </cs:lnRef>
    <cs:fillRef idx="1">
      <cs:styleClr val="auto"/>
    </cs:fillRef>
    <cs:effectRef idx="0"/>
    <cs:fontRef idx="minor">
      <a:schemeClr val="tx1"/>
    </cs:fontRef>
    <cs:spPr>
      <a:ln>
        <a:round/>
      </a:ln>
    </cs:spPr>
  </cs:dataPointMarker>
  <cs:dataPointMarkerLayout/>
  <cs:dataPointWireframe>
    <cs:lnRef idx="1">
      <cs:styleClr val="auto"/>
    </cs:lnRef>
    <cs:fillRef idx="0"/>
    <cs:effectRef idx="0"/>
    <cs:fontRef idx="minor">
      <a:schemeClr val="tx1"/>
    </cs:fontRef>
    <cs:spPr>
      <a:ln>
        <a:round/>
      </a:ln>
    </cs:spPr>
  </cs:dataPointWireframe>
  <cs:dataTable>
    <cs:lnRef idx="1">
      <a:schemeClr val="tx1">
        <a:tint val="75000"/>
      </a:schemeClr>
    </cs:lnRef>
    <cs:fillRef idx="0"/>
    <cs:effectRef idx="0"/>
    <cs:fontRef idx="minor">
      <a:schemeClr val="tx1"/>
    </cs:fontRef>
    <cs:spPr>
      <a:ln>
        <a:round/>
      </a:ln>
    </cs:spPr>
    <cs:defRPr sz="1000" kern="1200"/>
  </cs:dataTable>
  <cs:downBar>
    <cs:lnRef idx="1">
      <a:schemeClr val="tx1"/>
    </cs:lnRef>
    <cs:fillRef idx="1">
      <a:schemeClr val="dk1">
        <a:tint val="95000"/>
      </a:schemeClr>
    </cs:fillRef>
    <cs:effectRef idx="0"/>
    <cs:fontRef idx="minor">
      <a:schemeClr val="tx1"/>
    </cs:fontRef>
    <cs:spPr>
      <a:ln>
        <a:round/>
      </a:ln>
    </cs:spPr>
  </cs:downBar>
  <cs:dropLine>
    <cs:lnRef idx="1">
      <a:schemeClr val="tx1"/>
    </cs:lnRef>
    <cs:fillRef idx="0"/>
    <cs:effectRef idx="0"/>
    <cs:fontRef idx="minor">
      <a:schemeClr val="tx1"/>
    </cs:fontRef>
    <cs:spPr>
      <a:ln>
        <a:round/>
      </a:ln>
    </cs:spPr>
  </cs:dropLine>
  <cs:errorBar>
    <cs:lnRef idx="1">
      <a:schemeClr val="tx1"/>
    </cs:lnRef>
    <cs:fillRef idx="1">
      <a:schemeClr val="tx1"/>
    </cs:fillRef>
    <cs:effectRef idx="0"/>
    <cs:fontRef idx="minor">
      <a:schemeClr val="tx1"/>
    </cs:fontRef>
    <cs:spPr>
      <a:ln>
        <a:round/>
      </a:ln>
    </cs:spPr>
  </cs:errorBar>
  <cs:floor>
    <cs:lnRef idx="1">
      <a:schemeClr val="tx1">
        <a:tint val="75000"/>
      </a:schemeClr>
    </cs:lnRef>
    <cs:fillRef idx="0"/>
    <cs:effectRef idx="0"/>
    <cs:fontRef idx="minor">
      <a:schemeClr val="tx1"/>
    </cs:fontRef>
    <cs:spPr>
      <a:ln>
        <a:round/>
      </a:ln>
    </cs:spPr>
  </cs:floor>
  <cs:gridlineMajor>
    <cs:lnRef idx="1">
      <a:schemeClr val="tx1">
        <a:tint val="75000"/>
      </a:schemeClr>
    </cs:lnRef>
    <cs:fillRef idx="0"/>
    <cs:effectRef idx="0"/>
    <cs:fontRef idx="minor">
      <a:schemeClr val="tx1"/>
    </cs:fontRef>
    <cs:spPr>
      <a:ln>
        <a:round/>
      </a:ln>
    </cs:spPr>
  </cs:gridlineMajor>
  <cs:gridlineMinor>
    <cs:lnRef idx="1">
      <a:schemeClr val="tx1">
        <a:tint val="50000"/>
      </a:schemeClr>
    </cs:lnRef>
    <cs:fillRef idx="0"/>
    <cs:effectRef idx="0"/>
    <cs:fontRef idx="minor">
      <a:schemeClr val="tx1"/>
    </cs:fontRef>
    <cs:spPr>
      <a:ln>
        <a:round/>
      </a:ln>
    </cs:spPr>
  </cs:gridlineMinor>
  <cs:hiLoLine>
    <cs:lnRef idx="1">
      <a:schemeClr val="tx1"/>
    </cs:lnRef>
    <cs:fillRef idx="0"/>
    <cs:effectRef idx="0"/>
    <cs:fontRef idx="minor">
      <a:schemeClr val="tx1"/>
    </cs:fontRef>
    <cs:spPr>
      <a:ln>
        <a:round/>
      </a:ln>
    </cs:spPr>
  </cs:hiLoLine>
  <cs:leaderLine>
    <cs:lnRef idx="1">
      <a:schemeClr val="tx1"/>
    </cs:lnRef>
    <cs:fillRef idx="0"/>
    <cs:effectRef idx="0"/>
    <cs:fontRef idx="minor">
      <a:schemeClr val="tx1"/>
    </cs:fontRef>
    <cs:spPr>
      <a:ln>
        <a:round/>
      </a:ln>
    </cs:spPr>
  </cs:leaderLine>
  <cs:legend>
    <cs:lnRef idx="0"/>
    <cs:fillRef idx="0"/>
    <cs:effectRef idx="0"/>
    <cs:fontRef idx="minor">
      <a:schemeClr val="tx1"/>
    </cs:fontRef>
    <cs:defRPr sz="1000" kern="1200"/>
  </cs:legend>
  <cs:plotArea mods="allowNoFillOverride allowNoLineOverride">
    <cs:lnRef idx="0"/>
    <cs:fillRef idx="1">
      <a:schemeClr val="bg1"/>
    </cs:fillRef>
    <cs:effectRef idx="0"/>
    <cs:fontRef idx="minor">
      <a:schemeClr val="tx1"/>
    </cs:fontRef>
  </cs:plotArea>
  <cs:plotArea3D>
    <cs:lnRef idx="0"/>
    <cs:fillRef idx="0"/>
    <cs:effectRef idx="0"/>
    <cs:fontRef idx="minor">
      <a:schemeClr val="tx1"/>
    </cs:fontRef>
  </cs:plotArea3D>
  <cs:seriesAxis>
    <cs:lnRef idx="1">
      <a:schemeClr val="tx1">
        <a:tint val="75000"/>
      </a:schemeClr>
    </cs:lnRef>
    <cs:fillRef idx="0"/>
    <cs:effectRef idx="0"/>
    <cs:fontRef idx="minor">
      <a:schemeClr val="tx1"/>
    </cs:fontRef>
    <cs:spPr>
      <a:ln>
        <a:round/>
      </a:ln>
    </cs:spPr>
    <cs:defRPr sz="1000" kern="1200"/>
  </cs:seriesAxis>
  <cs:seriesLine>
    <cs:lnRef idx="1">
      <a:schemeClr val="tx1"/>
    </cs:lnRef>
    <cs:fillRef idx="0"/>
    <cs:effectRef idx="0"/>
    <cs:fontRef idx="minor">
      <a:schemeClr val="tx1"/>
    </cs:fontRef>
    <cs:spPr>
      <a:ln>
        <a:round/>
      </a:ln>
    </cs:spPr>
  </cs:seriesLine>
  <cs:title>
    <cs:lnRef idx="0"/>
    <cs:fillRef idx="0"/>
    <cs:effectRef idx="0"/>
    <cs:fontRef idx="minor">
      <a:schemeClr val="tx1"/>
    </cs:fontRef>
    <cs:defRPr sz="1800" b="1" kern="1200"/>
  </cs:title>
  <cs:trendline>
    <cs:lnRef idx="1">
      <a:schemeClr val="tx1"/>
    </cs:lnRef>
    <cs:fillRef idx="0"/>
    <cs:effectRef idx="0"/>
    <cs:fontRef idx="minor">
      <a:schemeClr val="tx1"/>
    </cs:fontRef>
    <cs:spPr>
      <a:ln cap="rnd">
        <a:round/>
      </a:ln>
    </cs:spPr>
  </cs:trendline>
  <cs:trendlineLabel>
    <cs:lnRef idx="0"/>
    <cs:fillRef idx="0"/>
    <cs:effectRef idx="0"/>
    <cs:fontRef idx="minor">
      <a:schemeClr val="tx1"/>
    </cs:fontRef>
    <cs:defRPr sz="1000" kern="1200"/>
  </cs:trendlineLabel>
  <cs:upBar>
    <cs:lnRef idx="1">
      <a:schemeClr val="tx1"/>
    </cs:lnRef>
    <cs:fillRef idx="1">
      <a:schemeClr val="dk1">
        <a:tint val="5000"/>
      </a:schemeClr>
    </cs:fillRef>
    <cs:effectRef idx="0"/>
    <cs:fontRef idx="minor">
      <a:schemeClr val="tx1"/>
    </cs:fontRef>
    <cs:spPr>
      <a:ln>
        <a:round/>
      </a:ln>
    </cs:spPr>
  </cs:upBar>
  <cs:valueAxis>
    <cs:lnRef idx="1">
      <a:schemeClr val="tx1">
        <a:tint val="75000"/>
      </a:schemeClr>
    </cs:lnRef>
    <cs:fillRef idx="0"/>
    <cs:effectRef idx="0"/>
    <cs:fontRef idx="minor">
      <a:schemeClr val="tx1"/>
    </cs:fontRef>
    <cs:spPr>
      <a:ln>
        <a:round/>
      </a:ln>
    </cs:spPr>
    <cs:defRPr sz="1000" kern="1200"/>
  </cs:valueAxis>
  <cs:wall>
    <cs:lnRef idx="0"/>
    <cs:fillRef idx="0"/>
    <cs:effectRef idx="0"/>
    <cs:fontRef idx="minor">
      <a:schemeClr val="tx1"/>
    </cs:fontRef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hyperlink" Target="#r&#233;sum&#233;!A1"/></Relationships>
</file>

<file path=xl/drawings/_rels/drawing2.xml.rels><?xml version="1.0" encoding="UTF-8" standalone="yes"?>
<Relationships xmlns="http://schemas.openxmlformats.org/package/2006/relationships"><Relationship Id="rId8" Type="http://schemas.openxmlformats.org/officeDocument/2006/relationships/hyperlink" Target="#juil!A1"/><Relationship Id="rId13" Type="http://schemas.openxmlformats.org/officeDocument/2006/relationships/hyperlink" Target="#f&#233;v!A1"/><Relationship Id="rId3" Type="http://schemas.openxmlformats.org/officeDocument/2006/relationships/hyperlink" Target="#d&#233;c!A1"/><Relationship Id="rId7" Type="http://schemas.openxmlformats.org/officeDocument/2006/relationships/hyperlink" Target="#ao&#251;t!A1"/><Relationship Id="rId12" Type="http://schemas.openxmlformats.org/officeDocument/2006/relationships/hyperlink" Target="#mar!A1"/><Relationship Id="rId2" Type="http://schemas.openxmlformats.org/officeDocument/2006/relationships/hyperlink" Target="#conseils!A1"/><Relationship Id="rId1" Type="http://schemas.openxmlformats.org/officeDocument/2006/relationships/chart" Target="../charts/chart1.xml"/><Relationship Id="rId6" Type="http://schemas.openxmlformats.org/officeDocument/2006/relationships/hyperlink" Target="#sep!A1"/><Relationship Id="rId11" Type="http://schemas.openxmlformats.org/officeDocument/2006/relationships/hyperlink" Target="#avr!A1"/><Relationship Id="rId5" Type="http://schemas.openxmlformats.org/officeDocument/2006/relationships/hyperlink" Target="#oct!A1"/><Relationship Id="rId10" Type="http://schemas.openxmlformats.org/officeDocument/2006/relationships/hyperlink" Target="#mai!A1"/><Relationship Id="rId4" Type="http://schemas.openxmlformats.org/officeDocument/2006/relationships/hyperlink" Target="#nov!A1"/><Relationship Id="rId9" Type="http://schemas.openxmlformats.org/officeDocument/2006/relationships/hyperlink" Target="#juin!A1"/><Relationship Id="rId14" Type="http://schemas.openxmlformats.org/officeDocument/2006/relationships/hyperlink" Target="#jan!A1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hyperlink" Target="#r&#233;sum&#233;!A1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hyperlink" Target="#r&#233;sum&#233;!A1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hyperlink" Target="#r&#233;sum&#233;!A1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hyperlink" Target="#r&#233;sum&#233;!A1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hyperlink" Target="#r&#233;sum&#233;!A1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hyperlink" Target="#r&#233;sum&#233;!A1"/></Relationships>
</file>

<file path=xl/drawings/_rels/drawing9.xml.rels><?xml version="1.0" encoding="UTF-8" standalone="yes"?>
<Relationships xmlns="http://schemas.openxmlformats.org/package/2006/relationships"><Relationship Id="rId1" Type="http://schemas.openxmlformats.org/officeDocument/2006/relationships/hyperlink" Target="#r&#233;sum&#233;!A1"/></Relationships>
</file>

<file path=xl/drawings/_rels/drawing10.xml.rels><?xml version="1.0" encoding="UTF-8" standalone="yes"?>
<Relationships xmlns="http://schemas.openxmlformats.org/package/2006/relationships"><Relationship Id="rId1" Type="http://schemas.openxmlformats.org/officeDocument/2006/relationships/hyperlink" Target="#r&#233;sum&#233;!A1"/></Relationships>
</file>

<file path=xl/drawings/_rels/drawing11.xml.rels><?xml version="1.0" encoding="UTF-8" standalone="yes"?>
<Relationships xmlns="http://schemas.openxmlformats.org/package/2006/relationships"><Relationship Id="rId1" Type="http://schemas.openxmlformats.org/officeDocument/2006/relationships/hyperlink" Target="#r&#233;sum&#233;!A1"/></Relationships>
</file>

<file path=xl/drawings/_rels/drawing12.xml.rels><?xml version="1.0" encoding="UTF-8" standalone="yes"?>
<Relationships xmlns="http://schemas.openxmlformats.org/package/2006/relationships"><Relationship Id="rId1" Type="http://schemas.openxmlformats.org/officeDocument/2006/relationships/hyperlink" Target="#r&#233;sum&#233;!A1"/></Relationships>
</file>

<file path=xl/drawings/_rels/drawing13.xml.rels><?xml version="1.0" encoding="UTF-8" standalone="yes"?>
<Relationships xmlns="http://schemas.openxmlformats.org/package/2006/relationships"><Relationship Id="rId1" Type="http://schemas.openxmlformats.org/officeDocument/2006/relationships/hyperlink" Target="#r&#233;sum&#233;!A1"/></Relationships>
</file>

<file path=xl/drawings/_rels/drawing14.xml.rels><?xml version="1.0" encoding="UTF-8" standalone="yes"?>
<Relationships xmlns="http://schemas.openxmlformats.org/package/2006/relationships"><Relationship Id="rId1" Type="http://schemas.openxmlformats.org/officeDocument/2006/relationships/hyperlink" Target="#r&#233;sum&#233;!A1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12</xdr:col>
      <xdr:colOff>94203</xdr:colOff>
      <xdr:row>1</xdr:row>
      <xdr:rowOff>58208</xdr:rowOff>
    </xdr:from>
    <xdr:to>
      <xdr:col>13</xdr:col>
      <xdr:colOff>5303</xdr:colOff>
      <xdr:row>1</xdr:row>
      <xdr:rowOff>334433</xdr:rowOff>
    </xdr:to>
    <xdr:sp macro="" textlink="">
      <xdr:nvSpPr>
        <xdr:cNvPr id="2" name="btnSynthèse" descr="Cliquez pour afficher la feuille de synthèse des dépenses">
          <a:hlinkClick xmlns:r="http://schemas.openxmlformats.org/officeDocument/2006/relationships" r:id="rId1" tooltip="Cliquez pour afficher la feuille de synthèse des dépenses"/>
        </xdr:cNvPr>
        <xdr:cNvSpPr/>
      </xdr:nvSpPr>
      <xdr:spPr>
        <a:xfrm>
          <a:off x="6063203" y="238125"/>
          <a:ext cx="1371600" cy="276225"/>
        </a:xfrm>
        <a:prstGeom prst="rect">
          <a:avLst/>
        </a:prstGeom>
        <a:solidFill>
          <a:schemeClr val="tx1">
            <a:lumMod val="65000"/>
            <a:lumOff val="35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ctr"/>
        <a:lstStyle/>
        <a:p>
          <a:pPr algn="ctr"/>
          <a:r>
            <a:rPr lang="en-US" sz="1050" b="1">
              <a:solidFill>
                <a:schemeClr val="bg1"/>
              </a:solidFill>
            </a:rPr>
            <a:t>Résumé</a:t>
          </a:r>
        </a:p>
      </xdr:txBody>
    </xdr:sp>
    <xdr:clientData fPrintsWithSheet="0"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331455</xdr:colOff>
      <xdr:row>4</xdr:row>
      <xdr:rowOff>167848</xdr:rowOff>
    </xdr:from>
    <xdr:to>
      <xdr:col>15</xdr:col>
      <xdr:colOff>736387</xdr:colOff>
      <xdr:row>17</xdr:row>
      <xdr:rowOff>115459</xdr:rowOff>
    </xdr:to>
    <xdr:graphicFrame macro="">
      <xdr:nvGraphicFramePr>
        <xdr:cNvPr id="2" name="TendancesDépenses" descr="Histogramme montrant les dépenses mensuelles par catégorie.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7677</xdr:colOff>
      <xdr:row>3</xdr:row>
      <xdr:rowOff>193343</xdr:rowOff>
    </xdr:from>
    <xdr:to>
      <xdr:col>15</xdr:col>
      <xdr:colOff>493452</xdr:colOff>
      <xdr:row>5</xdr:row>
      <xdr:rowOff>2701</xdr:rowOff>
    </xdr:to>
    <xdr:sp macro="" textlink="">
      <xdr:nvSpPr>
        <xdr:cNvPr id="19" name="btnTips" descr="Lorsque vous cliquez sur cette forme, la feuille de calcul des conseils pour le modèle est sélectionnée.">
          <a:hlinkClick xmlns:r="http://schemas.openxmlformats.org/officeDocument/2006/relationships" r:id="rId2" tooltip="Click to view Template Tips"/>
        </xdr:cNvPr>
        <xdr:cNvSpPr/>
      </xdr:nvSpPr>
      <xdr:spPr>
        <a:xfrm>
          <a:off x="9514906" y="993017"/>
          <a:ext cx="1239246" cy="228742"/>
        </a:xfrm>
        <a:prstGeom prst="rect">
          <a:avLst/>
        </a:prstGeom>
        <a:solidFill>
          <a:schemeClr val="tx1">
            <a:lumMod val="65000"/>
            <a:lumOff val="35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ctr"/>
        <a:lstStyle/>
        <a:p>
          <a:pPr algn="ctr"/>
          <a:r>
            <a:rPr lang="en-US" sz="1050" b="1">
              <a:solidFill>
                <a:schemeClr val="bg1"/>
              </a:solidFill>
            </a:rPr>
            <a:t>Conseils</a:t>
          </a:r>
        </a:p>
      </xdr:txBody>
    </xdr:sp>
    <xdr:clientData fPrintsWithSheet="0"/>
  </xdr:twoCellAnchor>
  <xdr:twoCellAnchor>
    <xdr:from>
      <xdr:col>13</xdr:col>
      <xdr:colOff>7962</xdr:colOff>
      <xdr:row>3</xdr:row>
      <xdr:rowOff>193343</xdr:rowOff>
    </xdr:from>
    <xdr:to>
      <xdr:col>13</xdr:col>
      <xdr:colOff>684762</xdr:colOff>
      <xdr:row>5</xdr:row>
      <xdr:rowOff>2701</xdr:rowOff>
    </xdr:to>
    <xdr:sp macro="" textlink="">
      <xdr:nvSpPr>
        <xdr:cNvPr id="20" name="btnDec" descr="Cliquez pour afficher la feuille de calcul des dépenses pour décembre.">
          <a:hlinkClick xmlns:r="http://schemas.openxmlformats.org/officeDocument/2006/relationships" r:id="rId3" tooltip="Click to view December expenses"/>
        </xdr:cNvPr>
        <xdr:cNvSpPr/>
      </xdr:nvSpPr>
      <xdr:spPr>
        <a:xfrm>
          <a:off x="8829249" y="993017"/>
          <a:ext cx="676800" cy="228742"/>
        </a:xfrm>
        <a:prstGeom prst="rect">
          <a:avLst/>
        </a:prstGeom>
        <a:solidFill>
          <a:schemeClr val="tx1">
            <a:lumMod val="65000"/>
            <a:lumOff val="35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ctr"/>
        <a:lstStyle/>
        <a:p>
          <a:pPr algn="ctr"/>
          <a:r>
            <a:rPr lang="en-US" sz="1050" b="1">
              <a:solidFill>
                <a:schemeClr val="bg1"/>
              </a:solidFill>
            </a:rPr>
            <a:t>Décembre</a:t>
          </a:r>
        </a:p>
      </xdr:txBody>
    </xdr:sp>
    <xdr:clientData/>
  </xdr:twoCellAnchor>
  <xdr:twoCellAnchor>
    <xdr:from>
      <xdr:col>12</xdr:col>
      <xdr:colOff>6824</xdr:colOff>
      <xdr:row>3</xdr:row>
      <xdr:rowOff>193344</xdr:rowOff>
    </xdr:from>
    <xdr:to>
      <xdr:col>12</xdr:col>
      <xdr:colOff>683624</xdr:colOff>
      <xdr:row>5</xdr:row>
      <xdr:rowOff>2702</xdr:rowOff>
    </xdr:to>
    <xdr:sp macro="" textlink="">
      <xdr:nvSpPr>
        <xdr:cNvPr id="22" name="btnNov" descr="Cliquez pour afficher la feuille de calcul des dépenses pour novembre.">
          <a:hlinkClick xmlns:r="http://schemas.openxmlformats.org/officeDocument/2006/relationships" r:id="rId4" tooltip="Cliquez pour afficher la feuille de calcul des dépenses pour novembre"/>
        </xdr:cNvPr>
        <xdr:cNvSpPr/>
      </xdr:nvSpPr>
      <xdr:spPr>
        <a:xfrm>
          <a:off x="8142169" y="993018"/>
          <a:ext cx="676800" cy="228742"/>
        </a:xfrm>
        <a:prstGeom prst="rect">
          <a:avLst/>
        </a:prstGeom>
        <a:solidFill>
          <a:schemeClr val="tx1">
            <a:lumMod val="65000"/>
            <a:lumOff val="35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ctr"/>
        <a:lstStyle/>
        <a:p>
          <a:pPr algn="ctr"/>
          <a:r>
            <a:rPr lang="en-US" sz="1050" b="1">
              <a:solidFill>
                <a:schemeClr val="bg1"/>
              </a:solidFill>
            </a:rPr>
            <a:t>Novembre</a:t>
          </a:r>
        </a:p>
      </xdr:txBody>
    </xdr:sp>
    <xdr:clientData/>
  </xdr:twoCellAnchor>
  <xdr:twoCellAnchor>
    <xdr:from>
      <xdr:col>11</xdr:col>
      <xdr:colOff>5686</xdr:colOff>
      <xdr:row>3</xdr:row>
      <xdr:rowOff>193343</xdr:rowOff>
    </xdr:from>
    <xdr:to>
      <xdr:col>11</xdr:col>
      <xdr:colOff>682486</xdr:colOff>
      <xdr:row>5</xdr:row>
      <xdr:rowOff>2701</xdr:rowOff>
    </xdr:to>
    <xdr:sp macro="" textlink="">
      <xdr:nvSpPr>
        <xdr:cNvPr id="25" name="btnOct" descr="Cliquez pour afficher la feuille de calcul des dépenses pour octobre.">
          <a:hlinkClick xmlns:r="http://schemas.openxmlformats.org/officeDocument/2006/relationships" r:id="rId5" tooltip="Cliquez pour afficher la feuille de calcul des dépenses pour octobre"/>
        </xdr:cNvPr>
        <xdr:cNvSpPr/>
      </xdr:nvSpPr>
      <xdr:spPr>
        <a:xfrm>
          <a:off x="7455089" y="993017"/>
          <a:ext cx="676800" cy="228742"/>
        </a:xfrm>
        <a:prstGeom prst="rect">
          <a:avLst/>
        </a:prstGeom>
        <a:solidFill>
          <a:schemeClr val="tx1">
            <a:lumMod val="65000"/>
            <a:lumOff val="35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ctr"/>
        <a:lstStyle/>
        <a:p>
          <a:pPr algn="ctr"/>
          <a:r>
            <a:rPr lang="en-US" sz="1050" b="1">
              <a:solidFill>
                <a:schemeClr val="bg1"/>
              </a:solidFill>
            </a:rPr>
            <a:t>Octobre</a:t>
          </a:r>
        </a:p>
      </xdr:txBody>
    </xdr:sp>
    <xdr:clientData/>
  </xdr:twoCellAnchor>
  <xdr:twoCellAnchor>
    <xdr:from>
      <xdr:col>10</xdr:col>
      <xdr:colOff>8104</xdr:colOff>
      <xdr:row>3</xdr:row>
      <xdr:rowOff>193343</xdr:rowOff>
    </xdr:from>
    <xdr:to>
      <xdr:col>10</xdr:col>
      <xdr:colOff>681304</xdr:colOff>
      <xdr:row>5</xdr:row>
      <xdr:rowOff>2701</xdr:rowOff>
    </xdr:to>
    <xdr:sp macro="" textlink="">
      <xdr:nvSpPr>
        <xdr:cNvPr id="26" name="btnSep" descr="Cliquez pour afficher la feuille de calcul des dépenses pour septembre.">
          <a:hlinkClick xmlns:r="http://schemas.openxmlformats.org/officeDocument/2006/relationships" r:id="rId6" tooltip="Cliquez pour afficher la feuille de calcul des dépenses pour septembre"/>
        </xdr:cNvPr>
        <xdr:cNvSpPr/>
      </xdr:nvSpPr>
      <xdr:spPr>
        <a:xfrm>
          <a:off x="6771565" y="993017"/>
          <a:ext cx="673200" cy="228742"/>
        </a:xfrm>
        <a:prstGeom prst="rect">
          <a:avLst/>
        </a:prstGeom>
        <a:solidFill>
          <a:schemeClr val="tx1">
            <a:lumMod val="65000"/>
            <a:lumOff val="35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ctr"/>
        <a:lstStyle/>
        <a:p>
          <a:pPr algn="ctr"/>
          <a:r>
            <a:rPr lang="en-US" sz="1050" b="1">
              <a:solidFill>
                <a:schemeClr val="bg1"/>
              </a:solidFill>
            </a:rPr>
            <a:t>Septembre</a:t>
          </a:r>
        </a:p>
      </xdr:txBody>
    </xdr:sp>
    <xdr:clientData/>
  </xdr:twoCellAnchor>
  <xdr:twoCellAnchor>
    <xdr:from>
      <xdr:col>9</xdr:col>
      <xdr:colOff>7108</xdr:colOff>
      <xdr:row>3</xdr:row>
      <xdr:rowOff>193344</xdr:rowOff>
    </xdr:from>
    <xdr:to>
      <xdr:col>9</xdr:col>
      <xdr:colOff>683908</xdr:colOff>
      <xdr:row>5</xdr:row>
      <xdr:rowOff>2702</xdr:rowOff>
    </xdr:to>
    <xdr:sp macro="" textlink="">
      <xdr:nvSpPr>
        <xdr:cNvPr id="27" name="btnAug" descr="Cliquez pour afficher la feuille de calcul des dépenses pour août.">
          <a:hlinkClick xmlns:r="http://schemas.openxmlformats.org/officeDocument/2006/relationships" r:id="rId7" tooltip="Cliquez pour afficher la feuille de calcul des dépenses pour août"/>
        </xdr:cNvPr>
        <xdr:cNvSpPr/>
      </xdr:nvSpPr>
      <xdr:spPr>
        <a:xfrm>
          <a:off x="6084627" y="993018"/>
          <a:ext cx="676800" cy="228742"/>
        </a:xfrm>
        <a:prstGeom prst="rect">
          <a:avLst/>
        </a:prstGeom>
        <a:solidFill>
          <a:schemeClr val="tx1">
            <a:lumMod val="65000"/>
            <a:lumOff val="35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ctr"/>
        <a:lstStyle/>
        <a:p>
          <a:pPr algn="ctr"/>
          <a:r>
            <a:rPr lang="en-US" sz="1050" b="1">
              <a:solidFill>
                <a:schemeClr val="bg1"/>
              </a:solidFill>
            </a:rPr>
            <a:t>Août</a:t>
          </a:r>
        </a:p>
      </xdr:txBody>
    </xdr:sp>
    <xdr:clientData/>
  </xdr:twoCellAnchor>
  <xdr:twoCellAnchor>
    <xdr:from>
      <xdr:col>8</xdr:col>
      <xdr:colOff>5971</xdr:colOff>
      <xdr:row>3</xdr:row>
      <xdr:rowOff>193343</xdr:rowOff>
    </xdr:from>
    <xdr:to>
      <xdr:col>8</xdr:col>
      <xdr:colOff>682771</xdr:colOff>
      <xdr:row>5</xdr:row>
      <xdr:rowOff>2701</xdr:rowOff>
    </xdr:to>
    <xdr:sp macro="" textlink="">
      <xdr:nvSpPr>
        <xdr:cNvPr id="28" name="btnJul" descr="Cliquez pour afficher la feuille de calcul des dépenses pour juillet.">
          <a:hlinkClick xmlns:r="http://schemas.openxmlformats.org/officeDocument/2006/relationships" r:id="rId8" tooltip="Cliquez pour afficher la feuille de calcul des dépenses pour juillet."/>
        </xdr:cNvPr>
        <xdr:cNvSpPr/>
      </xdr:nvSpPr>
      <xdr:spPr>
        <a:xfrm>
          <a:off x="5397547" y="993017"/>
          <a:ext cx="676800" cy="228742"/>
        </a:xfrm>
        <a:prstGeom prst="rect">
          <a:avLst/>
        </a:prstGeom>
        <a:solidFill>
          <a:schemeClr val="tx1">
            <a:lumMod val="65000"/>
            <a:lumOff val="35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ctr"/>
        <a:lstStyle/>
        <a:p>
          <a:pPr algn="ctr"/>
          <a:r>
            <a:rPr lang="en-US" sz="1050" b="1">
              <a:solidFill>
                <a:schemeClr val="bg1"/>
              </a:solidFill>
            </a:rPr>
            <a:t>Juillet</a:t>
          </a:r>
        </a:p>
      </xdr:txBody>
    </xdr:sp>
    <xdr:clientData/>
  </xdr:twoCellAnchor>
  <xdr:twoCellAnchor>
    <xdr:from>
      <xdr:col>7</xdr:col>
      <xdr:colOff>8388</xdr:colOff>
      <xdr:row>3</xdr:row>
      <xdr:rowOff>193344</xdr:rowOff>
    </xdr:from>
    <xdr:to>
      <xdr:col>7</xdr:col>
      <xdr:colOff>681588</xdr:colOff>
      <xdr:row>5</xdr:row>
      <xdr:rowOff>2702</xdr:rowOff>
    </xdr:to>
    <xdr:sp macro="" textlink="">
      <xdr:nvSpPr>
        <xdr:cNvPr id="29" name="btnJun" descr="Cliquez pour afficher la feuille de calcul des dépenses pour juin.">
          <a:hlinkClick xmlns:r="http://schemas.openxmlformats.org/officeDocument/2006/relationships" r:id="rId9" tooltip="Cliquez pour afficher la feuille de calcul des dépenses pour juin."/>
        </xdr:cNvPr>
        <xdr:cNvSpPr/>
      </xdr:nvSpPr>
      <xdr:spPr>
        <a:xfrm>
          <a:off x="4714022" y="993018"/>
          <a:ext cx="673200" cy="228742"/>
        </a:xfrm>
        <a:prstGeom prst="rect">
          <a:avLst/>
        </a:prstGeom>
        <a:solidFill>
          <a:schemeClr val="tx1">
            <a:lumMod val="65000"/>
            <a:lumOff val="35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ctr"/>
        <a:lstStyle/>
        <a:p>
          <a:pPr algn="ctr"/>
          <a:r>
            <a:rPr lang="en-US" sz="1050" b="1">
              <a:solidFill>
                <a:schemeClr val="bg1"/>
              </a:solidFill>
            </a:rPr>
            <a:t>Juin</a:t>
          </a:r>
        </a:p>
      </xdr:txBody>
    </xdr:sp>
    <xdr:clientData/>
  </xdr:twoCellAnchor>
  <xdr:twoCellAnchor>
    <xdr:from>
      <xdr:col>6</xdr:col>
      <xdr:colOff>7250</xdr:colOff>
      <xdr:row>3</xdr:row>
      <xdr:rowOff>193343</xdr:rowOff>
    </xdr:from>
    <xdr:to>
      <xdr:col>6</xdr:col>
      <xdr:colOff>684050</xdr:colOff>
      <xdr:row>5</xdr:row>
      <xdr:rowOff>2701</xdr:rowOff>
    </xdr:to>
    <xdr:sp macro="" textlink="">
      <xdr:nvSpPr>
        <xdr:cNvPr id="30" name="btnMay" descr="Cliquez pour afficher la feuille de calcul des dépenses pour mai.">
          <a:hlinkClick xmlns:r="http://schemas.openxmlformats.org/officeDocument/2006/relationships" r:id="rId10" tooltip="Cliquez pour afficher la feuille de calcul des dépenses pour mai"/>
        </xdr:cNvPr>
        <xdr:cNvSpPr/>
      </xdr:nvSpPr>
      <xdr:spPr>
        <a:xfrm>
          <a:off x="4026942" y="993017"/>
          <a:ext cx="676800" cy="228742"/>
        </a:xfrm>
        <a:prstGeom prst="rect">
          <a:avLst/>
        </a:prstGeom>
        <a:solidFill>
          <a:schemeClr val="tx1">
            <a:lumMod val="65000"/>
            <a:lumOff val="35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ctr"/>
        <a:lstStyle/>
        <a:p>
          <a:pPr algn="ctr"/>
          <a:r>
            <a:rPr lang="en-US" sz="1050" b="1">
              <a:solidFill>
                <a:schemeClr val="bg1"/>
              </a:solidFill>
            </a:rPr>
            <a:t>Mai</a:t>
          </a:r>
        </a:p>
      </xdr:txBody>
    </xdr:sp>
    <xdr:clientData/>
  </xdr:twoCellAnchor>
  <xdr:twoCellAnchor>
    <xdr:from>
      <xdr:col>5</xdr:col>
      <xdr:colOff>7251</xdr:colOff>
      <xdr:row>3</xdr:row>
      <xdr:rowOff>193343</xdr:rowOff>
    </xdr:from>
    <xdr:to>
      <xdr:col>5</xdr:col>
      <xdr:colOff>684051</xdr:colOff>
      <xdr:row>5</xdr:row>
      <xdr:rowOff>2701</xdr:rowOff>
    </xdr:to>
    <xdr:sp macro="" textlink="">
      <xdr:nvSpPr>
        <xdr:cNvPr id="31" name="btnApr" descr="Cliquez pour afficher la feuille de calcul des dépenses pour avril.">
          <a:hlinkClick xmlns:r="http://schemas.openxmlformats.org/officeDocument/2006/relationships" r:id="rId11" tooltip="Cliquez pour afficher la feuille de calcul des dépenses pour avril"/>
        </xdr:cNvPr>
        <xdr:cNvSpPr/>
      </xdr:nvSpPr>
      <xdr:spPr>
        <a:xfrm>
          <a:off x="3341001" y="993017"/>
          <a:ext cx="676800" cy="228742"/>
        </a:xfrm>
        <a:prstGeom prst="rect">
          <a:avLst/>
        </a:prstGeom>
        <a:solidFill>
          <a:schemeClr val="tx1">
            <a:lumMod val="65000"/>
            <a:lumOff val="35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ctr"/>
        <a:lstStyle/>
        <a:p>
          <a:pPr algn="ctr"/>
          <a:r>
            <a:rPr lang="en-US" sz="1050" b="1">
              <a:solidFill>
                <a:schemeClr val="bg1"/>
              </a:solidFill>
            </a:rPr>
            <a:t>Avril</a:t>
          </a:r>
        </a:p>
      </xdr:txBody>
    </xdr:sp>
    <xdr:clientData/>
  </xdr:twoCellAnchor>
  <xdr:twoCellAnchor>
    <xdr:from>
      <xdr:col>4</xdr:col>
      <xdr:colOff>8324</xdr:colOff>
      <xdr:row>3</xdr:row>
      <xdr:rowOff>193344</xdr:rowOff>
    </xdr:from>
    <xdr:to>
      <xdr:col>4</xdr:col>
      <xdr:colOff>681524</xdr:colOff>
      <xdr:row>5</xdr:row>
      <xdr:rowOff>2702</xdr:rowOff>
    </xdr:to>
    <xdr:sp macro="" textlink="">
      <xdr:nvSpPr>
        <xdr:cNvPr id="32" name="btnMar" descr="Cliquez pour afficher la feuille de calcul des dépenses pour mars.">
          <a:hlinkClick xmlns:r="http://schemas.openxmlformats.org/officeDocument/2006/relationships" r:id="rId12" tooltip="Cliquez pour afficher la feuille de calcul des dépenses pour mars."/>
        </xdr:cNvPr>
        <xdr:cNvSpPr/>
      </xdr:nvSpPr>
      <xdr:spPr>
        <a:xfrm>
          <a:off x="2656132" y="993018"/>
          <a:ext cx="673200" cy="228742"/>
        </a:xfrm>
        <a:prstGeom prst="rect">
          <a:avLst/>
        </a:prstGeom>
        <a:solidFill>
          <a:schemeClr val="tx1">
            <a:lumMod val="65000"/>
            <a:lumOff val="35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ctr"/>
        <a:lstStyle/>
        <a:p>
          <a:pPr algn="ctr"/>
          <a:r>
            <a:rPr lang="en-US" sz="1050" b="1">
              <a:solidFill>
                <a:schemeClr val="bg1"/>
              </a:solidFill>
            </a:rPr>
            <a:t>Mars</a:t>
          </a:r>
        </a:p>
      </xdr:txBody>
    </xdr:sp>
    <xdr:clientData/>
  </xdr:twoCellAnchor>
  <xdr:twoCellAnchor>
    <xdr:from>
      <xdr:col>3</xdr:col>
      <xdr:colOff>6085</xdr:colOff>
      <xdr:row>3</xdr:row>
      <xdr:rowOff>191701</xdr:rowOff>
    </xdr:from>
    <xdr:to>
      <xdr:col>3</xdr:col>
      <xdr:colOff>682885</xdr:colOff>
      <xdr:row>5</xdr:row>
      <xdr:rowOff>2641</xdr:rowOff>
    </xdr:to>
    <xdr:sp macro="" textlink="">
      <xdr:nvSpPr>
        <xdr:cNvPr id="33" name="btnFeb" descr="Cliquez pour afficher la feuille de calcul des dépenses pour février.">
          <a:hlinkClick xmlns:r="http://schemas.openxmlformats.org/officeDocument/2006/relationships" r:id="rId13" tooltip="Cliquez pour afficher la feuille de calcul des dépenses pour février"/>
        </xdr:cNvPr>
        <xdr:cNvSpPr/>
      </xdr:nvSpPr>
      <xdr:spPr>
        <a:xfrm>
          <a:off x="1967951" y="991375"/>
          <a:ext cx="676800" cy="230324"/>
        </a:xfrm>
        <a:prstGeom prst="rect">
          <a:avLst/>
        </a:prstGeom>
        <a:solidFill>
          <a:schemeClr val="tx1">
            <a:lumMod val="65000"/>
            <a:lumOff val="35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ctr"/>
        <a:lstStyle/>
        <a:p>
          <a:pPr algn="ctr"/>
          <a:r>
            <a:rPr lang="en-US" sz="1050" b="1">
              <a:solidFill>
                <a:schemeClr val="bg1"/>
              </a:solidFill>
            </a:rPr>
            <a:t>Février</a:t>
          </a:r>
        </a:p>
      </xdr:txBody>
    </xdr:sp>
    <xdr:clientData/>
  </xdr:twoCellAnchor>
  <xdr:twoCellAnchor>
    <xdr:from>
      <xdr:col>2</xdr:col>
      <xdr:colOff>7154</xdr:colOff>
      <xdr:row>3</xdr:row>
      <xdr:rowOff>191701</xdr:rowOff>
    </xdr:from>
    <xdr:to>
      <xdr:col>2</xdr:col>
      <xdr:colOff>683954</xdr:colOff>
      <xdr:row>5</xdr:row>
      <xdr:rowOff>2641</xdr:rowOff>
    </xdr:to>
    <xdr:sp macro="" textlink="">
      <xdr:nvSpPr>
        <xdr:cNvPr id="34" name="btnJan" descr="Cliquez pour afficher la feuille de calcul des dépenses pour janvier.">
          <a:hlinkClick xmlns:r="http://schemas.openxmlformats.org/officeDocument/2006/relationships" r:id="rId14" tooltip="Cliquez pour afficher la feuille de calcul des dépenses pour janvier."/>
        </xdr:cNvPr>
        <xdr:cNvSpPr/>
      </xdr:nvSpPr>
      <xdr:spPr>
        <a:xfrm>
          <a:off x="1283078" y="991375"/>
          <a:ext cx="676800" cy="230324"/>
        </a:xfrm>
        <a:prstGeom prst="rect">
          <a:avLst/>
        </a:prstGeom>
        <a:solidFill>
          <a:schemeClr val="tx1">
            <a:lumMod val="65000"/>
            <a:lumOff val="35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ctr"/>
        <a:lstStyle/>
        <a:p>
          <a:pPr algn="ctr"/>
          <a:r>
            <a:rPr lang="en-US" sz="1050" b="1">
              <a:solidFill>
                <a:schemeClr val="bg1"/>
              </a:solidFill>
            </a:rPr>
            <a:t>Janvier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1485900</xdr:colOff>
      <xdr:row>1</xdr:row>
      <xdr:rowOff>28575</xdr:rowOff>
    </xdr:from>
    <xdr:to>
      <xdr:col>8</xdr:col>
      <xdr:colOff>0</xdr:colOff>
      <xdr:row>1</xdr:row>
      <xdr:rowOff>304800</xdr:rowOff>
    </xdr:to>
    <xdr:sp macro="" textlink="">
      <xdr:nvSpPr>
        <xdr:cNvPr id="4" name="btnSynthèse" descr="Cliquez pour afficher la feuille de synthèse des dépenses">
          <a:hlinkClick xmlns:r="http://schemas.openxmlformats.org/officeDocument/2006/relationships" r:id="rId1" tooltip="Click to view Expense Summary"/>
        </xdr:cNvPr>
        <xdr:cNvSpPr/>
      </xdr:nvSpPr>
      <xdr:spPr>
        <a:xfrm>
          <a:off x="6153150" y="238125"/>
          <a:ext cx="1371600" cy="276225"/>
        </a:xfrm>
        <a:prstGeom prst="rect">
          <a:avLst/>
        </a:prstGeom>
        <a:solidFill>
          <a:schemeClr val="tx1">
            <a:lumMod val="65000"/>
            <a:lumOff val="35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ctr"/>
        <a:lstStyle/>
        <a:p>
          <a:pPr algn="ctr"/>
          <a:r>
            <a:rPr lang="en-US" sz="1050" b="1">
              <a:solidFill>
                <a:schemeClr val="bg1"/>
              </a:solidFill>
            </a:rPr>
            <a:t>Résumé</a:t>
          </a:r>
        </a:p>
      </xdr:txBody>
    </xdr:sp>
    <xdr:clientData fPrintsWithSheet="0"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1485900</xdr:colOff>
      <xdr:row>1</xdr:row>
      <xdr:rowOff>28575</xdr:rowOff>
    </xdr:from>
    <xdr:to>
      <xdr:col>8</xdr:col>
      <xdr:colOff>0</xdr:colOff>
      <xdr:row>1</xdr:row>
      <xdr:rowOff>304800</xdr:rowOff>
    </xdr:to>
    <xdr:sp macro="" textlink="">
      <xdr:nvSpPr>
        <xdr:cNvPr id="2" name="btnSynthèse" descr="Cliquez pour afficher la feuille de synthèse des dépenses">
          <a:hlinkClick xmlns:r="http://schemas.openxmlformats.org/officeDocument/2006/relationships" r:id="rId1" tooltip="Click to view Expense Summary"/>
        </xdr:cNvPr>
        <xdr:cNvSpPr/>
      </xdr:nvSpPr>
      <xdr:spPr>
        <a:xfrm>
          <a:off x="5905500" y="238125"/>
          <a:ext cx="1504950" cy="276225"/>
        </a:xfrm>
        <a:prstGeom prst="rect">
          <a:avLst/>
        </a:prstGeom>
        <a:solidFill>
          <a:schemeClr val="tx1">
            <a:lumMod val="65000"/>
            <a:lumOff val="35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ctr"/>
        <a:lstStyle/>
        <a:p>
          <a:pPr algn="ctr"/>
          <a:r>
            <a:rPr lang="en-US" sz="1050" b="1">
              <a:solidFill>
                <a:schemeClr val="bg1"/>
              </a:solidFill>
            </a:rPr>
            <a:t>Résumé</a:t>
          </a:r>
        </a:p>
      </xdr:txBody>
    </xdr:sp>
    <xdr:clientData fPrintsWithSheet="0"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1485900</xdr:colOff>
      <xdr:row>1</xdr:row>
      <xdr:rowOff>28575</xdr:rowOff>
    </xdr:from>
    <xdr:to>
      <xdr:col>8</xdr:col>
      <xdr:colOff>0</xdr:colOff>
      <xdr:row>1</xdr:row>
      <xdr:rowOff>304800</xdr:rowOff>
    </xdr:to>
    <xdr:sp macro="" textlink="">
      <xdr:nvSpPr>
        <xdr:cNvPr id="2" name="btnSynthèse" descr="Cliquez pour afficher la feuille de synthèse des dépenses">
          <a:hlinkClick xmlns:r="http://schemas.openxmlformats.org/officeDocument/2006/relationships" r:id="rId1" tooltip="Click to view Expense Summary"/>
        </xdr:cNvPr>
        <xdr:cNvSpPr/>
      </xdr:nvSpPr>
      <xdr:spPr>
        <a:xfrm>
          <a:off x="5905500" y="238125"/>
          <a:ext cx="1504950" cy="276225"/>
        </a:xfrm>
        <a:prstGeom prst="rect">
          <a:avLst/>
        </a:prstGeom>
        <a:solidFill>
          <a:schemeClr val="tx1">
            <a:lumMod val="65000"/>
            <a:lumOff val="35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ctr"/>
        <a:lstStyle/>
        <a:p>
          <a:pPr algn="ctr"/>
          <a:r>
            <a:rPr lang="en-US" sz="1050" b="1">
              <a:solidFill>
                <a:schemeClr val="bg1"/>
              </a:solidFill>
            </a:rPr>
            <a:t>Résumé</a:t>
          </a:r>
        </a:p>
      </xdr:txBody>
    </xdr:sp>
    <xdr:clientData fPrintsWithSheet="0"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1485900</xdr:colOff>
      <xdr:row>1</xdr:row>
      <xdr:rowOff>28575</xdr:rowOff>
    </xdr:from>
    <xdr:to>
      <xdr:col>8</xdr:col>
      <xdr:colOff>0</xdr:colOff>
      <xdr:row>1</xdr:row>
      <xdr:rowOff>304800</xdr:rowOff>
    </xdr:to>
    <xdr:sp macro="" textlink="">
      <xdr:nvSpPr>
        <xdr:cNvPr id="2" name="btnSynthèse" descr="Cliquez pour afficher la feuille de synthèse des dépenses">
          <a:hlinkClick xmlns:r="http://schemas.openxmlformats.org/officeDocument/2006/relationships" r:id="rId1" tooltip="Click to view Expense Summary"/>
        </xdr:cNvPr>
        <xdr:cNvSpPr/>
      </xdr:nvSpPr>
      <xdr:spPr>
        <a:xfrm>
          <a:off x="5905500" y="238125"/>
          <a:ext cx="1504950" cy="276225"/>
        </a:xfrm>
        <a:prstGeom prst="rect">
          <a:avLst/>
        </a:prstGeom>
        <a:solidFill>
          <a:schemeClr val="tx1">
            <a:lumMod val="65000"/>
            <a:lumOff val="35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ctr"/>
        <a:lstStyle/>
        <a:p>
          <a:pPr algn="ctr"/>
          <a:r>
            <a:rPr lang="en-US" sz="1050" b="1">
              <a:solidFill>
                <a:schemeClr val="bg1"/>
              </a:solidFill>
            </a:rPr>
            <a:t>Résumé</a:t>
          </a:r>
        </a:p>
      </xdr:txBody>
    </xdr:sp>
    <xdr:clientData fPrintsWithSheet="0"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1485900</xdr:colOff>
      <xdr:row>1</xdr:row>
      <xdr:rowOff>28575</xdr:rowOff>
    </xdr:from>
    <xdr:to>
      <xdr:col>8</xdr:col>
      <xdr:colOff>0</xdr:colOff>
      <xdr:row>1</xdr:row>
      <xdr:rowOff>304800</xdr:rowOff>
    </xdr:to>
    <xdr:sp macro="" textlink="">
      <xdr:nvSpPr>
        <xdr:cNvPr id="2" name="btnSynthèse" descr="Cliquez pour afficher la feuille de synthèse des dépenses">
          <a:hlinkClick xmlns:r="http://schemas.openxmlformats.org/officeDocument/2006/relationships" r:id="rId1" tooltip="Click to view Expense Summary"/>
        </xdr:cNvPr>
        <xdr:cNvSpPr/>
      </xdr:nvSpPr>
      <xdr:spPr>
        <a:xfrm>
          <a:off x="5905500" y="238125"/>
          <a:ext cx="1504950" cy="276225"/>
        </a:xfrm>
        <a:prstGeom prst="rect">
          <a:avLst/>
        </a:prstGeom>
        <a:solidFill>
          <a:schemeClr val="tx1">
            <a:lumMod val="65000"/>
            <a:lumOff val="35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ctr"/>
        <a:lstStyle/>
        <a:p>
          <a:pPr algn="ctr"/>
          <a:r>
            <a:rPr lang="en-US" sz="1050" b="1">
              <a:solidFill>
                <a:schemeClr val="bg1"/>
              </a:solidFill>
            </a:rPr>
            <a:t>Résumé</a:t>
          </a:r>
        </a:p>
      </xdr:txBody>
    </xdr:sp>
    <xdr:clientData fPrintsWithSheet="0"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1485900</xdr:colOff>
      <xdr:row>1</xdr:row>
      <xdr:rowOff>28575</xdr:rowOff>
    </xdr:from>
    <xdr:to>
      <xdr:col>8</xdr:col>
      <xdr:colOff>0</xdr:colOff>
      <xdr:row>1</xdr:row>
      <xdr:rowOff>304800</xdr:rowOff>
    </xdr:to>
    <xdr:sp macro="" textlink="">
      <xdr:nvSpPr>
        <xdr:cNvPr id="2" name="btnSynthèse" descr="Cliquez pour afficher la feuille de synthèse des dépenses">
          <a:hlinkClick xmlns:r="http://schemas.openxmlformats.org/officeDocument/2006/relationships" r:id="rId1" tooltip="Click to view Expense Summary"/>
        </xdr:cNvPr>
        <xdr:cNvSpPr/>
      </xdr:nvSpPr>
      <xdr:spPr>
        <a:xfrm>
          <a:off x="5905500" y="238125"/>
          <a:ext cx="1504950" cy="276225"/>
        </a:xfrm>
        <a:prstGeom prst="rect">
          <a:avLst/>
        </a:prstGeom>
        <a:solidFill>
          <a:schemeClr val="tx1">
            <a:lumMod val="65000"/>
            <a:lumOff val="35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ctr"/>
        <a:lstStyle/>
        <a:p>
          <a:pPr algn="ctr"/>
          <a:r>
            <a:rPr lang="en-US" sz="1050" b="1">
              <a:solidFill>
                <a:schemeClr val="bg1"/>
              </a:solidFill>
            </a:rPr>
            <a:t>Résumé</a:t>
          </a:r>
        </a:p>
      </xdr:txBody>
    </xdr:sp>
    <xdr:clientData fPrintsWithSheet="0"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1485900</xdr:colOff>
      <xdr:row>1</xdr:row>
      <xdr:rowOff>28575</xdr:rowOff>
    </xdr:from>
    <xdr:to>
      <xdr:col>8</xdr:col>
      <xdr:colOff>0</xdr:colOff>
      <xdr:row>1</xdr:row>
      <xdr:rowOff>304800</xdr:rowOff>
    </xdr:to>
    <xdr:sp macro="" textlink="">
      <xdr:nvSpPr>
        <xdr:cNvPr id="2" name="btnSynthèse" descr="Cliquez pour afficher la feuille de synthèse des dépenses">
          <a:hlinkClick xmlns:r="http://schemas.openxmlformats.org/officeDocument/2006/relationships" r:id="rId1" tooltip="Click to view Expense Summary"/>
        </xdr:cNvPr>
        <xdr:cNvSpPr/>
      </xdr:nvSpPr>
      <xdr:spPr>
        <a:xfrm>
          <a:off x="5905500" y="238125"/>
          <a:ext cx="1504950" cy="276225"/>
        </a:xfrm>
        <a:prstGeom prst="rect">
          <a:avLst/>
        </a:prstGeom>
        <a:solidFill>
          <a:schemeClr val="tx1">
            <a:lumMod val="65000"/>
            <a:lumOff val="35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ctr"/>
        <a:lstStyle/>
        <a:p>
          <a:pPr algn="ctr"/>
          <a:r>
            <a:rPr lang="en-US" sz="1050" b="1">
              <a:solidFill>
                <a:schemeClr val="bg1"/>
              </a:solidFill>
            </a:rPr>
            <a:t>Résumé</a:t>
          </a:r>
        </a:p>
      </xdr:txBody>
    </xdr:sp>
    <xdr:clientData fPrintsWithSheet="0"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1485900</xdr:colOff>
      <xdr:row>1</xdr:row>
      <xdr:rowOff>28575</xdr:rowOff>
    </xdr:from>
    <xdr:to>
      <xdr:col>8</xdr:col>
      <xdr:colOff>0</xdr:colOff>
      <xdr:row>1</xdr:row>
      <xdr:rowOff>304800</xdr:rowOff>
    </xdr:to>
    <xdr:sp macro="" textlink="">
      <xdr:nvSpPr>
        <xdr:cNvPr id="2" name="btnSynthèse" descr="Cliquez pour afficher la feuille de synthèse des dépenses">
          <a:hlinkClick xmlns:r="http://schemas.openxmlformats.org/officeDocument/2006/relationships" r:id="rId1" tooltip="Click to view Expense Summary"/>
        </xdr:cNvPr>
        <xdr:cNvSpPr/>
      </xdr:nvSpPr>
      <xdr:spPr>
        <a:xfrm>
          <a:off x="5905500" y="238125"/>
          <a:ext cx="1504950" cy="276225"/>
        </a:xfrm>
        <a:prstGeom prst="rect">
          <a:avLst/>
        </a:prstGeom>
        <a:solidFill>
          <a:schemeClr val="tx1">
            <a:lumMod val="65000"/>
            <a:lumOff val="35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ctr"/>
        <a:lstStyle/>
        <a:p>
          <a:pPr algn="ctr"/>
          <a:r>
            <a:rPr lang="en-US" sz="1050" b="1">
              <a:solidFill>
                <a:schemeClr val="bg1"/>
              </a:solidFill>
            </a:rPr>
            <a:t>Résumé</a:t>
          </a:r>
        </a:p>
      </xdr:txBody>
    </xdr:sp>
    <xdr:clientData fPrintsWithSheet="0"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1485900</xdr:colOff>
      <xdr:row>1</xdr:row>
      <xdr:rowOff>28575</xdr:rowOff>
    </xdr:from>
    <xdr:to>
      <xdr:col>8</xdr:col>
      <xdr:colOff>0</xdr:colOff>
      <xdr:row>1</xdr:row>
      <xdr:rowOff>304800</xdr:rowOff>
    </xdr:to>
    <xdr:sp macro="" textlink="">
      <xdr:nvSpPr>
        <xdr:cNvPr id="2" name="btnSynthèse" descr="Cliquez pour afficher la feuille de synthèse des dépenses">
          <a:hlinkClick xmlns:r="http://schemas.openxmlformats.org/officeDocument/2006/relationships" r:id="rId1" tooltip="Click to view Expense Summary"/>
        </xdr:cNvPr>
        <xdr:cNvSpPr/>
      </xdr:nvSpPr>
      <xdr:spPr>
        <a:xfrm>
          <a:off x="5905500" y="238125"/>
          <a:ext cx="1504950" cy="276225"/>
        </a:xfrm>
        <a:prstGeom prst="rect">
          <a:avLst/>
        </a:prstGeom>
        <a:solidFill>
          <a:schemeClr val="tx1">
            <a:lumMod val="65000"/>
            <a:lumOff val="35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ctr"/>
        <a:lstStyle/>
        <a:p>
          <a:pPr algn="ctr"/>
          <a:r>
            <a:rPr lang="en-US" sz="1050" b="1">
              <a:solidFill>
                <a:schemeClr val="bg1"/>
              </a:solidFill>
            </a:rPr>
            <a:t>Résumé</a:t>
          </a:r>
        </a:p>
      </xdr:txBody>
    </xdr:sp>
    <xdr:clientData fPrintsWithSheet="0"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1485900</xdr:colOff>
      <xdr:row>1</xdr:row>
      <xdr:rowOff>28575</xdr:rowOff>
    </xdr:from>
    <xdr:to>
      <xdr:col>8</xdr:col>
      <xdr:colOff>0</xdr:colOff>
      <xdr:row>1</xdr:row>
      <xdr:rowOff>304800</xdr:rowOff>
    </xdr:to>
    <xdr:sp macro="" textlink="">
      <xdr:nvSpPr>
        <xdr:cNvPr id="2" name="btnSynthèse" descr="Cliquez pour afficher la feuille de synthèse des dépenses">
          <a:hlinkClick xmlns:r="http://schemas.openxmlformats.org/officeDocument/2006/relationships" r:id="rId1" tooltip="Click to view Expense Summary"/>
        </xdr:cNvPr>
        <xdr:cNvSpPr/>
      </xdr:nvSpPr>
      <xdr:spPr>
        <a:xfrm>
          <a:off x="5905500" y="238125"/>
          <a:ext cx="1504950" cy="276225"/>
        </a:xfrm>
        <a:prstGeom prst="rect">
          <a:avLst/>
        </a:prstGeom>
        <a:solidFill>
          <a:schemeClr val="tx1">
            <a:lumMod val="65000"/>
            <a:lumOff val="35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ctr"/>
        <a:lstStyle/>
        <a:p>
          <a:pPr algn="ctr"/>
          <a:r>
            <a:rPr lang="en-US" sz="1050" b="1">
              <a:solidFill>
                <a:schemeClr val="bg1"/>
              </a:solidFill>
            </a:rPr>
            <a:t>Résumé</a:t>
          </a:r>
        </a:p>
      </xdr:txBody>
    </xdr:sp>
    <xdr:clientData fPrintsWithSheet="0"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1485900</xdr:colOff>
      <xdr:row>1</xdr:row>
      <xdr:rowOff>28575</xdr:rowOff>
    </xdr:from>
    <xdr:to>
      <xdr:col>8</xdr:col>
      <xdr:colOff>0</xdr:colOff>
      <xdr:row>1</xdr:row>
      <xdr:rowOff>304800</xdr:rowOff>
    </xdr:to>
    <xdr:sp macro="" textlink="">
      <xdr:nvSpPr>
        <xdr:cNvPr id="2" name="btnSynthèse" descr="Cliquez pour afficher la feuille de synthèse des dépenses">
          <a:hlinkClick xmlns:r="http://schemas.openxmlformats.org/officeDocument/2006/relationships" r:id="rId1" tooltip="Click to view Expense Summary"/>
        </xdr:cNvPr>
        <xdr:cNvSpPr/>
      </xdr:nvSpPr>
      <xdr:spPr>
        <a:xfrm>
          <a:off x="5905500" y="238125"/>
          <a:ext cx="1504950" cy="276225"/>
        </a:xfrm>
        <a:prstGeom prst="rect">
          <a:avLst/>
        </a:prstGeom>
        <a:solidFill>
          <a:schemeClr val="tx1">
            <a:lumMod val="65000"/>
            <a:lumOff val="35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ctr"/>
        <a:lstStyle/>
        <a:p>
          <a:pPr algn="ctr"/>
          <a:r>
            <a:rPr lang="en-US" sz="1050" b="1">
              <a:solidFill>
                <a:schemeClr val="bg1"/>
              </a:solidFill>
            </a:rPr>
            <a:t>Résumé</a:t>
          </a:r>
        </a:p>
      </xdr:txBody>
    </xdr:sp>
    <xdr:clientData fPrintsWithSheet="0"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1485900</xdr:colOff>
      <xdr:row>1</xdr:row>
      <xdr:rowOff>28575</xdr:rowOff>
    </xdr:from>
    <xdr:to>
      <xdr:col>8</xdr:col>
      <xdr:colOff>0</xdr:colOff>
      <xdr:row>1</xdr:row>
      <xdr:rowOff>304800</xdr:rowOff>
    </xdr:to>
    <xdr:sp macro="" textlink="">
      <xdr:nvSpPr>
        <xdr:cNvPr id="2" name="btnSynthèse" descr="Cliquez pour afficher la feuille de synthèse des dépenses">
          <a:hlinkClick xmlns:r="http://schemas.openxmlformats.org/officeDocument/2006/relationships" r:id="rId1" tooltip="Click to view Expense Summary"/>
        </xdr:cNvPr>
        <xdr:cNvSpPr/>
      </xdr:nvSpPr>
      <xdr:spPr>
        <a:xfrm>
          <a:off x="5905500" y="238125"/>
          <a:ext cx="1504950" cy="276225"/>
        </a:xfrm>
        <a:prstGeom prst="rect">
          <a:avLst/>
        </a:prstGeom>
        <a:solidFill>
          <a:schemeClr val="tx1">
            <a:lumMod val="65000"/>
            <a:lumOff val="35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ctr"/>
        <a:lstStyle/>
        <a:p>
          <a:pPr algn="ctr"/>
          <a:r>
            <a:rPr lang="en-US" sz="1050" b="1">
              <a:solidFill>
                <a:schemeClr val="bg1"/>
              </a:solidFill>
            </a:rPr>
            <a:t>Résumé</a:t>
          </a:r>
        </a:p>
      </xdr:txBody>
    </xdr:sp>
    <xdr:clientData fPrintsWithSheet="0"/>
  </xdr:twoCellAnchor>
</xdr:wsDr>
</file>

<file path=xl/tables/table1.xml><?xml version="1.0" encoding="utf-8"?>
<table xmlns="http://schemas.openxmlformats.org/spreadsheetml/2006/main" id="14" name="RésuméDépenses" displayName="RésuméDépenses" ref="B19:P22" totalsRowShown="0" headerRowDxfId="370" dataDxfId="369" totalsRowDxfId="367" tableBorderDxfId="368">
  <tableColumns count="15">
    <tableColumn id="1" name="Mois" dataDxfId="366" totalsRowDxfId="365"/>
    <tableColumn id="2" name="Janvier" dataDxfId="364" dataCellStyle="Monétaire"/>
    <tableColumn id="3" name="Février" dataDxfId="363" dataCellStyle="Monétaire"/>
    <tableColumn id="4" name="Mars" dataDxfId="362" dataCellStyle="Monétaire"/>
    <tableColumn id="5" name="Avril" dataDxfId="361" dataCellStyle="Monétaire"/>
    <tableColumn id="6" name="Mai" dataDxfId="360" dataCellStyle="Monétaire"/>
    <tableColumn id="7" name="Juin" dataDxfId="359" dataCellStyle="Monétaire"/>
    <tableColumn id="8" name="Juillet" dataDxfId="358" dataCellStyle="Monétaire"/>
    <tableColumn id="9" name="Août" dataDxfId="357" dataCellStyle="Monétaire"/>
    <tableColumn id="10" name="Septembre" dataDxfId="356" dataCellStyle="Monétaire"/>
    <tableColumn id="11" name="Octobre" dataDxfId="355" dataCellStyle="Monétaire"/>
    <tableColumn id="12" name="Novembre" dataDxfId="354" dataCellStyle="Monétaire"/>
    <tableColumn id="13" name="Décembre" dataDxfId="353" dataCellStyle="Monétaire"/>
    <tableColumn id="14" name="Total" dataDxfId="352" dataCellStyle="Monétaire"/>
    <tableColumn id="15" name="Tendance" dataDxfId="351"/>
  </tableColumns>
  <tableStyleInfo name="Summary Table" showFirstColumn="0" showLastColumn="0" showRowStripes="0" showColumnStripes="1"/>
  <extLst>
    <ext xmlns:x14="http://schemas.microsoft.com/office/spreadsheetml/2009/9/main" uri="{504A1905-F514-4f6f-8877-14C23A59335A}">
      <x14:table altText="Tableau Tendances des dépenses" altTextSummary="Le tableau répertorie le total des dépenses mensuelles par catégorie pour chaque mois d’une année, à commencer par janvier. Le tableau est mis en forme de telle sorte qu’il est aligné verticalement avec un graphique situé directement au-dessus. Ainsi, chaque mois du tableau est aligné avec chaque regroupement de mois dans le graphique."/>
    </ext>
  </extLst>
</table>
</file>

<file path=xl/tables/table2.xml><?xml version="1.0" encoding="utf-8"?>
<table xmlns="http://schemas.openxmlformats.org/spreadsheetml/2006/main" id="1" name="RésuméDépenses2" displayName="RésuméDépenses2" ref="B32:P35" totalsRowShown="0" headerRowDxfId="350" dataDxfId="349" totalsRowDxfId="347" tableBorderDxfId="348">
  <tableColumns count="15">
    <tableColumn id="1" name="Mois" dataDxfId="346" totalsRowDxfId="345"/>
    <tableColumn id="2" name="Janvier" dataDxfId="344" totalsRowDxfId="343" dataCellStyle="Monétaire">
      <calculatedColumnFormula>jan!N14</calculatedColumnFormula>
    </tableColumn>
    <tableColumn id="3" name="Février" dataDxfId="342" totalsRowDxfId="341" dataCellStyle="Monétaire"/>
    <tableColumn id="4" name="Mars" dataDxfId="340" totalsRowDxfId="339" dataCellStyle="Monétaire"/>
    <tableColumn id="5" name="Avril" dataDxfId="338" totalsRowDxfId="337" dataCellStyle="Monétaire"/>
    <tableColumn id="6" name="Mai" dataDxfId="336" totalsRowDxfId="335" dataCellStyle="Monétaire"/>
    <tableColumn id="7" name="Juin" totalsRowDxfId="334" dataCellStyle="Monétaire"/>
    <tableColumn id="8" name="Juillet" dataDxfId="333" totalsRowDxfId="332" dataCellStyle="Monétaire"/>
    <tableColumn id="9" name="Août" totalsRowDxfId="331" dataCellStyle="Monétaire"/>
    <tableColumn id="10" name="Septembre" dataDxfId="330" totalsRowDxfId="329" dataCellStyle="Monétaire"/>
    <tableColumn id="11" name="Octobre" totalsRowDxfId="328" dataCellStyle="Monétaire"/>
    <tableColumn id="12" name="Novembre" dataDxfId="327" totalsRowDxfId="326" dataCellStyle="Monétaire"/>
    <tableColumn id="13" name="Décembre" totalsRowDxfId="325" dataCellStyle="Monétaire"/>
    <tableColumn id="14" name="Total" dataDxfId="324" totalsRowDxfId="323" dataCellStyle="Monétaire"/>
    <tableColumn id="15" name="Tendance" dataDxfId="322" totalsRowDxfId="321"/>
  </tableColumns>
  <tableStyleInfo name="Summary Table" showFirstColumn="0" showLastColumn="0" showRowStripes="0" showColumnStripes="1"/>
  <extLst>
    <ext xmlns:x14="http://schemas.microsoft.com/office/spreadsheetml/2009/9/main" uri="{504A1905-F514-4f6f-8877-14C23A59335A}">
      <x14:table altText="Tableau Tendances des dépenses" altTextSummary="Le tableau répertorie le total des dépenses mensuelles par catégorie pour chaque mois d’une année, à commencer par janvier. Le tableau est mis en forme de telle sorte qu’il est aligné verticalement avec un graphique situé directement au-dessus. Ainsi, chaque mois du tableau est aligné avec chaque regroupement de mois dans le graphique."/>
    </ext>
  </extLst>
</table>
</file>

<file path=xl/tables/table3.xml><?xml version="1.0" encoding="utf-8"?>
<table xmlns="http://schemas.openxmlformats.org/spreadsheetml/2006/main" id="16" name="RésuméDépenses17" displayName="RésuméDépenses17" ref="B26:P28" totalsRowShown="0" headerRowDxfId="320" dataDxfId="319" totalsRowDxfId="317" tableBorderDxfId="318">
  <tableColumns count="15">
    <tableColumn id="1" name="Mois" dataDxfId="316" totalsRowDxfId="315"/>
    <tableColumn id="2" name="Janvier" dataDxfId="314" totalsRowDxfId="313" dataCellStyle="Monétaire"/>
    <tableColumn id="3" name="Février" dataDxfId="312" totalsRowDxfId="311" dataCellStyle="Monétaire"/>
    <tableColumn id="4" name="Mars" dataDxfId="310" totalsRowDxfId="309" dataCellStyle="Monétaire"/>
    <tableColumn id="5" name="Avril" dataDxfId="308" totalsRowDxfId="307" dataCellStyle="Monétaire"/>
    <tableColumn id="6" name="Mai" dataDxfId="306" totalsRowDxfId="305" dataCellStyle="Monétaire"/>
    <tableColumn id="7" name="Juin" dataDxfId="304" totalsRowDxfId="303" dataCellStyle="Monétaire"/>
    <tableColumn id="8" name="Juillet" dataDxfId="302" totalsRowDxfId="301" dataCellStyle="Monétaire"/>
    <tableColumn id="9" name="Août" dataDxfId="300" totalsRowDxfId="299" dataCellStyle="Monétaire"/>
    <tableColumn id="10" name="Septembre" dataDxfId="298" totalsRowDxfId="297" dataCellStyle="Monétaire"/>
    <tableColumn id="11" name="Octobre" dataDxfId="296" totalsRowDxfId="295" dataCellStyle="Monétaire"/>
    <tableColumn id="12" name="Novembre" dataDxfId="294" totalsRowDxfId="293" dataCellStyle="Monétaire"/>
    <tableColumn id="13" name="Décembre" dataDxfId="292" totalsRowDxfId="291" dataCellStyle="Monétaire"/>
    <tableColumn id="14" name="Total" dataDxfId="290" totalsRowDxfId="289" dataCellStyle="Monétaire"/>
    <tableColumn id="15" name="Tendance" dataDxfId="288" totalsRowDxfId="287"/>
  </tableColumns>
  <tableStyleInfo name="Summary Table" showFirstColumn="0" showLastColumn="0" showRowStripes="0" showColumnStripes="1"/>
  <extLst>
    <ext xmlns:x14="http://schemas.microsoft.com/office/spreadsheetml/2009/9/main" uri="{504A1905-F514-4f6f-8877-14C23A59335A}">
      <x14:table altText="Tableau Tendances des dépenses" altTextSummary="Le tableau répertorie le total des dépenses mensuelles par catégorie pour chaque mois d’une année, à commencer par janvier. Le tableau est mis en forme de telle sorte qu’il est aligné verticalement avec un graphique situé directement au-dessus. Ainsi, chaque mois du tableau est aligné avec chaque regroupement de mois dans le graphique."/>
    </ext>
  </extLst>
</table>
</file>

<file path=xl/tables/table4.xml><?xml version="1.0" encoding="utf-8"?>
<table xmlns="http://schemas.openxmlformats.org/spreadsheetml/2006/main" id="2" name="ExpJan" displayName="ExpJan" ref="B4:H33" totalsRowCount="1" headerRowDxfId="280" dataDxfId="279" totalsRowDxfId="278">
  <autoFilter ref="B4:H32"/>
  <tableColumns count="7">
    <tableColumn id="1" name="Date" totalsRowLabel="Total" dataDxfId="277" totalsRowDxfId="6"/>
    <tableColumn id="2" name="Crédit" totalsRowFunction="custom" dataDxfId="276" totalsRowDxfId="5" dataCellStyle="Monétaire">
      <totalsRowFormula>SUM([Crédit])</totalsRowFormula>
    </tableColumn>
    <tableColumn id="3" name="Débit" totalsRowFunction="custom" dataDxfId="275" totalsRowDxfId="4" dataCellStyle="Monétaire">
      <totalsRowFormula>SUM([Débit])</totalsRowFormula>
    </tableColumn>
    <tableColumn id="9" name="Solde" totalsRowFunction="custom" dataDxfId="274" totalsRowDxfId="3" dataCellStyle="Monétaire">
      <totalsRowFormula>(E5)+ExpJan[[#Totals],[Crédit]]-ExpJan[[#Totals],[Débit]]</totalsRowFormula>
    </tableColumn>
    <tableColumn id="7" name=" P" dataDxfId="273" totalsRowDxfId="2" dataCellStyle="Monétaire"/>
    <tableColumn id="6" name="MP" dataDxfId="272" totalsRowDxfId="1"/>
    <tableColumn id="5" name="Description" dataDxfId="271" totalsRowDxfId="0"/>
  </tableColumns>
  <tableStyleInfo name="Summary Table" showFirstColumn="0" showLastColumn="0" showRowStripes="0" showColumnStripes="1"/>
  <extLst>
    <ext xmlns:x14="http://schemas.microsoft.com/office/spreadsheetml/2009/9/main" uri="{504A1905-F514-4f6f-8877-14C23A59335A}">
      <x14:table altText="Tableau des dépenses en janvier" altTextSummary="Liste des détails des dépenses mensuelles, notamment la date, le numéro du bon de commande, le montant, la catégorie et la description. "/>
    </ext>
  </extLst>
</table>
</file>

<file path=xl/tables/table5.xml><?xml version="1.0" encoding="utf-8"?>
<table xmlns="http://schemas.openxmlformats.org/spreadsheetml/2006/main" id="30" name="ExpJan31" displayName="ExpJan31" ref="B4:H33" totalsRowCount="1" headerRowDxfId="263" dataDxfId="262" totalsRowDxfId="261">
  <autoFilter ref="B4:H32"/>
  <tableColumns count="7">
    <tableColumn id="1" name="Date" totalsRowLabel="Total" dataDxfId="260" totalsRowDxfId="259"/>
    <tableColumn id="2" name="Crédit" totalsRowFunction="custom" dataDxfId="258" totalsRowDxfId="257" dataCellStyle="Monétaire">
      <totalsRowFormula>SUM([Crédit])</totalsRowFormula>
    </tableColumn>
    <tableColumn id="3" name="Débit" totalsRowFunction="custom" dataDxfId="256" totalsRowDxfId="255" dataCellStyle="Monétaire">
      <totalsRowFormula>SUM([Débit])</totalsRowFormula>
    </tableColumn>
    <tableColumn id="9" name="Solde" totalsRowFunction="custom" dataDxfId="254" totalsRowDxfId="253" dataCellStyle="Monétaire">
      <totalsRowFormula>(E5)+ExpJan31[[#Totals],[Crédit]]-ExpJan31[[#Totals],[Débit]]</totalsRowFormula>
    </tableColumn>
    <tableColumn id="7" name=" P" dataDxfId="252" totalsRowDxfId="251" dataCellStyle="Monétaire"/>
    <tableColumn id="6" name="MP" dataDxfId="250" totalsRowDxfId="249"/>
    <tableColumn id="5" name="Description" dataDxfId="248" totalsRowDxfId="247"/>
  </tableColumns>
  <tableStyleInfo name="Summary Table" showFirstColumn="0" showLastColumn="0" showRowStripes="0" showColumnStripes="1"/>
  <extLst>
    <ext xmlns:x14="http://schemas.microsoft.com/office/spreadsheetml/2009/9/main" uri="{504A1905-F514-4f6f-8877-14C23A59335A}">
      <x14:table altText="Tableau des dépenses en janvier" altTextSummary="Liste des détails des dépenses mensuelles, notamment la date, le numéro du bon de commande, le montant, la catégorie et la description. "/>
    </ext>
  </extLst>
</table>
</file>

<file path=xl/tables/table6.xml><?xml version="1.0" encoding="utf-8"?>
<table xmlns="http://schemas.openxmlformats.org/spreadsheetml/2006/main" id="32" name="ExpJan3133" displayName="ExpJan3133" ref="B4:H33" totalsRowCount="1" headerRowDxfId="239" dataDxfId="238" totalsRowDxfId="237">
  <autoFilter ref="B4:H32"/>
  <tableColumns count="7">
    <tableColumn id="1" name="Date" totalsRowLabel="Total" dataDxfId="236" totalsRowDxfId="235"/>
    <tableColumn id="2" name="Crédit" totalsRowFunction="custom" dataDxfId="234" totalsRowDxfId="233" dataCellStyle="Monétaire">
      <totalsRowFormula>SUM([Crédit])</totalsRowFormula>
    </tableColumn>
    <tableColumn id="3" name="Débit" totalsRowFunction="custom" dataDxfId="232" totalsRowDxfId="231" dataCellStyle="Monétaire">
      <totalsRowFormula>SUM([Débit])</totalsRowFormula>
    </tableColumn>
    <tableColumn id="9" name="Solde" totalsRowFunction="custom" dataDxfId="230" totalsRowDxfId="229" dataCellStyle="Monétaire">
      <totalsRowFormula>(E5)+ExpJan3133[[#Totals],[Crédit]]-ExpJan3133[[#Totals],[Débit]]</totalsRowFormula>
    </tableColumn>
    <tableColumn id="7" name=" P" dataDxfId="228" totalsRowDxfId="227" dataCellStyle="Monétaire"/>
    <tableColumn id="6" name="MP" dataDxfId="226" totalsRowDxfId="225"/>
    <tableColumn id="5" name="Description" dataDxfId="224" totalsRowDxfId="223"/>
  </tableColumns>
  <tableStyleInfo name="Summary Table" showFirstColumn="0" showLastColumn="0" showRowStripes="0" showColumnStripes="1"/>
  <extLst>
    <ext xmlns:x14="http://schemas.microsoft.com/office/spreadsheetml/2009/9/main" uri="{504A1905-F514-4f6f-8877-14C23A59335A}">
      <x14:table altText="Tableau des dépenses en janvier" altTextSummary="Liste des détails des dépenses mensuelles, notamment la date, le numéro du bon de commande, le montant, la catégorie et la description. "/>
    </ext>
  </extLst>
</table>
</file>

<file path=xl/tables/table7.xml><?xml version="1.0" encoding="utf-8"?>
<table xmlns="http://schemas.openxmlformats.org/spreadsheetml/2006/main" id="33" name="ExpJan313334" displayName="ExpJan313334" ref="B4:H33" totalsRowCount="1" headerRowDxfId="215" dataDxfId="214" totalsRowDxfId="213">
  <autoFilter ref="B4:H32"/>
  <tableColumns count="7">
    <tableColumn id="1" name="Date" totalsRowLabel="Total" dataDxfId="212" totalsRowDxfId="211"/>
    <tableColumn id="2" name="Crédit" totalsRowFunction="custom" dataDxfId="210" totalsRowDxfId="209" dataCellStyle="Monétaire">
      <totalsRowFormula>SUM([Crédit])</totalsRowFormula>
    </tableColumn>
    <tableColumn id="3" name="Débit" totalsRowFunction="custom" dataDxfId="208" totalsRowDxfId="207" dataCellStyle="Monétaire">
      <totalsRowFormula>SUM([Débit])</totalsRowFormula>
    </tableColumn>
    <tableColumn id="9" name="Solde" totalsRowFunction="custom" dataDxfId="206" totalsRowDxfId="205" dataCellStyle="Monétaire">
      <totalsRowFormula>(E5)+ExpJan313334[[#Totals],[Crédit]]-ExpJan313334[[#Totals],[Débit]]</totalsRowFormula>
    </tableColumn>
    <tableColumn id="7" name=" P" dataDxfId="204" totalsRowDxfId="203" dataCellStyle="Monétaire"/>
    <tableColumn id="6" name="MP" dataDxfId="202" totalsRowDxfId="201"/>
    <tableColumn id="5" name="Description" dataDxfId="200" totalsRowDxfId="199"/>
  </tableColumns>
  <tableStyleInfo name="Summary Table" showFirstColumn="0" showLastColumn="0" showRowStripes="0" showColumnStripes="1"/>
  <extLst>
    <ext xmlns:x14="http://schemas.microsoft.com/office/spreadsheetml/2009/9/main" uri="{504A1905-F514-4f6f-8877-14C23A59335A}">
      <x14:table altText="Tableau des dépenses en janvier" altTextSummary="Liste des détails des dépenses mensuelles, notamment la date, le numéro du bon de commande, le montant, la catégorie et la description. "/>
    </ext>
  </extLst>
</table>
</file>

<file path=xl/tables/table8.xml><?xml version="1.0" encoding="utf-8"?>
<table xmlns="http://schemas.openxmlformats.org/spreadsheetml/2006/main" id="34" name="ExpJan31333435" displayName="ExpJan31333435" ref="B4:H33" totalsRowCount="1" headerRowDxfId="191" dataDxfId="190" totalsRowDxfId="189">
  <autoFilter ref="B4:H32"/>
  <tableColumns count="7">
    <tableColumn id="1" name="Date" totalsRowLabel="Total" dataDxfId="188" totalsRowDxfId="187"/>
    <tableColumn id="2" name="Crédit" totalsRowFunction="custom" dataDxfId="186" totalsRowDxfId="185" dataCellStyle="Monétaire">
      <totalsRowFormula>SUM([Crédit])</totalsRowFormula>
    </tableColumn>
    <tableColumn id="3" name="Débit" totalsRowFunction="custom" dataDxfId="184" totalsRowDxfId="183" dataCellStyle="Monétaire">
      <totalsRowFormula>SUM([Débit])</totalsRowFormula>
    </tableColumn>
    <tableColumn id="9" name="Solde" totalsRowFunction="custom" dataDxfId="182" totalsRowDxfId="181" dataCellStyle="Monétaire">
      <totalsRowFormula>(E5)+ExpJan31333435[[#Totals],[Crédit]]-ExpJan31333435[[#Totals],[Débit]]</totalsRowFormula>
    </tableColumn>
    <tableColumn id="7" name=" P" dataDxfId="180" totalsRowDxfId="179" dataCellStyle="Monétaire"/>
    <tableColumn id="6" name="MP" dataDxfId="178" totalsRowDxfId="177"/>
    <tableColumn id="5" name="Description" dataDxfId="176" totalsRowDxfId="175"/>
  </tableColumns>
  <tableStyleInfo name="Summary Table" showFirstColumn="0" showLastColumn="0" showRowStripes="0" showColumnStripes="1"/>
  <extLst>
    <ext xmlns:x14="http://schemas.microsoft.com/office/spreadsheetml/2009/9/main" uri="{504A1905-F514-4f6f-8877-14C23A59335A}">
      <x14:table altText="Tableau des dépenses en janvier" altTextSummary="Liste des détails des dépenses mensuelles, notamment la date, le numéro du bon de commande, le montant, la catégorie et la description. "/>
    </ext>
  </extLst>
</table>
</file>

<file path=xl/tables/table9.xml><?xml version="1.0" encoding="utf-8"?>
<table xmlns="http://schemas.openxmlformats.org/spreadsheetml/2006/main" id="41" name="ExpJan3133343536373839404142" displayName="ExpJan3133343536373839404142" ref="B4:H33" totalsRowCount="1" headerRowDxfId="167" dataDxfId="166" totalsRowDxfId="165">
  <autoFilter ref="B4:H32"/>
  <tableColumns count="7">
    <tableColumn id="1" name="Date" totalsRowLabel="Total" dataDxfId="164" totalsRowDxfId="163"/>
    <tableColumn id="2" name="Crédit" totalsRowFunction="custom" dataDxfId="162" totalsRowDxfId="161" dataCellStyle="Monétaire">
      <totalsRowFormula>SUM([Crédit])</totalsRowFormula>
    </tableColumn>
    <tableColumn id="3" name="Débit" totalsRowFunction="custom" dataDxfId="160" totalsRowDxfId="159" dataCellStyle="Monétaire">
      <totalsRowFormula>SUM([Débit])</totalsRowFormula>
    </tableColumn>
    <tableColumn id="9" name="Solde" totalsRowFunction="custom" dataDxfId="158" totalsRowDxfId="157" dataCellStyle="Monétaire">
      <totalsRowFormula>(E5)+ExpJan3133343536373839404142[[#Totals],[Crédit]]-ExpJan3133343536373839404142[[#Totals],[Débit]]</totalsRowFormula>
    </tableColumn>
    <tableColumn id="7" name=" P" dataDxfId="156" totalsRowDxfId="155" dataCellStyle="Monétaire"/>
    <tableColumn id="6" name="MP" dataDxfId="154" totalsRowDxfId="153"/>
    <tableColumn id="5" name="Description" dataDxfId="152" totalsRowDxfId="151"/>
  </tableColumns>
  <tableStyleInfo name="Summary Table" showFirstColumn="0" showLastColumn="0" showRowStripes="0" showColumnStripes="1"/>
  <extLst>
    <ext xmlns:x14="http://schemas.microsoft.com/office/spreadsheetml/2009/9/main" uri="{504A1905-F514-4f6f-8877-14C23A59335A}">
      <x14:table altText="Tableau des dépenses en janvier" altTextSummary="Liste des détails des dépenses mensuelles, notamment la date, le numéro du bon de commande, le montant, la catégorie et la description. "/>
    </ext>
  </extLst>
</table>
</file>

<file path=xl/tables/table10.xml><?xml version="1.0" encoding="utf-8"?>
<table xmlns="http://schemas.openxmlformats.org/spreadsheetml/2006/main" id="40" name="ExpJan31333435363738394041" displayName="ExpJan31333435363738394041" ref="B4:H33" totalsRowCount="1" headerRowDxfId="143" dataDxfId="142" totalsRowDxfId="141">
  <autoFilter ref="B4:H32"/>
  <tableColumns count="7">
    <tableColumn id="1" name="Date" totalsRowLabel="Total" dataDxfId="140" totalsRowDxfId="139"/>
    <tableColumn id="2" name="Crédit" totalsRowFunction="custom" dataDxfId="138" totalsRowDxfId="137" dataCellStyle="Monétaire">
      <totalsRowFormula>SUM([Crédit])</totalsRowFormula>
    </tableColumn>
    <tableColumn id="3" name="Débit" totalsRowFunction="custom" dataDxfId="136" totalsRowDxfId="135" dataCellStyle="Monétaire">
      <totalsRowFormula>SUM([Débit])</totalsRowFormula>
    </tableColumn>
    <tableColumn id="9" name="Solde" totalsRowFunction="custom" dataDxfId="134" totalsRowDxfId="133" dataCellStyle="Monétaire">
      <totalsRowFormula>(E5)+ExpJan31333435363738394041[[#Totals],[Crédit]]-ExpJan31333435363738394041[[#Totals],[Débit]]</totalsRowFormula>
    </tableColumn>
    <tableColumn id="7" name=" P" dataDxfId="132" totalsRowDxfId="131" dataCellStyle="Monétaire"/>
    <tableColumn id="6" name="MP" dataDxfId="130" totalsRowDxfId="129"/>
    <tableColumn id="5" name="Description" dataDxfId="128" totalsRowDxfId="127"/>
  </tableColumns>
  <tableStyleInfo name="Summary Table" showFirstColumn="0" showLastColumn="0" showRowStripes="0" showColumnStripes="1"/>
  <extLst>
    <ext xmlns:x14="http://schemas.microsoft.com/office/spreadsheetml/2009/9/main" uri="{504A1905-F514-4f6f-8877-14C23A59335A}">
      <x14:table altText="Tableau des dépenses en janvier" altTextSummary="Liste des détails des dépenses mensuelles, notamment la date, le numéro du bon de commande, le montant, la catégorie et la description. "/>
    </ext>
  </extLst>
</table>
</file>

<file path=xl/tables/table11.xml><?xml version="1.0" encoding="utf-8"?>
<table xmlns="http://schemas.openxmlformats.org/spreadsheetml/2006/main" id="39" name="ExpJan313334353637383940" displayName="ExpJan313334353637383940" ref="B4:H33" totalsRowCount="1" headerRowDxfId="119" dataDxfId="118" totalsRowDxfId="117">
  <autoFilter ref="B4:H32"/>
  <tableColumns count="7">
    <tableColumn id="1" name="Date" totalsRowLabel="Total" dataDxfId="116" totalsRowDxfId="115"/>
    <tableColumn id="2" name="Crédit" totalsRowFunction="custom" dataDxfId="114" totalsRowDxfId="113" dataCellStyle="Monétaire">
      <totalsRowFormula>SUM([Crédit])</totalsRowFormula>
    </tableColumn>
    <tableColumn id="3" name="Débit" totalsRowFunction="custom" dataDxfId="112" totalsRowDxfId="111" dataCellStyle="Monétaire">
      <totalsRowFormula>SUM([Débit])</totalsRowFormula>
    </tableColumn>
    <tableColumn id="9" name="Solde" totalsRowFunction="custom" dataDxfId="110" totalsRowDxfId="109" dataCellStyle="Monétaire">
      <totalsRowFormula>(E5)+ExpJan313334353637383940[[#Totals],[Crédit]]-ExpJan313334353637383940[[#Totals],[Débit]]</totalsRowFormula>
    </tableColumn>
    <tableColumn id="7" name=" P" dataDxfId="108" totalsRowDxfId="107" dataCellStyle="Monétaire"/>
    <tableColumn id="6" name="MP" dataDxfId="106" totalsRowDxfId="105"/>
    <tableColumn id="5" name="Description" dataDxfId="104" totalsRowDxfId="103"/>
  </tableColumns>
  <tableStyleInfo name="Summary Table" showFirstColumn="0" showLastColumn="0" showRowStripes="0" showColumnStripes="1"/>
  <extLst>
    <ext xmlns:x14="http://schemas.microsoft.com/office/spreadsheetml/2009/9/main" uri="{504A1905-F514-4f6f-8877-14C23A59335A}">
      <x14:table altText="Tableau des dépenses en janvier" altTextSummary="Liste des détails des dépenses mensuelles, notamment la date, le numéro du bon de commande, le montant, la catégorie et la description. "/>
    </ext>
  </extLst>
</table>
</file>

<file path=xl/tables/table12.xml><?xml version="1.0" encoding="utf-8"?>
<table xmlns="http://schemas.openxmlformats.org/spreadsheetml/2006/main" id="38" name="ExpJan3133343536373839" displayName="ExpJan3133343536373839" ref="B4:H33" totalsRowCount="1" headerRowDxfId="95" dataDxfId="94" totalsRowDxfId="93">
  <autoFilter ref="B4:H32"/>
  <tableColumns count="7">
    <tableColumn id="1" name="Date" totalsRowLabel="Total" dataDxfId="92" totalsRowDxfId="91"/>
    <tableColumn id="2" name="Crédit" totalsRowFunction="custom" dataDxfId="90" totalsRowDxfId="89" dataCellStyle="Monétaire">
      <totalsRowFormula>SUM([Crédit])</totalsRowFormula>
    </tableColumn>
    <tableColumn id="3" name="Débit" totalsRowFunction="custom" dataDxfId="88" totalsRowDxfId="87" dataCellStyle="Monétaire">
      <totalsRowFormula>SUM([Débit])</totalsRowFormula>
    </tableColumn>
    <tableColumn id="9" name="Solde" totalsRowFunction="custom" dataDxfId="86" totalsRowDxfId="85" dataCellStyle="Monétaire">
      <totalsRowFormula>(E5)+ExpJan3133343536373839[[#Totals],[Crédit]]-ExpJan3133343536373839[[#Totals],[Débit]]</totalsRowFormula>
    </tableColumn>
    <tableColumn id="7" name=" P" dataDxfId="84" totalsRowDxfId="83" dataCellStyle="Monétaire"/>
    <tableColumn id="6" name="MP" dataDxfId="82" totalsRowDxfId="81"/>
    <tableColumn id="5" name="Description" dataDxfId="80" totalsRowDxfId="79"/>
  </tableColumns>
  <tableStyleInfo name="Summary Table" showFirstColumn="0" showLastColumn="0" showRowStripes="0" showColumnStripes="1"/>
  <extLst>
    <ext xmlns:x14="http://schemas.microsoft.com/office/spreadsheetml/2009/9/main" uri="{504A1905-F514-4f6f-8877-14C23A59335A}">
      <x14:table altText="Tableau des dépenses en janvier" altTextSummary="Liste des détails des dépenses mensuelles, notamment la date, le numéro du bon de commande, le montant, la catégorie et la description. "/>
    </ext>
  </extLst>
</table>
</file>

<file path=xl/tables/table13.xml><?xml version="1.0" encoding="utf-8"?>
<table xmlns="http://schemas.openxmlformats.org/spreadsheetml/2006/main" id="37" name="ExpJan31333435363738" displayName="ExpJan31333435363738" ref="B4:H33" totalsRowCount="1" headerRowDxfId="71" dataDxfId="70" totalsRowDxfId="69">
  <autoFilter ref="B4:H32"/>
  <tableColumns count="7">
    <tableColumn id="1" name="Date" totalsRowLabel="Total" dataDxfId="68" totalsRowDxfId="67"/>
    <tableColumn id="2" name="Crédit" totalsRowFunction="custom" dataDxfId="66" totalsRowDxfId="65" dataCellStyle="Monétaire">
      <totalsRowFormula>SUM([Crédit])</totalsRowFormula>
    </tableColumn>
    <tableColumn id="3" name="Débit" totalsRowFunction="custom" dataDxfId="64" totalsRowDxfId="63" dataCellStyle="Monétaire">
      <totalsRowFormula>SUM([Débit])</totalsRowFormula>
    </tableColumn>
    <tableColumn id="9" name="Solde" totalsRowFunction="custom" dataDxfId="62" totalsRowDxfId="61" dataCellStyle="Monétaire">
      <totalsRowFormula>(E5)+ExpJan31333435363738[[#Totals],[Crédit]]-ExpJan31333435363738[[#Totals],[Débit]]</totalsRowFormula>
    </tableColumn>
    <tableColumn id="7" name=" P" dataDxfId="60" totalsRowDxfId="59" dataCellStyle="Monétaire"/>
    <tableColumn id="6" name="MP" dataDxfId="58" totalsRowDxfId="57"/>
    <tableColumn id="5" name="Description" dataDxfId="56" totalsRowDxfId="55"/>
  </tableColumns>
  <tableStyleInfo name="Summary Table" showFirstColumn="0" showLastColumn="0" showRowStripes="0" showColumnStripes="1"/>
  <extLst>
    <ext xmlns:x14="http://schemas.microsoft.com/office/spreadsheetml/2009/9/main" uri="{504A1905-F514-4f6f-8877-14C23A59335A}">
      <x14:table altText="Tableau des dépenses en janvier" altTextSummary="Liste des détails des dépenses mensuelles, notamment la date, le numéro du bon de commande, le montant, la catégorie et la description. "/>
    </ext>
  </extLst>
</table>
</file>

<file path=xl/tables/table14.xml><?xml version="1.0" encoding="utf-8"?>
<table xmlns="http://schemas.openxmlformats.org/spreadsheetml/2006/main" id="36" name="ExpJan313334353637" displayName="ExpJan313334353637" ref="B4:H33" totalsRowCount="1" headerRowDxfId="47" dataDxfId="46" totalsRowDxfId="45">
  <autoFilter ref="B4:H32"/>
  <tableColumns count="7">
    <tableColumn id="1" name="Date" totalsRowLabel="Total" dataDxfId="44" totalsRowDxfId="43"/>
    <tableColumn id="2" name="Crédit" totalsRowFunction="custom" dataDxfId="42" totalsRowDxfId="41" dataCellStyle="Monétaire">
      <totalsRowFormula>SUM([Crédit])</totalsRowFormula>
    </tableColumn>
    <tableColumn id="3" name="Débit" totalsRowFunction="custom" dataDxfId="40" totalsRowDxfId="39" dataCellStyle="Monétaire">
      <totalsRowFormula>SUM([Débit])</totalsRowFormula>
    </tableColumn>
    <tableColumn id="9" name="Solde" totalsRowFunction="custom" dataDxfId="38" totalsRowDxfId="37" dataCellStyle="Monétaire">
      <totalsRowFormula>(E5)+ExpJan313334353637[[#Totals],[Crédit]]-ExpJan313334353637[[#Totals],[Débit]]</totalsRowFormula>
    </tableColumn>
    <tableColumn id="7" name=" P" dataDxfId="36" totalsRowDxfId="35" dataCellStyle="Monétaire"/>
    <tableColumn id="6" name="MP" dataDxfId="34" totalsRowDxfId="33"/>
    <tableColumn id="5" name="Description" dataDxfId="32" totalsRowDxfId="31"/>
  </tableColumns>
  <tableStyleInfo name="Summary Table" showFirstColumn="0" showLastColumn="0" showRowStripes="0" showColumnStripes="1"/>
  <extLst>
    <ext xmlns:x14="http://schemas.microsoft.com/office/spreadsheetml/2009/9/main" uri="{504A1905-F514-4f6f-8877-14C23A59335A}">
      <x14:table altText="Tableau des dépenses en janvier" altTextSummary="Liste des détails des dépenses mensuelles, notamment la date, le numéro du bon de commande, le montant, la catégorie et la description. "/>
    </ext>
  </extLst>
</table>
</file>

<file path=xl/tables/table15.xml><?xml version="1.0" encoding="utf-8"?>
<table xmlns="http://schemas.openxmlformats.org/spreadsheetml/2006/main" id="35" name="ExpJan3133343536" displayName="ExpJan3133343536" ref="B4:H33" totalsRowCount="1" headerRowDxfId="23" dataDxfId="22" totalsRowDxfId="21">
  <autoFilter ref="B4:H32"/>
  <tableColumns count="7">
    <tableColumn id="1" name="Date" totalsRowLabel="Total" dataDxfId="20" totalsRowDxfId="19"/>
    <tableColumn id="2" name="Crédit" totalsRowFunction="custom" dataDxfId="18" totalsRowDxfId="17" dataCellStyle="Monétaire">
      <totalsRowFormula>SUM([Crédit])</totalsRowFormula>
    </tableColumn>
    <tableColumn id="3" name="Débit" totalsRowFunction="custom" dataDxfId="16" totalsRowDxfId="15" dataCellStyle="Monétaire">
      <totalsRowFormula>SUM([Débit])</totalsRowFormula>
    </tableColumn>
    <tableColumn id="9" name="Solde" totalsRowFunction="custom" dataDxfId="14" totalsRowDxfId="13" dataCellStyle="Monétaire">
      <totalsRowFormula>(E5)+ExpJan3133343536[[#Totals],[Crédit]]-ExpJan3133343536[[#Totals],[Débit]]</totalsRowFormula>
    </tableColumn>
    <tableColumn id="7" name=" P" dataDxfId="12" totalsRowDxfId="11" dataCellStyle="Monétaire"/>
    <tableColumn id="6" name="MP" dataDxfId="10" totalsRowDxfId="9"/>
    <tableColumn id="5" name="Description" dataDxfId="8" totalsRowDxfId="7"/>
  </tableColumns>
  <tableStyleInfo name="Summary Table" showFirstColumn="0" showLastColumn="0" showRowStripes="0" showColumnStripes="1"/>
  <extLst>
    <ext xmlns:x14="http://schemas.microsoft.com/office/spreadsheetml/2009/9/main" uri="{504A1905-F514-4f6f-8877-14C23A59335A}">
      <x14:table altText="Tableau des dépenses en janvier" altTextSummary="Liste des détails des dépenses mensuelles, notamment la date, le numéro du bon de commande, le montant, la catégorie et la description. "/>
    </ext>
  </extLst>
</table>
</file>

<file path=xl/theme/theme1.xml><?xml version="1.0" encoding="utf-8"?>
<a:theme xmlns:a="http://schemas.openxmlformats.org/drawingml/2006/main" name="Office Theme">
  <a:themeElements>
    <a:clrScheme name="Expense Trends Budget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97B9C7"/>
      </a:accent1>
      <a:accent2>
        <a:srgbClr val="FFCC4F"/>
      </a:accent2>
      <a:accent3>
        <a:srgbClr val="9AB294"/>
      </a:accent3>
      <a:accent4>
        <a:srgbClr val="F15926"/>
      </a:accent4>
      <a:accent5>
        <a:srgbClr val="906083"/>
      </a:accent5>
      <a:accent6>
        <a:srgbClr val="E89C2B"/>
      </a:accent6>
      <a:hlink>
        <a:srgbClr val="FFFFFF"/>
      </a:hlink>
      <a:folHlink>
        <a:srgbClr val="FFFFFF"/>
      </a:folHlink>
    </a:clrScheme>
    <a:fontScheme name="Expense Trends Budget">
      <a:majorFont>
        <a:latin typeface="Century Gothic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5" Type="http://schemas.openxmlformats.org/officeDocument/2006/relationships/table" Target="../tables/table3.xml"/><Relationship Id="rId4" Type="http://schemas.openxmlformats.org/officeDocument/2006/relationships/table" Target="../tables/table2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table" Target="../tables/table4.x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table" Target="../tables/table5.x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table" Target="../tables/table6.xml"/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table" Target="../tables/table7.xml"/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table" Target="../tables/table8.xml"/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table" Target="../tables/table9.xml"/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0.xml"/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1.xml"/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2.xml"/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3.xml"/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4.xml"/><Relationship Id="rId2" Type="http://schemas.openxmlformats.org/officeDocument/2006/relationships/drawing" Target="../drawings/drawing13.xml"/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5.xml"/><Relationship Id="rId2" Type="http://schemas.openxmlformats.org/officeDocument/2006/relationships/drawing" Target="../drawings/drawing14.xml"/><Relationship Id="rId1" Type="http://schemas.openxmlformats.org/officeDocument/2006/relationships/printerSettings" Target="../printerSettings/printerSettings14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theme="3"/>
    <pageSetUpPr autoPageBreaks="0" fitToPage="1"/>
  </sheetPr>
  <dimension ref="B2:N11"/>
  <sheetViews>
    <sheetView showGridLines="0" zoomScale="90" zoomScaleNormal="90" workbookViewId="0">
      <selection activeCell="B2" sqref="B2:G2"/>
    </sheetView>
  </sheetViews>
  <sheetFormatPr baseColWidth="10" defaultColWidth="9.109375" defaultRowHeight="13.2"/>
  <cols>
    <col min="1" max="1" width="3.109375" style="2" customWidth="1"/>
    <col min="2" max="2" width="4" style="2" customWidth="1"/>
    <col min="3" max="3" width="3.6640625" style="2" customWidth="1"/>
    <col min="4" max="10" width="7.6640625" style="2" customWidth="1"/>
    <col min="11" max="11" width="16.5546875" style="2" customWidth="1"/>
    <col min="12" max="12" width="7.6640625" style="2" customWidth="1"/>
    <col min="13" max="13" width="21.88671875" style="2" customWidth="1"/>
    <col min="14" max="14" width="5.6640625" style="2" customWidth="1"/>
    <col min="15" max="16384" width="9.109375" style="2"/>
  </cols>
  <sheetData>
    <row r="2" spans="2:14" ht="32.4">
      <c r="B2" s="1" t="s">
        <v>11</v>
      </c>
    </row>
    <row r="3" spans="2:14" ht="23.25" customHeight="1"/>
    <row r="4" spans="2:14" ht="27" customHeight="1">
      <c r="B4" s="75" t="s">
        <v>7</v>
      </c>
      <c r="C4" s="75"/>
      <c r="D4" s="75"/>
      <c r="E4" s="75"/>
      <c r="F4" s="75"/>
      <c r="G4" s="75"/>
      <c r="H4" s="75"/>
      <c r="I4" s="75"/>
      <c r="J4" s="75"/>
      <c r="K4" s="75"/>
      <c r="L4" s="75"/>
      <c r="M4" s="75"/>
      <c r="N4" s="2" t="s">
        <v>17</v>
      </c>
    </row>
    <row r="5" spans="2:14" ht="57.75" customHeight="1">
      <c r="C5" s="76" t="s">
        <v>14</v>
      </c>
      <c r="D5" s="76"/>
      <c r="E5" s="76"/>
      <c r="F5" s="76"/>
      <c r="G5" s="76"/>
      <c r="H5" s="76"/>
      <c r="I5" s="76"/>
      <c r="J5" s="76"/>
      <c r="K5" s="76"/>
      <c r="L5" s="76"/>
      <c r="M5" s="76"/>
    </row>
    <row r="6" spans="2:14" ht="27" customHeight="1">
      <c r="B6" s="75" t="s">
        <v>12</v>
      </c>
      <c r="C6" s="75"/>
      <c r="D6" s="75"/>
      <c r="E6" s="75"/>
      <c r="F6" s="75"/>
      <c r="G6" s="75"/>
      <c r="H6" s="75"/>
      <c r="I6" s="75"/>
      <c r="J6" s="75"/>
      <c r="K6" s="75"/>
      <c r="L6" s="75"/>
      <c r="M6" s="75"/>
      <c r="N6" s="2" t="s">
        <v>17</v>
      </c>
    </row>
    <row r="7" spans="2:14" ht="41.25" customHeight="1">
      <c r="C7" s="77" t="s">
        <v>8</v>
      </c>
      <c r="D7" s="77"/>
      <c r="E7" s="77"/>
      <c r="F7" s="77"/>
      <c r="G7" s="77"/>
      <c r="H7" s="77"/>
      <c r="I7" s="77"/>
      <c r="J7" s="77"/>
      <c r="K7" s="77"/>
      <c r="L7" s="77"/>
      <c r="M7" s="77"/>
    </row>
    <row r="8" spans="2:14" ht="37.5" customHeight="1">
      <c r="C8" s="3" t="s">
        <v>9</v>
      </c>
      <c r="D8" s="74" t="s">
        <v>16</v>
      </c>
      <c r="E8" s="74"/>
      <c r="F8" s="74"/>
      <c r="G8" s="74"/>
      <c r="H8" s="74"/>
      <c r="I8" s="74"/>
      <c r="J8" s="74"/>
      <c r="K8" s="74"/>
      <c r="L8" s="74"/>
      <c r="M8" s="74"/>
    </row>
    <row r="9" spans="2:14" ht="35.25" customHeight="1">
      <c r="C9" s="3" t="s">
        <v>9</v>
      </c>
      <c r="D9" s="74" t="s">
        <v>15</v>
      </c>
      <c r="E9" s="74"/>
      <c r="F9" s="74"/>
      <c r="G9" s="74"/>
      <c r="H9" s="74"/>
      <c r="I9" s="74"/>
      <c r="J9" s="74"/>
      <c r="K9" s="74"/>
      <c r="L9" s="74"/>
      <c r="M9" s="74"/>
    </row>
    <row r="10" spans="2:14" ht="34.5" customHeight="1">
      <c r="C10" s="3" t="s">
        <v>9</v>
      </c>
      <c r="D10" s="74" t="s">
        <v>13</v>
      </c>
      <c r="E10" s="74"/>
      <c r="F10" s="74"/>
      <c r="G10" s="74"/>
      <c r="H10" s="74"/>
      <c r="I10" s="74"/>
      <c r="J10" s="74"/>
      <c r="K10" s="74"/>
      <c r="L10" s="74"/>
      <c r="M10" s="74"/>
    </row>
    <row r="11" spans="2:14" ht="56.25" customHeight="1">
      <c r="C11" s="3" t="s">
        <v>9</v>
      </c>
      <c r="D11" s="74" t="s">
        <v>10</v>
      </c>
      <c r="E11" s="74"/>
      <c r="F11" s="74"/>
      <c r="G11" s="74"/>
      <c r="H11" s="74"/>
      <c r="I11" s="74"/>
      <c r="J11" s="74"/>
      <c r="K11" s="74"/>
      <c r="L11" s="74"/>
      <c r="M11" s="74"/>
    </row>
  </sheetData>
  <mergeCells count="8">
    <mergeCell ref="D10:M10"/>
    <mergeCell ref="D11:M11"/>
    <mergeCell ref="B4:M4"/>
    <mergeCell ref="C5:M5"/>
    <mergeCell ref="C7:M7"/>
    <mergeCell ref="D8:M8"/>
    <mergeCell ref="D9:M9"/>
    <mergeCell ref="B6:M6"/>
  </mergeCells>
  <printOptions horizontalCentered="1"/>
  <pageMargins left="0.7" right="0.7" top="0.75" bottom="0.75" header="0.3" footer="0.3"/>
  <pageSetup scale="98" fitToHeight="0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>
    <tabColor theme="4" tint="-0.499984740745262"/>
    <pageSetUpPr autoPageBreaks="0" fitToPage="1"/>
  </sheetPr>
  <dimension ref="B2:P35"/>
  <sheetViews>
    <sheetView showGridLines="0" zoomScaleNormal="100" workbookViewId="0">
      <selection activeCell="D20" sqref="D20"/>
    </sheetView>
  </sheetViews>
  <sheetFormatPr baseColWidth="10" defaultColWidth="9.109375" defaultRowHeight="16.5" customHeight="1"/>
  <cols>
    <col min="1" max="1" width="3.109375" customWidth="1"/>
    <col min="2" max="2" width="16" customWidth="1"/>
    <col min="3" max="14" width="10.33203125" customWidth="1"/>
    <col min="15" max="15" width="11.33203125" customWidth="1"/>
    <col min="16" max="16" width="13.33203125" customWidth="1"/>
    <col min="17" max="17" width="10.44140625" customWidth="1"/>
    <col min="18" max="18" width="10.109375" customWidth="1"/>
    <col min="19" max="19" width="8" customWidth="1"/>
  </cols>
  <sheetData>
    <row r="2" spans="2:14" ht="30" customHeight="1">
      <c r="B2" s="1" t="s">
        <v>25</v>
      </c>
      <c r="L2" s="63"/>
    </row>
    <row r="3" spans="2:14" ht="16.5" customHeight="1">
      <c r="M3" s="63"/>
      <c r="N3" s="63"/>
    </row>
    <row r="4" spans="2:14" ht="16.5" customHeight="1">
      <c r="C4" s="63"/>
      <c r="D4" s="63"/>
      <c r="E4" s="63"/>
      <c r="F4" s="63"/>
      <c r="G4" s="63"/>
      <c r="H4" s="63"/>
      <c r="I4" s="63"/>
      <c r="J4" s="63"/>
      <c r="K4" s="63"/>
      <c r="L4" s="63"/>
      <c r="M4" s="63"/>
      <c r="N4" s="63"/>
    </row>
    <row r="19" spans="2:16" ht="16.5" customHeight="1">
      <c r="B19" s="8" t="s">
        <v>24</v>
      </c>
      <c r="C19" s="50" t="s">
        <v>43</v>
      </c>
      <c r="D19" s="5" t="s">
        <v>44</v>
      </c>
      <c r="E19" s="50" t="s">
        <v>45</v>
      </c>
      <c r="F19" s="5" t="s">
        <v>46</v>
      </c>
      <c r="G19" s="50" t="s">
        <v>3</v>
      </c>
      <c r="H19" s="5" t="s">
        <v>4</v>
      </c>
      <c r="I19" s="50" t="s">
        <v>47</v>
      </c>
      <c r="J19" s="5" t="s">
        <v>5</v>
      </c>
      <c r="K19" s="50" t="s">
        <v>48</v>
      </c>
      <c r="L19" s="5" t="s">
        <v>49</v>
      </c>
      <c r="M19" s="50" t="s">
        <v>50</v>
      </c>
      <c r="N19" s="5" t="s">
        <v>51</v>
      </c>
      <c r="O19" s="50" t="s">
        <v>2</v>
      </c>
      <c r="P19" s="5" t="s">
        <v>6</v>
      </c>
    </row>
    <row r="20" spans="2:16" ht="16.5" customHeight="1">
      <c r="B20" s="9" t="s">
        <v>18</v>
      </c>
      <c r="C20" s="61">
        <f>ExpJan[[#Totals],[Crédit]]</f>
        <v>3524.7</v>
      </c>
      <c r="D20" s="62"/>
      <c r="E20" s="35"/>
      <c r="F20" s="36"/>
      <c r="G20" s="35"/>
      <c r="H20" s="36"/>
      <c r="I20" s="35"/>
      <c r="J20" s="36"/>
      <c r="K20" s="35"/>
      <c r="L20" s="36"/>
      <c r="M20" s="37"/>
      <c r="N20" s="36"/>
      <c r="O20" s="35">
        <f>SUM(RésuméDépenses[[#This Row],[Janvier]:[Décembre]])</f>
        <v>3524.7</v>
      </c>
      <c r="P20" s="10"/>
    </row>
    <row r="21" spans="2:16" ht="16.5" customHeight="1">
      <c r="B21" s="6" t="s">
        <v>19</v>
      </c>
      <c r="C21" s="38">
        <f>ExpJan[[#Totals],[Débit]]</f>
        <v>52</v>
      </c>
      <c r="D21" s="39"/>
      <c r="E21" s="38"/>
      <c r="F21" s="39"/>
      <c r="G21" s="38"/>
      <c r="H21" s="39"/>
      <c r="I21" s="38"/>
      <c r="J21" s="39"/>
      <c r="K21" s="38"/>
      <c r="L21" s="39"/>
      <c r="M21" s="40"/>
      <c r="N21" s="39"/>
      <c r="O21" s="38">
        <f>SUM(RésuméDépenses[[#This Row],[Janvier]:[Décembre]])</f>
        <v>52</v>
      </c>
      <c r="P21" s="7"/>
    </row>
    <row r="22" spans="2:16" ht="16.5" customHeight="1">
      <c r="B22" s="6" t="s">
        <v>2</v>
      </c>
      <c r="C22" s="38"/>
      <c r="D22" s="39"/>
      <c r="E22" s="38"/>
      <c r="F22" s="39"/>
      <c r="G22" s="38"/>
      <c r="H22" s="39"/>
      <c r="I22" s="38"/>
      <c r="J22" s="39"/>
      <c r="K22" s="38"/>
      <c r="L22" s="39"/>
      <c r="M22" s="40"/>
      <c r="N22" s="39"/>
      <c r="O22" s="38"/>
      <c r="P22" s="7"/>
    </row>
    <row r="23" spans="2:16" ht="16.5" customHeight="1">
      <c r="B23" s="4"/>
      <c r="C23" s="41"/>
      <c r="D23" s="41"/>
      <c r="E23" s="41"/>
      <c r="F23" s="41"/>
      <c r="G23" s="41"/>
      <c r="H23" s="41"/>
      <c r="I23" s="41"/>
      <c r="J23" s="41"/>
      <c r="K23" s="41"/>
      <c r="L23" s="41"/>
      <c r="M23" s="41"/>
      <c r="N23" s="41"/>
      <c r="O23" s="41"/>
      <c r="P23" s="49"/>
    </row>
    <row r="24" spans="2:16" ht="30" customHeight="1">
      <c r="B24" s="1" t="s">
        <v>37</v>
      </c>
      <c r="C24" s="41"/>
      <c r="D24" s="41"/>
      <c r="E24" s="41"/>
      <c r="F24" s="41"/>
      <c r="G24" s="41"/>
      <c r="H24" s="41"/>
      <c r="I24" s="41"/>
      <c r="J24" s="41"/>
      <c r="K24" s="41"/>
      <c r="L24" s="41"/>
      <c r="M24" s="41"/>
      <c r="N24" s="41"/>
      <c r="O24" s="41"/>
      <c r="P24" s="49"/>
    </row>
    <row r="25" spans="2:16" ht="16.5" customHeight="1">
      <c r="B25" s="1"/>
      <c r="C25" s="41"/>
      <c r="D25" s="41"/>
      <c r="E25" s="41"/>
      <c r="F25" s="41"/>
      <c r="G25" s="41"/>
      <c r="H25" s="41"/>
      <c r="I25" s="41"/>
      <c r="J25" s="41"/>
      <c r="K25" s="41"/>
      <c r="L25" s="41"/>
      <c r="M25" s="41"/>
      <c r="N25" s="41"/>
      <c r="O25" s="41"/>
      <c r="P25" s="49"/>
    </row>
    <row r="26" spans="2:16" ht="16.5" customHeight="1">
      <c r="B26" s="8" t="s">
        <v>24</v>
      </c>
      <c r="C26" s="50" t="s">
        <v>43</v>
      </c>
      <c r="D26" s="5" t="s">
        <v>44</v>
      </c>
      <c r="E26" s="50" t="s">
        <v>45</v>
      </c>
      <c r="F26" s="5" t="s">
        <v>46</v>
      </c>
      <c r="G26" s="50" t="s">
        <v>3</v>
      </c>
      <c r="H26" s="5" t="s">
        <v>4</v>
      </c>
      <c r="I26" s="50" t="s">
        <v>47</v>
      </c>
      <c r="J26" s="5" t="s">
        <v>5</v>
      </c>
      <c r="K26" s="50" t="s">
        <v>48</v>
      </c>
      <c r="L26" s="5" t="s">
        <v>49</v>
      </c>
      <c r="M26" s="50" t="s">
        <v>50</v>
      </c>
      <c r="N26" s="5" t="s">
        <v>51</v>
      </c>
      <c r="O26" s="50" t="s">
        <v>2</v>
      </c>
      <c r="P26" s="5" t="s">
        <v>6</v>
      </c>
    </row>
    <row r="27" spans="2:16" ht="16.5" customHeight="1">
      <c r="B27" s="9" t="s">
        <v>35</v>
      </c>
      <c r="C27" s="35"/>
      <c r="D27" s="36"/>
      <c r="E27" s="35"/>
      <c r="F27" s="36"/>
      <c r="G27" s="35"/>
      <c r="H27" s="36"/>
      <c r="I27" s="35"/>
      <c r="J27" s="36"/>
      <c r="K27" s="35"/>
      <c r="L27" s="36"/>
      <c r="M27" s="37"/>
      <c r="N27" s="36"/>
      <c r="O27" s="35"/>
      <c r="P27" s="10"/>
    </row>
    <row r="28" spans="2:16" ht="16.5" customHeight="1">
      <c r="B28" s="6" t="s">
        <v>36</v>
      </c>
      <c r="C28" s="38"/>
      <c r="D28" s="39"/>
      <c r="E28" s="38"/>
      <c r="F28" s="39"/>
      <c r="G28" s="38"/>
      <c r="H28" s="39"/>
      <c r="I28" s="38"/>
      <c r="J28" s="39"/>
      <c r="K28" s="38"/>
      <c r="L28" s="39"/>
      <c r="M28" s="40"/>
      <c r="N28" s="39"/>
      <c r="O28" s="38"/>
      <c r="P28" s="7"/>
    </row>
    <row r="29" spans="2:16" ht="16.5" customHeight="1">
      <c r="B29" s="4"/>
      <c r="C29" s="41"/>
      <c r="D29" s="41"/>
      <c r="E29" s="41"/>
      <c r="F29" s="41"/>
      <c r="G29" s="41"/>
      <c r="H29" s="41"/>
      <c r="I29" s="41"/>
      <c r="J29" s="41"/>
      <c r="K29" s="41"/>
      <c r="L29" s="41"/>
      <c r="M29" s="41"/>
      <c r="N29" s="41"/>
      <c r="O29" s="41"/>
      <c r="P29" s="49"/>
    </row>
    <row r="30" spans="2:16" ht="30" customHeight="1">
      <c r="B30" s="1" t="s">
        <v>38</v>
      </c>
      <c r="C30" s="41"/>
      <c r="D30" s="41"/>
      <c r="E30" s="41"/>
      <c r="F30" s="41"/>
      <c r="G30" s="41"/>
      <c r="H30" s="41"/>
      <c r="I30" s="41"/>
      <c r="J30" s="41"/>
      <c r="K30" s="41"/>
      <c r="L30" s="41"/>
      <c r="M30" s="41"/>
      <c r="N30" s="41"/>
      <c r="O30" s="41"/>
      <c r="P30" s="49"/>
    </row>
    <row r="32" spans="2:16" ht="16.5" customHeight="1">
      <c r="B32" s="8" t="s">
        <v>24</v>
      </c>
      <c r="C32" s="50" t="s">
        <v>43</v>
      </c>
      <c r="D32" s="5" t="s">
        <v>44</v>
      </c>
      <c r="E32" s="50" t="s">
        <v>45</v>
      </c>
      <c r="F32" s="5" t="s">
        <v>46</v>
      </c>
      <c r="G32" s="50" t="s">
        <v>3</v>
      </c>
      <c r="H32" s="5" t="s">
        <v>4</v>
      </c>
      <c r="I32" s="50" t="s">
        <v>47</v>
      </c>
      <c r="J32" s="5" t="s">
        <v>5</v>
      </c>
      <c r="K32" s="50" t="s">
        <v>48</v>
      </c>
      <c r="L32" s="5" t="s">
        <v>49</v>
      </c>
      <c r="M32" s="50" t="s">
        <v>50</v>
      </c>
      <c r="N32" s="5" t="s">
        <v>51</v>
      </c>
      <c r="O32" s="50" t="s">
        <v>2</v>
      </c>
      <c r="P32" s="5" t="s">
        <v>6</v>
      </c>
    </row>
    <row r="33" spans="2:16" ht="16.5" customHeight="1">
      <c r="B33" s="9" t="s">
        <v>27</v>
      </c>
      <c r="C33" s="35">
        <f>jan!O5</f>
        <v>0</v>
      </c>
      <c r="D33" s="36"/>
      <c r="E33" s="35"/>
      <c r="F33" s="36"/>
      <c r="G33" s="35"/>
      <c r="H33" s="36"/>
      <c r="I33" s="35"/>
      <c r="J33" s="36"/>
      <c r="K33" s="35"/>
      <c r="L33" s="36"/>
      <c r="M33" s="37"/>
      <c r="N33" s="36"/>
      <c r="O33" s="35"/>
      <c r="P33" s="10"/>
    </row>
    <row r="34" spans="2:16" ht="16.5" customHeight="1">
      <c r="B34" s="6" t="s">
        <v>28</v>
      </c>
      <c r="C34" s="38">
        <f>jan!O15</f>
        <v>0</v>
      </c>
      <c r="D34" s="39"/>
      <c r="E34" s="38"/>
      <c r="F34" s="39"/>
      <c r="G34" s="38"/>
      <c r="H34" s="39"/>
      <c r="I34" s="38"/>
      <c r="J34" s="39"/>
      <c r="K34" s="38"/>
      <c r="L34" s="39"/>
      <c r="M34" s="40"/>
      <c r="N34" s="39"/>
      <c r="O34" s="38"/>
      <c r="P34" s="7"/>
    </row>
    <row r="35" spans="2:16" ht="16.5" customHeight="1">
      <c r="B35" s="6" t="s">
        <v>29</v>
      </c>
      <c r="C35" s="38">
        <f>jan!O29</f>
        <v>0</v>
      </c>
      <c r="D35" s="39"/>
      <c r="E35" s="38"/>
      <c r="F35" s="39"/>
      <c r="G35" s="38"/>
      <c r="H35" s="39"/>
      <c r="I35" s="38"/>
      <c r="J35" s="39"/>
      <c r="K35" s="38"/>
      <c r="L35" s="39"/>
      <c r="M35" s="40"/>
      <c r="N35" s="39"/>
      <c r="O35" s="38"/>
      <c r="P35" s="7"/>
    </row>
  </sheetData>
  <printOptions horizontalCentered="1"/>
  <pageMargins left="0.25" right="0.25" top="0.75" bottom="0.75" header="0.3" footer="0.3"/>
  <pageSetup scale="91" orientation="landscape" r:id="rId1"/>
  <drawing r:id="rId2"/>
  <tableParts count="3">
    <tablePart r:id="rId3"/>
    <tablePart r:id="rId4"/>
    <tablePart r:id="rId5"/>
  </tableParts>
  <extLst>
    <ext xmlns:x14="http://schemas.microsoft.com/office/spreadsheetml/2009/9/main" uri="{05C60535-1F16-4fd2-B633-F4F36F0B64E0}">
      <x14:sparklineGroups xmlns:xm="http://schemas.microsoft.com/office/excel/2006/main">
        <x14:sparklineGroup displayEmptyCellsAs="gap" markers="1" last="1">
          <x14:colorSeries theme="0" tint="-0.499984740745262"/>
          <x14:colorNegative theme="6"/>
          <x14:colorAxis rgb="FF000000"/>
          <x14:colorMarkers theme="7"/>
          <x14:colorFirst theme="5" tint="-0.249977111117893"/>
          <x14:colorLast theme="7"/>
          <x14:colorHigh theme="5" tint="-0.249977111117893"/>
          <x14:colorLow theme="5" tint="-0.249977111117893"/>
          <x14:sparklines>
            <x14:sparkline>
              <xm:f>résumé!C27:N27</xm:f>
              <xm:sqref>P27</xm:sqref>
            </x14:sparkline>
            <x14:sparkline>
              <xm:f>résumé!C28:N28</xm:f>
              <xm:sqref>P28</xm:sqref>
            </x14:sparkline>
          </x14:sparklines>
        </x14:sparklineGroup>
        <x14:sparklineGroup displayEmptyCellsAs="gap" markers="1" last="1">
          <x14:colorSeries theme="0" tint="-0.499984740745262"/>
          <x14:colorNegative theme="6"/>
          <x14:colorAxis rgb="FF000000"/>
          <x14:colorMarkers theme="7"/>
          <x14:colorFirst theme="5" tint="-0.249977111117893"/>
          <x14:colorLast theme="7"/>
          <x14:colorHigh theme="5" tint="-0.249977111117893"/>
          <x14:colorLow theme="5" tint="-0.249977111117893"/>
          <x14:sparklines>
            <x14:sparkline>
              <xm:f>résumé!C33:N33</xm:f>
              <xm:sqref>P33</xm:sqref>
            </x14:sparkline>
            <x14:sparkline>
              <xm:f>résumé!C34:N34</xm:f>
              <xm:sqref>P34</xm:sqref>
            </x14:sparkline>
            <x14:sparkline>
              <xm:f>résumé!C35:N35</xm:f>
              <xm:sqref>P35</xm:sqref>
            </x14:sparkline>
          </x14:sparklines>
        </x14:sparklineGroup>
        <x14:sparklineGroup displayEmptyCellsAs="gap" markers="1" last="1">
          <x14:colorSeries theme="0" tint="-0.499984740745262"/>
          <x14:colorNegative theme="6"/>
          <x14:colorAxis rgb="FF000000"/>
          <x14:colorMarkers theme="7"/>
          <x14:colorFirst theme="5" tint="-0.249977111117893"/>
          <x14:colorLast theme="7"/>
          <x14:colorHigh theme="5" tint="-0.249977111117893"/>
          <x14:colorLow theme="5" tint="-0.249977111117893"/>
          <x14:sparklines>
            <x14:sparkline>
              <xm:f>résumé!C20:N20</xm:f>
              <xm:sqref>P20</xm:sqref>
            </x14:sparkline>
            <x14:sparkline>
              <xm:f>résumé!C21:N21</xm:f>
              <xm:sqref>P21</xm:sqref>
            </x14:sparkline>
            <x14:sparkline>
              <xm:f>résumé!C22:N22</xm:f>
              <xm:sqref>P22</xm:sqref>
            </x14:sparkline>
          </x14:sparklines>
        </x14:sparklineGroup>
        <x14:sparklineGroup displayEmptyCellsAs="gap" markers="1" high="1" low="1" first="1" last="1" negative="1">
          <x14:colorSeries theme="0" tint="-0.499984740745262"/>
          <x14:colorNegative theme="6"/>
          <x14:colorAxis rgb="FF000000"/>
          <x14:colorMarkers theme="7"/>
          <x14:colorFirst theme="7"/>
          <x14:colorLast theme="7"/>
          <x14:colorHigh theme="7"/>
          <x14:colorLow theme="7"/>
          <x14:sparklines>
            <x14:sparkline>
              <xm:f>résumé!C23:N23</xm:f>
              <xm:sqref>P23</xm:sqref>
            </x14:sparkline>
            <x14:sparkline>
              <xm:f>résumé!C24:N24</xm:f>
              <xm:sqref>P24</xm:sqref>
            </x14:sparkline>
            <x14:sparkline>
              <xm:f>résumé!C25:N25</xm:f>
              <xm:sqref>P25</xm:sqref>
            </x14:sparkline>
            <x14:sparkline>
              <xm:f>résumé!C29:N29</xm:f>
              <xm:sqref>P29</xm:sqref>
            </x14:sparkline>
            <x14:sparkline>
              <xm:f>résumé!C30:N30</xm:f>
              <xm:sqref>P30</xm:sqref>
            </x14:sparkline>
          </x14:sparklines>
        </x14:sparklineGroup>
      </x14:sparklineGroups>
    </ext>
  </extLst>
</worksheet>
</file>

<file path=xl/worksheets/sheet3.xml><?xml version="1.0" encoding="utf-8"?>
<worksheet xmlns="http://schemas.openxmlformats.org/spreadsheetml/2006/main" xmlns:r="http://schemas.openxmlformats.org/officeDocument/2006/relationships">
  <sheetPr codeName="Sheet3">
    <tabColor theme="4" tint="-0.249977111117893"/>
    <pageSetUpPr autoPageBreaks="0" fitToPage="1"/>
  </sheetPr>
  <dimension ref="A1:U39"/>
  <sheetViews>
    <sheetView showGridLines="0" tabSelected="1" topLeftCell="A2" workbookViewId="0">
      <selection activeCell="K2" sqref="K2:O2"/>
    </sheetView>
  </sheetViews>
  <sheetFormatPr baseColWidth="10" defaultColWidth="9.109375" defaultRowHeight="16.5" customHeight="1"/>
  <cols>
    <col min="1" max="1" width="3.6640625" customWidth="1"/>
    <col min="2" max="5" width="12.33203125" customWidth="1"/>
    <col min="6" max="6" width="4.6640625" customWidth="1"/>
    <col min="7" max="7" width="8.6640625" customWidth="1"/>
    <col min="8" max="8" width="44.88671875" customWidth="1"/>
    <col min="9" max="10" width="3.6640625" customWidth="1"/>
    <col min="11" max="13" width="12.33203125" customWidth="1"/>
    <col min="14" max="14" width="6.44140625" customWidth="1"/>
    <col min="15" max="15" width="10.6640625" customWidth="1"/>
    <col min="16" max="17" width="3.6640625" customWidth="1"/>
    <col min="18" max="18" width="6.44140625" customWidth="1"/>
    <col min="19" max="19" width="12.33203125" customWidth="1"/>
  </cols>
  <sheetData>
    <row r="1" spans="1:21" ht="16.5" customHeight="1">
      <c r="A1" s="15"/>
      <c r="B1" s="16"/>
      <c r="C1" s="15"/>
      <c r="D1" s="15"/>
      <c r="E1" s="15"/>
      <c r="F1" s="15"/>
      <c r="G1" s="15"/>
      <c r="H1" s="15"/>
      <c r="I1" s="15" t="s">
        <v>17</v>
      </c>
      <c r="J1" s="15"/>
      <c r="K1" s="15"/>
      <c r="L1" s="15"/>
      <c r="M1" s="15"/>
      <c r="N1" s="15"/>
      <c r="O1" s="15"/>
      <c r="P1" s="15"/>
    </row>
    <row r="2" spans="1:21" ht="31.5" customHeight="1">
      <c r="A2" s="15"/>
      <c r="B2" s="79" t="s">
        <v>22</v>
      </c>
      <c r="C2" s="79"/>
      <c r="D2" s="79"/>
      <c r="E2" s="79"/>
      <c r="F2" s="79"/>
      <c r="G2" s="79"/>
      <c r="H2" s="15"/>
      <c r="I2" s="30" t="s">
        <v>17</v>
      </c>
      <c r="J2" s="15"/>
      <c r="K2" s="78" t="s">
        <v>27</v>
      </c>
      <c r="L2" s="78"/>
      <c r="M2" s="78"/>
      <c r="N2" s="78"/>
      <c r="O2" s="78"/>
      <c r="P2" s="11"/>
      <c r="Q2" s="27"/>
      <c r="R2" s="78" t="s">
        <v>34</v>
      </c>
      <c r="S2" s="78"/>
      <c r="T2" s="78"/>
      <c r="U2" s="78"/>
    </row>
    <row r="3" spans="1:21" ht="16.5" customHeight="1">
      <c r="A3" s="15"/>
      <c r="B3" s="15"/>
      <c r="C3" s="15"/>
      <c r="D3" s="15"/>
      <c r="E3" s="15"/>
      <c r="F3" s="15"/>
      <c r="G3" s="15"/>
      <c r="H3" s="15"/>
      <c r="I3" s="30"/>
      <c r="J3" s="15"/>
      <c r="O3" s="15"/>
      <c r="P3" s="34"/>
      <c r="Q3" s="27"/>
      <c r="R3" s="27"/>
      <c r="S3" s="27"/>
    </row>
    <row r="4" spans="1:21" ht="16.5" customHeight="1">
      <c r="A4" s="15"/>
      <c r="B4" s="12" t="s">
        <v>0</v>
      </c>
      <c r="C4" s="13" t="s">
        <v>18</v>
      </c>
      <c r="D4" s="12" t="s">
        <v>19</v>
      </c>
      <c r="E4" s="53" t="s">
        <v>21</v>
      </c>
      <c r="F4" s="52" t="s">
        <v>40</v>
      </c>
      <c r="G4" s="13" t="s">
        <v>20</v>
      </c>
      <c r="H4" s="12" t="s">
        <v>1</v>
      </c>
      <c r="I4" s="30"/>
      <c r="J4" s="15"/>
      <c r="K4" s="31" t="s">
        <v>0</v>
      </c>
      <c r="L4" s="32" t="s">
        <v>18</v>
      </c>
      <c r="M4" s="33" t="s">
        <v>30</v>
      </c>
      <c r="O4" s="15"/>
      <c r="P4" s="30"/>
      <c r="Q4" s="15"/>
      <c r="R4" s="73" t="s">
        <v>31</v>
      </c>
      <c r="S4" s="72"/>
    </row>
    <row r="5" spans="1:21" ht="16.5" customHeight="1">
      <c r="A5" s="15"/>
      <c r="B5" s="18"/>
      <c r="C5" s="19"/>
      <c r="D5" s="42"/>
      <c r="E5" s="51">
        <v>27.3</v>
      </c>
      <c r="F5" s="19"/>
      <c r="G5" s="20"/>
      <c r="H5" s="46"/>
      <c r="I5" s="30"/>
      <c r="J5" s="15"/>
      <c r="K5" s="64"/>
      <c r="L5" s="65"/>
      <c r="M5" s="28"/>
      <c r="N5" s="73" t="s">
        <v>31</v>
      </c>
      <c r="O5" s="72">
        <f>SUM(L5:L9)</f>
        <v>0</v>
      </c>
      <c r="P5" s="30"/>
    </row>
    <row r="6" spans="1:21" ht="16.5" customHeight="1">
      <c r="A6" s="15"/>
      <c r="B6" s="18">
        <v>41276</v>
      </c>
      <c r="C6" s="19">
        <v>5</v>
      </c>
      <c r="D6" s="42"/>
      <c r="E6" s="51">
        <f>IF(ISBLANK(ExpJan[[#This Row],[Date]]),"",E5+ExpJan[[#This Row],[Crédit]]-ExpJan[[#This Row],[Débit]])</f>
        <v>32.299999999999997</v>
      </c>
      <c r="F6" s="55"/>
      <c r="G6" s="56" t="s">
        <v>32</v>
      </c>
      <c r="H6" s="46"/>
      <c r="I6" s="30"/>
      <c r="J6" s="15"/>
      <c r="K6" s="66"/>
      <c r="L6" s="67"/>
      <c r="M6" s="29"/>
      <c r="O6" s="15"/>
      <c r="P6" s="30"/>
    </row>
    <row r="7" spans="1:21" ht="16.5" customHeight="1">
      <c r="A7" s="15"/>
      <c r="B7" s="18">
        <v>41277</v>
      </c>
      <c r="C7" s="19"/>
      <c r="D7" s="42">
        <v>50</v>
      </c>
      <c r="E7" s="51">
        <f>IF(ISBLANK(ExpJan[[#This Row],[Date]]),"",E6+ExpJan[[#This Row],[Crédit]]-ExpJan[[#This Row],[Débit]])</f>
        <v>-17.700000000000003</v>
      </c>
      <c r="F7" s="55" t="s">
        <v>42</v>
      </c>
      <c r="G7" s="56" t="s">
        <v>39</v>
      </c>
      <c r="H7" s="46"/>
      <c r="I7" s="30"/>
      <c r="J7" s="15"/>
      <c r="K7" s="66"/>
      <c r="L7" s="67"/>
      <c r="M7" s="29"/>
      <c r="O7" s="15"/>
      <c r="P7" s="30"/>
      <c r="R7" s="78" t="s">
        <v>52</v>
      </c>
      <c r="S7" s="78"/>
      <c r="T7" s="78"/>
      <c r="U7" s="78"/>
    </row>
    <row r="8" spans="1:21" ht="16.5" customHeight="1">
      <c r="A8" s="15"/>
      <c r="B8" s="18">
        <v>41278</v>
      </c>
      <c r="C8" s="19">
        <v>5</v>
      </c>
      <c r="D8" s="42"/>
      <c r="E8" s="51">
        <f>IF(ISBLANK(ExpJan[[#This Row],[Date]]),"",E7+ExpJan[[#This Row],[Crédit]]-ExpJan[[#This Row],[Débit]])</f>
        <v>-12.700000000000003</v>
      </c>
      <c r="F8" s="55"/>
      <c r="G8" s="56" t="s">
        <v>32</v>
      </c>
      <c r="H8" s="46"/>
      <c r="I8" s="30"/>
      <c r="J8" s="15"/>
      <c r="K8" s="66"/>
      <c r="L8" s="67"/>
      <c r="M8" s="29"/>
      <c r="O8" s="15"/>
      <c r="P8" s="30"/>
      <c r="R8" s="78"/>
      <c r="S8" s="78"/>
      <c r="T8" s="78"/>
      <c r="U8" s="78"/>
    </row>
    <row r="9" spans="1:21" ht="16.5" customHeight="1">
      <c r="A9" s="15"/>
      <c r="B9" s="18">
        <v>41279</v>
      </c>
      <c r="C9" s="19"/>
      <c r="D9" s="42">
        <v>2</v>
      </c>
      <c r="E9" s="51">
        <f>IF(ISBLANK(ExpJan[[#This Row],[Date]]),"",E8+ExpJan[[#This Row],[Crédit]]-ExpJan[[#This Row],[Débit]])</f>
        <v>-14.700000000000003</v>
      </c>
      <c r="F9" s="55" t="s">
        <v>41</v>
      </c>
      <c r="G9" s="56" t="s">
        <v>23</v>
      </c>
      <c r="H9" s="46"/>
      <c r="I9" s="30"/>
      <c r="J9" s="15"/>
      <c r="K9" s="66"/>
      <c r="L9" s="67"/>
      <c r="M9" s="29"/>
      <c r="O9" s="15"/>
      <c r="P9" s="30"/>
    </row>
    <row r="10" spans="1:21" ht="16.5" customHeight="1">
      <c r="A10" s="15"/>
      <c r="B10" s="18">
        <v>41280</v>
      </c>
      <c r="C10" s="19">
        <v>9.6999999999999993</v>
      </c>
      <c r="D10" s="42"/>
      <c r="E10" s="51">
        <f>IF(ISBLANK(ExpJan[[#This Row],[Date]]),"",E9+ExpJan[[#This Row],[Crédit]]-ExpJan[[#This Row],[Débit]])</f>
        <v>-5.0000000000000036</v>
      </c>
      <c r="F10" s="55"/>
      <c r="G10" s="56" t="s">
        <v>32</v>
      </c>
      <c r="H10" s="46"/>
      <c r="I10" s="30"/>
      <c r="J10" s="15"/>
      <c r="K10" s="15"/>
      <c r="N10" s="15"/>
      <c r="O10" s="15"/>
      <c r="P10" s="30"/>
      <c r="R10" s="73" t="s">
        <v>31</v>
      </c>
      <c r="S10" s="17"/>
    </row>
    <row r="11" spans="1:21" ht="16.5" customHeight="1">
      <c r="A11" s="15"/>
      <c r="B11" s="18">
        <v>41281</v>
      </c>
      <c r="C11" s="19">
        <v>5</v>
      </c>
      <c r="D11" s="42"/>
      <c r="E11" s="51">
        <f>IF(ISBLANK(ExpJan[[#This Row],[Date]]),"",E10+ExpJan[[#This Row],[Crédit]]-ExpJan[[#This Row],[Débit]])</f>
        <v>-3.5527136788005009E-15</v>
      </c>
      <c r="F11" s="55"/>
      <c r="G11" s="56" t="s">
        <v>64</v>
      </c>
      <c r="H11" s="46"/>
      <c r="I11" s="30"/>
      <c r="J11" s="15"/>
      <c r="K11" s="78" t="s">
        <v>28</v>
      </c>
      <c r="L11" s="78"/>
      <c r="M11" s="78"/>
      <c r="N11" s="78"/>
      <c r="O11" s="78"/>
      <c r="P11" s="30"/>
    </row>
    <row r="12" spans="1:21" ht="16.5" customHeight="1">
      <c r="A12" s="15"/>
      <c r="B12" s="21">
        <v>41282</v>
      </c>
      <c r="C12" s="22">
        <v>3500</v>
      </c>
      <c r="D12" s="43"/>
      <c r="E12" s="51">
        <f>IF(ISBLANK(ExpJan[[#This Row],[Date]]),"",E11+ExpJan[[#This Row],[Crédit]]-ExpJan[[#This Row],[Débit]])</f>
        <v>3500</v>
      </c>
      <c r="F12" s="55"/>
      <c r="G12" s="56" t="s">
        <v>33</v>
      </c>
      <c r="H12" s="47" t="s">
        <v>26</v>
      </c>
      <c r="I12" s="30"/>
      <c r="J12" s="15"/>
      <c r="K12" s="78"/>
      <c r="L12" s="78"/>
      <c r="M12" s="78"/>
      <c r="N12" s="78"/>
      <c r="O12" s="78"/>
      <c r="P12" s="30"/>
    </row>
    <row r="13" spans="1:21" ht="16.5" customHeight="1">
      <c r="A13" s="15"/>
      <c r="B13" s="21"/>
      <c r="C13" s="22"/>
      <c r="D13" s="43"/>
      <c r="E13" s="51" t="str">
        <f>IF(ISBLANK(ExpJan[[#This Row],[Date]]),"",E12+ExpJan[[#This Row],[Crédit]]-ExpJan[[#This Row],[Débit]])</f>
        <v/>
      </c>
      <c r="F13" s="55"/>
      <c r="G13" s="56"/>
      <c r="H13" s="14"/>
      <c r="I13" s="30"/>
      <c r="J13" s="15"/>
      <c r="K13" s="15"/>
      <c r="L13" s="15"/>
      <c r="M13" s="15"/>
      <c r="N13" s="15"/>
      <c r="O13" s="15"/>
      <c r="P13" s="30"/>
    </row>
    <row r="14" spans="1:21" ht="16.5" customHeight="1">
      <c r="A14" s="15"/>
      <c r="B14" s="21"/>
      <c r="C14" s="22"/>
      <c r="D14" s="43"/>
      <c r="E14" s="51" t="str">
        <f>IF(ISBLANK(ExpJan[[#This Row],[Date]]),"",E13+ExpJan[[#This Row],[Crédit]]-ExpJan[[#This Row],[Débit]])</f>
        <v/>
      </c>
      <c r="F14" s="55"/>
      <c r="G14" s="56"/>
      <c r="H14" s="14"/>
      <c r="I14" s="30"/>
      <c r="J14" s="15"/>
      <c r="K14" s="31" t="s">
        <v>0</v>
      </c>
      <c r="L14" s="32" t="s">
        <v>18</v>
      </c>
      <c r="N14" s="15"/>
      <c r="O14" s="15"/>
      <c r="P14" s="30"/>
    </row>
    <row r="15" spans="1:21" ht="16.5" customHeight="1">
      <c r="A15" s="15"/>
      <c r="B15" s="21"/>
      <c r="C15" s="22"/>
      <c r="D15" s="43"/>
      <c r="E15" s="51" t="str">
        <f>IF(ISBLANK(ExpJan[[#This Row],[Date]]),"",E14+ExpJan[[#This Row],[Crédit]]-ExpJan[[#This Row],[Débit]])</f>
        <v/>
      </c>
      <c r="F15" s="55"/>
      <c r="G15" s="56"/>
      <c r="H15" s="14"/>
      <c r="I15" s="30"/>
      <c r="J15" s="15"/>
      <c r="K15" s="64"/>
      <c r="L15" s="65"/>
      <c r="N15" s="73" t="s">
        <v>31</v>
      </c>
      <c r="O15" s="72">
        <f>SUM(L15:L19)</f>
        <v>0</v>
      </c>
      <c r="P15" s="30"/>
    </row>
    <row r="16" spans="1:21" ht="16.5" customHeight="1">
      <c r="A16" s="15"/>
      <c r="B16" s="21"/>
      <c r="C16" s="22"/>
      <c r="D16" s="43"/>
      <c r="E16" s="51" t="str">
        <f>IF(ISBLANK(ExpJan[[#This Row],[Date]]),"",E15+ExpJan[[#This Row],[Crédit]]-ExpJan[[#This Row],[Débit]])</f>
        <v/>
      </c>
      <c r="F16" s="55"/>
      <c r="G16" s="56"/>
      <c r="H16" s="14"/>
      <c r="I16" s="30"/>
      <c r="J16" s="15"/>
      <c r="K16" s="66"/>
      <c r="L16" s="67"/>
      <c r="N16" s="15"/>
      <c r="O16" s="15"/>
      <c r="P16" s="30"/>
    </row>
    <row r="17" spans="1:16" ht="16.5" customHeight="1">
      <c r="A17" s="15"/>
      <c r="B17" s="18"/>
      <c r="C17" s="19"/>
      <c r="D17" s="42"/>
      <c r="E17" s="51" t="str">
        <f>IF(ISBLANK(ExpJan[[#This Row],[Date]]),"",E16+ExpJan[[#This Row],[Crédit]]-ExpJan[[#This Row],[Débit]])</f>
        <v/>
      </c>
      <c r="F17" s="55"/>
      <c r="G17" s="56"/>
      <c r="H17" s="46"/>
      <c r="I17" s="30"/>
      <c r="J17" s="15"/>
      <c r="K17" s="66"/>
      <c r="L17" s="67"/>
      <c r="N17" s="15"/>
      <c r="O17" s="15"/>
      <c r="P17" s="30"/>
    </row>
    <row r="18" spans="1:16" ht="16.5" customHeight="1">
      <c r="A18" s="15"/>
      <c r="B18" s="18"/>
      <c r="C18" s="19"/>
      <c r="D18" s="42"/>
      <c r="E18" s="51" t="str">
        <f>IF(ISBLANK(ExpJan[[#This Row],[Date]]),"",E17+ExpJan[[#This Row],[Crédit]]-ExpJan[[#This Row],[Débit]])</f>
        <v/>
      </c>
      <c r="F18" s="55"/>
      <c r="G18" s="56"/>
      <c r="H18" s="46"/>
      <c r="I18" s="30"/>
      <c r="J18" s="15"/>
      <c r="K18" s="66"/>
      <c r="L18" s="67"/>
      <c r="N18" s="15"/>
      <c r="O18" s="15"/>
      <c r="P18" s="30"/>
    </row>
    <row r="19" spans="1:16" ht="16.5" customHeight="1">
      <c r="A19" s="15"/>
      <c r="B19" s="18"/>
      <c r="C19" s="19"/>
      <c r="D19" s="42"/>
      <c r="E19" s="51" t="str">
        <f>IF(ISBLANK(ExpJan[[#This Row],[Date]]),"",E18+ExpJan[[#This Row],[Crédit]]-ExpJan[[#This Row],[Débit]])</f>
        <v/>
      </c>
      <c r="F19" s="55"/>
      <c r="G19" s="56"/>
      <c r="H19" s="46"/>
      <c r="I19" s="30"/>
      <c r="J19" s="15"/>
      <c r="K19" s="66"/>
      <c r="L19" s="68"/>
      <c r="N19" s="15"/>
      <c r="O19" s="15"/>
      <c r="P19" s="30"/>
    </row>
    <row r="20" spans="1:16" ht="16.5" customHeight="1">
      <c r="A20" s="15"/>
      <c r="B20" s="18"/>
      <c r="C20" s="19"/>
      <c r="D20" s="42"/>
      <c r="E20" s="51" t="str">
        <f>IF(ISBLANK(ExpJan[[#This Row],[Date]]),"",E19+ExpJan[[#This Row],[Crédit]]-ExpJan[[#This Row],[Débit]])</f>
        <v/>
      </c>
      <c r="F20" s="55"/>
      <c r="G20" s="56"/>
      <c r="H20" s="46"/>
      <c r="I20" s="30"/>
      <c r="J20" s="15"/>
      <c r="K20" s="69"/>
      <c r="L20" s="44"/>
      <c r="M20" s="15"/>
      <c r="N20" s="15"/>
      <c r="O20" s="15"/>
      <c r="P20" s="30"/>
    </row>
    <row r="21" spans="1:16" ht="16.5" customHeight="1">
      <c r="A21" s="15"/>
      <c r="B21" s="18"/>
      <c r="C21" s="19"/>
      <c r="D21" s="42"/>
      <c r="E21" s="51" t="str">
        <f>IF(ISBLANK(ExpJan[[#This Row],[Date]]),"",E20+ExpJan[[#This Row],[Crédit]]-ExpJan[[#This Row],[Débit]])</f>
        <v/>
      </c>
      <c r="F21" s="55"/>
      <c r="G21" s="56"/>
      <c r="H21" s="46"/>
      <c r="I21" s="30"/>
      <c r="J21" s="15"/>
      <c r="K21" s="70"/>
      <c r="L21" s="71"/>
      <c r="P21" s="30"/>
    </row>
    <row r="22" spans="1:16" ht="16.5" customHeight="1">
      <c r="A22" s="15"/>
      <c r="B22" s="18"/>
      <c r="C22" s="19"/>
      <c r="D22" s="42"/>
      <c r="E22" s="51" t="str">
        <f>IF(ISBLANK(ExpJan[[#This Row],[Date]]),"",E21+ExpJan[[#This Row],[Crédit]]-ExpJan[[#This Row],[Débit]])</f>
        <v/>
      </c>
      <c r="F22" s="55"/>
      <c r="G22" s="56"/>
      <c r="H22" s="46"/>
      <c r="I22" s="30"/>
      <c r="J22" s="15"/>
      <c r="K22" s="70"/>
      <c r="L22" s="71"/>
      <c r="P22" s="30"/>
    </row>
    <row r="23" spans="1:16" ht="16.5" customHeight="1">
      <c r="A23" s="15"/>
      <c r="B23" s="18"/>
      <c r="C23" s="19"/>
      <c r="D23" s="42"/>
      <c r="E23" s="51" t="str">
        <f>IF(ISBLANK(ExpJan[[#This Row],[Date]]),"",E22+ExpJan[[#This Row],[Crédit]]-ExpJan[[#This Row],[Débit]])</f>
        <v/>
      </c>
      <c r="F23" s="55"/>
      <c r="G23" s="56"/>
      <c r="H23" s="46"/>
      <c r="I23" s="30"/>
      <c r="J23" s="15"/>
      <c r="K23" s="70"/>
      <c r="L23" s="71"/>
      <c r="P23" s="30"/>
    </row>
    <row r="24" spans="1:16" ht="16.5" customHeight="1">
      <c r="A24" s="15"/>
      <c r="B24" s="18"/>
      <c r="C24" s="19"/>
      <c r="D24" s="42"/>
      <c r="E24" s="51" t="str">
        <f>IF(ISBLANK(ExpJan[[#This Row],[Date]]),"",E23+ExpJan[[#This Row],[Crédit]]-ExpJan[[#This Row],[Débit]])</f>
        <v/>
      </c>
      <c r="F24" s="55"/>
      <c r="G24" s="56"/>
      <c r="H24" s="46"/>
      <c r="I24" s="30"/>
      <c r="J24" s="15"/>
      <c r="P24" s="30"/>
    </row>
    <row r="25" spans="1:16" ht="16.5" customHeight="1">
      <c r="A25" s="15"/>
      <c r="B25" s="18"/>
      <c r="C25" s="19"/>
      <c r="D25" s="42"/>
      <c r="E25" s="51" t="str">
        <f>IF(ISBLANK(ExpJan[[#This Row],[Date]]),"",E24+ExpJan[[#This Row],[Crédit]]-ExpJan[[#This Row],[Débit]])</f>
        <v/>
      </c>
      <c r="F25" s="55"/>
      <c r="G25" s="56"/>
      <c r="H25" s="46"/>
      <c r="I25" s="30"/>
      <c r="J25" s="15"/>
      <c r="K25" s="78" t="s">
        <v>29</v>
      </c>
      <c r="L25" s="78"/>
      <c r="M25" s="78"/>
      <c r="N25" s="78"/>
      <c r="O25" s="78"/>
      <c r="P25" s="30"/>
    </row>
    <row r="26" spans="1:16" ht="16.5" customHeight="1">
      <c r="A26" s="15"/>
      <c r="B26" s="18"/>
      <c r="C26" s="19"/>
      <c r="D26" s="42"/>
      <c r="E26" s="51" t="str">
        <f>IF(ISBLANK(ExpJan[[#This Row],[Date]]),"",E25+ExpJan[[#This Row],[Crédit]]-ExpJan[[#This Row],[Débit]])</f>
        <v/>
      </c>
      <c r="F26" s="55"/>
      <c r="G26" s="56"/>
      <c r="H26" s="46"/>
      <c r="I26" s="30"/>
      <c r="J26" s="15"/>
      <c r="K26" s="78"/>
      <c r="L26" s="78"/>
      <c r="M26" s="78"/>
      <c r="N26" s="78"/>
      <c r="O26" s="78"/>
      <c r="P26" s="30"/>
    </row>
    <row r="27" spans="1:16" ht="16.5" customHeight="1">
      <c r="A27" s="15"/>
      <c r="B27" s="18"/>
      <c r="C27" s="19"/>
      <c r="D27" s="42"/>
      <c r="E27" s="51" t="str">
        <f>IF(ISBLANK(ExpJan[[#This Row],[Date]]),"",E26+ExpJan[[#This Row],[Crédit]]-ExpJan[[#This Row],[Débit]])</f>
        <v/>
      </c>
      <c r="F27" s="55"/>
      <c r="G27" s="56"/>
      <c r="H27" s="46"/>
      <c r="I27" s="30"/>
      <c r="J27" s="15"/>
      <c r="K27" s="15"/>
      <c r="N27" s="15"/>
      <c r="O27" s="15"/>
      <c r="P27" s="30"/>
    </row>
    <row r="28" spans="1:16" ht="16.5" customHeight="1">
      <c r="A28" s="15"/>
      <c r="B28" s="18"/>
      <c r="C28" s="19"/>
      <c r="D28" s="42"/>
      <c r="E28" s="51" t="str">
        <f>IF(ISBLANK(ExpJan[[#This Row],[Date]]),"",E27+ExpJan[[#This Row],[Crédit]]-ExpJan[[#This Row],[Débit]])</f>
        <v/>
      </c>
      <c r="F28" s="55"/>
      <c r="G28" s="56"/>
      <c r="H28" s="46"/>
      <c r="I28" s="30"/>
      <c r="J28" s="15"/>
      <c r="K28" s="31" t="s">
        <v>0</v>
      </c>
      <c r="L28" s="32" t="s">
        <v>18</v>
      </c>
      <c r="N28" s="15"/>
      <c r="O28" s="15"/>
      <c r="P28" s="30"/>
    </row>
    <row r="29" spans="1:16" ht="16.5" customHeight="1">
      <c r="A29" s="15"/>
      <c r="B29" s="18"/>
      <c r="C29" s="19"/>
      <c r="D29" s="42"/>
      <c r="E29" s="51" t="str">
        <f>IF(ISBLANK(ExpJan[[#This Row],[Date]]),"",E28+ExpJan[[#This Row],[Crédit]]-ExpJan[[#This Row],[Débit]])</f>
        <v/>
      </c>
      <c r="F29" s="55"/>
      <c r="G29" s="56"/>
      <c r="H29" s="46"/>
      <c r="I29" s="30"/>
      <c r="J29" s="15"/>
      <c r="K29" s="64"/>
      <c r="L29" s="65"/>
      <c r="N29" s="73" t="s">
        <v>31</v>
      </c>
      <c r="O29" s="72">
        <f>SUM(L29:L32)</f>
        <v>0</v>
      </c>
      <c r="P29" s="30"/>
    </row>
    <row r="30" spans="1:16" ht="16.5" customHeight="1">
      <c r="A30" s="15"/>
      <c r="B30" s="18"/>
      <c r="C30" s="19"/>
      <c r="D30" s="42"/>
      <c r="E30" s="51" t="str">
        <f>IF(ISBLANK(ExpJan[[#This Row],[Date]]),"",E29+ExpJan[[#This Row],[Crédit]]-ExpJan[[#This Row],[Débit]])</f>
        <v/>
      </c>
      <c r="F30" s="55"/>
      <c r="G30" s="56"/>
      <c r="H30" s="46"/>
      <c r="I30" s="30"/>
      <c r="J30" s="15"/>
      <c r="K30" s="66"/>
      <c r="L30" s="67"/>
      <c r="N30" s="15"/>
      <c r="O30" s="15"/>
      <c r="P30" s="30"/>
    </row>
    <row r="31" spans="1:16" ht="16.5" customHeight="1">
      <c r="A31" s="15"/>
      <c r="B31" s="21"/>
      <c r="C31" s="22"/>
      <c r="D31" s="43"/>
      <c r="E31" s="51" t="str">
        <f>IF(ISBLANK(ExpJan[[#This Row],[Date]]),"",E30+ExpJan[[#This Row],[Crédit]]-ExpJan[[#This Row],[Débit]])</f>
        <v/>
      </c>
      <c r="F31" s="55"/>
      <c r="G31" s="56"/>
      <c r="H31" s="14"/>
      <c r="I31" s="30"/>
      <c r="J31" s="15"/>
      <c r="K31" s="66"/>
      <c r="L31" s="67"/>
      <c r="N31" s="15"/>
      <c r="O31" s="15"/>
      <c r="P31" s="30"/>
    </row>
    <row r="32" spans="1:16" ht="16.5" customHeight="1">
      <c r="A32" s="15"/>
      <c r="B32" s="57"/>
      <c r="C32" s="58"/>
      <c r="D32" s="59"/>
      <c r="E32" s="51" t="str">
        <f>IF(ISBLANK(ExpJan[[#This Row],[Date]]),"",E31+ExpJan[[#This Row],[Crédit]]-ExpJan[[#This Row],[Débit]])</f>
        <v/>
      </c>
      <c r="F32" s="58"/>
      <c r="G32" s="60"/>
      <c r="H32" s="47"/>
      <c r="I32" s="30"/>
      <c r="J32" s="15"/>
      <c r="K32" s="66"/>
      <c r="L32" s="67"/>
      <c r="N32" s="15"/>
      <c r="O32" s="15"/>
      <c r="P32" s="30"/>
    </row>
    <row r="33" spans="1:16" ht="16.5" customHeight="1">
      <c r="A33" s="15"/>
      <c r="B33" s="54" t="s">
        <v>2</v>
      </c>
      <c r="C33" s="24">
        <f>SUM([Crédit])</f>
        <v>3524.7</v>
      </c>
      <c r="D33" s="25">
        <f>SUM([Débit])</f>
        <v>52</v>
      </c>
      <c r="E33" s="45">
        <f>(E5)+ExpJan[[#Totals],[Crédit]]-ExpJan[[#Totals],[Débit]]</f>
        <v>3500</v>
      </c>
      <c r="F33" s="54"/>
      <c r="G33" s="26"/>
      <c r="H33" s="48"/>
      <c r="I33" s="30"/>
      <c r="J33" s="15"/>
      <c r="K33" s="66"/>
      <c r="L33" s="23"/>
      <c r="N33" s="15"/>
      <c r="O33" s="15"/>
      <c r="P33" s="30"/>
    </row>
    <row r="34" spans="1:16" ht="16.5" customHeight="1">
      <c r="A34" s="15"/>
      <c r="I34" s="15"/>
      <c r="J34" s="15"/>
      <c r="P34" s="15"/>
    </row>
    <row r="35" spans="1:16" ht="16.5" customHeight="1">
      <c r="A35" s="15"/>
      <c r="B35" s="15"/>
      <c r="C35" s="15"/>
      <c r="D35" s="15"/>
      <c r="E35" s="15"/>
      <c r="F35" s="15"/>
      <c r="G35" s="15"/>
      <c r="H35" s="15"/>
      <c r="I35" s="15"/>
      <c r="J35" s="15"/>
      <c r="K35" s="15"/>
      <c r="L35" s="15"/>
      <c r="M35" s="15"/>
      <c r="N35" s="15"/>
      <c r="O35" s="15"/>
      <c r="P35" s="15"/>
    </row>
    <row r="36" spans="1:16" ht="16.5" customHeight="1">
      <c r="A36" s="15"/>
      <c r="B36" s="15"/>
      <c r="C36" s="15"/>
      <c r="D36" s="15"/>
      <c r="E36" s="15"/>
      <c r="F36" s="15"/>
      <c r="G36" s="15"/>
      <c r="H36" s="15"/>
      <c r="I36" s="15"/>
      <c r="J36" s="15"/>
      <c r="K36" s="15"/>
      <c r="L36" s="15"/>
      <c r="M36" s="15"/>
      <c r="N36" s="15"/>
      <c r="O36" s="15"/>
      <c r="P36" s="15"/>
    </row>
    <row r="37" spans="1:16" ht="16.5" customHeight="1">
      <c r="A37" s="15"/>
      <c r="B37" s="15"/>
      <c r="C37" s="15"/>
      <c r="D37" s="15"/>
      <c r="E37" s="15"/>
      <c r="F37" s="15"/>
      <c r="G37" s="15"/>
      <c r="H37" s="15"/>
      <c r="I37" s="15"/>
      <c r="J37" s="15"/>
      <c r="K37" s="15"/>
      <c r="L37" s="15"/>
      <c r="M37" s="15"/>
      <c r="N37" s="15"/>
      <c r="O37" s="15"/>
      <c r="P37" s="15"/>
    </row>
    <row r="38" spans="1:16" ht="16.5" customHeight="1">
      <c r="A38" s="15"/>
      <c r="B38" s="15"/>
      <c r="C38" s="15"/>
      <c r="D38" s="15"/>
      <c r="E38" s="15"/>
      <c r="F38" s="15"/>
      <c r="G38" s="15"/>
      <c r="H38" s="15"/>
      <c r="I38" s="15"/>
      <c r="J38" s="15"/>
      <c r="K38" s="15"/>
      <c r="L38" s="15"/>
      <c r="M38" s="15"/>
      <c r="N38" s="15"/>
      <c r="O38" s="15"/>
      <c r="P38" s="15"/>
    </row>
    <row r="39" spans="1:16" ht="16.5" customHeight="1">
      <c r="B39" s="15"/>
      <c r="C39" s="15"/>
      <c r="D39" s="15"/>
      <c r="E39" s="15"/>
      <c r="F39" s="15"/>
      <c r="G39" s="15"/>
      <c r="H39" s="15"/>
    </row>
  </sheetData>
  <sortState ref="K15:L15">
    <sortCondition ref="K14"/>
  </sortState>
  <mergeCells count="6">
    <mergeCell ref="K11:O12"/>
    <mergeCell ref="K2:O2"/>
    <mergeCell ref="K25:O26"/>
    <mergeCell ref="B2:G2"/>
    <mergeCell ref="R2:U2"/>
    <mergeCell ref="R7:U8"/>
  </mergeCells>
  <conditionalFormatting sqref="E5:E32">
    <cfRule type="cellIs" dxfId="286" priority="9" operator="lessThan">
      <formula>0</formula>
    </cfRule>
  </conditionalFormatting>
  <conditionalFormatting sqref="F6:F31">
    <cfRule type="beginsWith" dxfId="285" priority="4" operator="beginsWith" text="A">
      <formula>LEFT(F6,LEN("A"))="A"</formula>
    </cfRule>
    <cfRule type="beginsWith" dxfId="284" priority="6" operator="beginsWith" text="PA">
      <formula>LEFT(F6,LEN("PA"))="PA"</formula>
    </cfRule>
  </conditionalFormatting>
  <conditionalFormatting sqref="G6:G31">
    <cfRule type="beginsWith" dxfId="283" priority="1" operator="beginsWith" text="S">
      <formula>LEFT(G6,LEN("S"))="S"</formula>
    </cfRule>
    <cfRule type="beginsWith" dxfId="282" priority="2" operator="beginsWith" text="VA">
      <formula>LEFT(G6,LEN("VA"))="VA"</formula>
    </cfRule>
    <cfRule type="beginsWith" dxfId="281" priority="3" operator="beginsWith" text="VPA">
      <formula>LEFT(G6,LEN("VPA"))="VPA"</formula>
    </cfRule>
  </conditionalFormatting>
  <dataValidations count="4">
    <dataValidation type="list" allowBlank="1" showInputMessage="1" showErrorMessage="1" sqref="G5:G32">
      <formula1>"CB,CH,S,VPA,VA"</formula1>
    </dataValidation>
    <dataValidation type="list" errorStyle="warning" allowBlank="1" showInputMessage="1" showErrorMessage="1" errorTitle="Unknown Category" error="An expense from the drop down should be selected in order for it to be included on the Summary sheet." sqref="F5:F32">
      <formula1>"PA,A"</formula1>
    </dataValidation>
    <dataValidation type="custom" errorStyle="warning" allowBlank="1" showInputMessage="1" showErrorMessage="1" errorTitle="Date Validation" error="A date in January needs be entered in order for this expense to be added to the Summary sheet." sqref="B5:B32">
      <formula1>MONTH($B5)=1</formula1>
    </dataValidation>
    <dataValidation type="custom" errorStyle="warning" allowBlank="1" showInputMessage="1" showErrorMessage="1" errorTitle="Amount Validation" error="Amount should be a number." sqref="C5:E32">
      <formula1>ISNUMBER($D5)</formula1>
    </dataValidation>
  </dataValidations>
  <printOptions horizontalCentered="1"/>
  <pageMargins left="0.25" right="0.25" top="0.75" bottom="0.75" header="0.3" footer="0.3"/>
  <pageSetup fitToHeight="0" orientation="portrait" r:id="rId1"/>
  <drawing r:id="rId2"/>
  <tableParts count="1">
    <tablePart r:id="rId3"/>
  </tableParts>
</worksheet>
</file>

<file path=xl/worksheets/sheet4.xml><?xml version="1.0" encoding="utf-8"?>
<worksheet xmlns="http://schemas.openxmlformats.org/spreadsheetml/2006/main" xmlns:r="http://schemas.openxmlformats.org/officeDocument/2006/relationships">
  <sheetPr codeName="Sheet4">
    <tabColor theme="4" tint="-0.249977111117893"/>
    <pageSetUpPr autoPageBreaks="0" fitToPage="1"/>
  </sheetPr>
  <dimension ref="A1:U39"/>
  <sheetViews>
    <sheetView showGridLines="0" workbookViewId="0">
      <selection activeCell="E32" sqref="E32"/>
    </sheetView>
  </sheetViews>
  <sheetFormatPr baseColWidth="10" defaultColWidth="9.109375" defaultRowHeight="16.5" customHeight="1"/>
  <cols>
    <col min="1" max="1" width="3.6640625" customWidth="1"/>
    <col min="2" max="5" width="12.33203125" customWidth="1"/>
    <col min="6" max="6" width="4.6640625" customWidth="1"/>
    <col min="7" max="7" width="8.6640625" customWidth="1"/>
    <col min="8" max="8" width="44.88671875" customWidth="1"/>
    <col min="9" max="10" width="3.6640625" customWidth="1"/>
    <col min="11" max="13" width="12.33203125" customWidth="1"/>
    <col min="14" max="14" width="6.44140625" customWidth="1"/>
    <col min="15" max="15" width="10.6640625" customWidth="1"/>
    <col min="16" max="17" width="3.6640625" customWidth="1"/>
    <col min="18" max="18" width="6.44140625" customWidth="1"/>
    <col min="19" max="19" width="12.33203125" customWidth="1"/>
  </cols>
  <sheetData>
    <row r="1" spans="1:21" ht="16.5" customHeight="1">
      <c r="A1" s="15"/>
      <c r="B1" s="16"/>
      <c r="C1" s="15"/>
      <c r="D1" s="15"/>
      <c r="E1" s="15"/>
      <c r="F1" s="15"/>
      <c r="G1" s="15"/>
      <c r="H1" s="15"/>
      <c r="I1" s="15" t="s">
        <v>17</v>
      </c>
      <c r="J1" s="15"/>
      <c r="K1" s="15"/>
      <c r="L1" s="15"/>
      <c r="M1" s="15"/>
      <c r="N1" s="15"/>
      <c r="O1" s="15"/>
      <c r="P1" s="15"/>
    </row>
    <row r="2" spans="1:21" ht="31.5" customHeight="1">
      <c r="A2" s="15"/>
      <c r="B2" s="79" t="s">
        <v>53</v>
      </c>
      <c r="C2" s="79"/>
      <c r="D2" s="79"/>
      <c r="E2" s="79"/>
      <c r="F2" s="79"/>
      <c r="G2" s="79"/>
      <c r="H2" s="15"/>
      <c r="I2" s="30" t="s">
        <v>17</v>
      </c>
      <c r="J2" s="15"/>
      <c r="K2" s="78" t="s">
        <v>27</v>
      </c>
      <c r="L2" s="78"/>
      <c r="M2" s="78"/>
      <c r="N2" s="78"/>
      <c r="O2" s="78"/>
      <c r="P2" s="11"/>
      <c r="Q2" s="27"/>
      <c r="R2" s="78" t="s">
        <v>34</v>
      </c>
      <c r="S2" s="78"/>
      <c r="T2" s="78"/>
      <c r="U2" s="78"/>
    </row>
    <row r="3" spans="1:21" ht="16.5" customHeight="1">
      <c r="A3" s="15"/>
      <c r="B3" s="15"/>
      <c r="C3" s="15"/>
      <c r="D3" s="15"/>
      <c r="E3" s="15"/>
      <c r="F3" s="15"/>
      <c r="G3" s="15"/>
      <c r="H3" s="15"/>
      <c r="I3" s="30"/>
      <c r="J3" s="15"/>
      <c r="O3" s="15"/>
      <c r="P3" s="34"/>
      <c r="Q3" s="27"/>
      <c r="R3" s="27"/>
      <c r="S3" s="27"/>
    </row>
    <row r="4" spans="1:21" ht="16.5" customHeight="1">
      <c r="A4" s="15"/>
      <c r="B4" s="12" t="s">
        <v>0</v>
      </c>
      <c r="C4" s="53" t="s">
        <v>18</v>
      </c>
      <c r="D4" s="12" t="s">
        <v>19</v>
      </c>
      <c r="E4" s="53" t="s">
        <v>21</v>
      </c>
      <c r="F4" s="52" t="s">
        <v>40</v>
      </c>
      <c r="G4" s="53" t="s">
        <v>20</v>
      </c>
      <c r="H4" s="12" t="s">
        <v>1</v>
      </c>
      <c r="I4" s="30"/>
      <c r="J4" s="15"/>
      <c r="K4" s="31" t="s">
        <v>0</v>
      </c>
      <c r="L4" s="32" t="s">
        <v>18</v>
      </c>
      <c r="M4" s="33" t="s">
        <v>30</v>
      </c>
      <c r="O4" s="15"/>
      <c r="P4" s="30"/>
      <c r="Q4" s="15"/>
      <c r="R4" s="73" t="s">
        <v>31</v>
      </c>
      <c r="S4" s="72"/>
    </row>
    <row r="5" spans="1:21" ht="16.5" customHeight="1">
      <c r="A5" s="15"/>
      <c r="B5" s="18"/>
      <c r="C5" s="19"/>
      <c r="D5" s="42"/>
      <c r="E5" s="51">
        <f>ExpJan[[#Totals],[Solde]]</f>
        <v>3500</v>
      </c>
      <c r="F5" s="19"/>
      <c r="G5" s="20"/>
      <c r="H5" s="46"/>
      <c r="I5" s="30"/>
      <c r="J5" s="15"/>
      <c r="K5" s="64" t="str">
        <f>IF(ExpJan[MP]="S",ExpJan[Date],"")</f>
        <v/>
      </c>
      <c r="L5" s="65"/>
      <c r="M5" s="28"/>
      <c r="N5" s="73" t="s">
        <v>31</v>
      </c>
      <c r="O5" s="72">
        <f>SUM(L5:L9)</f>
        <v>0</v>
      </c>
      <c r="P5" s="30"/>
    </row>
    <row r="6" spans="1:21" ht="16.5" customHeight="1">
      <c r="A6" s="15"/>
      <c r="B6" s="18"/>
      <c r="C6" s="19"/>
      <c r="D6" s="42"/>
      <c r="E6" s="51" t="str">
        <f>IF(ISBLANK(ExpJan31[[#This Row],[Date]]),"",E5+ExpJan31[[#This Row],[Crédit]]-ExpJan31[[#This Row],[Débit]])</f>
        <v/>
      </c>
      <c r="F6" s="55"/>
      <c r="G6" s="56"/>
      <c r="H6" s="46"/>
      <c r="I6" s="30"/>
      <c r="J6" s="15"/>
      <c r="K6" s="66"/>
      <c r="L6" s="67"/>
      <c r="M6" s="29"/>
      <c r="O6" s="15"/>
      <c r="P6" s="30"/>
    </row>
    <row r="7" spans="1:21" ht="16.5" customHeight="1">
      <c r="A7" s="15"/>
      <c r="B7" s="18"/>
      <c r="C7" s="19"/>
      <c r="D7" s="42"/>
      <c r="E7" s="51" t="str">
        <f>IF(ISBLANK(ExpJan31[[#This Row],[Date]]),"",E6+ExpJan31[[#This Row],[Crédit]]-ExpJan31[[#This Row],[Débit]])</f>
        <v/>
      </c>
      <c r="F7" s="55"/>
      <c r="G7" s="56"/>
      <c r="H7" s="46"/>
      <c r="I7" s="30"/>
      <c r="J7" s="15"/>
      <c r="K7" s="66"/>
      <c r="L7" s="67"/>
      <c r="M7" s="29"/>
      <c r="O7" s="15"/>
      <c r="P7" s="30"/>
      <c r="R7" s="78" t="s">
        <v>52</v>
      </c>
      <c r="S7" s="78"/>
      <c r="T7" s="78"/>
      <c r="U7" s="78"/>
    </row>
    <row r="8" spans="1:21" ht="16.5" customHeight="1">
      <c r="A8" s="15"/>
      <c r="B8" s="18"/>
      <c r="C8" s="19"/>
      <c r="D8" s="42"/>
      <c r="E8" s="51" t="str">
        <f>IF(ISBLANK(ExpJan31[[#This Row],[Date]]),"",E7+ExpJan31[[#This Row],[Crédit]]-ExpJan31[[#This Row],[Débit]])</f>
        <v/>
      </c>
      <c r="F8" s="55"/>
      <c r="G8" s="56"/>
      <c r="H8" s="46"/>
      <c r="I8" s="30"/>
      <c r="J8" s="15"/>
      <c r="K8" s="66"/>
      <c r="L8" s="67"/>
      <c r="M8" s="29"/>
      <c r="O8" s="15"/>
      <c r="P8" s="30"/>
      <c r="R8" s="78"/>
      <c r="S8" s="78"/>
      <c r="T8" s="78"/>
      <c r="U8" s="78"/>
    </row>
    <row r="9" spans="1:21" ht="16.5" customHeight="1">
      <c r="A9" s="15"/>
      <c r="B9" s="18"/>
      <c r="C9" s="19"/>
      <c r="D9" s="42"/>
      <c r="E9" s="51" t="str">
        <f>IF(ISBLANK(ExpJan31[[#This Row],[Date]]),"",E8+ExpJan31[[#This Row],[Crédit]]-ExpJan31[[#This Row],[Débit]])</f>
        <v/>
      </c>
      <c r="F9" s="55"/>
      <c r="G9" s="56"/>
      <c r="H9" s="46"/>
      <c r="I9" s="30"/>
      <c r="J9" s="15"/>
      <c r="K9" s="66"/>
      <c r="L9" s="67"/>
      <c r="M9" s="29"/>
      <c r="O9" s="15"/>
      <c r="P9" s="30"/>
    </row>
    <row r="10" spans="1:21" ht="16.5" customHeight="1">
      <c r="A10" s="15"/>
      <c r="B10" s="18"/>
      <c r="C10" s="19"/>
      <c r="D10" s="42"/>
      <c r="E10" s="51" t="str">
        <f>IF(ISBLANK(ExpJan31[[#This Row],[Date]]),"",E9+ExpJan31[[#This Row],[Crédit]]-ExpJan31[[#This Row],[Débit]])</f>
        <v/>
      </c>
      <c r="F10" s="55"/>
      <c r="G10" s="56"/>
      <c r="H10" s="46"/>
      <c r="I10" s="30"/>
      <c r="J10" s="15"/>
      <c r="K10" s="15"/>
      <c r="N10" s="15"/>
      <c r="O10" s="15"/>
      <c r="P10" s="30"/>
      <c r="R10" s="73" t="s">
        <v>31</v>
      </c>
      <c r="S10" s="17"/>
    </row>
    <row r="11" spans="1:21" ht="16.5" customHeight="1">
      <c r="A11" s="15"/>
      <c r="B11" s="18"/>
      <c r="C11" s="19"/>
      <c r="D11" s="42"/>
      <c r="E11" s="51" t="str">
        <f>IF(ISBLANK(ExpJan31[[#This Row],[Date]]),"",E10+ExpJan31[[#This Row],[Crédit]]-ExpJan31[[#This Row],[Débit]])</f>
        <v/>
      </c>
      <c r="F11" s="55"/>
      <c r="G11" s="56"/>
      <c r="H11" s="46"/>
      <c r="I11" s="30"/>
      <c r="J11" s="15"/>
      <c r="K11" s="78" t="s">
        <v>28</v>
      </c>
      <c r="L11" s="78"/>
      <c r="M11" s="78"/>
      <c r="N11" s="78"/>
      <c r="O11" s="78"/>
      <c r="P11" s="30"/>
    </row>
    <row r="12" spans="1:21" ht="16.5" customHeight="1">
      <c r="A12" s="15"/>
      <c r="B12" s="21"/>
      <c r="C12" s="22"/>
      <c r="D12" s="43"/>
      <c r="E12" s="51" t="str">
        <f>IF(ISBLANK(ExpJan31[[#This Row],[Date]]),"",E11+ExpJan31[[#This Row],[Crédit]]-ExpJan31[[#This Row],[Débit]])</f>
        <v/>
      </c>
      <c r="F12" s="55"/>
      <c r="G12" s="56"/>
      <c r="H12" s="47"/>
      <c r="I12" s="30"/>
      <c r="J12" s="15"/>
      <c r="K12" s="78"/>
      <c r="L12" s="78"/>
      <c r="M12" s="78"/>
      <c r="N12" s="78"/>
      <c r="O12" s="78"/>
      <c r="P12" s="30"/>
    </row>
    <row r="13" spans="1:21" ht="16.5" customHeight="1">
      <c r="A13" s="15"/>
      <c r="B13" s="21"/>
      <c r="C13" s="22"/>
      <c r="D13" s="43"/>
      <c r="E13" s="51" t="str">
        <f>IF(ISBLANK(ExpJan31[[#This Row],[Date]]),"",E12+ExpJan31[[#This Row],[Crédit]]-ExpJan31[[#This Row],[Débit]])</f>
        <v/>
      </c>
      <c r="F13" s="55"/>
      <c r="G13" s="56"/>
      <c r="H13" s="14"/>
      <c r="I13" s="30"/>
      <c r="J13" s="15"/>
      <c r="K13" s="15"/>
      <c r="L13" s="15"/>
      <c r="M13" s="15"/>
      <c r="N13" s="15"/>
      <c r="O13" s="15"/>
      <c r="P13" s="30"/>
    </row>
    <row r="14" spans="1:21" ht="16.5" customHeight="1">
      <c r="A14" s="15"/>
      <c r="B14" s="21"/>
      <c r="C14" s="22"/>
      <c r="D14" s="43"/>
      <c r="E14" s="51" t="str">
        <f>IF(ISBLANK(ExpJan31[[#This Row],[Date]]),"",E13+ExpJan31[[#This Row],[Crédit]]-ExpJan31[[#This Row],[Débit]])</f>
        <v/>
      </c>
      <c r="F14" s="55"/>
      <c r="G14" s="56"/>
      <c r="H14" s="14"/>
      <c r="I14" s="30"/>
      <c r="J14" s="15"/>
      <c r="K14" s="31" t="s">
        <v>0</v>
      </c>
      <c r="L14" s="32" t="s">
        <v>18</v>
      </c>
      <c r="N14" s="15"/>
      <c r="O14" s="15"/>
      <c r="P14" s="30"/>
    </row>
    <row r="15" spans="1:21" ht="16.5" customHeight="1">
      <c r="A15" s="15"/>
      <c r="B15" s="21"/>
      <c r="C15" s="22"/>
      <c r="D15" s="43"/>
      <c r="E15" s="51" t="str">
        <f>IF(ISBLANK(ExpJan31[[#This Row],[Date]]),"",E14+ExpJan31[[#This Row],[Crédit]]-ExpJan31[[#This Row],[Débit]])</f>
        <v/>
      </c>
      <c r="F15" s="55"/>
      <c r="G15" s="56"/>
      <c r="H15" s="14"/>
      <c r="I15" s="30"/>
      <c r="J15" s="15"/>
      <c r="K15" s="64"/>
      <c r="L15" s="65"/>
      <c r="N15" s="73" t="s">
        <v>31</v>
      </c>
      <c r="O15" s="72">
        <f>SUM(L15:L19)</f>
        <v>0</v>
      </c>
      <c r="P15" s="30"/>
    </row>
    <row r="16" spans="1:21" ht="16.5" customHeight="1">
      <c r="A16" s="15"/>
      <c r="B16" s="21"/>
      <c r="C16" s="22"/>
      <c r="D16" s="43"/>
      <c r="E16" s="51" t="str">
        <f>IF(ISBLANK(ExpJan31[[#This Row],[Date]]),"",E15+ExpJan31[[#This Row],[Crédit]]-ExpJan31[[#This Row],[Débit]])</f>
        <v/>
      </c>
      <c r="F16" s="55"/>
      <c r="G16" s="56"/>
      <c r="H16" s="14"/>
      <c r="I16" s="30"/>
      <c r="J16" s="15"/>
      <c r="K16" s="66"/>
      <c r="L16" s="67"/>
      <c r="N16" s="15"/>
      <c r="O16" s="15"/>
      <c r="P16" s="30"/>
    </row>
    <row r="17" spans="1:16" ht="16.5" customHeight="1">
      <c r="A17" s="15"/>
      <c r="B17" s="18"/>
      <c r="C17" s="19"/>
      <c r="D17" s="42"/>
      <c r="E17" s="51" t="str">
        <f>IF(ISBLANK(ExpJan31[[#This Row],[Date]]),"",E16+ExpJan31[[#This Row],[Crédit]]-ExpJan31[[#This Row],[Débit]])</f>
        <v/>
      </c>
      <c r="F17" s="55"/>
      <c r="G17" s="56"/>
      <c r="H17" s="46"/>
      <c r="I17" s="30"/>
      <c r="J17" s="15"/>
      <c r="K17" s="66"/>
      <c r="L17" s="67"/>
      <c r="N17" s="15"/>
      <c r="O17" s="15"/>
      <c r="P17" s="30"/>
    </row>
    <row r="18" spans="1:16" ht="16.5" customHeight="1">
      <c r="A18" s="15"/>
      <c r="B18" s="18"/>
      <c r="C18" s="19"/>
      <c r="D18" s="42"/>
      <c r="E18" s="51" t="str">
        <f>IF(ISBLANK(ExpJan31[[#This Row],[Date]]),"",E17+ExpJan31[[#This Row],[Crédit]]-ExpJan31[[#This Row],[Débit]])</f>
        <v/>
      </c>
      <c r="F18" s="55"/>
      <c r="G18" s="56"/>
      <c r="H18" s="46"/>
      <c r="I18" s="30"/>
      <c r="J18" s="15"/>
      <c r="K18" s="66"/>
      <c r="L18" s="67"/>
      <c r="N18" s="15"/>
      <c r="O18" s="15"/>
      <c r="P18" s="30"/>
    </row>
    <row r="19" spans="1:16" ht="16.5" customHeight="1">
      <c r="A19" s="15"/>
      <c r="B19" s="18"/>
      <c r="C19" s="19"/>
      <c r="D19" s="42"/>
      <c r="E19" s="51" t="str">
        <f>IF(ISBLANK(ExpJan31[[#This Row],[Date]]),"",E18+ExpJan31[[#This Row],[Crédit]]-ExpJan31[[#This Row],[Débit]])</f>
        <v/>
      </c>
      <c r="F19" s="55"/>
      <c r="G19" s="56"/>
      <c r="H19" s="46"/>
      <c r="I19" s="30"/>
      <c r="J19" s="15"/>
      <c r="K19" s="66"/>
      <c r="L19" s="68"/>
      <c r="N19" s="15"/>
      <c r="O19" s="15"/>
      <c r="P19" s="30"/>
    </row>
    <row r="20" spans="1:16" ht="16.5" customHeight="1">
      <c r="A20" s="15"/>
      <c r="B20" s="18"/>
      <c r="C20" s="19"/>
      <c r="D20" s="42"/>
      <c r="E20" s="51" t="str">
        <f>IF(ISBLANK(ExpJan31[[#This Row],[Date]]),"",E19+ExpJan31[[#This Row],[Crédit]]-ExpJan31[[#This Row],[Débit]])</f>
        <v/>
      </c>
      <c r="F20" s="55"/>
      <c r="G20" s="56"/>
      <c r="H20" s="46"/>
      <c r="I20" s="30"/>
      <c r="J20" s="15"/>
      <c r="K20" s="69"/>
      <c r="L20" s="44"/>
      <c r="M20" s="15"/>
      <c r="N20" s="15"/>
      <c r="O20" s="15"/>
      <c r="P20" s="30"/>
    </row>
    <row r="21" spans="1:16" ht="16.5" customHeight="1">
      <c r="A21" s="15"/>
      <c r="B21" s="18"/>
      <c r="C21" s="19"/>
      <c r="D21" s="42"/>
      <c r="E21" s="51" t="str">
        <f>IF(ISBLANK(ExpJan31[[#This Row],[Date]]),"",E20+ExpJan31[[#This Row],[Crédit]]-ExpJan31[[#This Row],[Débit]])</f>
        <v/>
      </c>
      <c r="F21" s="55"/>
      <c r="G21" s="56"/>
      <c r="H21" s="46"/>
      <c r="I21" s="30"/>
      <c r="J21" s="15"/>
      <c r="K21" s="70"/>
      <c r="L21" s="71"/>
      <c r="P21" s="30"/>
    </row>
    <row r="22" spans="1:16" ht="16.5" customHeight="1">
      <c r="A22" s="15"/>
      <c r="B22" s="18"/>
      <c r="C22" s="19"/>
      <c r="D22" s="42"/>
      <c r="E22" s="51" t="str">
        <f>IF(ISBLANK(ExpJan31[[#This Row],[Date]]),"",E21+ExpJan31[[#This Row],[Crédit]]-ExpJan31[[#This Row],[Débit]])</f>
        <v/>
      </c>
      <c r="F22" s="55"/>
      <c r="G22" s="56"/>
      <c r="H22" s="46"/>
      <c r="I22" s="30"/>
      <c r="J22" s="15"/>
      <c r="K22" s="70"/>
      <c r="L22" s="71"/>
      <c r="P22" s="30"/>
    </row>
    <row r="23" spans="1:16" ht="16.5" customHeight="1">
      <c r="A23" s="15"/>
      <c r="B23" s="18"/>
      <c r="C23" s="19"/>
      <c r="D23" s="42"/>
      <c r="E23" s="51" t="str">
        <f>IF(ISBLANK(ExpJan31[[#This Row],[Date]]),"",E22+ExpJan31[[#This Row],[Crédit]]-ExpJan31[[#This Row],[Débit]])</f>
        <v/>
      </c>
      <c r="F23" s="55"/>
      <c r="G23" s="56"/>
      <c r="H23" s="46"/>
      <c r="I23" s="30"/>
      <c r="J23" s="15"/>
      <c r="K23" s="70"/>
      <c r="L23" s="71"/>
      <c r="P23" s="30"/>
    </row>
    <row r="24" spans="1:16" ht="16.5" customHeight="1">
      <c r="A24" s="15"/>
      <c r="B24" s="18"/>
      <c r="C24" s="19"/>
      <c r="D24" s="42"/>
      <c r="E24" s="51" t="str">
        <f>IF(ISBLANK(ExpJan31[[#This Row],[Date]]),"",E23+ExpJan31[[#This Row],[Crédit]]-ExpJan31[[#This Row],[Débit]])</f>
        <v/>
      </c>
      <c r="F24" s="55"/>
      <c r="G24" s="56"/>
      <c r="H24" s="46"/>
      <c r="I24" s="30"/>
      <c r="J24" s="15"/>
      <c r="P24" s="30"/>
    </row>
    <row r="25" spans="1:16" ht="16.5" customHeight="1">
      <c r="A25" s="15"/>
      <c r="B25" s="18"/>
      <c r="C25" s="19"/>
      <c r="D25" s="42"/>
      <c r="E25" s="51" t="str">
        <f>IF(ISBLANK(ExpJan31[[#This Row],[Date]]),"",E24+ExpJan31[[#This Row],[Crédit]]-ExpJan31[[#This Row],[Débit]])</f>
        <v/>
      </c>
      <c r="F25" s="55"/>
      <c r="G25" s="56"/>
      <c r="H25" s="46"/>
      <c r="I25" s="30"/>
      <c r="J25" s="15"/>
      <c r="K25" s="78" t="s">
        <v>29</v>
      </c>
      <c r="L25" s="78"/>
      <c r="M25" s="78"/>
      <c r="N25" s="78"/>
      <c r="O25" s="78"/>
      <c r="P25" s="30"/>
    </row>
    <row r="26" spans="1:16" ht="16.5" customHeight="1">
      <c r="A26" s="15"/>
      <c r="B26" s="18"/>
      <c r="C26" s="19"/>
      <c r="D26" s="42"/>
      <c r="E26" s="51" t="str">
        <f>IF(ISBLANK(ExpJan31[[#This Row],[Date]]),"",E25+ExpJan31[[#This Row],[Crédit]]-ExpJan31[[#This Row],[Débit]])</f>
        <v/>
      </c>
      <c r="F26" s="55"/>
      <c r="G26" s="56"/>
      <c r="H26" s="46"/>
      <c r="I26" s="30"/>
      <c r="J26" s="15"/>
      <c r="K26" s="78"/>
      <c r="L26" s="78"/>
      <c r="M26" s="78"/>
      <c r="N26" s="78"/>
      <c r="O26" s="78"/>
      <c r="P26" s="30"/>
    </row>
    <row r="27" spans="1:16" ht="16.5" customHeight="1">
      <c r="A27" s="15"/>
      <c r="B27" s="18"/>
      <c r="C27" s="19"/>
      <c r="D27" s="42"/>
      <c r="E27" s="51" t="str">
        <f>IF(ISBLANK(ExpJan31[[#This Row],[Date]]),"",E26+ExpJan31[[#This Row],[Crédit]]-ExpJan31[[#This Row],[Débit]])</f>
        <v/>
      </c>
      <c r="F27" s="55"/>
      <c r="G27" s="56"/>
      <c r="H27" s="46"/>
      <c r="I27" s="30"/>
      <c r="J27" s="15"/>
      <c r="K27" s="15"/>
      <c r="N27" s="15"/>
      <c r="O27" s="15"/>
      <c r="P27" s="30"/>
    </row>
    <row r="28" spans="1:16" ht="16.5" customHeight="1">
      <c r="A28" s="15"/>
      <c r="B28" s="18"/>
      <c r="C28" s="19"/>
      <c r="D28" s="42"/>
      <c r="E28" s="51" t="str">
        <f>IF(ISBLANK(ExpJan31[[#This Row],[Date]]),"",E27+ExpJan31[[#This Row],[Crédit]]-ExpJan31[[#This Row],[Débit]])</f>
        <v/>
      </c>
      <c r="F28" s="55"/>
      <c r="G28" s="56"/>
      <c r="H28" s="46"/>
      <c r="I28" s="30"/>
      <c r="J28" s="15"/>
      <c r="K28" s="31" t="s">
        <v>0</v>
      </c>
      <c r="L28" s="32" t="s">
        <v>18</v>
      </c>
      <c r="N28" s="15"/>
      <c r="O28" s="15"/>
      <c r="P28" s="30"/>
    </row>
    <row r="29" spans="1:16" ht="16.5" customHeight="1">
      <c r="A29" s="15"/>
      <c r="B29" s="18"/>
      <c r="C29" s="19"/>
      <c r="D29" s="42"/>
      <c r="E29" s="51" t="str">
        <f>IF(ISBLANK(ExpJan31[[#This Row],[Date]]),"",E28+ExpJan31[[#This Row],[Crédit]]-ExpJan31[[#This Row],[Débit]])</f>
        <v/>
      </c>
      <c r="F29" s="55"/>
      <c r="G29" s="56"/>
      <c r="H29" s="46"/>
      <c r="I29" s="30"/>
      <c r="J29" s="15"/>
      <c r="K29" s="64" t="str">
        <f>IF(ExpJan[MP]="VA",ExpJan[Date],"")</f>
        <v/>
      </c>
      <c r="L29" s="65"/>
      <c r="N29" s="73" t="s">
        <v>31</v>
      </c>
      <c r="O29" s="72">
        <f>SUM(L29:L32)</f>
        <v>0</v>
      </c>
      <c r="P29" s="30"/>
    </row>
    <row r="30" spans="1:16" ht="16.5" customHeight="1">
      <c r="A30" s="15"/>
      <c r="B30" s="18"/>
      <c r="C30" s="19"/>
      <c r="D30" s="42"/>
      <c r="E30" s="51" t="str">
        <f>IF(ISBLANK(ExpJan31[[#This Row],[Date]]),"",E29+ExpJan31[[#This Row],[Crédit]]-ExpJan31[[#This Row],[Débit]])</f>
        <v/>
      </c>
      <c r="F30" s="55"/>
      <c r="G30" s="56"/>
      <c r="H30" s="46"/>
      <c r="I30" s="30"/>
      <c r="J30" s="15"/>
      <c r="K30" s="66"/>
      <c r="L30" s="67"/>
      <c r="N30" s="15"/>
      <c r="O30" s="15"/>
      <c r="P30" s="30"/>
    </row>
    <row r="31" spans="1:16" ht="16.5" customHeight="1">
      <c r="A31" s="15"/>
      <c r="B31" s="21"/>
      <c r="C31" s="22"/>
      <c r="D31" s="43"/>
      <c r="E31" s="51" t="str">
        <f>IF(ISBLANK(ExpJan31[[#This Row],[Date]]),"",E30+ExpJan31[[#This Row],[Crédit]]-ExpJan31[[#This Row],[Débit]])</f>
        <v/>
      </c>
      <c r="F31" s="55"/>
      <c r="G31" s="56"/>
      <c r="H31" s="14"/>
      <c r="I31" s="30"/>
      <c r="J31" s="15"/>
      <c r="K31" s="66"/>
      <c r="L31" s="67"/>
      <c r="N31" s="15"/>
      <c r="O31" s="15"/>
      <c r="P31" s="30"/>
    </row>
    <row r="32" spans="1:16" ht="16.5" customHeight="1">
      <c r="A32" s="15"/>
      <c r="B32" s="57"/>
      <c r="C32" s="58"/>
      <c r="D32" s="59"/>
      <c r="E32" s="51" t="str">
        <f>IF(ISBLANK(ExpJan[[#This Row],[Date]]),"",E31+ExpJan[[#This Row],[Crédit]]-ExpJan[[#This Row],[Débit]])</f>
        <v/>
      </c>
      <c r="F32" s="58"/>
      <c r="G32" s="60"/>
      <c r="H32" s="47"/>
      <c r="I32" s="30"/>
      <c r="J32" s="15"/>
      <c r="K32" s="66"/>
      <c r="L32" s="67"/>
      <c r="N32" s="15"/>
      <c r="O32" s="15"/>
      <c r="P32" s="30"/>
    </row>
    <row r="33" spans="1:16" ht="16.5" customHeight="1">
      <c r="A33" s="15"/>
      <c r="B33" s="54" t="s">
        <v>2</v>
      </c>
      <c r="C33" s="24">
        <f>SUM([Crédit])</f>
        <v>0</v>
      </c>
      <c r="D33" s="25">
        <f>SUM([Débit])</f>
        <v>0</v>
      </c>
      <c r="E33" s="45">
        <f>(E5)+ExpJan31[[#Totals],[Crédit]]-ExpJan31[[#Totals],[Débit]]</f>
        <v>3500</v>
      </c>
      <c r="F33" s="54"/>
      <c r="G33" s="26"/>
      <c r="H33" s="48"/>
      <c r="I33" s="30"/>
      <c r="J33" s="15"/>
      <c r="K33" s="66"/>
      <c r="L33" s="23"/>
      <c r="N33" s="15"/>
      <c r="O33" s="15"/>
      <c r="P33" s="30"/>
    </row>
    <row r="34" spans="1:16" ht="16.5" customHeight="1">
      <c r="A34" s="15"/>
      <c r="I34" s="15"/>
      <c r="J34" s="15"/>
      <c r="P34" s="15"/>
    </row>
    <row r="35" spans="1:16" ht="16.5" customHeight="1">
      <c r="A35" s="15"/>
      <c r="B35" s="15"/>
      <c r="C35" s="15"/>
      <c r="D35" s="15"/>
      <c r="E35" s="15"/>
      <c r="F35" s="15"/>
      <c r="G35" s="15"/>
      <c r="H35" s="15"/>
      <c r="I35" s="15"/>
      <c r="J35" s="15"/>
      <c r="K35" s="15"/>
      <c r="L35" s="15"/>
      <c r="M35" s="15"/>
      <c r="N35" s="15"/>
      <c r="O35" s="15"/>
      <c r="P35" s="15"/>
    </row>
    <row r="36" spans="1:16" ht="16.5" customHeight="1">
      <c r="A36" s="15"/>
      <c r="B36" s="15"/>
      <c r="C36" s="15"/>
      <c r="D36" s="15"/>
      <c r="E36" s="15"/>
      <c r="F36" s="15"/>
      <c r="G36" s="15"/>
      <c r="H36" s="15"/>
      <c r="I36" s="15"/>
      <c r="J36" s="15"/>
      <c r="K36" s="15"/>
      <c r="L36" s="15"/>
      <c r="M36" s="15"/>
      <c r="N36" s="15"/>
      <c r="O36" s="15"/>
      <c r="P36" s="15"/>
    </row>
    <row r="37" spans="1:16" ht="16.5" customHeight="1">
      <c r="A37" s="15"/>
      <c r="B37" s="15"/>
      <c r="C37" s="15"/>
      <c r="D37" s="15"/>
      <c r="E37" s="15"/>
      <c r="F37" s="15"/>
      <c r="G37" s="15"/>
      <c r="H37" s="15"/>
      <c r="I37" s="15"/>
      <c r="J37" s="15"/>
      <c r="K37" s="15"/>
      <c r="L37" s="15"/>
      <c r="M37" s="15"/>
      <c r="N37" s="15"/>
      <c r="O37" s="15"/>
      <c r="P37" s="15"/>
    </row>
    <row r="38" spans="1:16" ht="16.5" customHeight="1">
      <c r="A38" s="15"/>
      <c r="B38" s="15"/>
      <c r="C38" s="15"/>
      <c r="D38" s="15"/>
      <c r="E38" s="15"/>
      <c r="F38" s="15"/>
      <c r="G38" s="15"/>
      <c r="H38" s="15"/>
      <c r="I38" s="15"/>
      <c r="J38" s="15"/>
      <c r="K38" s="15"/>
      <c r="L38" s="15"/>
      <c r="M38" s="15"/>
      <c r="N38" s="15"/>
      <c r="O38" s="15"/>
      <c r="P38" s="15"/>
    </row>
    <row r="39" spans="1:16" ht="16.5" customHeight="1">
      <c r="B39" s="15"/>
      <c r="C39" s="15"/>
      <c r="D39" s="15"/>
      <c r="E39" s="15"/>
      <c r="F39" s="15"/>
      <c r="G39" s="15"/>
      <c r="H39" s="15"/>
    </row>
  </sheetData>
  <mergeCells count="6">
    <mergeCell ref="K25:O26"/>
    <mergeCell ref="B2:G2"/>
    <mergeCell ref="K2:O2"/>
    <mergeCell ref="R2:U2"/>
    <mergeCell ref="R7:U8"/>
    <mergeCell ref="K11:O12"/>
  </mergeCells>
  <conditionalFormatting sqref="E5:E31">
    <cfRule type="cellIs" dxfId="270" priority="7" operator="lessThan">
      <formula>0</formula>
    </cfRule>
  </conditionalFormatting>
  <conditionalFormatting sqref="F6:F31">
    <cfRule type="beginsWith" dxfId="269" priority="5" operator="beginsWith" text="A">
      <formula>LEFT(F6,LEN("A"))="A"</formula>
    </cfRule>
    <cfRule type="beginsWith" dxfId="268" priority="6" operator="beginsWith" text="PA">
      <formula>LEFT(F6,LEN("PA"))="PA"</formula>
    </cfRule>
  </conditionalFormatting>
  <conditionalFormatting sqref="G6:G31">
    <cfRule type="beginsWith" dxfId="267" priority="2" operator="beginsWith" text="S">
      <formula>LEFT(G6,LEN("S"))="S"</formula>
    </cfRule>
    <cfRule type="beginsWith" dxfId="266" priority="3" operator="beginsWith" text="VA">
      <formula>LEFT(G6,LEN("VA"))="VA"</formula>
    </cfRule>
    <cfRule type="beginsWith" dxfId="265" priority="4" operator="beginsWith" text="VPA">
      <formula>LEFT(G6,LEN("VPA"))="VPA"</formula>
    </cfRule>
  </conditionalFormatting>
  <conditionalFormatting sqref="E32">
    <cfRule type="cellIs" dxfId="264" priority="1" operator="lessThan">
      <formula>0</formula>
    </cfRule>
  </conditionalFormatting>
  <dataValidations count="4">
    <dataValidation type="custom" errorStyle="warning" allowBlank="1" showInputMessage="1" showErrorMessage="1" errorTitle="Amount Validation" error="Amount should be a number." sqref="C5:E32">
      <formula1>ISNUMBER($D5)</formula1>
    </dataValidation>
    <dataValidation type="custom" errorStyle="warning" allowBlank="1" showInputMessage="1" showErrorMessage="1" errorTitle="Date Validation" error="A date in January needs be entered in order for this expense to be added to the Summary sheet." sqref="B5:B32">
      <formula1>MONTH($B5)=1</formula1>
    </dataValidation>
    <dataValidation type="list" errorStyle="warning" allowBlank="1" showInputMessage="1" showErrorMessage="1" errorTitle="Unknown Category" error="An expense from the drop down should be selected in order for it to be included on the Summary sheet." sqref="F5:F32">
      <formula1>"PA,A"</formula1>
    </dataValidation>
    <dataValidation type="list" allowBlank="1" showInputMessage="1" showErrorMessage="1" sqref="G5:G32">
      <formula1>"CB,CH,S,VPA,VA"</formula1>
    </dataValidation>
  </dataValidations>
  <printOptions horizontalCentered="1"/>
  <pageMargins left="0.25" right="0.25" top="0.75" bottom="0.75" header="0.3" footer="0.3"/>
  <pageSetup fitToHeight="0" orientation="portrait" r:id="rId1"/>
  <drawing r:id="rId2"/>
  <tableParts count="1">
    <tablePart r:id="rId3"/>
  </tableParts>
</worksheet>
</file>

<file path=xl/worksheets/sheet5.xml><?xml version="1.0" encoding="utf-8"?>
<worksheet xmlns="http://schemas.openxmlformats.org/spreadsheetml/2006/main" xmlns:r="http://schemas.openxmlformats.org/officeDocument/2006/relationships">
  <sheetPr codeName="Sheet5">
    <tabColor theme="4" tint="-0.249977111117893"/>
    <pageSetUpPr autoPageBreaks="0" fitToPage="1"/>
  </sheetPr>
  <dimension ref="A1:U39"/>
  <sheetViews>
    <sheetView showGridLines="0" workbookViewId="0">
      <selection activeCell="B32" sqref="B32:H32"/>
    </sheetView>
  </sheetViews>
  <sheetFormatPr baseColWidth="10" defaultColWidth="9.109375" defaultRowHeight="16.5" customHeight="1"/>
  <cols>
    <col min="1" max="1" width="3.6640625" customWidth="1"/>
    <col min="2" max="5" width="12.33203125" customWidth="1"/>
    <col min="6" max="6" width="4.6640625" customWidth="1"/>
    <col min="7" max="7" width="8.6640625" customWidth="1"/>
    <col min="8" max="8" width="44.88671875" customWidth="1"/>
    <col min="9" max="10" width="3.6640625" customWidth="1"/>
    <col min="11" max="13" width="12.33203125" customWidth="1"/>
    <col min="14" max="14" width="6.44140625" customWidth="1"/>
    <col min="15" max="15" width="10.6640625" customWidth="1"/>
    <col min="16" max="17" width="3.6640625" customWidth="1"/>
    <col min="18" max="18" width="6.44140625" customWidth="1"/>
    <col min="19" max="19" width="12.33203125" customWidth="1"/>
  </cols>
  <sheetData>
    <row r="1" spans="1:21" ht="16.5" customHeight="1">
      <c r="A1" s="15"/>
      <c r="B1" s="16"/>
      <c r="C1" s="15"/>
      <c r="D1" s="15"/>
      <c r="E1" s="15"/>
      <c r="F1" s="15"/>
      <c r="G1" s="15"/>
      <c r="H1" s="15"/>
      <c r="I1" s="15" t="s">
        <v>17</v>
      </c>
      <c r="J1" s="15"/>
      <c r="K1" s="15"/>
      <c r="L1" s="15"/>
      <c r="M1" s="15"/>
      <c r="N1" s="15"/>
      <c r="O1" s="15"/>
      <c r="P1" s="15"/>
    </row>
    <row r="2" spans="1:21" ht="31.5" customHeight="1">
      <c r="A2" s="15"/>
      <c r="B2" s="79" t="s">
        <v>54</v>
      </c>
      <c r="C2" s="79"/>
      <c r="D2" s="79"/>
      <c r="E2" s="79"/>
      <c r="F2" s="79"/>
      <c r="G2" s="79"/>
      <c r="H2" s="15"/>
      <c r="I2" s="30" t="s">
        <v>17</v>
      </c>
      <c r="J2" s="15"/>
      <c r="K2" s="78" t="s">
        <v>27</v>
      </c>
      <c r="L2" s="78"/>
      <c r="M2" s="78"/>
      <c r="N2" s="78"/>
      <c r="O2" s="78"/>
      <c r="P2" s="11"/>
      <c r="Q2" s="27"/>
      <c r="R2" s="78" t="s">
        <v>34</v>
      </c>
      <c r="S2" s="78"/>
      <c r="T2" s="78"/>
      <c r="U2" s="78"/>
    </row>
    <row r="3" spans="1:21" ht="16.5" customHeight="1">
      <c r="A3" s="15"/>
      <c r="B3" s="15"/>
      <c r="C3" s="15"/>
      <c r="D3" s="15"/>
      <c r="E3" s="15"/>
      <c r="F3" s="15"/>
      <c r="G3" s="15"/>
      <c r="H3" s="15"/>
      <c r="I3" s="30"/>
      <c r="J3" s="15"/>
      <c r="O3" s="15"/>
      <c r="P3" s="34"/>
      <c r="Q3" s="27"/>
      <c r="R3" s="27"/>
      <c r="S3" s="27"/>
    </row>
    <row r="4" spans="1:21" ht="16.5" customHeight="1">
      <c r="A4" s="15"/>
      <c r="B4" s="12" t="s">
        <v>0</v>
      </c>
      <c r="C4" s="53" t="s">
        <v>18</v>
      </c>
      <c r="D4" s="12" t="s">
        <v>19</v>
      </c>
      <c r="E4" s="53" t="s">
        <v>21</v>
      </c>
      <c r="F4" s="52" t="s">
        <v>40</v>
      </c>
      <c r="G4" s="53" t="s">
        <v>20</v>
      </c>
      <c r="H4" s="12" t="s">
        <v>1</v>
      </c>
      <c r="I4" s="30"/>
      <c r="J4" s="15"/>
      <c r="K4" s="31" t="s">
        <v>0</v>
      </c>
      <c r="L4" s="32" t="s">
        <v>18</v>
      </c>
      <c r="M4" s="33" t="s">
        <v>30</v>
      </c>
      <c r="O4" s="15"/>
      <c r="P4" s="30"/>
      <c r="Q4" s="15"/>
      <c r="R4" s="73" t="s">
        <v>31</v>
      </c>
      <c r="S4" s="72"/>
    </row>
    <row r="5" spans="1:21" ht="16.5" customHeight="1">
      <c r="A5" s="15"/>
      <c r="B5" s="18"/>
      <c r="C5" s="19"/>
      <c r="D5" s="42"/>
      <c r="E5" s="51">
        <f>ExpJan31[[#Totals],[Solde]]</f>
        <v>3500</v>
      </c>
      <c r="F5" s="19"/>
      <c r="G5" s="20"/>
      <c r="H5" s="46"/>
      <c r="I5" s="30"/>
      <c r="J5" s="15"/>
      <c r="K5" s="64" t="str">
        <f>IF(ExpJan[MP]="S",ExpJan[Date],"")</f>
        <v/>
      </c>
      <c r="L5" s="65"/>
      <c r="M5" s="28"/>
      <c r="N5" s="73" t="s">
        <v>31</v>
      </c>
      <c r="O5" s="72">
        <f>SUM(L5:L9)</f>
        <v>0</v>
      </c>
      <c r="P5" s="30"/>
    </row>
    <row r="6" spans="1:21" ht="16.5" customHeight="1">
      <c r="A6" s="15"/>
      <c r="B6" s="18"/>
      <c r="C6" s="19"/>
      <c r="D6" s="42"/>
      <c r="E6" s="51" t="str">
        <f>IF(ISBLANK(ExpJan3133[[#This Row],[Date]]),"",E5+ExpJan3133[[#This Row],[Crédit]]-ExpJan3133[[#This Row],[Débit]])</f>
        <v/>
      </c>
      <c r="F6" s="55"/>
      <c r="G6" s="56"/>
      <c r="H6" s="46"/>
      <c r="I6" s="30"/>
      <c r="J6" s="15"/>
      <c r="K6" s="66"/>
      <c r="L6" s="67"/>
      <c r="M6" s="29"/>
      <c r="O6" s="15"/>
      <c r="P6" s="30"/>
    </row>
    <row r="7" spans="1:21" ht="16.5" customHeight="1">
      <c r="A7" s="15"/>
      <c r="B7" s="18"/>
      <c r="C7" s="19"/>
      <c r="D7" s="42"/>
      <c r="E7" s="51" t="str">
        <f>IF(ISBLANK(ExpJan3133[[#This Row],[Date]]),"",E6+ExpJan3133[[#This Row],[Crédit]]-ExpJan3133[[#This Row],[Débit]])</f>
        <v/>
      </c>
      <c r="F7" s="55"/>
      <c r="G7" s="56"/>
      <c r="H7" s="46"/>
      <c r="I7" s="30"/>
      <c r="J7" s="15"/>
      <c r="K7" s="66"/>
      <c r="L7" s="67"/>
      <c r="M7" s="29"/>
      <c r="O7" s="15"/>
      <c r="P7" s="30"/>
      <c r="R7" s="78" t="s">
        <v>52</v>
      </c>
      <c r="S7" s="78"/>
      <c r="T7" s="78"/>
      <c r="U7" s="78"/>
    </row>
    <row r="8" spans="1:21" ht="16.5" customHeight="1">
      <c r="A8" s="15"/>
      <c r="B8" s="18"/>
      <c r="C8" s="19"/>
      <c r="D8" s="42"/>
      <c r="E8" s="51" t="str">
        <f>IF(ISBLANK(ExpJan3133[[#This Row],[Date]]),"",E7+ExpJan3133[[#This Row],[Crédit]]-ExpJan3133[[#This Row],[Débit]])</f>
        <v/>
      </c>
      <c r="F8" s="55"/>
      <c r="G8" s="56"/>
      <c r="H8" s="46"/>
      <c r="I8" s="30"/>
      <c r="J8" s="15"/>
      <c r="K8" s="66"/>
      <c r="L8" s="67"/>
      <c r="M8" s="29"/>
      <c r="O8" s="15"/>
      <c r="P8" s="30"/>
      <c r="R8" s="78"/>
      <c r="S8" s="78"/>
      <c r="T8" s="78"/>
      <c r="U8" s="78"/>
    </row>
    <row r="9" spans="1:21" ht="16.5" customHeight="1">
      <c r="A9" s="15"/>
      <c r="B9" s="18"/>
      <c r="C9" s="19"/>
      <c r="D9" s="42"/>
      <c r="E9" s="51" t="str">
        <f>IF(ISBLANK(ExpJan3133[[#This Row],[Date]]),"",E8+ExpJan3133[[#This Row],[Crédit]]-ExpJan3133[[#This Row],[Débit]])</f>
        <v/>
      </c>
      <c r="F9" s="55"/>
      <c r="G9" s="56"/>
      <c r="H9" s="46"/>
      <c r="I9" s="30"/>
      <c r="J9" s="15"/>
      <c r="K9" s="66"/>
      <c r="L9" s="67"/>
      <c r="M9" s="29"/>
      <c r="O9" s="15"/>
      <c r="P9" s="30"/>
    </row>
    <row r="10" spans="1:21" ht="16.5" customHeight="1">
      <c r="A10" s="15"/>
      <c r="B10" s="18"/>
      <c r="C10" s="19"/>
      <c r="D10" s="42"/>
      <c r="E10" s="51" t="str">
        <f>IF(ISBLANK(ExpJan3133[[#This Row],[Date]]),"",E9+ExpJan3133[[#This Row],[Crédit]]-ExpJan3133[[#This Row],[Débit]])</f>
        <v/>
      </c>
      <c r="F10" s="55"/>
      <c r="G10" s="56"/>
      <c r="H10" s="46"/>
      <c r="I10" s="30"/>
      <c r="J10" s="15"/>
      <c r="K10" s="15"/>
      <c r="N10" s="15"/>
      <c r="O10" s="15"/>
      <c r="P10" s="30"/>
      <c r="R10" s="73" t="s">
        <v>31</v>
      </c>
      <c r="S10" s="17"/>
    </row>
    <row r="11" spans="1:21" ht="16.5" customHeight="1">
      <c r="A11" s="15"/>
      <c r="B11" s="18"/>
      <c r="C11" s="19"/>
      <c r="D11" s="42"/>
      <c r="E11" s="51" t="str">
        <f>IF(ISBLANK(ExpJan3133[[#This Row],[Date]]),"",E10+ExpJan3133[[#This Row],[Crédit]]-ExpJan3133[[#This Row],[Débit]])</f>
        <v/>
      </c>
      <c r="F11" s="55"/>
      <c r="G11" s="56"/>
      <c r="H11" s="46"/>
      <c r="I11" s="30"/>
      <c r="J11" s="15"/>
      <c r="K11" s="78" t="s">
        <v>28</v>
      </c>
      <c r="L11" s="78"/>
      <c r="M11" s="78"/>
      <c r="N11" s="78"/>
      <c r="O11" s="78"/>
      <c r="P11" s="30"/>
    </row>
    <row r="12" spans="1:21" ht="16.5" customHeight="1">
      <c r="A12" s="15"/>
      <c r="B12" s="21"/>
      <c r="C12" s="22"/>
      <c r="D12" s="43"/>
      <c r="E12" s="51" t="str">
        <f>IF(ISBLANK(ExpJan3133[[#This Row],[Date]]),"",E11+ExpJan3133[[#This Row],[Crédit]]-ExpJan3133[[#This Row],[Débit]])</f>
        <v/>
      </c>
      <c r="F12" s="55"/>
      <c r="G12" s="56"/>
      <c r="H12" s="47"/>
      <c r="I12" s="30"/>
      <c r="J12" s="15"/>
      <c r="K12" s="78"/>
      <c r="L12" s="78"/>
      <c r="M12" s="78"/>
      <c r="N12" s="78"/>
      <c r="O12" s="78"/>
      <c r="P12" s="30"/>
    </row>
    <row r="13" spans="1:21" ht="16.5" customHeight="1">
      <c r="A13" s="15"/>
      <c r="B13" s="21"/>
      <c r="C13" s="22"/>
      <c r="D13" s="43"/>
      <c r="E13" s="51" t="str">
        <f>IF(ISBLANK(ExpJan3133[[#This Row],[Date]]),"",E12+ExpJan3133[[#This Row],[Crédit]]-ExpJan3133[[#This Row],[Débit]])</f>
        <v/>
      </c>
      <c r="F13" s="55"/>
      <c r="G13" s="56"/>
      <c r="H13" s="14"/>
      <c r="I13" s="30"/>
      <c r="J13" s="15"/>
      <c r="K13" s="15"/>
      <c r="L13" s="15"/>
      <c r="M13" s="15"/>
      <c r="N13" s="15"/>
      <c r="O13" s="15"/>
      <c r="P13" s="30"/>
    </row>
    <row r="14" spans="1:21" ht="16.5" customHeight="1">
      <c r="A14" s="15"/>
      <c r="B14" s="21"/>
      <c r="C14" s="22"/>
      <c r="D14" s="43"/>
      <c r="E14" s="51" t="str">
        <f>IF(ISBLANK(ExpJan3133[[#This Row],[Date]]),"",E13+ExpJan3133[[#This Row],[Crédit]]-ExpJan3133[[#This Row],[Débit]])</f>
        <v/>
      </c>
      <c r="F14" s="55"/>
      <c r="G14" s="56"/>
      <c r="H14" s="14"/>
      <c r="I14" s="30"/>
      <c r="J14" s="15"/>
      <c r="K14" s="31" t="s">
        <v>0</v>
      </c>
      <c r="L14" s="32" t="s">
        <v>18</v>
      </c>
      <c r="N14" s="15"/>
      <c r="O14" s="15"/>
      <c r="P14" s="30"/>
    </row>
    <row r="15" spans="1:21" ht="16.5" customHeight="1">
      <c r="A15" s="15"/>
      <c r="B15" s="21"/>
      <c r="C15" s="22"/>
      <c r="D15" s="43"/>
      <c r="E15" s="51" t="str">
        <f>IF(ISBLANK(ExpJan3133[[#This Row],[Date]]),"",E14+ExpJan3133[[#This Row],[Crédit]]-ExpJan3133[[#This Row],[Débit]])</f>
        <v/>
      </c>
      <c r="F15" s="55"/>
      <c r="G15" s="56"/>
      <c r="H15" s="14"/>
      <c r="I15" s="30"/>
      <c r="J15" s="15"/>
      <c r="K15" s="64"/>
      <c r="L15" s="65"/>
      <c r="N15" s="73" t="s">
        <v>31</v>
      </c>
      <c r="O15" s="72">
        <f>SUM(L15:L19)</f>
        <v>0</v>
      </c>
      <c r="P15" s="30"/>
    </row>
    <row r="16" spans="1:21" ht="16.5" customHeight="1">
      <c r="A16" s="15"/>
      <c r="B16" s="21"/>
      <c r="C16" s="22"/>
      <c r="D16" s="43"/>
      <c r="E16" s="51" t="str">
        <f>IF(ISBLANK(ExpJan3133[[#This Row],[Date]]),"",E15+ExpJan3133[[#This Row],[Crédit]]-ExpJan3133[[#This Row],[Débit]])</f>
        <v/>
      </c>
      <c r="F16" s="55"/>
      <c r="G16" s="56"/>
      <c r="H16" s="14"/>
      <c r="I16" s="30"/>
      <c r="J16" s="15"/>
      <c r="K16" s="66"/>
      <c r="L16" s="67"/>
      <c r="N16" s="15"/>
      <c r="O16" s="15"/>
      <c r="P16" s="30"/>
    </row>
    <row r="17" spans="1:16" ht="16.5" customHeight="1">
      <c r="A17" s="15"/>
      <c r="B17" s="18"/>
      <c r="C17" s="19"/>
      <c r="D17" s="42"/>
      <c r="E17" s="51" t="str">
        <f>IF(ISBLANK(ExpJan3133[[#This Row],[Date]]),"",E16+ExpJan3133[[#This Row],[Crédit]]-ExpJan3133[[#This Row],[Débit]])</f>
        <v/>
      </c>
      <c r="F17" s="55"/>
      <c r="G17" s="56"/>
      <c r="H17" s="46"/>
      <c r="I17" s="30"/>
      <c r="J17" s="15"/>
      <c r="K17" s="66"/>
      <c r="L17" s="67"/>
      <c r="N17" s="15"/>
      <c r="O17" s="15"/>
      <c r="P17" s="30"/>
    </row>
    <row r="18" spans="1:16" ht="16.5" customHeight="1">
      <c r="A18" s="15"/>
      <c r="B18" s="18"/>
      <c r="C18" s="19"/>
      <c r="D18" s="42"/>
      <c r="E18" s="51" t="str">
        <f>IF(ISBLANK(ExpJan3133[[#This Row],[Date]]),"",E17+ExpJan3133[[#This Row],[Crédit]]-ExpJan3133[[#This Row],[Débit]])</f>
        <v/>
      </c>
      <c r="F18" s="55"/>
      <c r="G18" s="56"/>
      <c r="H18" s="46"/>
      <c r="I18" s="30"/>
      <c r="J18" s="15"/>
      <c r="K18" s="66"/>
      <c r="L18" s="67"/>
      <c r="N18" s="15"/>
      <c r="O18" s="15"/>
      <c r="P18" s="30"/>
    </row>
    <row r="19" spans="1:16" ht="16.5" customHeight="1">
      <c r="A19" s="15"/>
      <c r="B19" s="18"/>
      <c r="C19" s="19"/>
      <c r="D19" s="42"/>
      <c r="E19" s="51" t="str">
        <f>IF(ISBLANK(ExpJan3133[[#This Row],[Date]]),"",E18+ExpJan3133[[#This Row],[Crédit]]-ExpJan3133[[#This Row],[Débit]])</f>
        <v/>
      </c>
      <c r="F19" s="55"/>
      <c r="G19" s="56"/>
      <c r="H19" s="46"/>
      <c r="I19" s="30"/>
      <c r="J19" s="15"/>
      <c r="K19" s="66"/>
      <c r="L19" s="68"/>
      <c r="N19" s="15"/>
      <c r="O19" s="15"/>
      <c r="P19" s="30"/>
    </row>
    <row r="20" spans="1:16" ht="16.5" customHeight="1">
      <c r="A20" s="15"/>
      <c r="B20" s="18"/>
      <c r="C20" s="19"/>
      <c r="D20" s="42"/>
      <c r="E20" s="51" t="str">
        <f>IF(ISBLANK(ExpJan3133[[#This Row],[Date]]),"",E19+ExpJan3133[[#This Row],[Crédit]]-ExpJan3133[[#This Row],[Débit]])</f>
        <v/>
      </c>
      <c r="F20" s="55"/>
      <c r="G20" s="56"/>
      <c r="H20" s="46"/>
      <c r="I20" s="30"/>
      <c r="J20" s="15"/>
      <c r="K20" s="69"/>
      <c r="L20" s="44"/>
      <c r="M20" s="15"/>
      <c r="N20" s="15"/>
      <c r="O20" s="15"/>
      <c r="P20" s="30"/>
    </row>
    <row r="21" spans="1:16" ht="16.5" customHeight="1">
      <c r="A21" s="15"/>
      <c r="B21" s="18"/>
      <c r="C21" s="19"/>
      <c r="D21" s="42"/>
      <c r="E21" s="51" t="str">
        <f>IF(ISBLANK(ExpJan3133[[#This Row],[Date]]),"",E20+ExpJan3133[[#This Row],[Crédit]]-ExpJan3133[[#This Row],[Débit]])</f>
        <v/>
      </c>
      <c r="F21" s="55"/>
      <c r="G21" s="56"/>
      <c r="H21" s="46"/>
      <c r="I21" s="30"/>
      <c r="J21" s="15"/>
      <c r="K21" s="70"/>
      <c r="L21" s="71"/>
      <c r="P21" s="30"/>
    </row>
    <row r="22" spans="1:16" ht="16.5" customHeight="1">
      <c r="A22" s="15"/>
      <c r="B22" s="18"/>
      <c r="C22" s="19"/>
      <c r="D22" s="42"/>
      <c r="E22" s="51" t="str">
        <f>IF(ISBLANK(ExpJan3133[[#This Row],[Date]]),"",E21+ExpJan3133[[#This Row],[Crédit]]-ExpJan3133[[#This Row],[Débit]])</f>
        <v/>
      </c>
      <c r="F22" s="55"/>
      <c r="G22" s="56"/>
      <c r="H22" s="46"/>
      <c r="I22" s="30"/>
      <c r="J22" s="15"/>
      <c r="K22" s="70"/>
      <c r="L22" s="71"/>
      <c r="P22" s="30"/>
    </row>
    <row r="23" spans="1:16" ht="16.5" customHeight="1">
      <c r="A23" s="15"/>
      <c r="B23" s="18"/>
      <c r="C23" s="19"/>
      <c r="D23" s="42"/>
      <c r="E23" s="51" t="str">
        <f>IF(ISBLANK(ExpJan3133[[#This Row],[Date]]),"",E22+ExpJan3133[[#This Row],[Crédit]]-ExpJan3133[[#This Row],[Débit]])</f>
        <v/>
      </c>
      <c r="F23" s="55"/>
      <c r="G23" s="56"/>
      <c r="H23" s="46"/>
      <c r="I23" s="30"/>
      <c r="J23" s="15"/>
      <c r="K23" s="70"/>
      <c r="L23" s="71"/>
      <c r="P23" s="30"/>
    </row>
    <row r="24" spans="1:16" ht="16.5" customHeight="1">
      <c r="A24" s="15"/>
      <c r="B24" s="18"/>
      <c r="C24" s="19"/>
      <c r="D24" s="42"/>
      <c r="E24" s="51" t="str">
        <f>IF(ISBLANK(ExpJan3133[[#This Row],[Date]]),"",E23+ExpJan3133[[#This Row],[Crédit]]-ExpJan3133[[#This Row],[Débit]])</f>
        <v/>
      </c>
      <c r="F24" s="55"/>
      <c r="G24" s="56"/>
      <c r="H24" s="46"/>
      <c r="I24" s="30"/>
      <c r="J24" s="15"/>
      <c r="P24" s="30"/>
    </row>
    <row r="25" spans="1:16" ht="16.5" customHeight="1">
      <c r="A25" s="15"/>
      <c r="B25" s="18"/>
      <c r="C25" s="19"/>
      <c r="D25" s="42"/>
      <c r="E25" s="51" t="str">
        <f>IF(ISBLANK(ExpJan3133[[#This Row],[Date]]),"",E24+ExpJan3133[[#This Row],[Crédit]]-ExpJan3133[[#This Row],[Débit]])</f>
        <v/>
      </c>
      <c r="F25" s="55"/>
      <c r="G25" s="56"/>
      <c r="H25" s="46"/>
      <c r="I25" s="30"/>
      <c r="J25" s="15"/>
      <c r="K25" s="78" t="s">
        <v>29</v>
      </c>
      <c r="L25" s="78"/>
      <c r="M25" s="78"/>
      <c r="N25" s="78"/>
      <c r="O25" s="78"/>
      <c r="P25" s="30"/>
    </row>
    <row r="26" spans="1:16" ht="16.5" customHeight="1">
      <c r="A26" s="15"/>
      <c r="B26" s="18"/>
      <c r="C26" s="19"/>
      <c r="D26" s="42"/>
      <c r="E26" s="51" t="str">
        <f>IF(ISBLANK(ExpJan3133[[#This Row],[Date]]),"",E25+ExpJan3133[[#This Row],[Crédit]]-ExpJan3133[[#This Row],[Débit]])</f>
        <v/>
      </c>
      <c r="F26" s="55"/>
      <c r="G26" s="56"/>
      <c r="H26" s="46"/>
      <c r="I26" s="30"/>
      <c r="J26" s="15"/>
      <c r="K26" s="78"/>
      <c r="L26" s="78"/>
      <c r="M26" s="78"/>
      <c r="N26" s="78"/>
      <c r="O26" s="78"/>
      <c r="P26" s="30"/>
    </row>
    <row r="27" spans="1:16" ht="16.5" customHeight="1">
      <c r="A27" s="15"/>
      <c r="B27" s="18"/>
      <c r="C27" s="19"/>
      <c r="D27" s="42"/>
      <c r="E27" s="51" t="str">
        <f>IF(ISBLANK(ExpJan3133[[#This Row],[Date]]),"",E26+ExpJan3133[[#This Row],[Crédit]]-ExpJan3133[[#This Row],[Débit]])</f>
        <v/>
      </c>
      <c r="F27" s="55"/>
      <c r="G27" s="56"/>
      <c r="H27" s="46"/>
      <c r="I27" s="30"/>
      <c r="J27" s="15"/>
      <c r="K27" s="15"/>
      <c r="N27" s="15"/>
      <c r="O27" s="15"/>
      <c r="P27" s="30"/>
    </row>
    <row r="28" spans="1:16" ht="16.5" customHeight="1">
      <c r="A28" s="15"/>
      <c r="B28" s="18"/>
      <c r="C28" s="19"/>
      <c r="D28" s="42"/>
      <c r="E28" s="51" t="str">
        <f>IF(ISBLANK(ExpJan3133[[#This Row],[Date]]),"",E27+ExpJan3133[[#This Row],[Crédit]]-ExpJan3133[[#This Row],[Débit]])</f>
        <v/>
      </c>
      <c r="F28" s="55"/>
      <c r="G28" s="56"/>
      <c r="H28" s="46"/>
      <c r="I28" s="30"/>
      <c r="J28" s="15"/>
      <c r="K28" s="31" t="s">
        <v>0</v>
      </c>
      <c r="L28" s="32" t="s">
        <v>18</v>
      </c>
      <c r="N28" s="15"/>
      <c r="O28" s="15"/>
      <c r="P28" s="30"/>
    </row>
    <row r="29" spans="1:16" ht="16.5" customHeight="1">
      <c r="A29" s="15"/>
      <c r="B29" s="18"/>
      <c r="C29" s="19"/>
      <c r="D29" s="42"/>
      <c r="E29" s="51" t="str">
        <f>IF(ISBLANK(ExpJan3133[[#This Row],[Date]]),"",E28+ExpJan3133[[#This Row],[Crédit]]-ExpJan3133[[#This Row],[Débit]])</f>
        <v/>
      </c>
      <c r="F29" s="55"/>
      <c r="G29" s="56"/>
      <c r="H29" s="46"/>
      <c r="I29" s="30"/>
      <c r="J29" s="15"/>
      <c r="K29" s="64" t="str">
        <f>IF(ExpJan[MP]="VA",ExpJan[Date],"")</f>
        <v/>
      </c>
      <c r="L29" s="65"/>
      <c r="N29" s="73" t="s">
        <v>31</v>
      </c>
      <c r="O29" s="72">
        <f>SUM(L29:L32)</f>
        <v>0</v>
      </c>
      <c r="P29" s="30"/>
    </row>
    <row r="30" spans="1:16" ht="16.5" customHeight="1">
      <c r="A30" s="15"/>
      <c r="B30" s="18"/>
      <c r="C30" s="19"/>
      <c r="D30" s="42"/>
      <c r="E30" s="51" t="str">
        <f>IF(ISBLANK(ExpJan3133[[#This Row],[Date]]),"",E29+ExpJan3133[[#This Row],[Crédit]]-ExpJan3133[[#This Row],[Débit]])</f>
        <v/>
      </c>
      <c r="F30" s="55"/>
      <c r="G30" s="56"/>
      <c r="H30" s="46"/>
      <c r="I30" s="30"/>
      <c r="J30" s="15"/>
      <c r="K30" s="66"/>
      <c r="L30" s="67"/>
      <c r="N30" s="15"/>
      <c r="O30" s="15"/>
      <c r="P30" s="30"/>
    </row>
    <row r="31" spans="1:16" ht="16.5" customHeight="1">
      <c r="A31" s="15"/>
      <c r="B31" s="21"/>
      <c r="C31" s="22"/>
      <c r="D31" s="43"/>
      <c r="E31" s="51" t="str">
        <f>IF(ISBLANK(ExpJan3133[[#This Row],[Date]]),"",E30+ExpJan3133[[#This Row],[Crédit]]-ExpJan3133[[#This Row],[Débit]])</f>
        <v/>
      </c>
      <c r="F31" s="55"/>
      <c r="G31" s="56"/>
      <c r="H31" s="14"/>
      <c r="I31" s="30"/>
      <c r="J31" s="15"/>
      <c r="K31" s="66"/>
      <c r="L31" s="67"/>
      <c r="N31" s="15"/>
      <c r="O31" s="15"/>
      <c r="P31" s="30"/>
    </row>
    <row r="32" spans="1:16" ht="16.5" customHeight="1">
      <c r="A32" s="15"/>
      <c r="B32" s="57"/>
      <c r="C32" s="58"/>
      <c r="D32" s="59"/>
      <c r="E32" s="51" t="str">
        <f>IF(ISBLANK(ExpJan[[#This Row],[Date]]),"",E31+ExpJan[[#This Row],[Crédit]]-ExpJan[[#This Row],[Débit]])</f>
        <v/>
      </c>
      <c r="F32" s="58"/>
      <c r="G32" s="60"/>
      <c r="H32" s="47"/>
      <c r="I32" s="30"/>
      <c r="J32" s="15"/>
      <c r="K32" s="66"/>
      <c r="L32" s="67"/>
      <c r="N32" s="15"/>
      <c r="O32" s="15"/>
      <c r="P32" s="30"/>
    </row>
    <row r="33" spans="1:16" ht="16.5" customHeight="1">
      <c r="A33" s="15"/>
      <c r="B33" s="54" t="s">
        <v>2</v>
      </c>
      <c r="C33" s="24">
        <f>SUM([Crédit])</f>
        <v>0</v>
      </c>
      <c r="D33" s="25">
        <f>SUM([Débit])</f>
        <v>0</v>
      </c>
      <c r="E33" s="45">
        <f>(E5)+ExpJan3133[[#Totals],[Crédit]]-ExpJan3133[[#Totals],[Débit]]</f>
        <v>3500</v>
      </c>
      <c r="F33" s="54"/>
      <c r="G33" s="26"/>
      <c r="H33" s="48"/>
      <c r="I33" s="30"/>
      <c r="J33" s="15"/>
      <c r="K33" s="66"/>
      <c r="L33" s="23"/>
      <c r="N33" s="15"/>
      <c r="O33" s="15"/>
      <c r="P33" s="30"/>
    </row>
    <row r="34" spans="1:16" ht="16.5" customHeight="1">
      <c r="A34" s="15"/>
      <c r="I34" s="15"/>
      <c r="J34" s="15"/>
      <c r="P34" s="15"/>
    </row>
    <row r="35" spans="1:16" ht="16.5" customHeight="1">
      <c r="A35" s="15"/>
      <c r="B35" s="15"/>
      <c r="C35" s="15"/>
      <c r="D35" s="15"/>
      <c r="E35" s="15"/>
      <c r="F35" s="15"/>
      <c r="G35" s="15"/>
      <c r="H35" s="15"/>
      <c r="I35" s="15"/>
      <c r="J35" s="15"/>
      <c r="K35" s="15"/>
      <c r="L35" s="15"/>
      <c r="M35" s="15"/>
      <c r="N35" s="15"/>
      <c r="O35" s="15"/>
      <c r="P35" s="15"/>
    </row>
    <row r="36" spans="1:16" ht="16.5" customHeight="1">
      <c r="A36" s="15"/>
      <c r="B36" s="15"/>
      <c r="C36" s="15"/>
      <c r="D36" s="15"/>
      <c r="E36" s="15"/>
      <c r="F36" s="15"/>
      <c r="G36" s="15"/>
      <c r="H36" s="15"/>
      <c r="I36" s="15"/>
      <c r="J36" s="15"/>
      <c r="K36" s="15"/>
      <c r="L36" s="15"/>
      <c r="M36" s="15"/>
      <c r="N36" s="15"/>
      <c r="O36" s="15"/>
      <c r="P36" s="15"/>
    </row>
    <row r="37" spans="1:16" ht="16.5" customHeight="1">
      <c r="A37" s="15"/>
      <c r="B37" s="15"/>
      <c r="C37" s="15"/>
      <c r="D37" s="15"/>
      <c r="E37" s="15"/>
      <c r="F37" s="15"/>
      <c r="G37" s="15"/>
      <c r="H37" s="15"/>
      <c r="I37" s="15"/>
      <c r="J37" s="15"/>
      <c r="K37" s="15"/>
      <c r="L37" s="15"/>
      <c r="M37" s="15"/>
      <c r="N37" s="15"/>
      <c r="O37" s="15"/>
      <c r="P37" s="15"/>
    </row>
    <row r="38" spans="1:16" ht="16.5" customHeight="1">
      <c r="A38" s="15"/>
      <c r="B38" s="15"/>
      <c r="C38" s="15"/>
      <c r="D38" s="15"/>
      <c r="E38" s="15"/>
      <c r="F38" s="15"/>
      <c r="G38" s="15"/>
      <c r="H38" s="15"/>
      <c r="I38" s="15"/>
      <c r="J38" s="15"/>
      <c r="K38" s="15"/>
      <c r="L38" s="15"/>
      <c r="M38" s="15"/>
      <c r="N38" s="15"/>
      <c r="O38" s="15"/>
      <c r="P38" s="15"/>
    </row>
    <row r="39" spans="1:16" ht="16.5" customHeight="1">
      <c r="B39" s="15"/>
      <c r="C39" s="15"/>
      <c r="D39" s="15"/>
      <c r="E39" s="15"/>
      <c r="F39" s="15"/>
      <c r="G39" s="15"/>
      <c r="H39" s="15"/>
    </row>
  </sheetData>
  <mergeCells count="6">
    <mergeCell ref="K25:O26"/>
    <mergeCell ref="B2:G2"/>
    <mergeCell ref="K2:O2"/>
    <mergeCell ref="R2:U2"/>
    <mergeCell ref="R7:U8"/>
    <mergeCell ref="K11:O12"/>
  </mergeCells>
  <conditionalFormatting sqref="E5:E31">
    <cfRule type="cellIs" dxfId="246" priority="7" operator="lessThan">
      <formula>0</formula>
    </cfRule>
  </conditionalFormatting>
  <conditionalFormatting sqref="F6:F31">
    <cfRule type="beginsWith" dxfId="245" priority="5" operator="beginsWith" text="A">
      <formula>LEFT(F6,LEN("A"))="A"</formula>
    </cfRule>
    <cfRule type="beginsWith" dxfId="244" priority="6" operator="beginsWith" text="PA">
      <formula>LEFT(F6,LEN("PA"))="PA"</formula>
    </cfRule>
  </conditionalFormatting>
  <conditionalFormatting sqref="G6:G31">
    <cfRule type="beginsWith" dxfId="243" priority="2" operator="beginsWith" text="S">
      <formula>LEFT(G6,LEN("S"))="S"</formula>
    </cfRule>
    <cfRule type="beginsWith" dxfId="242" priority="3" operator="beginsWith" text="VA">
      <formula>LEFT(G6,LEN("VA"))="VA"</formula>
    </cfRule>
    <cfRule type="beginsWith" dxfId="241" priority="4" operator="beginsWith" text="VPA">
      <formula>LEFT(G6,LEN("VPA"))="VPA"</formula>
    </cfRule>
  </conditionalFormatting>
  <conditionalFormatting sqref="E32">
    <cfRule type="cellIs" dxfId="240" priority="1" operator="lessThan">
      <formula>0</formula>
    </cfRule>
  </conditionalFormatting>
  <dataValidations count="4">
    <dataValidation type="list" allowBlank="1" showInputMessage="1" showErrorMessage="1" sqref="G5:G32">
      <formula1>"CB,CH,S,VPA,VA"</formula1>
    </dataValidation>
    <dataValidation type="list" errorStyle="warning" allowBlank="1" showInputMessage="1" showErrorMessage="1" errorTitle="Unknown Category" error="An expense from the drop down should be selected in order for it to be included on the Summary sheet." sqref="F5:F32">
      <formula1>"PA,A"</formula1>
    </dataValidation>
    <dataValidation type="custom" errorStyle="warning" allowBlank="1" showInputMessage="1" showErrorMessage="1" errorTitle="Date Validation" error="A date in January needs be entered in order for this expense to be added to the Summary sheet." sqref="B5:B32">
      <formula1>MONTH($B5)=1</formula1>
    </dataValidation>
    <dataValidation type="custom" errorStyle="warning" allowBlank="1" showInputMessage="1" showErrorMessage="1" errorTitle="Amount Validation" error="Amount should be a number." sqref="C5:E32">
      <formula1>ISNUMBER($D5)</formula1>
    </dataValidation>
  </dataValidations>
  <printOptions horizontalCentered="1"/>
  <pageMargins left="0.25" right="0.25" top="0.75" bottom="0.75" header="0.3" footer="0.3"/>
  <pageSetup fitToHeight="0" orientation="portrait" r:id="rId1"/>
  <drawing r:id="rId2"/>
  <tableParts count="1">
    <tablePart r:id="rId3"/>
  </tableParts>
</worksheet>
</file>

<file path=xl/worksheets/sheet6.xml><?xml version="1.0" encoding="utf-8"?>
<worksheet xmlns="http://schemas.openxmlformats.org/spreadsheetml/2006/main" xmlns:r="http://schemas.openxmlformats.org/officeDocument/2006/relationships">
  <sheetPr codeName="Sheet6">
    <tabColor theme="4" tint="-0.249977111117893"/>
    <pageSetUpPr autoPageBreaks="0" fitToPage="1"/>
  </sheetPr>
  <dimension ref="A1:U39"/>
  <sheetViews>
    <sheetView showGridLines="0" workbookViewId="0">
      <selection activeCell="B2" sqref="B2:G2"/>
    </sheetView>
  </sheetViews>
  <sheetFormatPr baseColWidth="10" defaultColWidth="9.109375" defaultRowHeight="16.5" customHeight="1"/>
  <cols>
    <col min="1" max="1" width="3.6640625" customWidth="1"/>
    <col min="2" max="5" width="12.33203125" customWidth="1"/>
    <col min="6" max="6" width="4.6640625" customWidth="1"/>
    <col min="7" max="7" width="8.6640625" customWidth="1"/>
    <col min="8" max="8" width="44.88671875" customWidth="1"/>
    <col min="9" max="10" width="3.6640625" customWidth="1"/>
    <col min="11" max="13" width="12.33203125" customWidth="1"/>
    <col min="14" max="14" width="6.44140625" customWidth="1"/>
    <col min="15" max="15" width="10.6640625" customWidth="1"/>
    <col min="16" max="17" width="3.6640625" customWidth="1"/>
    <col min="18" max="18" width="6.44140625" customWidth="1"/>
    <col min="19" max="19" width="12.33203125" customWidth="1"/>
  </cols>
  <sheetData>
    <row r="1" spans="1:21" ht="16.5" customHeight="1">
      <c r="A1" s="15"/>
      <c r="B1" s="16"/>
      <c r="C1" s="15"/>
      <c r="D1" s="15"/>
      <c r="E1" s="15"/>
      <c r="F1" s="15"/>
      <c r="G1" s="15"/>
      <c r="H1" s="15"/>
      <c r="I1" s="15" t="s">
        <v>17</v>
      </c>
      <c r="J1" s="15"/>
      <c r="K1" s="15"/>
      <c r="L1" s="15"/>
      <c r="M1" s="15"/>
      <c r="N1" s="15"/>
      <c r="O1" s="15"/>
      <c r="P1" s="15"/>
    </row>
    <row r="2" spans="1:21" ht="31.5" customHeight="1">
      <c r="A2" s="15"/>
      <c r="B2" s="79" t="s">
        <v>55</v>
      </c>
      <c r="C2" s="79"/>
      <c r="D2" s="79"/>
      <c r="E2" s="79"/>
      <c r="F2" s="79"/>
      <c r="G2" s="79"/>
      <c r="H2" s="15"/>
      <c r="I2" s="30" t="s">
        <v>17</v>
      </c>
      <c r="J2" s="15"/>
      <c r="K2" s="78" t="s">
        <v>27</v>
      </c>
      <c r="L2" s="78"/>
      <c r="M2" s="78"/>
      <c r="N2" s="78"/>
      <c r="O2" s="78"/>
      <c r="P2" s="11"/>
      <c r="Q2" s="27"/>
      <c r="R2" s="78" t="s">
        <v>34</v>
      </c>
      <c r="S2" s="78"/>
      <c r="T2" s="78"/>
      <c r="U2" s="78"/>
    </row>
    <row r="3" spans="1:21" ht="16.5" customHeight="1">
      <c r="A3" s="15"/>
      <c r="B3" s="15"/>
      <c r="C3" s="15"/>
      <c r="D3" s="15"/>
      <c r="E3" s="15"/>
      <c r="F3" s="15"/>
      <c r="G3" s="15"/>
      <c r="H3" s="15"/>
      <c r="I3" s="30"/>
      <c r="J3" s="15"/>
      <c r="O3" s="15"/>
      <c r="P3" s="34"/>
      <c r="Q3" s="27"/>
      <c r="R3" s="27"/>
      <c r="S3" s="27"/>
    </row>
    <row r="4" spans="1:21" ht="16.5" customHeight="1">
      <c r="A4" s="15"/>
      <c r="B4" s="12" t="s">
        <v>0</v>
      </c>
      <c r="C4" s="53" t="s">
        <v>18</v>
      </c>
      <c r="D4" s="12" t="s">
        <v>19</v>
      </c>
      <c r="E4" s="53" t="s">
        <v>21</v>
      </c>
      <c r="F4" s="52" t="s">
        <v>40</v>
      </c>
      <c r="G4" s="53" t="s">
        <v>20</v>
      </c>
      <c r="H4" s="12" t="s">
        <v>1</v>
      </c>
      <c r="I4" s="30"/>
      <c r="J4" s="15"/>
      <c r="K4" s="31" t="s">
        <v>0</v>
      </c>
      <c r="L4" s="32" t="s">
        <v>18</v>
      </c>
      <c r="M4" s="33" t="s">
        <v>30</v>
      </c>
      <c r="O4" s="15"/>
      <c r="P4" s="30"/>
      <c r="Q4" s="15"/>
      <c r="R4" s="73" t="s">
        <v>31</v>
      </c>
      <c r="S4" s="72"/>
    </row>
    <row r="5" spans="1:21" ht="16.5" customHeight="1">
      <c r="A5" s="15"/>
      <c r="B5" s="18"/>
      <c r="C5" s="19"/>
      <c r="D5" s="42"/>
      <c r="E5" s="51">
        <f>ExpJan3133[[#Totals],[Solde]]</f>
        <v>3500</v>
      </c>
      <c r="F5" s="19"/>
      <c r="G5" s="20"/>
      <c r="H5" s="46"/>
      <c r="I5" s="30"/>
      <c r="J5" s="15"/>
      <c r="K5" s="64" t="str">
        <f>IF(ExpJan[MP]="S",ExpJan[Date],"")</f>
        <v/>
      </c>
      <c r="L5" s="65"/>
      <c r="M5" s="28"/>
      <c r="N5" s="73" t="s">
        <v>31</v>
      </c>
      <c r="O5" s="72">
        <f>SUM(L5:L9)</f>
        <v>0</v>
      </c>
      <c r="P5" s="30"/>
    </row>
    <row r="6" spans="1:21" ht="16.5" customHeight="1">
      <c r="A6" s="15"/>
      <c r="B6" s="18"/>
      <c r="C6" s="19"/>
      <c r="D6" s="42"/>
      <c r="E6" s="51" t="str">
        <f>IF(ISBLANK(ExpJan313334[[#This Row],[Date]]),"",E5+ExpJan313334[[#This Row],[Crédit]]-ExpJan313334[[#This Row],[Débit]])</f>
        <v/>
      </c>
      <c r="F6" s="55"/>
      <c r="G6" s="56"/>
      <c r="H6" s="46"/>
      <c r="I6" s="30"/>
      <c r="J6" s="15"/>
      <c r="K6" s="66"/>
      <c r="L6" s="67"/>
      <c r="M6" s="29"/>
      <c r="O6" s="15"/>
      <c r="P6" s="30"/>
    </row>
    <row r="7" spans="1:21" ht="16.5" customHeight="1">
      <c r="A7" s="15"/>
      <c r="B7" s="18"/>
      <c r="C7" s="19"/>
      <c r="D7" s="42"/>
      <c r="E7" s="51" t="str">
        <f>IF(ISBLANK(ExpJan313334[[#This Row],[Date]]),"",E6+ExpJan313334[[#This Row],[Crédit]]-ExpJan313334[[#This Row],[Débit]])</f>
        <v/>
      </c>
      <c r="F7" s="55"/>
      <c r="G7" s="56"/>
      <c r="H7" s="46"/>
      <c r="I7" s="30"/>
      <c r="J7" s="15"/>
      <c r="K7" s="66"/>
      <c r="L7" s="67"/>
      <c r="M7" s="29"/>
      <c r="O7" s="15"/>
      <c r="P7" s="30"/>
      <c r="R7" s="78" t="s">
        <v>52</v>
      </c>
      <c r="S7" s="78"/>
      <c r="T7" s="78"/>
      <c r="U7" s="78"/>
    </row>
    <row r="8" spans="1:21" ht="16.5" customHeight="1">
      <c r="A8" s="15"/>
      <c r="B8" s="18"/>
      <c r="C8" s="19"/>
      <c r="D8" s="42"/>
      <c r="E8" s="51" t="str">
        <f>IF(ISBLANK(ExpJan313334[[#This Row],[Date]]),"",E7+ExpJan313334[[#This Row],[Crédit]]-ExpJan313334[[#This Row],[Débit]])</f>
        <v/>
      </c>
      <c r="F8" s="55"/>
      <c r="G8" s="56"/>
      <c r="H8" s="46"/>
      <c r="I8" s="30"/>
      <c r="J8" s="15"/>
      <c r="K8" s="66"/>
      <c r="L8" s="67"/>
      <c r="M8" s="29"/>
      <c r="O8" s="15"/>
      <c r="P8" s="30"/>
      <c r="R8" s="78"/>
      <c r="S8" s="78"/>
      <c r="T8" s="78"/>
      <c r="U8" s="78"/>
    </row>
    <row r="9" spans="1:21" ht="16.5" customHeight="1">
      <c r="A9" s="15"/>
      <c r="B9" s="18"/>
      <c r="C9" s="19"/>
      <c r="D9" s="42"/>
      <c r="E9" s="51" t="str">
        <f>IF(ISBLANK(ExpJan313334[[#This Row],[Date]]),"",E8+ExpJan313334[[#This Row],[Crédit]]-ExpJan313334[[#This Row],[Débit]])</f>
        <v/>
      </c>
      <c r="F9" s="55"/>
      <c r="G9" s="56"/>
      <c r="H9" s="46"/>
      <c r="I9" s="30"/>
      <c r="J9" s="15"/>
      <c r="K9" s="66"/>
      <c r="L9" s="67"/>
      <c r="M9" s="29"/>
      <c r="O9" s="15"/>
      <c r="P9" s="30"/>
    </row>
    <row r="10" spans="1:21" ht="16.5" customHeight="1">
      <c r="A10" s="15"/>
      <c r="B10" s="18"/>
      <c r="C10" s="19"/>
      <c r="D10" s="42"/>
      <c r="E10" s="51" t="str">
        <f>IF(ISBLANK(ExpJan313334[[#This Row],[Date]]),"",E9+ExpJan313334[[#This Row],[Crédit]]-ExpJan313334[[#This Row],[Débit]])</f>
        <v/>
      </c>
      <c r="F10" s="55"/>
      <c r="G10" s="56"/>
      <c r="H10" s="46"/>
      <c r="I10" s="30"/>
      <c r="J10" s="15"/>
      <c r="K10" s="15"/>
      <c r="N10" s="15"/>
      <c r="O10" s="15"/>
      <c r="P10" s="30"/>
      <c r="R10" s="73" t="s">
        <v>31</v>
      </c>
      <c r="S10" s="17"/>
    </row>
    <row r="11" spans="1:21" ht="16.5" customHeight="1">
      <c r="A11" s="15"/>
      <c r="B11" s="18"/>
      <c r="C11" s="19"/>
      <c r="D11" s="42"/>
      <c r="E11" s="51" t="str">
        <f>IF(ISBLANK(ExpJan313334[[#This Row],[Date]]),"",E10+ExpJan313334[[#This Row],[Crédit]]-ExpJan313334[[#This Row],[Débit]])</f>
        <v/>
      </c>
      <c r="F11" s="55"/>
      <c r="G11" s="56"/>
      <c r="H11" s="46"/>
      <c r="I11" s="30"/>
      <c r="J11" s="15"/>
      <c r="K11" s="78" t="s">
        <v>28</v>
      </c>
      <c r="L11" s="78"/>
      <c r="M11" s="78"/>
      <c r="N11" s="78"/>
      <c r="O11" s="78"/>
      <c r="P11" s="30"/>
    </row>
    <row r="12" spans="1:21" ht="16.5" customHeight="1">
      <c r="A12" s="15"/>
      <c r="B12" s="21"/>
      <c r="C12" s="22"/>
      <c r="D12" s="43"/>
      <c r="E12" s="51" t="str">
        <f>IF(ISBLANK(ExpJan313334[[#This Row],[Date]]),"",E11+ExpJan313334[[#This Row],[Crédit]]-ExpJan313334[[#This Row],[Débit]])</f>
        <v/>
      </c>
      <c r="F12" s="55"/>
      <c r="G12" s="56"/>
      <c r="H12" s="47"/>
      <c r="I12" s="30"/>
      <c r="J12" s="15"/>
      <c r="K12" s="78"/>
      <c r="L12" s="78"/>
      <c r="M12" s="78"/>
      <c r="N12" s="78"/>
      <c r="O12" s="78"/>
      <c r="P12" s="30"/>
    </row>
    <row r="13" spans="1:21" ht="16.5" customHeight="1">
      <c r="A13" s="15"/>
      <c r="B13" s="21"/>
      <c r="C13" s="22"/>
      <c r="D13" s="43"/>
      <c r="E13" s="51" t="str">
        <f>IF(ISBLANK(ExpJan313334[[#This Row],[Date]]),"",E12+ExpJan313334[[#This Row],[Crédit]]-ExpJan313334[[#This Row],[Débit]])</f>
        <v/>
      </c>
      <c r="F13" s="55"/>
      <c r="G13" s="56"/>
      <c r="H13" s="14"/>
      <c r="I13" s="30"/>
      <c r="J13" s="15"/>
      <c r="K13" s="15"/>
      <c r="L13" s="15"/>
      <c r="M13" s="15"/>
      <c r="N13" s="15"/>
      <c r="O13" s="15"/>
      <c r="P13" s="30"/>
    </row>
    <row r="14" spans="1:21" ht="16.5" customHeight="1">
      <c r="A14" s="15"/>
      <c r="B14" s="21"/>
      <c r="C14" s="22"/>
      <c r="D14" s="43"/>
      <c r="E14" s="51" t="str">
        <f>IF(ISBLANK(ExpJan313334[[#This Row],[Date]]),"",E13+ExpJan313334[[#This Row],[Crédit]]-ExpJan313334[[#This Row],[Débit]])</f>
        <v/>
      </c>
      <c r="F14" s="55"/>
      <c r="G14" s="56"/>
      <c r="H14" s="14"/>
      <c r="I14" s="30"/>
      <c r="J14" s="15"/>
      <c r="K14" s="31" t="s">
        <v>0</v>
      </c>
      <c r="L14" s="32" t="s">
        <v>18</v>
      </c>
      <c r="N14" s="15"/>
      <c r="O14" s="15"/>
      <c r="P14" s="30"/>
    </row>
    <row r="15" spans="1:21" ht="16.5" customHeight="1">
      <c r="A15" s="15"/>
      <c r="B15" s="21"/>
      <c r="C15" s="22"/>
      <c r="D15" s="43"/>
      <c r="E15" s="51" t="str">
        <f>IF(ISBLANK(ExpJan313334[[#This Row],[Date]]),"",E14+ExpJan313334[[#This Row],[Crédit]]-ExpJan313334[[#This Row],[Débit]])</f>
        <v/>
      </c>
      <c r="F15" s="55"/>
      <c r="G15" s="56"/>
      <c r="H15" s="14"/>
      <c r="I15" s="30"/>
      <c r="J15" s="15"/>
      <c r="K15" s="64"/>
      <c r="L15" s="65"/>
      <c r="N15" s="73" t="s">
        <v>31</v>
      </c>
      <c r="O15" s="72">
        <f>SUM(L15:L19)</f>
        <v>0</v>
      </c>
      <c r="P15" s="30"/>
    </row>
    <row r="16" spans="1:21" ht="16.5" customHeight="1">
      <c r="A16" s="15"/>
      <c r="B16" s="21"/>
      <c r="C16" s="22"/>
      <c r="D16" s="43"/>
      <c r="E16" s="51" t="str">
        <f>IF(ISBLANK(ExpJan313334[[#This Row],[Date]]),"",E15+ExpJan313334[[#This Row],[Crédit]]-ExpJan313334[[#This Row],[Débit]])</f>
        <v/>
      </c>
      <c r="F16" s="55"/>
      <c r="G16" s="56"/>
      <c r="H16" s="14"/>
      <c r="I16" s="30"/>
      <c r="J16" s="15"/>
      <c r="K16" s="66"/>
      <c r="L16" s="67"/>
      <c r="N16" s="15"/>
      <c r="O16" s="15"/>
      <c r="P16" s="30"/>
    </row>
    <row r="17" spans="1:16" ht="16.5" customHeight="1">
      <c r="A17" s="15"/>
      <c r="B17" s="18"/>
      <c r="C17" s="19"/>
      <c r="D17" s="42"/>
      <c r="E17" s="51" t="str">
        <f>IF(ISBLANK(ExpJan313334[[#This Row],[Date]]),"",E16+ExpJan313334[[#This Row],[Crédit]]-ExpJan313334[[#This Row],[Débit]])</f>
        <v/>
      </c>
      <c r="F17" s="55"/>
      <c r="G17" s="56"/>
      <c r="H17" s="46"/>
      <c r="I17" s="30"/>
      <c r="J17" s="15"/>
      <c r="K17" s="66"/>
      <c r="L17" s="67"/>
      <c r="N17" s="15"/>
      <c r="O17" s="15"/>
      <c r="P17" s="30"/>
    </row>
    <row r="18" spans="1:16" ht="16.5" customHeight="1">
      <c r="A18" s="15"/>
      <c r="B18" s="18"/>
      <c r="C18" s="19"/>
      <c r="D18" s="42"/>
      <c r="E18" s="51" t="str">
        <f>IF(ISBLANK(ExpJan313334[[#This Row],[Date]]),"",E17+ExpJan313334[[#This Row],[Crédit]]-ExpJan313334[[#This Row],[Débit]])</f>
        <v/>
      </c>
      <c r="F18" s="55"/>
      <c r="G18" s="56"/>
      <c r="H18" s="46"/>
      <c r="I18" s="30"/>
      <c r="J18" s="15"/>
      <c r="K18" s="66"/>
      <c r="L18" s="67"/>
      <c r="N18" s="15"/>
      <c r="O18" s="15"/>
      <c r="P18" s="30"/>
    </row>
    <row r="19" spans="1:16" ht="16.5" customHeight="1">
      <c r="A19" s="15"/>
      <c r="B19" s="18"/>
      <c r="C19" s="19"/>
      <c r="D19" s="42"/>
      <c r="E19" s="51" t="str">
        <f>IF(ISBLANK(ExpJan313334[[#This Row],[Date]]),"",E18+ExpJan313334[[#This Row],[Crédit]]-ExpJan313334[[#This Row],[Débit]])</f>
        <v/>
      </c>
      <c r="F19" s="55"/>
      <c r="G19" s="56"/>
      <c r="H19" s="46"/>
      <c r="I19" s="30"/>
      <c r="J19" s="15"/>
      <c r="K19" s="66"/>
      <c r="L19" s="68"/>
      <c r="N19" s="15"/>
      <c r="O19" s="15"/>
      <c r="P19" s="30"/>
    </row>
    <row r="20" spans="1:16" ht="16.5" customHeight="1">
      <c r="A20" s="15"/>
      <c r="B20" s="18"/>
      <c r="C20" s="19"/>
      <c r="D20" s="42"/>
      <c r="E20" s="51" t="str">
        <f>IF(ISBLANK(ExpJan313334[[#This Row],[Date]]),"",E19+ExpJan313334[[#This Row],[Crédit]]-ExpJan313334[[#This Row],[Débit]])</f>
        <v/>
      </c>
      <c r="F20" s="55"/>
      <c r="G20" s="56"/>
      <c r="H20" s="46"/>
      <c r="I20" s="30"/>
      <c r="J20" s="15"/>
      <c r="K20" s="69"/>
      <c r="L20" s="44"/>
      <c r="M20" s="15"/>
      <c r="N20" s="15"/>
      <c r="O20" s="15"/>
      <c r="P20" s="30"/>
    </row>
    <row r="21" spans="1:16" ht="16.5" customHeight="1">
      <c r="A21" s="15"/>
      <c r="B21" s="18"/>
      <c r="C21" s="19"/>
      <c r="D21" s="42"/>
      <c r="E21" s="51" t="str">
        <f>IF(ISBLANK(ExpJan313334[[#This Row],[Date]]),"",E20+ExpJan313334[[#This Row],[Crédit]]-ExpJan313334[[#This Row],[Débit]])</f>
        <v/>
      </c>
      <c r="F21" s="55"/>
      <c r="G21" s="56"/>
      <c r="H21" s="46"/>
      <c r="I21" s="30"/>
      <c r="J21" s="15"/>
      <c r="K21" s="70"/>
      <c r="L21" s="71"/>
      <c r="P21" s="30"/>
    </row>
    <row r="22" spans="1:16" ht="16.5" customHeight="1">
      <c r="A22" s="15"/>
      <c r="B22" s="18"/>
      <c r="C22" s="19"/>
      <c r="D22" s="42"/>
      <c r="E22" s="51" t="str">
        <f>IF(ISBLANK(ExpJan313334[[#This Row],[Date]]),"",E21+ExpJan313334[[#This Row],[Crédit]]-ExpJan313334[[#This Row],[Débit]])</f>
        <v/>
      </c>
      <c r="F22" s="55"/>
      <c r="G22" s="56"/>
      <c r="H22" s="46"/>
      <c r="I22" s="30"/>
      <c r="J22" s="15"/>
      <c r="K22" s="70"/>
      <c r="L22" s="71"/>
      <c r="P22" s="30"/>
    </row>
    <row r="23" spans="1:16" ht="16.5" customHeight="1">
      <c r="A23" s="15"/>
      <c r="B23" s="18"/>
      <c r="C23" s="19"/>
      <c r="D23" s="42"/>
      <c r="E23" s="51" t="str">
        <f>IF(ISBLANK(ExpJan313334[[#This Row],[Date]]),"",E22+ExpJan313334[[#This Row],[Crédit]]-ExpJan313334[[#This Row],[Débit]])</f>
        <v/>
      </c>
      <c r="F23" s="55"/>
      <c r="G23" s="56"/>
      <c r="H23" s="46"/>
      <c r="I23" s="30"/>
      <c r="J23" s="15"/>
      <c r="K23" s="70"/>
      <c r="L23" s="71"/>
      <c r="P23" s="30"/>
    </row>
    <row r="24" spans="1:16" ht="16.5" customHeight="1">
      <c r="A24" s="15"/>
      <c r="B24" s="18"/>
      <c r="C24" s="19"/>
      <c r="D24" s="42"/>
      <c r="E24" s="51" t="str">
        <f>IF(ISBLANK(ExpJan313334[[#This Row],[Date]]),"",E23+ExpJan313334[[#This Row],[Crédit]]-ExpJan313334[[#This Row],[Débit]])</f>
        <v/>
      </c>
      <c r="F24" s="55"/>
      <c r="G24" s="56"/>
      <c r="H24" s="46"/>
      <c r="I24" s="30"/>
      <c r="J24" s="15"/>
      <c r="P24" s="30"/>
    </row>
    <row r="25" spans="1:16" ht="16.5" customHeight="1">
      <c r="A25" s="15"/>
      <c r="B25" s="18"/>
      <c r="C25" s="19"/>
      <c r="D25" s="42"/>
      <c r="E25" s="51" t="str">
        <f>IF(ISBLANK(ExpJan313334[[#This Row],[Date]]),"",E24+ExpJan313334[[#This Row],[Crédit]]-ExpJan313334[[#This Row],[Débit]])</f>
        <v/>
      </c>
      <c r="F25" s="55"/>
      <c r="G25" s="56"/>
      <c r="H25" s="46"/>
      <c r="I25" s="30"/>
      <c r="J25" s="15"/>
      <c r="K25" s="78" t="s">
        <v>29</v>
      </c>
      <c r="L25" s="78"/>
      <c r="M25" s="78"/>
      <c r="N25" s="78"/>
      <c r="O25" s="78"/>
      <c r="P25" s="30"/>
    </row>
    <row r="26" spans="1:16" ht="16.5" customHeight="1">
      <c r="A26" s="15"/>
      <c r="B26" s="18"/>
      <c r="C26" s="19"/>
      <c r="D26" s="42"/>
      <c r="E26" s="51" t="str">
        <f>IF(ISBLANK(ExpJan313334[[#This Row],[Date]]),"",E25+ExpJan313334[[#This Row],[Crédit]]-ExpJan313334[[#This Row],[Débit]])</f>
        <v/>
      </c>
      <c r="F26" s="55"/>
      <c r="G26" s="56"/>
      <c r="H26" s="46"/>
      <c r="I26" s="30"/>
      <c r="J26" s="15"/>
      <c r="K26" s="78"/>
      <c r="L26" s="78"/>
      <c r="M26" s="78"/>
      <c r="N26" s="78"/>
      <c r="O26" s="78"/>
      <c r="P26" s="30"/>
    </row>
    <row r="27" spans="1:16" ht="16.5" customHeight="1">
      <c r="A27" s="15"/>
      <c r="B27" s="18"/>
      <c r="C27" s="19"/>
      <c r="D27" s="42"/>
      <c r="E27" s="51" t="str">
        <f>IF(ISBLANK(ExpJan313334[[#This Row],[Date]]),"",E26+ExpJan313334[[#This Row],[Crédit]]-ExpJan313334[[#This Row],[Débit]])</f>
        <v/>
      </c>
      <c r="F27" s="55"/>
      <c r="G27" s="56"/>
      <c r="H27" s="46"/>
      <c r="I27" s="30"/>
      <c r="J27" s="15"/>
      <c r="K27" s="15"/>
      <c r="N27" s="15"/>
      <c r="O27" s="15"/>
      <c r="P27" s="30"/>
    </row>
    <row r="28" spans="1:16" ht="16.5" customHeight="1">
      <c r="A28" s="15"/>
      <c r="B28" s="18"/>
      <c r="C28" s="19"/>
      <c r="D28" s="42"/>
      <c r="E28" s="51" t="str">
        <f>IF(ISBLANK(ExpJan313334[[#This Row],[Date]]),"",E27+ExpJan313334[[#This Row],[Crédit]]-ExpJan313334[[#This Row],[Débit]])</f>
        <v/>
      </c>
      <c r="F28" s="55"/>
      <c r="G28" s="56"/>
      <c r="H28" s="46"/>
      <c r="I28" s="30"/>
      <c r="J28" s="15"/>
      <c r="K28" s="31" t="s">
        <v>0</v>
      </c>
      <c r="L28" s="32" t="s">
        <v>18</v>
      </c>
      <c r="N28" s="15"/>
      <c r="O28" s="15"/>
      <c r="P28" s="30"/>
    </row>
    <row r="29" spans="1:16" ht="16.5" customHeight="1">
      <c r="A29" s="15"/>
      <c r="B29" s="18"/>
      <c r="C29" s="19"/>
      <c r="D29" s="42"/>
      <c r="E29" s="51" t="str">
        <f>IF(ISBLANK(ExpJan313334[[#This Row],[Date]]),"",E28+ExpJan313334[[#This Row],[Crédit]]-ExpJan313334[[#This Row],[Débit]])</f>
        <v/>
      </c>
      <c r="F29" s="55"/>
      <c r="G29" s="56"/>
      <c r="H29" s="46"/>
      <c r="I29" s="30"/>
      <c r="J29" s="15"/>
      <c r="K29" s="64" t="str">
        <f>IF(ExpJan[MP]="VA",ExpJan[Date],"")</f>
        <v/>
      </c>
      <c r="L29" s="65"/>
      <c r="N29" s="73" t="s">
        <v>31</v>
      </c>
      <c r="O29" s="72">
        <f>SUM(L29:L32)</f>
        <v>0</v>
      </c>
      <c r="P29" s="30"/>
    </row>
    <row r="30" spans="1:16" ht="16.5" customHeight="1">
      <c r="A30" s="15"/>
      <c r="B30" s="18"/>
      <c r="C30" s="19"/>
      <c r="D30" s="42"/>
      <c r="E30" s="51" t="str">
        <f>IF(ISBLANK(ExpJan313334[[#This Row],[Date]]),"",E29+ExpJan313334[[#This Row],[Crédit]]-ExpJan313334[[#This Row],[Débit]])</f>
        <v/>
      </c>
      <c r="F30" s="55"/>
      <c r="G30" s="56"/>
      <c r="H30" s="46"/>
      <c r="I30" s="30"/>
      <c r="J30" s="15"/>
      <c r="K30" s="66"/>
      <c r="L30" s="67"/>
      <c r="N30" s="15"/>
      <c r="O30" s="15"/>
      <c r="P30" s="30"/>
    </row>
    <row r="31" spans="1:16" ht="16.5" customHeight="1">
      <c r="A31" s="15"/>
      <c r="B31" s="21"/>
      <c r="C31" s="22"/>
      <c r="D31" s="43"/>
      <c r="E31" s="51" t="str">
        <f>IF(ISBLANK(ExpJan313334[[#This Row],[Date]]),"",E30+ExpJan313334[[#This Row],[Crédit]]-ExpJan313334[[#This Row],[Débit]])</f>
        <v/>
      </c>
      <c r="F31" s="55"/>
      <c r="G31" s="56"/>
      <c r="H31" s="14"/>
      <c r="I31" s="30"/>
      <c r="J31" s="15"/>
      <c r="K31" s="66"/>
      <c r="L31" s="67"/>
      <c r="N31" s="15"/>
      <c r="O31" s="15"/>
      <c r="P31" s="30"/>
    </row>
    <row r="32" spans="1:16" ht="16.5" customHeight="1">
      <c r="A32" s="15"/>
      <c r="B32" s="57"/>
      <c r="C32" s="58"/>
      <c r="D32" s="59"/>
      <c r="E32" s="51" t="str">
        <f>IF(ISBLANK(ExpJan[[#This Row],[Date]]),"",E31+ExpJan[[#This Row],[Crédit]]-ExpJan[[#This Row],[Débit]])</f>
        <v/>
      </c>
      <c r="F32" s="58"/>
      <c r="G32" s="60"/>
      <c r="H32" s="47"/>
      <c r="I32" s="30"/>
      <c r="J32" s="15"/>
      <c r="K32" s="66"/>
      <c r="L32" s="67"/>
      <c r="N32" s="15"/>
      <c r="O32" s="15"/>
      <c r="P32" s="30"/>
    </row>
    <row r="33" spans="1:16" ht="16.5" customHeight="1">
      <c r="A33" s="15"/>
      <c r="B33" s="54" t="s">
        <v>2</v>
      </c>
      <c r="C33" s="24">
        <f>SUM([Crédit])</f>
        <v>0</v>
      </c>
      <c r="D33" s="25">
        <f>SUM([Débit])</f>
        <v>0</v>
      </c>
      <c r="E33" s="45">
        <f>(E5)+ExpJan313334[[#Totals],[Crédit]]-ExpJan313334[[#Totals],[Débit]]</f>
        <v>3500</v>
      </c>
      <c r="F33" s="54"/>
      <c r="G33" s="26"/>
      <c r="H33" s="48"/>
      <c r="I33" s="30"/>
      <c r="J33" s="15"/>
      <c r="K33" s="66"/>
      <c r="L33" s="23"/>
      <c r="N33" s="15"/>
      <c r="O33" s="15"/>
      <c r="P33" s="30"/>
    </row>
    <row r="34" spans="1:16" ht="16.5" customHeight="1">
      <c r="A34" s="15"/>
      <c r="I34" s="15"/>
      <c r="J34" s="15"/>
      <c r="P34" s="15"/>
    </row>
    <row r="35" spans="1:16" ht="16.5" customHeight="1">
      <c r="A35" s="15"/>
      <c r="B35" s="15"/>
      <c r="C35" s="15"/>
      <c r="D35" s="15"/>
      <c r="E35" s="15"/>
      <c r="F35" s="15"/>
      <c r="G35" s="15"/>
      <c r="H35" s="15"/>
      <c r="I35" s="15"/>
      <c r="J35" s="15"/>
      <c r="K35" s="15"/>
      <c r="L35" s="15"/>
      <c r="M35" s="15"/>
      <c r="N35" s="15"/>
      <c r="O35" s="15"/>
      <c r="P35" s="15"/>
    </row>
    <row r="36" spans="1:16" ht="16.5" customHeight="1">
      <c r="A36" s="15"/>
      <c r="B36" s="15"/>
      <c r="C36" s="15"/>
      <c r="D36" s="15"/>
      <c r="E36" s="15"/>
      <c r="F36" s="15"/>
      <c r="G36" s="15"/>
      <c r="H36" s="15"/>
      <c r="I36" s="15"/>
      <c r="J36" s="15"/>
      <c r="K36" s="15"/>
      <c r="L36" s="15"/>
      <c r="M36" s="15"/>
      <c r="N36" s="15"/>
      <c r="O36" s="15"/>
      <c r="P36" s="15"/>
    </row>
    <row r="37" spans="1:16" ht="16.5" customHeight="1">
      <c r="A37" s="15"/>
      <c r="B37" s="15"/>
      <c r="C37" s="15"/>
      <c r="D37" s="15"/>
      <c r="E37" s="15"/>
      <c r="F37" s="15"/>
      <c r="G37" s="15"/>
      <c r="H37" s="15"/>
      <c r="I37" s="15"/>
      <c r="J37" s="15"/>
      <c r="K37" s="15"/>
      <c r="L37" s="15"/>
      <c r="M37" s="15"/>
      <c r="N37" s="15"/>
      <c r="O37" s="15"/>
      <c r="P37" s="15"/>
    </row>
    <row r="38" spans="1:16" ht="16.5" customHeight="1">
      <c r="A38" s="15"/>
      <c r="B38" s="15"/>
      <c r="C38" s="15"/>
      <c r="D38" s="15"/>
      <c r="E38" s="15"/>
      <c r="F38" s="15"/>
      <c r="G38" s="15"/>
      <c r="H38" s="15"/>
      <c r="I38" s="15"/>
      <c r="J38" s="15"/>
      <c r="K38" s="15"/>
      <c r="L38" s="15"/>
      <c r="M38" s="15"/>
      <c r="N38" s="15"/>
      <c r="O38" s="15"/>
      <c r="P38" s="15"/>
    </row>
    <row r="39" spans="1:16" ht="16.5" customHeight="1">
      <c r="B39" s="15"/>
      <c r="C39" s="15"/>
      <c r="D39" s="15"/>
      <c r="E39" s="15"/>
      <c r="F39" s="15"/>
      <c r="G39" s="15"/>
      <c r="H39" s="15"/>
    </row>
  </sheetData>
  <mergeCells count="6">
    <mergeCell ref="K25:O26"/>
    <mergeCell ref="B2:G2"/>
    <mergeCell ref="K2:O2"/>
    <mergeCell ref="R2:U2"/>
    <mergeCell ref="R7:U8"/>
    <mergeCell ref="K11:O12"/>
  </mergeCells>
  <conditionalFormatting sqref="E5:E31">
    <cfRule type="cellIs" dxfId="222" priority="7" operator="lessThan">
      <formula>0</formula>
    </cfRule>
  </conditionalFormatting>
  <conditionalFormatting sqref="F6:F31">
    <cfRule type="beginsWith" dxfId="221" priority="5" operator="beginsWith" text="A">
      <formula>LEFT(F6,LEN("A"))="A"</formula>
    </cfRule>
    <cfRule type="beginsWith" dxfId="220" priority="6" operator="beginsWith" text="PA">
      <formula>LEFT(F6,LEN("PA"))="PA"</formula>
    </cfRule>
  </conditionalFormatting>
  <conditionalFormatting sqref="G6:G31">
    <cfRule type="beginsWith" dxfId="219" priority="2" operator="beginsWith" text="S">
      <formula>LEFT(G6,LEN("S"))="S"</formula>
    </cfRule>
    <cfRule type="beginsWith" dxfId="218" priority="3" operator="beginsWith" text="VA">
      <formula>LEFT(G6,LEN("VA"))="VA"</formula>
    </cfRule>
    <cfRule type="beginsWith" dxfId="217" priority="4" operator="beginsWith" text="VPA">
      <formula>LEFT(G6,LEN("VPA"))="VPA"</formula>
    </cfRule>
  </conditionalFormatting>
  <conditionalFormatting sqref="E32">
    <cfRule type="cellIs" dxfId="216" priority="1" operator="lessThan">
      <formula>0</formula>
    </cfRule>
  </conditionalFormatting>
  <dataValidations count="4">
    <dataValidation type="custom" errorStyle="warning" allowBlank="1" showInputMessage="1" showErrorMessage="1" errorTitle="Amount Validation" error="Amount should be a number." sqref="C5:E32">
      <formula1>ISNUMBER($D5)</formula1>
    </dataValidation>
    <dataValidation type="custom" errorStyle="warning" allowBlank="1" showInputMessage="1" showErrorMessage="1" errorTitle="Date Validation" error="A date in January needs be entered in order for this expense to be added to the Summary sheet." sqref="B5:B32">
      <formula1>MONTH($B5)=1</formula1>
    </dataValidation>
    <dataValidation type="list" errorStyle="warning" allowBlank="1" showInputMessage="1" showErrorMessage="1" errorTitle="Unknown Category" error="An expense from the drop down should be selected in order for it to be included on the Summary sheet." sqref="F5:F32">
      <formula1>"PA,A"</formula1>
    </dataValidation>
    <dataValidation type="list" allowBlank="1" showInputMessage="1" showErrorMessage="1" sqref="G5:G32">
      <formula1>"CB,CH,S,VPA,VA"</formula1>
    </dataValidation>
  </dataValidations>
  <printOptions horizontalCentered="1"/>
  <pageMargins left="0.25" right="0.25" top="0.75" bottom="0.75" header="0.3" footer="0.3"/>
  <pageSetup fitToHeight="0" orientation="portrait" r:id="rId1"/>
  <drawing r:id="rId2"/>
  <tableParts count="1">
    <tablePart r:id="rId3"/>
  </tableParts>
</worksheet>
</file>

<file path=xl/worksheets/sheet7.xml><?xml version="1.0" encoding="utf-8"?>
<worksheet xmlns="http://schemas.openxmlformats.org/spreadsheetml/2006/main" xmlns:r="http://schemas.openxmlformats.org/officeDocument/2006/relationships">
  <sheetPr codeName="Sheet7">
    <tabColor theme="4" tint="-0.249977111117893"/>
    <pageSetUpPr autoPageBreaks="0" fitToPage="1"/>
  </sheetPr>
  <dimension ref="A1:U39"/>
  <sheetViews>
    <sheetView showGridLines="0" workbookViewId="0">
      <selection activeCell="B32" sqref="B32:H32"/>
    </sheetView>
  </sheetViews>
  <sheetFormatPr baseColWidth="10" defaultColWidth="9.109375" defaultRowHeight="16.5" customHeight="1"/>
  <cols>
    <col min="1" max="1" width="3.6640625" customWidth="1"/>
    <col min="2" max="5" width="12.33203125" customWidth="1"/>
    <col min="6" max="6" width="4.6640625" customWidth="1"/>
    <col min="7" max="7" width="8.6640625" customWidth="1"/>
    <col min="8" max="8" width="44.88671875" customWidth="1"/>
    <col min="9" max="10" width="3.6640625" customWidth="1"/>
    <col min="11" max="13" width="12.33203125" customWidth="1"/>
    <col min="14" max="14" width="6.44140625" customWidth="1"/>
    <col min="15" max="15" width="10.6640625" customWidth="1"/>
    <col min="16" max="17" width="3.6640625" customWidth="1"/>
    <col min="18" max="18" width="6.44140625" customWidth="1"/>
    <col min="19" max="19" width="12.33203125" customWidth="1"/>
  </cols>
  <sheetData>
    <row r="1" spans="1:21" ht="16.5" customHeight="1">
      <c r="A1" s="15"/>
      <c r="B1" s="16"/>
      <c r="C1" s="15"/>
      <c r="D1" s="15"/>
      <c r="E1" s="15"/>
      <c r="F1" s="15"/>
      <c r="G1" s="15"/>
      <c r="H1" s="15"/>
      <c r="I1" s="15" t="s">
        <v>17</v>
      </c>
      <c r="J1" s="15"/>
      <c r="K1" s="15"/>
      <c r="L1" s="15"/>
      <c r="M1" s="15"/>
      <c r="N1" s="15"/>
      <c r="O1" s="15"/>
      <c r="P1" s="15"/>
    </row>
    <row r="2" spans="1:21" ht="31.5" customHeight="1">
      <c r="A2" s="15"/>
      <c r="B2" s="79" t="s">
        <v>56</v>
      </c>
      <c r="C2" s="79"/>
      <c r="D2" s="79"/>
      <c r="E2" s="79"/>
      <c r="F2" s="79"/>
      <c r="G2" s="79"/>
      <c r="H2" s="15"/>
      <c r="I2" s="30" t="s">
        <v>17</v>
      </c>
      <c r="J2" s="15"/>
      <c r="K2" s="78" t="s">
        <v>27</v>
      </c>
      <c r="L2" s="78"/>
      <c r="M2" s="78"/>
      <c r="N2" s="78"/>
      <c r="O2" s="78"/>
      <c r="P2" s="11"/>
      <c r="Q2" s="27"/>
      <c r="R2" s="78" t="s">
        <v>34</v>
      </c>
      <c r="S2" s="78"/>
      <c r="T2" s="78"/>
      <c r="U2" s="78"/>
    </row>
    <row r="3" spans="1:21" ht="16.5" customHeight="1">
      <c r="A3" s="15"/>
      <c r="B3" s="15"/>
      <c r="C3" s="15"/>
      <c r="D3" s="15"/>
      <c r="E3" s="15"/>
      <c r="F3" s="15"/>
      <c r="G3" s="15"/>
      <c r="H3" s="15"/>
      <c r="I3" s="30"/>
      <c r="J3" s="15"/>
      <c r="O3" s="15"/>
      <c r="P3" s="34"/>
      <c r="Q3" s="27"/>
      <c r="R3" s="27"/>
      <c r="S3" s="27"/>
    </row>
    <row r="4" spans="1:21" ht="16.5" customHeight="1">
      <c r="A4" s="15"/>
      <c r="B4" s="12" t="s">
        <v>0</v>
      </c>
      <c r="C4" s="53" t="s">
        <v>18</v>
      </c>
      <c r="D4" s="12" t="s">
        <v>19</v>
      </c>
      <c r="E4" s="53" t="s">
        <v>21</v>
      </c>
      <c r="F4" s="52" t="s">
        <v>40</v>
      </c>
      <c r="G4" s="53" t="s">
        <v>20</v>
      </c>
      <c r="H4" s="12" t="s">
        <v>1</v>
      </c>
      <c r="I4" s="30"/>
      <c r="J4" s="15"/>
      <c r="K4" s="31" t="s">
        <v>0</v>
      </c>
      <c r="L4" s="32" t="s">
        <v>18</v>
      </c>
      <c r="M4" s="33" t="s">
        <v>30</v>
      </c>
      <c r="O4" s="15"/>
      <c r="P4" s="30"/>
      <c r="Q4" s="15"/>
      <c r="R4" s="73" t="s">
        <v>31</v>
      </c>
      <c r="S4" s="72"/>
    </row>
    <row r="5" spans="1:21" ht="16.5" customHeight="1">
      <c r="A5" s="15"/>
      <c r="B5" s="18"/>
      <c r="C5" s="19"/>
      <c r="D5" s="42"/>
      <c r="E5" s="51">
        <f>ExpJan313334[[#Totals],[Solde]]</f>
        <v>3500</v>
      </c>
      <c r="F5" s="19"/>
      <c r="G5" s="20"/>
      <c r="H5" s="46"/>
      <c r="I5" s="30"/>
      <c r="J5" s="15"/>
      <c r="K5" s="64" t="str">
        <f>IF(ExpJan[MP]="S",ExpJan[Date],"")</f>
        <v/>
      </c>
      <c r="L5" s="65"/>
      <c r="M5" s="28"/>
      <c r="N5" s="73" t="s">
        <v>31</v>
      </c>
      <c r="O5" s="72">
        <f>SUM(L5:L9)</f>
        <v>0</v>
      </c>
      <c r="P5" s="30"/>
    </row>
    <row r="6" spans="1:21" ht="16.5" customHeight="1">
      <c r="A6" s="15"/>
      <c r="B6" s="18"/>
      <c r="C6" s="19"/>
      <c r="D6" s="42"/>
      <c r="E6" s="51" t="str">
        <f>IF(ISBLANK(ExpJan31333435[[#This Row],[Date]]),"",E5+ExpJan31333435[[#This Row],[Crédit]]-ExpJan31333435[[#This Row],[Débit]])</f>
        <v/>
      </c>
      <c r="F6" s="55"/>
      <c r="G6" s="56"/>
      <c r="H6" s="46"/>
      <c r="I6" s="30"/>
      <c r="J6" s="15"/>
      <c r="K6" s="66"/>
      <c r="L6" s="67"/>
      <c r="M6" s="29"/>
      <c r="O6" s="15"/>
      <c r="P6" s="30"/>
    </row>
    <row r="7" spans="1:21" ht="16.5" customHeight="1">
      <c r="A7" s="15"/>
      <c r="B7" s="18"/>
      <c r="C7" s="19"/>
      <c r="D7" s="42"/>
      <c r="E7" s="51" t="str">
        <f>IF(ISBLANK(ExpJan31333435[[#This Row],[Date]]),"",E6+ExpJan31333435[[#This Row],[Crédit]]-ExpJan31333435[[#This Row],[Débit]])</f>
        <v/>
      </c>
      <c r="F7" s="55"/>
      <c r="G7" s="56"/>
      <c r="H7" s="46"/>
      <c r="I7" s="30"/>
      <c r="J7" s="15"/>
      <c r="K7" s="66"/>
      <c r="L7" s="67"/>
      <c r="M7" s="29"/>
      <c r="O7" s="15"/>
      <c r="P7" s="30"/>
      <c r="R7" s="78" t="s">
        <v>52</v>
      </c>
      <c r="S7" s="78"/>
      <c r="T7" s="78"/>
      <c r="U7" s="78"/>
    </row>
    <row r="8" spans="1:21" ht="16.5" customHeight="1">
      <c r="A8" s="15"/>
      <c r="B8" s="18"/>
      <c r="C8" s="19"/>
      <c r="D8" s="42"/>
      <c r="E8" s="51" t="str">
        <f>IF(ISBLANK(ExpJan31333435[[#This Row],[Date]]),"",E7+ExpJan31333435[[#This Row],[Crédit]]-ExpJan31333435[[#This Row],[Débit]])</f>
        <v/>
      </c>
      <c r="F8" s="55"/>
      <c r="G8" s="56"/>
      <c r="H8" s="46"/>
      <c r="I8" s="30"/>
      <c r="J8" s="15"/>
      <c r="K8" s="66"/>
      <c r="L8" s="67"/>
      <c r="M8" s="29"/>
      <c r="O8" s="15"/>
      <c r="P8" s="30"/>
      <c r="R8" s="78"/>
      <c r="S8" s="78"/>
      <c r="T8" s="78"/>
      <c r="U8" s="78"/>
    </row>
    <row r="9" spans="1:21" ht="16.5" customHeight="1">
      <c r="A9" s="15"/>
      <c r="B9" s="18"/>
      <c r="C9" s="19"/>
      <c r="D9" s="42"/>
      <c r="E9" s="51" t="str">
        <f>IF(ISBLANK(ExpJan31333435[[#This Row],[Date]]),"",E8+ExpJan31333435[[#This Row],[Crédit]]-ExpJan31333435[[#This Row],[Débit]])</f>
        <v/>
      </c>
      <c r="F9" s="55"/>
      <c r="G9" s="56"/>
      <c r="H9" s="46"/>
      <c r="I9" s="30"/>
      <c r="J9" s="15"/>
      <c r="K9" s="66"/>
      <c r="L9" s="67"/>
      <c r="M9" s="29"/>
      <c r="O9" s="15"/>
      <c r="P9" s="30"/>
    </row>
    <row r="10" spans="1:21" ht="16.5" customHeight="1">
      <c r="A10" s="15"/>
      <c r="B10" s="18"/>
      <c r="C10" s="19"/>
      <c r="D10" s="42"/>
      <c r="E10" s="51" t="str">
        <f>IF(ISBLANK(ExpJan31333435[[#This Row],[Date]]),"",E9+ExpJan31333435[[#This Row],[Crédit]]-ExpJan31333435[[#This Row],[Débit]])</f>
        <v/>
      </c>
      <c r="F10" s="55"/>
      <c r="G10" s="56"/>
      <c r="H10" s="46"/>
      <c r="I10" s="30"/>
      <c r="J10" s="15"/>
      <c r="K10" s="15"/>
      <c r="N10" s="15"/>
      <c r="O10" s="15"/>
      <c r="P10" s="30"/>
      <c r="R10" s="73" t="s">
        <v>31</v>
      </c>
      <c r="S10" s="17"/>
    </row>
    <row r="11" spans="1:21" ht="16.5" customHeight="1">
      <c r="A11" s="15"/>
      <c r="B11" s="18"/>
      <c r="C11" s="19"/>
      <c r="D11" s="42"/>
      <c r="E11" s="51" t="str">
        <f>IF(ISBLANK(ExpJan31333435[[#This Row],[Date]]),"",E10+ExpJan31333435[[#This Row],[Crédit]]-ExpJan31333435[[#This Row],[Débit]])</f>
        <v/>
      </c>
      <c r="F11" s="55"/>
      <c r="G11" s="56"/>
      <c r="H11" s="46"/>
      <c r="I11" s="30"/>
      <c r="J11" s="15"/>
      <c r="K11" s="78" t="s">
        <v>28</v>
      </c>
      <c r="L11" s="78"/>
      <c r="M11" s="78"/>
      <c r="N11" s="78"/>
      <c r="O11" s="78"/>
      <c r="P11" s="30"/>
    </row>
    <row r="12" spans="1:21" ht="16.5" customHeight="1">
      <c r="A12" s="15"/>
      <c r="B12" s="21"/>
      <c r="C12" s="22"/>
      <c r="D12" s="43"/>
      <c r="E12" s="51" t="str">
        <f>IF(ISBLANK(ExpJan31333435[[#This Row],[Date]]),"",E11+ExpJan31333435[[#This Row],[Crédit]]-ExpJan31333435[[#This Row],[Débit]])</f>
        <v/>
      </c>
      <c r="F12" s="55"/>
      <c r="G12" s="56"/>
      <c r="H12" s="47"/>
      <c r="I12" s="30"/>
      <c r="J12" s="15"/>
      <c r="K12" s="78"/>
      <c r="L12" s="78"/>
      <c r="M12" s="78"/>
      <c r="N12" s="78"/>
      <c r="O12" s="78"/>
      <c r="P12" s="30"/>
    </row>
    <row r="13" spans="1:21" ht="16.5" customHeight="1">
      <c r="A13" s="15"/>
      <c r="B13" s="21"/>
      <c r="C13" s="22"/>
      <c r="D13" s="43"/>
      <c r="E13" s="51" t="str">
        <f>IF(ISBLANK(ExpJan31333435[[#This Row],[Date]]),"",E12+ExpJan31333435[[#This Row],[Crédit]]-ExpJan31333435[[#This Row],[Débit]])</f>
        <v/>
      </c>
      <c r="F13" s="55"/>
      <c r="G13" s="56"/>
      <c r="H13" s="14"/>
      <c r="I13" s="30"/>
      <c r="J13" s="15"/>
      <c r="K13" s="15"/>
      <c r="L13" s="15"/>
      <c r="M13" s="15"/>
      <c r="N13" s="15"/>
      <c r="O13" s="15"/>
      <c r="P13" s="30"/>
    </row>
    <row r="14" spans="1:21" ht="16.5" customHeight="1">
      <c r="A14" s="15"/>
      <c r="B14" s="21"/>
      <c r="C14" s="22"/>
      <c r="D14" s="43"/>
      <c r="E14" s="51" t="str">
        <f>IF(ISBLANK(ExpJan31333435[[#This Row],[Date]]),"",E13+ExpJan31333435[[#This Row],[Crédit]]-ExpJan31333435[[#This Row],[Débit]])</f>
        <v/>
      </c>
      <c r="F14" s="55"/>
      <c r="G14" s="56"/>
      <c r="H14" s="14"/>
      <c r="I14" s="30"/>
      <c r="J14" s="15"/>
      <c r="K14" s="31" t="s">
        <v>0</v>
      </c>
      <c r="L14" s="32" t="s">
        <v>18</v>
      </c>
      <c r="N14" s="15"/>
      <c r="O14" s="15"/>
      <c r="P14" s="30"/>
    </row>
    <row r="15" spans="1:21" ht="16.5" customHeight="1">
      <c r="A15" s="15"/>
      <c r="B15" s="21"/>
      <c r="C15" s="22"/>
      <c r="D15" s="43"/>
      <c r="E15" s="51" t="str">
        <f>IF(ISBLANK(ExpJan31333435[[#This Row],[Date]]),"",E14+ExpJan31333435[[#This Row],[Crédit]]-ExpJan31333435[[#This Row],[Débit]])</f>
        <v/>
      </c>
      <c r="F15" s="55"/>
      <c r="G15" s="56"/>
      <c r="H15" s="14"/>
      <c r="I15" s="30"/>
      <c r="J15" s="15"/>
      <c r="K15" s="64"/>
      <c r="L15" s="65"/>
      <c r="N15" s="73" t="s">
        <v>31</v>
      </c>
      <c r="O15" s="72">
        <f>SUM(L15:L19)</f>
        <v>0</v>
      </c>
      <c r="P15" s="30"/>
    </row>
    <row r="16" spans="1:21" ht="16.5" customHeight="1">
      <c r="A16" s="15"/>
      <c r="B16" s="21"/>
      <c r="C16" s="22"/>
      <c r="D16" s="43"/>
      <c r="E16" s="51" t="str">
        <f>IF(ISBLANK(ExpJan31333435[[#This Row],[Date]]),"",E15+ExpJan31333435[[#This Row],[Crédit]]-ExpJan31333435[[#This Row],[Débit]])</f>
        <v/>
      </c>
      <c r="F16" s="55"/>
      <c r="G16" s="56"/>
      <c r="H16" s="14"/>
      <c r="I16" s="30"/>
      <c r="J16" s="15"/>
      <c r="K16" s="66"/>
      <c r="L16" s="67"/>
      <c r="N16" s="15"/>
      <c r="O16" s="15"/>
      <c r="P16" s="30"/>
    </row>
    <row r="17" spans="1:16" ht="16.5" customHeight="1">
      <c r="A17" s="15"/>
      <c r="B17" s="18"/>
      <c r="C17" s="19"/>
      <c r="D17" s="42"/>
      <c r="E17" s="51" t="str">
        <f>IF(ISBLANK(ExpJan31333435[[#This Row],[Date]]),"",E16+ExpJan31333435[[#This Row],[Crédit]]-ExpJan31333435[[#This Row],[Débit]])</f>
        <v/>
      </c>
      <c r="F17" s="55"/>
      <c r="G17" s="56"/>
      <c r="H17" s="46"/>
      <c r="I17" s="30"/>
      <c r="J17" s="15"/>
      <c r="K17" s="66"/>
      <c r="L17" s="67"/>
      <c r="N17" s="15"/>
      <c r="O17" s="15"/>
      <c r="P17" s="30"/>
    </row>
    <row r="18" spans="1:16" ht="16.5" customHeight="1">
      <c r="A18" s="15"/>
      <c r="B18" s="18"/>
      <c r="C18" s="19"/>
      <c r="D18" s="42"/>
      <c r="E18" s="51" t="str">
        <f>IF(ISBLANK(ExpJan31333435[[#This Row],[Date]]),"",E17+ExpJan31333435[[#This Row],[Crédit]]-ExpJan31333435[[#This Row],[Débit]])</f>
        <v/>
      </c>
      <c r="F18" s="55"/>
      <c r="G18" s="56"/>
      <c r="H18" s="46"/>
      <c r="I18" s="30"/>
      <c r="J18" s="15"/>
      <c r="K18" s="66"/>
      <c r="L18" s="67"/>
      <c r="N18" s="15"/>
      <c r="O18" s="15"/>
      <c r="P18" s="30"/>
    </row>
    <row r="19" spans="1:16" ht="16.5" customHeight="1">
      <c r="A19" s="15"/>
      <c r="B19" s="18"/>
      <c r="C19" s="19"/>
      <c r="D19" s="42"/>
      <c r="E19" s="51" t="str">
        <f>IF(ISBLANK(ExpJan31333435[[#This Row],[Date]]),"",E18+ExpJan31333435[[#This Row],[Crédit]]-ExpJan31333435[[#This Row],[Débit]])</f>
        <v/>
      </c>
      <c r="F19" s="55"/>
      <c r="G19" s="56"/>
      <c r="H19" s="46"/>
      <c r="I19" s="30"/>
      <c r="J19" s="15"/>
      <c r="K19" s="66"/>
      <c r="L19" s="68"/>
      <c r="N19" s="15"/>
      <c r="O19" s="15"/>
      <c r="P19" s="30"/>
    </row>
    <row r="20" spans="1:16" ht="16.5" customHeight="1">
      <c r="A20" s="15"/>
      <c r="B20" s="18"/>
      <c r="C20" s="19"/>
      <c r="D20" s="42"/>
      <c r="E20" s="51" t="str">
        <f>IF(ISBLANK(ExpJan31333435[[#This Row],[Date]]),"",E19+ExpJan31333435[[#This Row],[Crédit]]-ExpJan31333435[[#This Row],[Débit]])</f>
        <v/>
      </c>
      <c r="F20" s="55"/>
      <c r="G20" s="56"/>
      <c r="H20" s="46"/>
      <c r="I20" s="30"/>
      <c r="J20" s="15"/>
      <c r="K20" s="69"/>
      <c r="L20" s="44"/>
      <c r="M20" s="15"/>
      <c r="N20" s="15"/>
      <c r="O20" s="15"/>
      <c r="P20" s="30"/>
    </row>
    <row r="21" spans="1:16" ht="16.5" customHeight="1">
      <c r="A21" s="15"/>
      <c r="B21" s="18"/>
      <c r="C21" s="19"/>
      <c r="D21" s="42"/>
      <c r="E21" s="51" t="str">
        <f>IF(ISBLANK(ExpJan31333435[[#This Row],[Date]]),"",E20+ExpJan31333435[[#This Row],[Crédit]]-ExpJan31333435[[#This Row],[Débit]])</f>
        <v/>
      </c>
      <c r="F21" s="55"/>
      <c r="G21" s="56"/>
      <c r="H21" s="46"/>
      <c r="I21" s="30"/>
      <c r="J21" s="15"/>
      <c r="K21" s="70"/>
      <c r="L21" s="71"/>
      <c r="P21" s="30"/>
    </row>
    <row r="22" spans="1:16" ht="16.5" customHeight="1">
      <c r="A22" s="15"/>
      <c r="B22" s="18"/>
      <c r="C22" s="19"/>
      <c r="D22" s="42"/>
      <c r="E22" s="51" t="str">
        <f>IF(ISBLANK(ExpJan31333435[[#This Row],[Date]]),"",E21+ExpJan31333435[[#This Row],[Crédit]]-ExpJan31333435[[#This Row],[Débit]])</f>
        <v/>
      </c>
      <c r="F22" s="55"/>
      <c r="G22" s="56"/>
      <c r="H22" s="46"/>
      <c r="I22" s="30"/>
      <c r="J22" s="15"/>
      <c r="K22" s="70"/>
      <c r="L22" s="71"/>
      <c r="P22" s="30"/>
    </row>
    <row r="23" spans="1:16" ht="16.5" customHeight="1">
      <c r="A23" s="15"/>
      <c r="B23" s="18"/>
      <c r="C23" s="19"/>
      <c r="D23" s="42"/>
      <c r="E23" s="51" t="str">
        <f>IF(ISBLANK(ExpJan31333435[[#This Row],[Date]]),"",E22+ExpJan31333435[[#This Row],[Crédit]]-ExpJan31333435[[#This Row],[Débit]])</f>
        <v/>
      </c>
      <c r="F23" s="55"/>
      <c r="G23" s="56"/>
      <c r="H23" s="46"/>
      <c r="I23" s="30"/>
      <c r="J23" s="15"/>
      <c r="K23" s="70"/>
      <c r="L23" s="71"/>
      <c r="P23" s="30"/>
    </row>
    <row r="24" spans="1:16" ht="16.5" customHeight="1">
      <c r="A24" s="15"/>
      <c r="B24" s="18"/>
      <c r="C24" s="19"/>
      <c r="D24" s="42"/>
      <c r="E24" s="51" t="str">
        <f>IF(ISBLANK(ExpJan31333435[[#This Row],[Date]]),"",E23+ExpJan31333435[[#This Row],[Crédit]]-ExpJan31333435[[#This Row],[Débit]])</f>
        <v/>
      </c>
      <c r="F24" s="55"/>
      <c r="G24" s="56"/>
      <c r="H24" s="46"/>
      <c r="I24" s="30"/>
      <c r="J24" s="15"/>
      <c r="P24" s="30"/>
    </row>
    <row r="25" spans="1:16" ht="16.5" customHeight="1">
      <c r="A25" s="15"/>
      <c r="B25" s="18"/>
      <c r="C25" s="19"/>
      <c r="D25" s="42"/>
      <c r="E25" s="51" t="str">
        <f>IF(ISBLANK(ExpJan31333435[[#This Row],[Date]]),"",E24+ExpJan31333435[[#This Row],[Crédit]]-ExpJan31333435[[#This Row],[Débit]])</f>
        <v/>
      </c>
      <c r="F25" s="55"/>
      <c r="G25" s="56"/>
      <c r="H25" s="46"/>
      <c r="I25" s="30"/>
      <c r="J25" s="15"/>
      <c r="K25" s="78" t="s">
        <v>29</v>
      </c>
      <c r="L25" s="78"/>
      <c r="M25" s="78"/>
      <c r="N25" s="78"/>
      <c r="O25" s="78"/>
      <c r="P25" s="30"/>
    </row>
    <row r="26" spans="1:16" ht="16.5" customHeight="1">
      <c r="A26" s="15"/>
      <c r="B26" s="18"/>
      <c r="C26" s="19"/>
      <c r="D26" s="42"/>
      <c r="E26" s="51" t="str">
        <f>IF(ISBLANK(ExpJan31333435[[#This Row],[Date]]),"",E25+ExpJan31333435[[#This Row],[Crédit]]-ExpJan31333435[[#This Row],[Débit]])</f>
        <v/>
      </c>
      <c r="F26" s="55"/>
      <c r="G26" s="56"/>
      <c r="H26" s="46"/>
      <c r="I26" s="30"/>
      <c r="J26" s="15"/>
      <c r="K26" s="78"/>
      <c r="L26" s="78"/>
      <c r="M26" s="78"/>
      <c r="N26" s="78"/>
      <c r="O26" s="78"/>
      <c r="P26" s="30"/>
    </row>
    <row r="27" spans="1:16" ht="16.5" customHeight="1">
      <c r="A27" s="15"/>
      <c r="B27" s="18"/>
      <c r="C27" s="19"/>
      <c r="D27" s="42"/>
      <c r="E27" s="51" t="str">
        <f>IF(ISBLANK(ExpJan31333435[[#This Row],[Date]]),"",E26+ExpJan31333435[[#This Row],[Crédit]]-ExpJan31333435[[#This Row],[Débit]])</f>
        <v/>
      </c>
      <c r="F27" s="55"/>
      <c r="G27" s="56"/>
      <c r="H27" s="46"/>
      <c r="I27" s="30"/>
      <c r="J27" s="15"/>
      <c r="K27" s="15"/>
      <c r="N27" s="15"/>
      <c r="O27" s="15"/>
      <c r="P27" s="30"/>
    </row>
    <row r="28" spans="1:16" ht="16.5" customHeight="1">
      <c r="A28" s="15"/>
      <c r="B28" s="18"/>
      <c r="C28" s="19"/>
      <c r="D28" s="42"/>
      <c r="E28" s="51" t="str">
        <f>IF(ISBLANK(ExpJan31333435[[#This Row],[Date]]),"",E27+ExpJan31333435[[#This Row],[Crédit]]-ExpJan31333435[[#This Row],[Débit]])</f>
        <v/>
      </c>
      <c r="F28" s="55"/>
      <c r="G28" s="56"/>
      <c r="H28" s="46"/>
      <c r="I28" s="30"/>
      <c r="J28" s="15"/>
      <c r="K28" s="31" t="s">
        <v>0</v>
      </c>
      <c r="L28" s="32" t="s">
        <v>18</v>
      </c>
      <c r="N28" s="15"/>
      <c r="O28" s="15"/>
      <c r="P28" s="30"/>
    </row>
    <row r="29" spans="1:16" ht="16.5" customHeight="1">
      <c r="A29" s="15"/>
      <c r="B29" s="18"/>
      <c r="C29" s="19"/>
      <c r="D29" s="42"/>
      <c r="E29" s="51" t="str">
        <f>IF(ISBLANK(ExpJan31333435[[#This Row],[Date]]),"",E28+ExpJan31333435[[#This Row],[Crédit]]-ExpJan31333435[[#This Row],[Débit]])</f>
        <v/>
      </c>
      <c r="F29" s="55"/>
      <c r="G29" s="56"/>
      <c r="H29" s="46"/>
      <c r="I29" s="30"/>
      <c r="J29" s="15"/>
      <c r="K29" s="64" t="str">
        <f>IF(ExpJan[MP]="VA",ExpJan[Date],"")</f>
        <v/>
      </c>
      <c r="L29" s="65"/>
      <c r="N29" s="73" t="s">
        <v>31</v>
      </c>
      <c r="O29" s="72">
        <f>SUM(L29:L32)</f>
        <v>0</v>
      </c>
      <c r="P29" s="30"/>
    </row>
    <row r="30" spans="1:16" ht="16.5" customHeight="1">
      <c r="A30" s="15"/>
      <c r="B30" s="18"/>
      <c r="C30" s="19"/>
      <c r="D30" s="42"/>
      <c r="E30" s="51" t="str">
        <f>IF(ISBLANK(ExpJan31333435[[#This Row],[Date]]),"",E29+ExpJan31333435[[#This Row],[Crédit]]-ExpJan31333435[[#This Row],[Débit]])</f>
        <v/>
      </c>
      <c r="F30" s="55"/>
      <c r="G30" s="56"/>
      <c r="H30" s="46"/>
      <c r="I30" s="30"/>
      <c r="J30" s="15"/>
      <c r="K30" s="66"/>
      <c r="L30" s="67"/>
      <c r="N30" s="15"/>
      <c r="O30" s="15"/>
      <c r="P30" s="30"/>
    </row>
    <row r="31" spans="1:16" ht="16.5" customHeight="1">
      <c r="A31" s="15"/>
      <c r="B31" s="21"/>
      <c r="C31" s="22"/>
      <c r="D31" s="43"/>
      <c r="E31" s="51" t="str">
        <f>IF(ISBLANK(ExpJan31333435[[#This Row],[Date]]),"",E30+ExpJan31333435[[#This Row],[Crédit]]-ExpJan31333435[[#This Row],[Débit]])</f>
        <v/>
      </c>
      <c r="F31" s="55"/>
      <c r="G31" s="56"/>
      <c r="H31" s="14"/>
      <c r="I31" s="30"/>
      <c r="J31" s="15"/>
      <c r="K31" s="66"/>
      <c r="L31" s="67"/>
      <c r="N31" s="15"/>
      <c r="O31" s="15"/>
      <c r="P31" s="30"/>
    </row>
    <row r="32" spans="1:16" ht="16.5" customHeight="1">
      <c r="A32" s="15"/>
      <c r="B32" s="57"/>
      <c r="C32" s="58"/>
      <c r="D32" s="59"/>
      <c r="E32" s="51" t="str">
        <f>IF(ISBLANK(ExpJan[[#This Row],[Date]]),"",E31+ExpJan[[#This Row],[Crédit]]-ExpJan[[#This Row],[Débit]])</f>
        <v/>
      </c>
      <c r="F32" s="58"/>
      <c r="G32" s="60"/>
      <c r="H32" s="47"/>
      <c r="I32" s="30"/>
      <c r="J32" s="15"/>
      <c r="K32" s="66"/>
      <c r="L32" s="67"/>
      <c r="N32" s="15"/>
      <c r="O32" s="15"/>
      <c r="P32" s="30"/>
    </row>
    <row r="33" spans="1:16" ht="16.5" customHeight="1">
      <c r="A33" s="15"/>
      <c r="B33" s="54" t="s">
        <v>2</v>
      </c>
      <c r="C33" s="24">
        <f>SUM([Crédit])</f>
        <v>0</v>
      </c>
      <c r="D33" s="25">
        <f>SUM([Débit])</f>
        <v>0</v>
      </c>
      <c r="E33" s="45">
        <f>(E5)+ExpJan31333435[[#Totals],[Crédit]]-ExpJan31333435[[#Totals],[Débit]]</f>
        <v>3500</v>
      </c>
      <c r="F33" s="54"/>
      <c r="G33" s="26"/>
      <c r="H33" s="48"/>
      <c r="I33" s="30"/>
      <c r="J33" s="15"/>
      <c r="K33" s="66"/>
      <c r="L33" s="23"/>
      <c r="N33" s="15"/>
      <c r="O33" s="15"/>
      <c r="P33" s="30"/>
    </row>
    <row r="34" spans="1:16" ht="16.5" customHeight="1">
      <c r="A34" s="15"/>
      <c r="I34" s="15"/>
      <c r="J34" s="15"/>
      <c r="P34" s="15"/>
    </row>
    <row r="35" spans="1:16" ht="16.5" customHeight="1">
      <c r="A35" s="15"/>
      <c r="B35" s="15"/>
      <c r="C35" s="15"/>
      <c r="D35" s="15"/>
      <c r="E35" s="15"/>
      <c r="F35" s="15"/>
      <c r="G35" s="15"/>
      <c r="H35" s="15"/>
      <c r="I35" s="15"/>
      <c r="J35" s="15"/>
      <c r="K35" s="15"/>
      <c r="L35" s="15"/>
      <c r="M35" s="15"/>
      <c r="N35" s="15"/>
      <c r="O35" s="15"/>
      <c r="P35" s="15"/>
    </row>
    <row r="36" spans="1:16" ht="16.5" customHeight="1">
      <c r="A36" s="15"/>
      <c r="B36" s="15"/>
      <c r="C36" s="15"/>
      <c r="D36" s="15"/>
      <c r="E36" s="15"/>
      <c r="F36" s="15"/>
      <c r="G36" s="15"/>
      <c r="H36" s="15"/>
      <c r="I36" s="15"/>
      <c r="J36" s="15"/>
      <c r="K36" s="15"/>
      <c r="L36" s="15"/>
      <c r="M36" s="15"/>
      <c r="N36" s="15"/>
      <c r="O36" s="15"/>
      <c r="P36" s="15"/>
    </row>
    <row r="37" spans="1:16" ht="16.5" customHeight="1">
      <c r="A37" s="15"/>
      <c r="B37" s="15"/>
      <c r="C37" s="15"/>
      <c r="D37" s="15"/>
      <c r="E37" s="15"/>
      <c r="F37" s="15"/>
      <c r="G37" s="15"/>
      <c r="H37" s="15"/>
      <c r="I37" s="15"/>
      <c r="J37" s="15"/>
      <c r="K37" s="15"/>
      <c r="L37" s="15"/>
      <c r="M37" s="15"/>
      <c r="N37" s="15"/>
      <c r="O37" s="15"/>
      <c r="P37" s="15"/>
    </row>
    <row r="38" spans="1:16" ht="16.5" customHeight="1">
      <c r="A38" s="15"/>
      <c r="B38" s="15"/>
      <c r="C38" s="15"/>
      <c r="D38" s="15"/>
      <c r="E38" s="15"/>
      <c r="F38" s="15"/>
      <c r="G38" s="15"/>
      <c r="H38" s="15"/>
      <c r="I38" s="15"/>
      <c r="J38" s="15"/>
      <c r="K38" s="15"/>
      <c r="L38" s="15"/>
      <c r="M38" s="15"/>
      <c r="N38" s="15"/>
      <c r="O38" s="15"/>
      <c r="P38" s="15"/>
    </row>
    <row r="39" spans="1:16" ht="16.5" customHeight="1">
      <c r="B39" s="15"/>
      <c r="C39" s="15"/>
      <c r="D39" s="15"/>
      <c r="E39" s="15"/>
      <c r="F39" s="15"/>
      <c r="G39" s="15"/>
      <c r="H39" s="15"/>
    </row>
  </sheetData>
  <mergeCells count="6">
    <mergeCell ref="K25:O26"/>
    <mergeCell ref="B2:G2"/>
    <mergeCell ref="K2:O2"/>
    <mergeCell ref="R2:U2"/>
    <mergeCell ref="R7:U8"/>
    <mergeCell ref="K11:O12"/>
  </mergeCells>
  <conditionalFormatting sqref="E5:E31">
    <cfRule type="cellIs" dxfId="198" priority="7" operator="lessThan">
      <formula>0</formula>
    </cfRule>
  </conditionalFormatting>
  <conditionalFormatting sqref="F6:F31">
    <cfRule type="beginsWith" dxfId="197" priority="5" operator="beginsWith" text="A">
      <formula>LEFT(F6,LEN("A"))="A"</formula>
    </cfRule>
    <cfRule type="beginsWith" dxfId="196" priority="6" operator="beginsWith" text="PA">
      <formula>LEFT(F6,LEN("PA"))="PA"</formula>
    </cfRule>
  </conditionalFormatting>
  <conditionalFormatting sqref="G6:G31">
    <cfRule type="beginsWith" dxfId="195" priority="2" operator="beginsWith" text="S">
      <formula>LEFT(G6,LEN("S"))="S"</formula>
    </cfRule>
    <cfRule type="beginsWith" dxfId="194" priority="3" operator="beginsWith" text="VA">
      <formula>LEFT(G6,LEN("VA"))="VA"</formula>
    </cfRule>
    <cfRule type="beginsWith" dxfId="193" priority="4" operator="beginsWith" text="VPA">
      <formula>LEFT(G6,LEN("VPA"))="VPA"</formula>
    </cfRule>
  </conditionalFormatting>
  <conditionalFormatting sqref="E32">
    <cfRule type="cellIs" dxfId="192" priority="1" operator="lessThan">
      <formula>0</formula>
    </cfRule>
  </conditionalFormatting>
  <dataValidations count="4">
    <dataValidation type="list" allowBlank="1" showInputMessage="1" showErrorMessage="1" sqref="G5:G32">
      <formula1>"CB,CH,S,VPA,VA"</formula1>
    </dataValidation>
    <dataValidation type="list" errorStyle="warning" allowBlank="1" showInputMessage="1" showErrorMessage="1" errorTitle="Unknown Category" error="An expense from the drop down should be selected in order for it to be included on the Summary sheet." sqref="F5:F32">
      <formula1>"PA,A"</formula1>
    </dataValidation>
    <dataValidation type="custom" errorStyle="warning" allowBlank="1" showInputMessage="1" showErrorMessage="1" errorTitle="Date Validation" error="A date in January needs be entered in order for this expense to be added to the Summary sheet." sqref="B5:B32">
      <formula1>MONTH($B5)=1</formula1>
    </dataValidation>
    <dataValidation type="custom" errorStyle="warning" allowBlank="1" showInputMessage="1" showErrorMessage="1" errorTitle="Amount Validation" error="Amount should be a number." sqref="C5:E32">
      <formula1>ISNUMBER($D5)</formula1>
    </dataValidation>
  </dataValidations>
  <printOptions horizontalCentered="1"/>
  <pageMargins left="0.25" right="0.25" top="0.75" bottom="0.75" header="0.3" footer="0.3"/>
  <pageSetup fitToHeight="0" orientation="portrait" r:id="rId1"/>
  <drawing r:id="rId2"/>
  <tableParts count="1">
    <tablePart r:id="rId3"/>
  </tableParts>
</worksheet>
</file>

<file path=xl/worksheets/sheet8.xml><?xml version="1.0" encoding="utf-8"?>
<worksheet xmlns="http://schemas.openxmlformats.org/spreadsheetml/2006/main" xmlns:r="http://schemas.openxmlformats.org/officeDocument/2006/relationships">
  <sheetPr codeName="Sheet14">
    <tabColor theme="4" tint="-0.249977111117893"/>
    <pageSetUpPr autoPageBreaks="0" fitToPage="1"/>
  </sheetPr>
  <dimension ref="A1:U39"/>
  <sheetViews>
    <sheetView showGridLines="0" workbookViewId="0">
      <selection activeCell="B32" sqref="B32:H32"/>
    </sheetView>
  </sheetViews>
  <sheetFormatPr baseColWidth="10" defaultColWidth="9.109375" defaultRowHeight="16.5" customHeight="1"/>
  <cols>
    <col min="1" max="1" width="3.6640625" customWidth="1"/>
    <col min="2" max="5" width="12.33203125" customWidth="1"/>
    <col min="6" max="6" width="4.6640625" customWidth="1"/>
    <col min="7" max="7" width="8.6640625" customWidth="1"/>
    <col min="8" max="8" width="44.88671875" customWidth="1"/>
    <col min="9" max="10" width="3.6640625" customWidth="1"/>
    <col min="11" max="13" width="12.33203125" customWidth="1"/>
    <col min="14" max="14" width="6.44140625" customWidth="1"/>
    <col min="15" max="15" width="10.6640625" customWidth="1"/>
    <col min="16" max="17" width="3.6640625" customWidth="1"/>
    <col min="18" max="18" width="6.44140625" customWidth="1"/>
    <col min="19" max="19" width="12.33203125" customWidth="1"/>
  </cols>
  <sheetData>
    <row r="1" spans="1:21" ht="16.5" customHeight="1">
      <c r="A1" s="15"/>
      <c r="B1" s="16"/>
      <c r="C1" s="15"/>
      <c r="D1" s="15"/>
      <c r="E1" s="15"/>
      <c r="F1" s="15"/>
      <c r="G1" s="15"/>
      <c r="H1" s="15"/>
      <c r="I1" s="15" t="s">
        <v>17</v>
      </c>
      <c r="J1" s="15"/>
      <c r="K1" s="15"/>
      <c r="L1" s="15"/>
      <c r="M1" s="15"/>
      <c r="N1" s="15"/>
      <c r="O1" s="15"/>
      <c r="P1" s="15"/>
    </row>
    <row r="2" spans="1:21" ht="31.5" customHeight="1">
      <c r="A2" s="15"/>
      <c r="B2" s="79" t="s">
        <v>57</v>
      </c>
      <c r="C2" s="79"/>
      <c r="D2" s="79"/>
      <c r="E2" s="79"/>
      <c r="F2" s="79"/>
      <c r="G2" s="79"/>
      <c r="H2" s="15"/>
      <c r="I2" s="30" t="s">
        <v>17</v>
      </c>
      <c r="J2" s="15"/>
      <c r="K2" s="78" t="s">
        <v>27</v>
      </c>
      <c r="L2" s="78"/>
      <c r="M2" s="78"/>
      <c r="N2" s="78"/>
      <c r="O2" s="78"/>
      <c r="P2" s="11"/>
      <c r="Q2" s="27"/>
      <c r="R2" s="78" t="s">
        <v>34</v>
      </c>
      <c r="S2" s="78"/>
      <c r="T2" s="78"/>
      <c r="U2" s="78"/>
    </row>
    <row r="3" spans="1:21" ht="16.5" customHeight="1">
      <c r="A3" s="15"/>
      <c r="B3" s="15"/>
      <c r="C3" s="15"/>
      <c r="D3" s="15"/>
      <c r="E3" s="15"/>
      <c r="F3" s="15"/>
      <c r="G3" s="15"/>
      <c r="H3" s="15"/>
      <c r="I3" s="30"/>
      <c r="J3" s="15"/>
      <c r="O3" s="15"/>
      <c r="P3" s="34"/>
      <c r="Q3" s="27"/>
      <c r="R3" s="27"/>
      <c r="S3" s="27"/>
    </row>
    <row r="4" spans="1:21" ht="16.5" customHeight="1">
      <c r="A4" s="15"/>
      <c r="B4" s="12" t="s">
        <v>0</v>
      </c>
      <c r="C4" s="53" t="s">
        <v>18</v>
      </c>
      <c r="D4" s="12" t="s">
        <v>19</v>
      </c>
      <c r="E4" s="53" t="s">
        <v>21</v>
      </c>
      <c r="F4" s="52" t="s">
        <v>40</v>
      </c>
      <c r="G4" s="53" t="s">
        <v>20</v>
      </c>
      <c r="H4" s="12" t="s">
        <v>1</v>
      </c>
      <c r="I4" s="30"/>
      <c r="J4" s="15"/>
      <c r="K4" s="31" t="s">
        <v>0</v>
      </c>
      <c r="L4" s="32" t="s">
        <v>18</v>
      </c>
      <c r="M4" s="33" t="s">
        <v>30</v>
      </c>
      <c r="O4" s="15"/>
      <c r="P4" s="30"/>
      <c r="Q4" s="15"/>
      <c r="R4" s="73" t="s">
        <v>31</v>
      </c>
      <c r="S4" s="72"/>
    </row>
    <row r="5" spans="1:21" ht="16.5" customHeight="1">
      <c r="A5" s="15"/>
      <c r="B5" s="18"/>
      <c r="C5" s="19"/>
      <c r="D5" s="42"/>
      <c r="E5" s="51">
        <f>ExpJan31333435[[#Totals],[Solde]]</f>
        <v>3500</v>
      </c>
      <c r="F5" s="19"/>
      <c r="G5" s="20"/>
      <c r="H5" s="46"/>
      <c r="I5" s="30"/>
      <c r="J5" s="15"/>
      <c r="K5" s="64" t="str">
        <f>IF(ExpJan[MP]="S",ExpJan[Date],"")</f>
        <v/>
      </c>
      <c r="L5" s="65"/>
      <c r="M5" s="28"/>
      <c r="N5" s="73" t="s">
        <v>31</v>
      </c>
      <c r="O5" s="72">
        <f>SUM(L5:L9)</f>
        <v>0</v>
      </c>
      <c r="P5" s="30"/>
    </row>
    <row r="6" spans="1:21" ht="16.5" customHeight="1">
      <c r="A6" s="15"/>
      <c r="B6" s="18"/>
      <c r="C6" s="19"/>
      <c r="D6" s="42"/>
      <c r="E6" s="51" t="str">
        <f>IF(ISBLANK(ExpJan3133343536373839404142[[#This Row],[Date]]),"",E5+ExpJan3133343536373839404142[[#This Row],[Crédit]]-ExpJan3133343536373839404142[[#This Row],[Débit]])</f>
        <v/>
      </c>
      <c r="F6" s="55"/>
      <c r="G6" s="56"/>
      <c r="H6" s="46"/>
      <c r="I6" s="30"/>
      <c r="J6" s="15"/>
      <c r="K6" s="66"/>
      <c r="L6" s="67"/>
      <c r="M6" s="29"/>
      <c r="O6" s="15"/>
      <c r="P6" s="30"/>
    </row>
    <row r="7" spans="1:21" ht="16.5" customHeight="1">
      <c r="A7" s="15"/>
      <c r="B7" s="18"/>
      <c r="C7" s="19"/>
      <c r="D7" s="42"/>
      <c r="E7" s="51" t="str">
        <f>IF(ISBLANK(ExpJan3133343536373839404142[[#This Row],[Date]]),"",E6+ExpJan3133343536373839404142[[#This Row],[Crédit]]-ExpJan3133343536373839404142[[#This Row],[Débit]])</f>
        <v/>
      </c>
      <c r="F7" s="55"/>
      <c r="G7" s="56"/>
      <c r="H7" s="46"/>
      <c r="I7" s="30"/>
      <c r="J7" s="15"/>
      <c r="K7" s="66"/>
      <c r="L7" s="67"/>
      <c r="M7" s="29"/>
      <c r="O7" s="15"/>
      <c r="P7" s="30"/>
      <c r="R7" s="78" t="s">
        <v>52</v>
      </c>
      <c r="S7" s="78"/>
      <c r="T7" s="78"/>
      <c r="U7" s="78"/>
    </row>
    <row r="8" spans="1:21" ht="16.5" customHeight="1">
      <c r="A8" s="15"/>
      <c r="B8" s="18"/>
      <c r="C8" s="19"/>
      <c r="D8" s="42"/>
      <c r="E8" s="51" t="str">
        <f>IF(ISBLANK(ExpJan3133343536373839404142[[#This Row],[Date]]),"",E7+ExpJan3133343536373839404142[[#This Row],[Crédit]]-ExpJan3133343536373839404142[[#This Row],[Débit]])</f>
        <v/>
      </c>
      <c r="F8" s="55"/>
      <c r="G8" s="56"/>
      <c r="H8" s="46"/>
      <c r="I8" s="30"/>
      <c r="J8" s="15"/>
      <c r="K8" s="66"/>
      <c r="L8" s="67"/>
      <c r="M8" s="29"/>
      <c r="O8" s="15"/>
      <c r="P8" s="30"/>
      <c r="R8" s="78"/>
      <c r="S8" s="78"/>
      <c r="T8" s="78"/>
      <c r="U8" s="78"/>
    </row>
    <row r="9" spans="1:21" ht="16.5" customHeight="1">
      <c r="A9" s="15"/>
      <c r="B9" s="18"/>
      <c r="C9" s="19"/>
      <c r="D9" s="42"/>
      <c r="E9" s="51" t="str">
        <f>IF(ISBLANK(ExpJan3133343536373839404142[[#This Row],[Date]]),"",E8+ExpJan3133343536373839404142[[#This Row],[Crédit]]-ExpJan3133343536373839404142[[#This Row],[Débit]])</f>
        <v/>
      </c>
      <c r="F9" s="55"/>
      <c r="G9" s="56"/>
      <c r="H9" s="46"/>
      <c r="I9" s="30"/>
      <c r="J9" s="15"/>
      <c r="K9" s="66"/>
      <c r="L9" s="67"/>
      <c r="M9" s="29"/>
      <c r="O9" s="15"/>
      <c r="P9" s="30"/>
    </row>
    <row r="10" spans="1:21" ht="16.5" customHeight="1">
      <c r="A10" s="15"/>
      <c r="B10" s="18"/>
      <c r="C10" s="19"/>
      <c r="D10" s="42"/>
      <c r="E10" s="51" t="str">
        <f>IF(ISBLANK(ExpJan3133343536373839404142[[#This Row],[Date]]),"",E9+ExpJan3133343536373839404142[[#This Row],[Crédit]]-ExpJan3133343536373839404142[[#This Row],[Débit]])</f>
        <v/>
      </c>
      <c r="F10" s="55"/>
      <c r="G10" s="56"/>
      <c r="H10" s="46"/>
      <c r="I10" s="30"/>
      <c r="J10" s="15"/>
      <c r="K10" s="15"/>
      <c r="N10" s="15"/>
      <c r="O10" s="15"/>
      <c r="P10" s="30"/>
      <c r="R10" s="73" t="s">
        <v>31</v>
      </c>
      <c r="S10" s="17"/>
    </row>
    <row r="11" spans="1:21" ht="16.5" customHeight="1">
      <c r="A11" s="15"/>
      <c r="B11" s="18"/>
      <c r="C11" s="19"/>
      <c r="D11" s="42"/>
      <c r="E11" s="51" t="str">
        <f>IF(ISBLANK(ExpJan3133343536373839404142[[#This Row],[Date]]),"",E10+ExpJan3133343536373839404142[[#This Row],[Crédit]]-ExpJan3133343536373839404142[[#This Row],[Débit]])</f>
        <v/>
      </c>
      <c r="F11" s="55"/>
      <c r="G11" s="56"/>
      <c r="H11" s="46"/>
      <c r="I11" s="30"/>
      <c r="J11" s="15"/>
      <c r="K11" s="78" t="s">
        <v>28</v>
      </c>
      <c r="L11" s="78"/>
      <c r="M11" s="78"/>
      <c r="N11" s="78"/>
      <c r="O11" s="78"/>
      <c r="P11" s="30"/>
    </row>
    <row r="12" spans="1:21" ht="16.5" customHeight="1">
      <c r="A12" s="15"/>
      <c r="B12" s="21"/>
      <c r="C12" s="22"/>
      <c r="D12" s="43"/>
      <c r="E12" s="51" t="str">
        <f>IF(ISBLANK(ExpJan3133343536373839404142[[#This Row],[Date]]),"",E11+ExpJan3133343536373839404142[[#This Row],[Crédit]]-ExpJan3133343536373839404142[[#This Row],[Débit]])</f>
        <v/>
      </c>
      <c r="F12" s="55"/>
      <c r="G12" s="56"/>
      <c r="H12" s="47"/>
      <c r="I12" s="30"/>
      <c r="J12" s="15"/>
      <c r="K12" s="78"/>
      <c r="L12" s="78"/>
      <c r="M12" s="78"/>
      <c r="N12" s="78"/>
      <c r="O12" s="78"/>
      <c r="P12" s="30"/>
    </row>
    <row r="13" spans="1:21" ht="16.5" customHeight="1">
      <c r="A13" s="15"/>
      <c r="B13" s="21"/>
      <c r="C13" s="22"/>
      <c r="D13" s="43"/>
      <c r="E13" s="51" t="str">
        <f>IF(ISBLANK(ExpJan3133343536373839404142[[#This Row],[Date]]),"",E12+ExpJan3133343536373839404142[[#This Row],[Crédit]]-ExpJan3133343536373839404142[[#This Row],[Débit]])</f>
        <v/>
      </c>
      <c r="F13" s="55"/>
      <c r="G13" s="56"/>
      <c r="H13" s="14"/>
      <c r="I13" s="30"/>
      <c r="J13" s="15"/>
      <c r="K13" s="15"/>
      <c r="L13" s="15"/>
      <c r="M13" s="15"/>
      <c r="N13" s="15"/>
      <c r="O13" s="15"/>
      <c r="P13" s="30"/>
    </row>
    <row r="14" spans="1:21" ht="16.5" customHeight="1">
      <c r="A14" s="15"/>
      <c r="B14" s="21"/>
      <c r="C14" s="22"/>
      <c r="D14" s="43"/>
      <c r="E14" s="51" t="str">
        <f>IF(ISBLANK(ExpJan3133343536373839404142[[#This Row],[Date]]),"",E13+ExpJan3133343536373839404142[[#This Row],[Crédit]]-ExpJan3133343536373839404142[[#This Row],[Débit]])</f>
        <v/>
      </c>
      <c r="F14" s="55"/>
      <c r="G14" s="56"/>
      <c r="H14" s="14"/>
      <c r="I14" s="30"/>
      <c r="J14" s="15"/>
      <c r="K14" s="31" t="s">
        <v>0</v>
      </c>
      <c r="L14" s="32" t="s">
        <v>18</v>
      </c>
      <c r="N14" s="15"/>
      <c r="O14" s="15"/>
      <c r="P14" s="30"/>
    </row>
    <row r="15" spans="1:21" ht="16.5" customHeight="1">
      <c r="A15" s="15"/>
      <c r="B15" s="21"/>
      <c r="C15" s="22"/>
      <c r="D15" s="43"/>
      <c r="E15" s="51" t="str">
        <f>IF(ISBLANK(ExpJan3133343536373839404142[[#This Row],[Date]]),"",E14+ExpJan3133343536373839404142[[#This Row],[Crédit]]-ExpJan3133343536373839404142[[#This Row],[Débit]])</f>
        <v/>
      </c>
      <c r="F15" s="55"/>
      <c r="G15" s="56"/>
      <c r="H15" s="14"/>
      <c r="I15" s="30"/>
      <c r="J15" s="15"/>
      <c r="K15" s="64"/>
      <c r="L15" s="65"/>
      <c r="N15" s="73" t="s">
        <v>31</v>
      </c>
      <c r="O15" s="72">
        <f>SUM(L15:L19)</f>
        <v>0</v>
      </c>
      <c r="P15" s="30"/>
    </row>
    <row r="16" spans="1:21" ht="16.5" customHeight="1">
      <c r="A16" s="15"/>
      <c r="B16" s="21"/>
      <c r="C16" s="22"/>
      <c r="D16" s="43"/>
      <c r="E16" s="51" t="str">
        <f>IF(ISBLANK(ExpJan3133343536373839404142[[#This Row],[Date]]),"",E15+ExpJan3133343536373839404142[[#This Row],[Crédit]]-ExpJan3133343536373839404142[[#This Row],[Débit]])</f>
        <v/>
      </c>
      <c r="F16" s="55"/>
      <c r="G16" s="56"/>
      <c r="H16" s="14"/>
      <c r="I16" s="30"/>
      <c r="J16" s="15"/>
      <c r="K16" s="66"/>
      <c r="L16" s="67"/>
      <c r="N16" s="15"/>
      <c r="O16" s="15"/>
      <c r="P16" s="30"/>
    </row>
    <row r="17" spans="1:16" ht="16.5" customHeight="1">
      <c r="A17" s="15"/>
      <c r="B17" s="18"/>
      <c r="C17" s="19"/>
      <c r="D17" s="42"/>
      <c r="E17" s="51" t="str">
        <f>IF(ISBLANK(ExpJan3133343536373839404142[[#This Row],[Date]]),"",E16+ExpJan3133343536373839404142[[#This Row],[Crédit]]-ExpJan3133343536373839404142[[#This Row],[Débit]])</f>
        <v/>
      </c>
      <c r="F17" s="55"/>
      <c r="G17" s="56"/>
      <c r="H17" s="46"/>
      <c r="I17" s="30"/>
      <c r="J17" s="15"/>
      <c r="K17" s="66"/>
      <c r="L17" s="67"/>
      <c r="N17" s="15"/>
      <c r="O17" s="15"/>
      <c r="P17" s="30"/>
    </row>
    <row r="18" spans="1:16" ht="16.5" customHeight="1">
      <c r="A18" s="15"/>
      <c r="B18" s="18"/>
      <c r="C18" s="19"/>
      <c r="D18" s="42"/>
      <c r="E18" s="51" t="str">
        <f>IF(ISBLANK(ExpJan3133343536373839404142[[#This Row],[Date]]),"",E17+ExpJan3133343536373839404142[[#This Row],[Crédit]]-ExpJan3133343536373839404142[[#This Row],[Débit]])</f>
        <v/>
      </c>
      <c r="F18" s="55"/>
      <c r="G18" s="56"/>
      <c r="H18" s="46"/>
      <c r="I18" s="30"/>
      <c r="J18" s="15"/>
      <c r="K18" s="66"/>
      <c r="L18" s="67"/>
      <c r="N18" s="15"/>
      <c r="O18" s="15"/>
      <c r="P18" s="30"/>
    </row>
    <row r="19" spans="1:16" ht="16.5" customHeight="1">
      <c r="A19" s="15"/>
      <c r="B19" s="18"/>
      <c r="C19" s="19"/>
      <c r="D19" s="42"/>
      <c r="E19" s="51" t="str">
        <f>IF(ISBLANK(ExpJan3133343536373839404142[[#This Row],[Date]]),"",E18+ExpJan3133343536373839404142[[#This Row],[Crédit]]-ExpJan3133343536373839404142[[#This Row],[Débit]])</f>
        <v/>
      </c>
      <c r="F19" s="55"/>
      <c r="G19" s="56"/>
      <c r="H19" s="46"/>
      <c r="I19" s="30"/>
      <c r="J19" s="15"/>
      <c r="K19" s="66"/>
      <c r="L19" s="68"/>
      <c r="N19" s="15"/>
      <c r="O19" s="15"/>
      <c r="P19" s="30"/>
    </row>
    <row r="20" spans="1:16" ht="16.5" customHeight="1">
      <c r="A20" s="15"/>
      <c r="B20" s="18"/>
      <c r="C20" s="19"/>
      <c r="D20" s="42"/>
      <c r="E20" s="51" t="str">
        <f>IF(ISBLANK(ExpJan3133343536373839404142[[#This Row],[Date]]),"",E19+ExpJan3133343536373839404142[[#This Row],[Crédit]]-ExpJan3133343536373839404142[[#This Row],[Débit]])</f>
        <v/>
      </c>
      <c r="F20" s="55"/>
      <c r="G20" s="56"/>
      <c r="H20" s="46"/>
      <c r="I20" s="30"/>
      <c r="J20" s="15"/>
      <c r="K20" s="69"/>
      <c r="L20" s="44"/>
      <c r="M20" s="15"/>
      <c r="N20" s="15"/>
      <c r="O20" s="15"/>
      <c r="P20" s="30"/>
    </row>
    <row r="21" spans="1:16" ht="16.5" customHeight="1">
      <c r="A21" s="15"/>
      <c r="B21" s="18"/>
      <c r="C21" s="19"/>
      <c r="D21" s="42"/>
      <c r="E21" s="51" t="str">
        <f>IF(ISBLANK(ExpJan3133343536373839404142[[#This Row],[Date]]),"",E20+ExpJan3133343536373839404142[[#This Row],[Crédit]]-ExpJan3133343536373839404142[[#This Row],[Débit]])</f>
        <v/>
      </c>
      <c r="F21" s="55"/>
      <c r="G21" s="56"/>
      <c r="H21" s="46"/>
      <c r="I21" s="30"/>
      <c r="J21" s="15"/>
      <c r="K21" s="70"/>
      <c r="L21" s="71"/>
      <c r="P21" s="30"/>
    </row>
    <row r="22" spans="1:16" ht="16.5" customHeight="1">
      <c r="A22" s="15"/>
      <c r="B22" s="18"/>
      <c r="C22" s="19"/>
      <c r="D22" s="42"/>
      <c r="E22" s="51" t="str">
        <f>IF(ISBLANK(ExpJan3133343536373839404142[[#This Row],[Date]]),"",E21+ExpJan3133343536373839404142[[#This Row],[Crédit]]-ExpJan3133343536373839404142[[#This Row],[Débit]])</f>
        <v/>
      </c>
      <c r="F22" s="55"/>
      <c r="G22" s="56"/>
      <c r="H22" s="46"/>
      <c r="I22" s="30"/>
      <c r="J22" s="15"/>
      <c r="K22" s="70"/>
      <c r="L22" s="71"/>
      <c r="P22" s="30"/>
    </row>
    <row r="23" spans="1:16" ht="16.5" customHeight="1">
      <c r="A23" s="15"/>
      <c r="B23" s="18"/>
      <c r="C23" s="19"/>
      <c r="D23" s="42"/>
      <c r="E23" s="51" t="str">
        <f>IF(ISBLANK(ExpJan3133343536373839404142[[#This Row],[Date]]),"",E22+ExpJan3133343536373839404142[[#This Row],[Crédit]]-ExpJan3133343536373839404142[[#This Row],[Débit]])</f>
        <v/>
      </c>
      <c r="F23" s="55"/>
      <c r="G23" s="56"/>
      <c r="H23" s="46"/>
      <c r="I23" s="30"/>
      <c r="J23" s="15"/>
      <c r="K23" s="70"/>
      <c r="L23" s="71"/>
      <c r="P23" s="30"/>
    </row>
    <row r="24" spans="1:16" ht="16.5" customHeight="1">
      <c r="A24" s="15"/>
      <c r="B24" s="18"/>
      <c r="C24" s="19"/>
      <c r="D24" s="42"/>
      <c r="E24" s="51" t="str">
        <f>IF(ISBLANK(ExpJan3133343536373839404142[[#This Row],[Date]]),"",E23+ExpJan3133343536373839404142[[#This Row],[Crédit]]-ExpJan3133343536373839404142[[#This Row],[Débit]])</f>
        <v/>
      </c>
      <c r="F24" s="55"/>
      <c r="G24" s="56"/>
      <c r="H24" s="46"/>
      <c r="I24" s="30"/>
      <c r="J24" s="15"/>
      <c r="P24" s="30"/>
    </row>
    <row r="25" spans="1:16" ht="16.5" customHeight="1">
      <c r="A25" s="15"/>
      <c r="B25" s="18"/>
      <c r="C25" s="19"/>
      <c r="D25" s="42"/>
      <c r="E25" s="51" t="str">
        <f>IF(ISBLANK(ExpJan3133343536373839404142[[#This Row],[Date]]),"",E24+ExpJan3133343536373839404142[[#This Row],[Crédit]]-ExpJan3133343536373839404142[[#This Row],[Débit]])</f>
        <v/>
      </c>
      <c r="F25" s="55"/>
      <c r="G25" s="56"/>
      <c r="H25" s="46"/>
      <c r="I25" s="30"/>
      <c r="J25" s="15"/>
      <c r="K25" s="78" t="s">
        <v>29</v>
      </c>
      <c r="L25" s="78"/>
      <c r="M25" s="78"/>
      <c r="N25" s="78"/>
      <c r="O25" s="78"/>
      <c r="P25" s="30"/>
    </row>
    <row r="26" spans="1:16" ht="16.5" customHeight="1">
      <c r="A26" s="15"/>
      <c r="B26" s="18"/>
      <c r="C26" s="19"/>
      <c r="D26" s="42"/>
      <c r="E26" s="51" t="str">
        <f>IF(ISBLANK(ExpJan3133343536373839404142[[#This Row],[Date]]),"",E25+ExpJan3133343536373839404142[[#This Row],[Crédit]]-ExpJan3133343536373839404142[[#This Row],[Débit]])</f>
        <v/>
      </c>
      <c r="F26" s="55"/>
      <c r="G26" s="56"/>
      <c r="H26" s="46"/>
      <c r="I26" s="30"/>
      <c r="J26" s="15"/>
      <c r="K26" s="78"/>
      <c r="L26" s="78"/>
      <c r="M26" s="78"/>
      <c r="N26" s="78"/>
      <c r="O26" s="78"/>
      <c r="P26" s="30"/>
    </row>
    <row r="27" spans="1:16" ht="16.5" customHeight="1">
      <c r="A27" s="15"/>
      <c r="B27" s="18"/>
      <c r="C27" s="19"/>
      <c r="D27" s="42"/>
      <c r="E27" s="51" t="str">
        <f>IF(ISBLANK(ExpJan3133343536373839404142[[#This Row],[Date]]),"",E26+ExpJan3133343536373839404142[[#This Row],[Crédit]]-ExpJan3133343536373839404142[[#This Row],[Débit]])</f>
        <v/>
      </c>
      <c r="F27" s="55"/>
      <c r="G27" s="56"/>
      <c r="H27" s="46"/>
      <c r="I27" s="30"/>
      <c r="J27" s="15"/>
      <c r="K27" s="15"/>
      <c r="N27" s="15"/>
      <c r="O27" s="15"/>
      <c r="P27" s="30"/>
    </row>
    <row r="28" spans="1:16" ht="16.5" customHeight="1">
      <c r="A28" s="15"/>
      <c r="B28" s="18"/>
      <c r="C28" s="19"/>
      <c r="D28" s="42"/>
      <c r="E28" s="51" t="str">
        <f>IF(ISBLANK(ExpJan3133343536373839404142[[#This Row],[Date]]),"",E27+ExpJan3133343536373839404142[[#This Row],[Crédit]]-ExpJan3133343536373839404142[[#This Row],[Débit]])</f>
        <v/>
      </c>
      <c r="F28" s="55"/>
      <c r="G28" s="56"/>
      <c r="H28" s="46"/>
      <c r="I28" s="30"/>
      <c r="J28" s="15"/>
      <c r="K28" s="31" t="s">
        <v>0</v>
      </c>
      <c r="L28" s="32" t="s">
        <v>18</v>
      </c>
      <c r="N28" s="15"/>
      <c r="O28" s="15"/>
      <c r="P28" s="30"/>
    </row>
    <row r="29" spans="1:16" ht="16.5" customHeight="1">
      <c r="A29" s="15"/>
      <c r="B29" s="18"/>
      <c r="C29" s="19"/>
      <c r="D29" s="42"/>
      <c r="E29" s="51" t="str">
        <f>IF(ISBLANK(ExpJan3133343536373839404142[[#This Row],[Date]]),"",E28+ExpJan3133343536373839404142[[#This Row],[Crédit]]-ExpJan3133343536373839404142[[#This Row],[Débit]])</f>
        <v/>
      </c>
      <c r="F29" s="55"/>
      <c r="G29" s="56"/>
      <c r="H29" s="46"/>
      <c r="I29" s="30"/>
      <c r="J29" s="15"/>
      <c r="K29" s="64" t="str">
        <f>IF(ExpJan[MP]="VA",ExpJan[Date],"")</f>
        <v/>
      </c>
      <c r="L29" s="65"/>
      <c r="N29" s="73" t="s">
        <v>31</v>
      </c>
      <c r="O29" s="72">
        <f>SUM(L29:L32)</f>
        <v>0</v>
      </c>
      <c r="P29" s="30"/>
    </row>
    <row r="30" spans="1:16" ht="16.5" customHeight="1">
      <c r="A30" s="15"/>
      <c r="B30" s="18"/>
      <c r="C30" s="19"/>
      <c r="D30" s="42"/>
      <c r="E30" s="51" t="str">
        <f>IF(ISBLANK(ExpJan3133343536373839404142[[#This Row],[Date]]),"",E29+ExpJan3133343536373839404142[[#This Row],[Crédit]]-ExpJan3133343536373839404142[[#This Row],[Débit]])</f>
        <v/>
      </c>
      <c r="F30" s="55"/>
      <c r="G30" s="56"/>
      <c r="H30" s="46"/>
      <c r="I30" s="30"/>
      <c r="J30" s="15"/>
      <c r="K30" s="66"/>
      <c r="L30" s="67"/>
      <c r="N30" s="15"/>
      <c r="O30" s="15"/>
      <c r="P30" s="30"/>
    </row>
    <row r="31" spans="1:16" ht="16.5" customHeight="1">
      <c r="A31" s="15"/>
      <c r="B31" s="21"/>
      <c r="C31" s="22"/>
      <c r="D31" s="43"/>
      <c r="E31" s="51" t="str">
        <f>IF(ISBLANK(ExpJan3133343536373839404142[[#This Row],[Date]]),"",E30+ExpJan3133343536373839404142[[#This Row],[Crédit]]-ExpJan3133343536373839404142[[#This Row],[Débit]])</f>
        <v/>
      </c>
      <c r="F31" s="55"/>
      <c r="G31" s="56"/>
      <c r="H31" s="14"/>
      <c r="I31" s="30"/>
      <c r="J31" s="15"/>
      <c r="K31" s="66"/>
      <c r="L31" s="67"/>
      <c r="N31" s="15"/>
      <c r="O31" s="15"/>
      <c r="P31" s="30"/>
    </row>
    <row r="32" spans="1:16" ht="16.5" customHeight="1">
      <c r="A32" s="15"/>
      <c r="B32" s="57"/>
      <c r="C32" s="58"/>
      <c r="D32" s="59"/>
      <c r="E32" s="51" t="str">
        <f>IF(ISBLANK(ExpJan[[#This Row],[Date]]),"",E31+ExpJan[[#This Row],[Crédit]]-ExpJan[[#This Row],[Débit]])</f>
        <v/>
      </c>
      <c r="F32" s="58"/>
      <c r="G32" s="60"/>
      <c r="H32" s="47"/>
      <c r="I32" s="30"/>
      <c r="J32" s="15"/>
      <c r="K32" s="66"/>
      <c r="L32" s="67"/>
      <c r="N32" s="15"/>
      <c r="O32" s="15"/>
      <c r="P32" s="30"/>
    </row>
    <row r="33" spans="1:16" ht="16.5" customHeight="1">
      <c r="A33" s="15"/>
      <c r="B33" s="54" t="s">
        <v>2</v>
      </c>
      <c r="C33" s="24">
        <f>SUM([Crédit])</f>
        <v>0</v>
      </c>
      <c r="D33" s="25">
        <f>SUM([Débit])</f>
        <v>0</v>
      </c>
      <c r="E33" s="45">
        <f>(E5)+ExpJan3133343536373839404142[[#Totals],[Crédit]]-ExpJan3133343536373839404142[[#Totals],[Débit]]</f>
        <v>3500</v>
      </c>
      <c r="F33" s="54"/>
      <c r="G33" s="26"/>
      <c r="H33" s="48"/>
      <c r="I33" s="30"/>
      <c r="J33" s="15"/>
      <c r="K33" s="66"/>
      <c r="L33" s="23"/>
      <c r="N33" s="15"/>
      <c r="O33" s="15"/>
      <c r="P33" s="30"/>
    </row>
    <row r="34" spans="1:16" ht="16.5" customHeight="1">
      <c r="A34" s="15"/>
      <c r="I34" s="15"/>
      <c r="J34" s="15"/>
      <c r="P34" s="15"/>
    </row>
    <row r="35" spans="1:16" ht="16.5" customHeight="1">
      <c r="A35" s="15"/>
      <c r="B35" s="15"/>
      <c r="C35" s="15"/>
      <c r="D35" s="15"/>
      <c r="E35" s="15"/>
      <c r="F35" s="15"/>
      <c r="G35" s="15"/>
      <c r="H35" s="15"/>
      <c r="I35" s="15"/>
      <c r="J35" s="15"/>
      <c r="K35" s="15"/>
      <c r="L35" s="15"/>
      <c r="M35" s="15"/>
      <c r="N35" s="15"/>
      <c r="O35" s="15"/>
      <c r="P35" s="15"/>
    </row>
    <row r="36" spans="1:16" ht="16.5" customHeight="1">
      <c r="A36" s="15"/>
      <c r="B36" s="15"/>
      <c r="C36" s="15"/>
      <c r="D36" s="15"/>
      <c r="E36" s="15"/>
      <c r="F36" s="15"/>
      <c r="G36" s="15"/>
      <c r="H36" s="15"/>
      <c r="I36" s="15"/>
      <c r="J36" s="15"/>
      <c r="K36" s="15"/>
      <c r="L36" s="15"/>
      <c r="M36" s="15"/>
      <c r="N36" s="15"/>
      <c r="O36" s="15"/>
      <c r="P36" s="15"/>
    </row>
    <row r="37" spans="1:16" ht="16.5" customHeight="1">
      <c r="A37" s="15"/>
      <c r="B37" s="15"/>
      <c r="C37" s="15"/>
      <c r="D37" s="15"/>
      <c r="E37" s="15"/>
      <c r="F37" s="15"/>
      <c r="G37" s="15"/>
      <c r="H37" s="15"/>
      <c r="I37" s="15"/>
      <c r="J37" s="15"/>
      <c r="K37" s="15"/>
      <c r="L37" s="15"/>
      <c r="M37" s="15"/>
      <c r="N37" s="15"/>
      <c r="O37" s="15"/>
      <c r="P37" s="15"/>
    </row>
    <row r="38" spans="1:16" ht="16.5" customHeight="1">
      <c r="A38" s="15"/>
      <c r="B38" s="15"/>
      <c r="C38" s="15"/>
      <c r="D38" s="15"/>
      <c r="E38" s="15"/>
      <c r="F38" s="15"/>
      <c r="G38" s="15"/>
      <c r="H38" s="15"/>
      <c r="I38" s="15"/>
      <c r="J38" s="15"/>
      <c r="K38" s="15"/>
      <c r="L38" s="15"/>
      <c r="M38" s="15"/>
      <c r="N38" s="15"/>
      <c r="O38" s="15"/>
      <c r="P38" s="15"/>
    </row>
    <row r="39" spans="1:16" ht="16.5" customHeight="1">
      <c r="B39" s="15"/>
      <c r="C39" s="15"/>
      <c r="D39" s="15"/>
      <c r="E39" s="15"/>
      <c r="F39" s="15"/>
      <c r="G39" s="15"/>
      <c r="H39" s="15"/>
    </row>
  </sheetData>
  <mergeCells count="6">
    <mergeCell ref="K25:O26"/>
    <mergeCell ref="B2:G2"/>
    <mergeCell ref="K2:O2"/>
    <mergeCell ref="R2:U2"/>
    <mergeCell ref="R7:U8"/>
    <mergeCell ref="K11:O12"/>
  </mergeCells>
  <conditionalFormatting sqref="E5:E31">
    <cfRule type="cellIs" dxfId="174" priority="7" operator="lessThan">
      <formula>0</formula>
    </cfRule>
  </conditionalFormatting>
  <conditionalFormatting sqref="F6:F31">
    <cfRule type="beginsWith" dxfId="173" priority="5" operator="beginsWith" text="A">
      <formula>LEFT(F6,LEN("A"))="A"</formula>
    </cfRule>
    <cfRule type="beginsWith" dxfId="172" priority="6" operator="beginsWith" text="PA">
      <formula>LEFT(F6,LEN("PA"))="PA"</formula>
    </cfRule>
  </conditionalFormatting>
  <conditionalFormatting sqref="G6:G31">
    <cfRule type="beginsWith" dxfId="171" priority="2" operator="beginsWith" text="S">
      <formula>LEFT(G6,LEN("S"))="S"</formula>
    </cfRule>
    <cfRule type="beginsWith" dxfId="170" priority="3" operator="beginsWith" text="VA">
      <formula>LEFT(G6,LEN("VA"))="VA"</formula>
    </cfRule>
    <cfRule type="beginsWith" dxfId="169" priority="4" operator="beginsWith" text="VPA">
      <formula>LEFT(G6,LEN("VPA"))="VPA"</formula>
    </cfRule>
  </conditionalFormatting>
  <conditionalFormatting sqref="E32">
    <cfRule type="cellIs" dxfId="168" priority="1" operator="lessThan">
      <formula>0</formula>
    </cfRule>
  </conditionalFormatting>
  <dataValidations count="4">
    <dataValidation type="custom" errorStyle="warning" allowBlank="1" showInputMessage="1" showErrorMessage="1" errorTitle="Amount Validation" error="Amount should be a number." sqref="C5:E32">
      <formula1>ISNUMBER($D5)</formula1>
    </dataValidation>
    <dataValidation type="custom" errorStyle="warning" allowBlank="1" showInputMessage="1" showErrorMessage="1" errorTitle="Date Validation" error="A date in January needs be entered in order for this expense to be added to the Summary sheet." sqref="B5:B32">
      <formula1>MONTH($B5)=1</formula1>
    </dataValidation>
    <dataValidation type="list" errorStyle="warning" allowBlank="1" showInputMessage="1" showErrorMessage="1" errorTitle="Unknown Category" error="An expense from the drop down should be selected in order for it to be included on the Summary sheet." sqref="F5:F32">
      <formula1>"PA,A"</formula1>
    </dataValidation>
    <dataValidation type="list" allowBlank="1" showInputMessage="1" showErrorMessage="1" sqref="G5:G32">
      <formula1>"CB,CH,S,VPA,VA"</formula1>
    </dataValidation>
  </dataValidations>
  <printOptions horizontalCentered="1"/>
  <pageMargins left="0.25" right="0.25" top="0.75" bottom="0.75" header="0.3" footer="0.3"/>
  <pageSetup fitToHeight="0" orientation="portrait" r:id="rId1"/>
  <drawing r:id="rId2"/>
  <tableParts count="1">
    <tablePart r:id="rId3"/>
  </tableParts>
</worksheet>
</file>

<file path=xl/worksheets/sheet9.xml><?xml version="1.0" encoding="utf-8"?>
<worksheet xmlns="http://schemas.openxmlformats.org/spreadsheetml/2006/main" xmlns:r="http://schemas.openxmlformats.org/officeDocument/2006/relationships">
  <sheetPr codeName="Sheet13">
    <tabColor theme="4" tint="-0.249977111117893"/>
    <pageSetUpPr autoPageBreaks="0" fitToPage="1"/>
  </sheetPr>
  <dimension ref="A1:U39"/>
  <sheetViews>
    <sheetView showGridLines="0" workbookViewId="0">
      <selection activeCell="B32" sqref="B32:H32"/>
    </sheetView>
  </sheetViews>
  <sheetFormatPr baseColWidth="10" defaultColWidth="9.109375" defaultRowHeight="16.5" customHeight="1"/>
  <cols>
    <col min="1" max="1" width="3.6640625" customWidth="1"/>
    <col min="2" max="5" width="12.33203125" customWidth="1"/>
    <col min="6" max="6" width="4.6640625" customWidth="1"/>
    <col min="7" max="7" width="8.6640625" customWidth="1"/>
    <col min="8" max="8" width="44.88671875" customWidth="1"/>
    <col min="9" max="10" width="3.6640625" customWidth="1"/>
    <col min="11" max="13" width="12.33203125" customWidth="1"/>
    <col min="14" max="14" width="6.44140625" customWidth="1"/>
    <col min="15" max="15" width="10.6640625" customWidth="1"/>
    <col min="16" max="17" width="3.6640625" customWidth="1"/>
    <col min="18" max="18" width="6.44140625" customWidth="1"/>
    <col min="19" max="19" width="12.33203125" customWidth="1"/>
  </cols>
  <sheetData>
    <row r="1" spans="1:21" ht="16.5" customHeight="1">
      <c r="A1" s="15"/>
      <c r="B1" s="16"/>
      <c r="C1" s="15"/>
      <c r="D1" s="15"/>
      <c r="E1" s="15"/>
      <c r="F1" s="15"/>
      <c r="G1" s="15"/>
      <c r="H1" s="15"/>
      <c r="I1" s="15" t="s">
        <v>17</v>
      </c>
      <c r="J1" s="15"/>
      <c r="K1" s="15"/>
      <c r="L1" s="15"/>
      <c r="M1" s="15"/>
      <c r="N1" s="15"/>
      <c r="O1" s="15"/>
      <c r="P1" s="15"/>
    </row>
    <row r="2" spans="1:21" ht="31.5" customHeight="1">
      <c r="A2" s="15"/>
      <c r="B2" s="79" t="s">
        <v>58</v>
      </c>
      <c r="C2" s="79"/>
      <c r="D2" s="79"/>
      <c r="E2" s="79"/>
      <c r="F2" s="79"/>
      <c r="G2" s="79"/>
      <c r="H2" s="15"/>
      <c r="I2" s="30" t="s">
        <v>17</v>
      </c>
      <c r="J2" s="15"/>
      <c r="K2" s="78" t="s">
        <v>27</v>
      </c>
      <c r="L2" s="78"/>
      <c r="M2" s="78"/>
      <c r="N2" s="78"/>
      <c r="O2" s="78"/>
      <c r="P2" s="11"/>
      <c r="Q2" s="27"/>
      <c r="R2" s="78" t="s">
        <v>34</v>
      </c>
      <c r="S2" s="78"/>
      <c r="T2" s="78"/>
      <c r="U2" s="78"/>
    </row>
    <row r="3" spans="1:21" ht="16.5" customHeight="1">
      <c r="A3" s="15"/>
      <c r="B3" s="15"/>
      <c r="C3" s="15"/>
      <c r="D3" s="15"/>
      <c r="E3" s="15"/>
      <c r="F3" s="15"/>
      <c r="G3" s="15"/>
      <c r="H3" s="15"/>
      <c r="I3" s="30"/>
      <c r="J3" s="15"/>
      <c r="O3" s="15"/>
      <c r="P3" s="34"/>
      <c r="Q3" s="27"/>
      <c r="R3" s="27"/>
      <c r="S3" s="27"/>
    </row>
    <row r="4" spans="1:21" ht="16.5" customHeight="1">
      <c r="A4" s="15"/>
      <c r="B4" s="12" t="s">
        <v>0</v>
      </c>
      <c r="C4" s="53" t="s">
        <v>18</v>
      </c>
      <c r="D4" s="12" t="s">
        <v>19</v>
      </c>
      <c r="E4" s="53" t="s">
        <v>21</v>
      </c>
      <c r="F4" s="52" t="s">
        <v>40</v>
      </c>
      <c r="G4" s="53" t="s">
        <v>20</v>
      </c>
      <c r="H4" s="12" t="s">
        <v>1</v>
      </c>
      <c r="I4" s="30"/>
      <c r="J4" s="15"/>
      <c r="K4" s="31" t="s">
        <v>0</v>
      </c>
      <c r="L4" s="32" t="s">
        <v>18</v>
      </c>
      <c r="M4" s="33" t="s">
        <v>30</v>
      </c>
      <c r="O4" s="15"/>
      <c r="P4" s="30"/>
      <c r="Q4" s="15"/>
      <c r="R4" s="73" t="s">
        <v>31</v>
      </c>
      <c r="S4" s="72"/>
    </row>
    <row r="5" spans="1:21" ht="16.5" customHeight="1">
      <c r="A5" s="15"/>
      <c r="B5" s="18"/>
      <c r="C5" s="19"/>
      <c r="D5" s="42"/>
      <c r="E5" s="51">
        <f>ExpJan3133343536373839404142[[#Totals],[Solde]]</f>
        <v>3500</v>
      </c>
      <c r="F5" s="19"/>
      <c r="G5" s="20"/>
      <c r="H5" s="46"/>
      <c r="I5" s="30"/>
      <c r="J5" s="15"/>
      <c r="K5" s="64" t="str">
        <f>IF(ExpJan[MP]="S",ExpJan[Date],"")</f>
        <v/>
      </c>
      <c r="L5" s="65"/>
      <c r="M5" s="28"/>
      <c r="N5" s="73" t="s">
        <v>31</v>
      </c>
      <c r="O5" s="72">
        <f>SUM(L5:L9)</f>
        <v>0</v>
      </c>
      <c r="P5" s="30"/>
    </row>
    <row r="6" spans="1:21" ht="16.5" customHeight="1">
      <c r="A6" s="15"/>
      <c r="B6" s="18"/>
      <c r="C6" s="19"/>
      <c r="D6" s="42"/>
      <c r="E6" s="51" t="str">
        <f>IF(ISBLANK(ExpJan31333435363738394041[[#This Row],[Date]]),"",E5+ExpJan31333435363738394041[[#This Row],[Crédit]]-ExpJan31333435363738394041[[#This Row],[Débit]])</f>
        <v/>
      </c>
      <c r="F6" s="55"/>
      <c r="G6" s="56"/>
      <c r="H6" s="46"/>
      <c r="I6" s="30"/>
      <c r="J6" s="15"/>
      <c r="K6" s="66"/>
      <c r="L6" s="67"/>
      <c r="M6" s="29"/>
      <c r="O6" s="15"/>
      <c r="P6" s="30"/>
    </row>
    <row r="7" spans="1:21" ht="16.5" customHeight="1">
      <c r="A7" s="15"/>
      <c r="B7" s="18"/>
      <c r="C7" s="19"/>
      <c r="D7" s="42"/>
      <c r="E7" s="51" t="str">
        <f>IF(ISBLANK(ExpJan31333435363738394041[[#This Row],[Date]]),"",E6+ExpJan31333435363738394041[[#This Row],[Crédit]]-ExpJan31333435363738394041[[#This Row],[Débit]])</f>
        <v/>
      </c>
      <c r="F7" s="55"/>
      <c r="G7" s="56"/>
      <c r="H7" s="46"/>
      <c r="I7" s="30"/>
      <c r="J7" s="15"/>
      <c r="K7" s="66"/>
      <c r="L7" s="67"/>
      <c r="M7" s="29"/>
      <c r="O7" s="15"/>
      <c r="P7" s="30"/>
      <c r="R7" s="78" t="s">
        <v>52</v>
      </c>
      <c r="S7" s="78"/>
      <c r="T7" s="78"/>
      <c r="U7" s="78"/>
    </row>
    <row r="8" spans="1:21" ht="16.5" customHeight="1">
      <c r="A8" s="15"/>
      <c r="B8" s="18"/>
      <c r="C8" s="19"/>
      <c r="D8" s="42"/>
      <c r="E8" s="51" t="str">
        <f>IF(ISBLANK(ExpJan31333435363738394041[[#This Row],[Date]]),"",E7+ExpJan31333435363738394041[[#This Row],[Crédit]]-ExpJan31333435363738394041[[#This Row],[Débit]])</f>
        <v/>
      </c>
      <c r="F8" s="55"/>
      <c r="G8" s="56"/>
      <c r="H8" s="46"/>
      <c r="I8" s="30"/>
      <c r="J8" s="15"/>
      <c r="K8" s="66"/>
      <c r="L8" s="67"/>
      <c r="M8" s="29"/>
      <c r="O8" s="15"/>
      <c r="P8" s="30"/>
      <c r="R8" s="78"/>
      <c r="S8" s="78"/>
      <c r="T8" s="78"/>
      <c r="U8" s="78"/>
    </row>
    <row r="9" spans="1:21" ht="16.5" customHeight="1">
      <c r="A9" s="15"/>
      <c r="B9" s="18"/>
      <c r="C9" s="19"/>
      <c r="D9" s="42"/>
      <c r="E9" s="51" t="str">
        <f>IF(ISBLANK(ExpJan31333435363738394041[[#This Row],[Date]]),"",E8+ExpJan31333435363738394041[[#This Row],[Crédit]]-ExpJan31333435363738394041[[#This Row],[Débit]])</f>
        <v/>
      </c>
      <c r="F9" s="55"/>
      <c r="G9" s="56"/>
      <c r="H9" s="46"/>
      <c r="I9" s="30"/>
      <c r="J9" s="15"/>
      <c r="K9" s="66"/>
      <c r="L9" s="67"/>
      <c r="M9" s="29"/>
      <c r="O9" s="15"/>
      <c r="P9" s="30"/>
    </row>
    <row r="10" spans="1:21" ht="16.5" customHeight="1">
      <c r="A10" s="15"/>
      <c r="B10" s="18"/>
      <c r="C10" s="19"/>
      <c r="D10" s="42"/>
      <c r="E10" s="51" t="str">
        <f>IF(ISBLANK(ExpJan31333435363738394041[[#This Row],[Date]]),"",E9+ExpJan31333435363738394041[[#This Row],[Crédit]]-ExpJan31333435363738394041[[#This Row],[Débit]])</f>
        <v/>
      </c>
      <c r="F10" s="55"/>
      <c r="G10" s="56"/>
      <c r="H10" s="46"/>
      <c r="I10" s="30"/>
      <c r="J10" s="15"/>
      <c r="K10" s="15"/>
      <c r="N10" s="15"/>
      <c r="O10" s="15"/>
      <c r="P10" s="30"/>
      <c r="R10" s="73" t="s">
        <v>31</v>
      </c>
      <c r="S10" s="17"/>
    </row>
    <row r="11" spans="1:21" ht="16.5" customHeight="1">
      <c r="A11" s="15"/>
      <c r="B11" s="18"/>
      <c r="C11" s="19"/>
      <c r="D11" s="42"/>
      <c r="E11" s="51" t="str">
        <f>IF(ISBLANK(ExpJan31333435363738394041[[#This Row],[Date]]),"",E10+ExpJan31333435363738394041[[#This Row],[Crédit]]-ExpJan31333435363738394041[[#This Row],[Débit]])</f>
        <v/>
      </c>
      <c r="F11" s="55"/>
      <c r="G11" s="56"/>
      <c r="H11" s="46"/>
      <c r="I11" s="30"/>
      <c r="J11" s="15"/>
      <c r="K11" s="78" t="s">
        <v>28</v>
      </c>
      <c r="L11" s="78"/>
      <c r="M11" s="78"/>
      <c r="N11" s="78"/>
      <c r="O11" s="78"/>
      <c r="P11" s="30"/>
    </row>
    <row r="12" spans="1:21" ht="16.5" customHeight="1">
      <c r="A12" s="15"/>
      <c r="B12" s="21"/>
      <c r="C12" s="22"/>
      <c r="D12" s="43"/>
      <c r="E12" s="51" t="str">
        <f>IF(ISBLANK(ExpJan31333435363738394041[[#This Row],[Date]]),"",E11+ExpJan31333435363738394041[[#This Row],[Crédit]]-ExpJan31333435363738394041[[#This Row],[Débit]])</f>
        <v/>
      </c>
      <c r="F12" s="55"/>
      <c r="G12" s="56"/>
      <c r="H12" s="47"/>
      <c r="I12" s="30"/>
      <c r="J12" s="15"/>
      <c r="K12" s="78"/>
      <c r="L12" s="78"/>
      <c r="M12" s="78"/>
      <c r="N12" s="78"/>
      <c r="O12" s="78"/>
      <c r="P12" s="30"/>
    </row>
    <row r="13" spans="1:21" ht="16.5" customHeight="1">
      <c r="A13" s="15"/>
      <c r="B13" s="21"/>
      <c r="C13" s="22"/>
      <c r="D13" s="43"/>
      <c r="E13" s="51" t="str">
        <f>IF(ISBLANK(ExpJan31333435363738394041[[#This Row],[Date]]),"",E12+ExpJan31333435363738394041[[#This Row],[Crédit]]-ExpJan31333435363738394041[[#This Row],[Débit]])</f>
        <v/>
      </c>
      <c r="F13" s="55"/>
      <c r="G13" s="56"/>
      <c r="H13" s="14"/>
      <c r="I13" s="30"/>
      <c r="J13" s="15"/>
      <c r="K13" s="15"/>
      <c r="L13" s="15"/>
      <c r="M13" s="15"/>
      <c r="N13" s="15"/>
      <c r="O13" s="15"/>
      <c r="P13" s="30"/>
    </row>
    <row r="14" spans="1:21" ht="16.5" customHeight="1">
      <c r="A14" s="15"/>
      <c r="B14" s="21"/>
      <c r="C14" s="22"/>
      <c r="D14" s="43"/>
      <c r="E14" s="51" t="str">
        <f>IF(ISBLANK(ExpJan31333435363738394041[[#This Row],[Date]]),"",E13+ExpJan31333435363738394041[[#This Row],[Crédit]]-ExpJan31333435363738394041[[#This Row],[Débit]])</f>
        <v/>
      </c>
      <c r="F14" s="55"/>
      <c r="G14" s="56"/>
      <c r="H14" s="14"/>
      <c r="I14" s="30"/>
      <c r="J14" s="15"/>
      <c r="K14" s="31" t="s">
        <v>0</v>
      </c>
      <c r="L14" s="32" t="s">
        <v>18</v>
      </c>
      <c r="N14" s="15"/>
      <c r="O14" s="15"/>
      <c r="P14" s="30"/>
    </row>
    <row r="15" spans="1:21" ht="16.5" customHeight="1">
      <c r="A15" s="15"/>
      <c r="B15" s="21"/>
      <c r="C15" s="22"/>
      <c r="D15" s="43"/>
      <c r="E15" s="51" t="str">
        <f>IF(ISBLANK(ExpJan31333435363738394041[[#This Row],[Date]]),"",E14+ExpJan31333435363738394041[[#This Row],[Crédit]]-ExpJan31333435363738394041[[#This Row],[Débit]])</f>
        <v/>
      </c>
      <c r="F15" s="55"/>
      <c r="G15" s="56"/>
      <c r="H15" s="14"/>
      <c r="I15" s="30"/>
      <c r="J15" s="15"/>
      <c r="K15" s="64"/>
      <c r="L15" s="65"/>
      <c r="N15" s="73" t="s">
        <v>31</v>
      </c>
      <c r="O15" s="72">
        <f>SUM(L15:L19)</f>
        <v>0</v>
      </c>
      <c r="P15" s="30"/>
    </row>
    <row r="16" spans="1:21" ht="16.5" customHeight="1">
      <c r="A16" s="15"/>
      <c r="B16" s="21"/>
      <c r="C16" s="22"/>
      <c r="D16" s="43"/>
      <c r="E16" s="51" t="str">
        <f>IF(ISBLANK(ExpJan31333435363738394041[[#This Row],[Date]]),"",E15+ExpJan31333435363738394041[[#This Row],[Crédit]]-ExpJan31333435363738394041[[#This Row],[Débit]])</f>
        <v/>
      </c>
      <c r="F16" s="55"/>
      <c r="G16" s="56"/>
      <c r="H16" s="14"/>
      <c r="I16" s="30"/>
      <c r="J16" s="15"/>
      <c r="K16" s="66"/>
      <c r="L16" s="67"/>
      <c r="N16" s="15"/>
      <c r="O16" s="15"/>
      <c r="P16" s="30"/>
    </row>
    <row r="17" spans="1:16" ht="16.5" customHeight="1">
      <c r="A17" s="15"/>
      <c r="B17" s="18"/>
      <c r="C17" s="19"/>
      <c r="D17" s="42"/>
      <c r="E17" s="51" t="str">
        <f>IF(ISBLANK(ExpJan31333435363738394041[[#This Row],[Date]]),"",E16+ExpJan31333435363738394041[[#This Row],[Crédit]]-ExpJan31333435363738394041[[#This Row],[Débit]])</f>
        <v/>
      </c>
      <c r="F17" s="55"/>
      <c r="G17" s="56"/>
      <c r="H17" s="46"/>
      <c r="I17" s="30"/>
      <c r="J17" s="15"/>
      <c r="K17" s="66"/>
      <c r="L17" s="67"/>
      <c r="N17" s="15"/>
      <c r="O17" s="15"/>
      <c r="P17" s="30"/>
    </row>
    <row r="18" spans="1:16" ht="16.5" customHeight="1">
      <c r="A18" s="15"/>
      <c r="B18" s="18"/>
      <c r="C18" s="19"/>
      <c r="D18" s="42"/>
      <c r="E18" s="51" t="str">
        <f>IF(ISBLANK(ExpJan31333435363738394041[[#This Row],[Date]]),"",E17+ExpJan31333435363738394041[[#This Row],[Crédit]]-ExpJan31333435363738394041[[#This Row],[Débit]])</f>
        <v/>
      </c>
      <c r="F18" s="55"/>
      <c r="G18" s="56"/>
      <c r="H18" s="46"/>
      <c r="I18" s="30"/>
      <c r="J18" s="15"/>
      <c r="K18" s="66"/>
      <c r="L18" s="67"/>
      <c r="N18" s="15"/>
      <c r="O18" s="15"/>
      <c r="P18" s="30"/>
    </row>
    <row r="19" spans="1:16" ht="16.5" customHeight="1">
      <c r="A19" s="15"/>
      <c r="B19" s="18"/>
      <c r="C19" s="19"/>
      <c r="D19" s="42"/>
      <c r="E19" s="51" t="str">
        <f>IF(ISBLANK(ExpJan31333435363738394041[[#This Row],[Date]]),"",E18+ExpJan31333435363738394041[[#This Row],[Crédit]]-ExpJan31333435363738394041[[#This Row],[Débit]])</f>
        <v/>
      </c>
      <c r="F19" s="55"/>
      <c r="G19" s="56"/>
      <c r="H19" s="46"/>
      <c r="I19" s="30"/>
      <c r="J19" s="15"/>
      <c r="K19" s="66"/>
      <c r="L19" s="68"/>
      <c r="N19" s="15"/>
      <c r="O19" s="15"/>
      <c r="P19" s="30"/>
    </row>
    <row r="20" spans="1:16" ht="16.5" customHeight="1">
      <c r="A20" s="15"/>
      <c r="B20" s="18"/>
      <c r="C20" s="19"/>
      <c r="D20" s="42"/>
      <c r="E20" s="51" t="str">
        <f>IF(ISBLANK(ExpJan31333435363738394041[[#This Row],[Date]]),"",E19+ExpJan31333435363738394041[[#This Row],[Crédit]]-ExpJan31333435363738394041[[#This Row],[Débit]])</f>
        <v/>
      </c>
      <c r="F20" s="55"/>
      <c r="G20" s="56"/>
      <c r="H20" s="46"/>
      <c r="I20" s="30"/>
      <c r="J20" s="15"/>
      <c r="K20" s="69"/>
      <c r="L20" s="44"/>
      <c r="M20" s="15"/>
      <c r="N20" s="15"/>
      <c r="O20" s="15"/>
      <c r="P20" s="30"/>
    </row>
    <row r="21" spans="1:16" ht="16.5" customHeight="1">
      <c r="A21" s="15"/>
      <c r="B21" s="18"/>
      <c r="C21" s="19"/>
      <c r="D21" s="42"/>
      <c r="E21" s="51" t="str">
        <f>IF(ISBLANK(ExpJan31333435363738394041[[#This Row],[Date]]),"",E20+ExpJan31333435363738394041[[#This Row],[Crédit]]-ExpJan31333435363738394041[[#This Row],[Débit]])</f>
        <v/>
      </c>
      <c r="F21" s="55"/>
      <c r="G21" s="56"/>
      <c r="H21" s="46"/>
      <c r="I21" s="30"/>
      <c r="J21" s="15"/>
      <c r="K21" s="70"/>
      <c r="L21" s="71"/>
      <c r="P21" s="30"/>
    </row>
    <row r="22" spans="1:16" ht="16.5" customHeight="1">
      <c r="A22" s="15"/>
      <c r="B22" s="18"/>
      <c r="C22" s="19"/>
      <c r="D22" s="42"/>
      <c r="E22" s="51" t="str">
        <f>IF(ISBLANK(ExpJan31333435363738394041[[#This Row],[Date]]),"",E21+ExpJan31333435363738394041[[#This Row],[Crédit]]-ExpJan31333435363738394041[[#This Row],[Débit]])</f>
        <v/>
      </c>
      <c r="F22" s="55"/>
      <c r="G22" s="56"/>
      <c r="H22" s="46"/>
      <c r="I22" s="30"/>
      <c r="J22" s="15"/>
      <c r="K22" s="70"/>
      <c r="L22" s="71"/>
      <c r="P22" s="30"/>
    </row>
    <row r="23" spans="1:16" ht="16.5" customHeight="1">
      <c r="A23" s="15"/>
      <c r="B23" s="18"/>
      <c r="C23" s="19"/>
      <c r="D23" s="42"/>
      <c r="E23" s="51" t="str">
        <f>IF(ISBLANK(ExpJan31333435363738394041[[#This Row],[Date]]),"",E22+ExpJan31333435363738394041[[#This Row],[Crédit]]-ExpJan31333435363738394041[[#This Row],[Débit]])</f>
        <v/>
      </c>
      <c r="F23" s="55"/>
      <c r="G23" s="56"/>
      <c r="H23" s="46"/>
      <c r="I23" s="30"/>
      <c r="J23" s="15"/>
      <c r="K23" s="70"/>
      <c r="L23" s="71"/>
      <c r="P23" s="30"/>
    </row>
    <row r="24" spans="1:16" ht="16.5" customHeight="1">
      <c r="A24" s="15"/>
      <c r="B24" s="18"/>
      <c r="C24" s="19"/>
      <c r="D24" s="42"/>
      <c r="E24" s="51" t="str">
        <f>IF(ISBLANK(ExpJan31333435363738394041[[#This Row],[Date]]),"",E23+ExpJan31333435363738394041[[#This Row],[Crédit]]-ExpJan31333435363738394041[[#This Row],[Débit]])</f>
        <v/>
      </c>
      <c r="F24" s="55"/>
      <c r="G24" s="56"/>
      <c r="H24" s="46"/>
      <c r="I24" s="30"/>
      <c r="J24" s="15"/>
      <c r="P24" s="30"/>
    </row>
    <row r="25" spans="1:16" ht="16.5" customHeight="1">
      <c r="A25" s="15"/>
      <c r="B25" s="18"/>
      <c r="C25" s="19"/>
      <c r="D25" s="42"/>
      <c r="E25" s="51" t="str">
        <f>IF(ISBLANK(ExpJan31333435363738394041[[#This Row],[Date]]),"",E24+ExpJan31333435363738394041[[#This Row],[Crédit]]-ExpJan31333435363738394041[[#This Row],[Débit]])</f>
        <v/>
      </c>
      <c r="F25" s="55"/>
      <c r="G25" s="56"/>
      <c r="H25" s="46"/>
      <c r="I25" s="30"/>
      <c r="J25" s="15"/>
      <c r="K25" s="78" t="s">
        <v>29</v>
      </c>
      <c r="L25" s="78"/>
      <c r="M25" s="78"/>
      <c r="N25" s="78"/>
      <c r="O25" s="78"/>
      <c r="P25" s="30"/>
    </row>
    <row r="26" spans="1:16" ht="16.5" customHeight="1">
      <c r="A26" s="15"/>
      <c r="B26" s="18"/>
      <c r="C26" s="19"/>
      <c r="D26" s="42"/>
      <c r="E26" s="51" t="str">
        <f>IF(ISBLANK(ExpJan31333435363738394041[[#This Row],[Date]]),"",E25+ExpJan31333435363738394041[[#This Row],[Crédit]]-ExpJan31333435363738394041[[#This Row],[Débit]])</f>
        <v/>
      </c>
      <c r="F26" s="55"/>
      <c r="G26" s="56"/>
      <c r="H26" s="46"/>
      <c r="I26" s="30"/>
      <c r="J26" s="15"/>
      <c r="K26" s="78"/>
      <c r="L26" s="78"/>
      <c r="M26" s="78"/>
      <c r="N26" s="78"/>
      <c r="O26" s="78"/>
      <c r="P26" s="30"/>
    </row>
    <row r="27" spans="1:16" ht="16.5" customHeight="1">
      <c r="A27" s="15"/>
      <c r="B27" s="18"/>
      <c r="C27" s="19"/>
      <c r="D27" s="42"/>
      <c r="E27" s="51" t="str">
        <f>IF(ISBLANK(ExpJan31333435363738394041[[#This Row],[Date]]),"",E26+ExpJan31333435363738394041[[#This Row],[Crédit]]-ExpJan31333435363738394041[[#This Row],[Débit]])</f>
        <v/>
      </c>
      <c r="F27" s="55"/>
      <c r="G27" s="56"/>
      <c r="H27" s="46"/>
      <c r="I27" s="30"/>
      <c r="J27" s="15"/>
      <c r="K27" s="15"/>
      <c r="N27" s="15"/>
      <c r="O27" s="15"/>
      <c r="P27" s="30"/>
    </row>
    <row r="28" spans="1:16" ht="16.5" customHeight="1">
      <c r="A28" s="15"/>
      <c r="B28" s="18"/>
      <c r="C28" s="19"/>
      <c r="D28" s="42"/>
      <c r="E28" s="51" t="str">
        <f>IF(ISBLANK(ExpJan31333435363738394041[[#This Row],[Date]]),"",E27+ExpJan31333435363738394041[[#This Row],[Crédit]]-ExpJan31333435363738394041[[#This Row],[Débit]])</f>
        <v/>
      </c>
      <c r="F28" s="55"/>
      <c r="G28" s="56"/>
      <c r="H28" s="46"/>
      <c r="I28" s="30"/>
      <c r="J28" s="15"/>
      <c r="K28" s="31" t="s">
        <v>0</v>
      </c>
      <c r="L28" s="32" t="s">
        <v>18</v>
      </c>
      <c r="N28" s="15"/>
      <c r="O28" s="15"/>
      <c r="P28" s="30"/>
    </row>
    <row r="29" spans="1:16" ht="16.5" customHeight="1">
      <c r="A29" s="15"/>
      <c r="B29" s="18"/>
      <c r="C29" s="19"/>
      <c r="D29" s="42"/>
      <c r="E29" s="51" t="str">
        <f>IF(ISBLANK(ExpJan31333435363738394041[[#This Row],[Date]]),"",E28+ExpJan31333435363738394041[[#This Row],[Crédit]]-ExpJan31333435363738394041[[#This Row],[Débit]])</f>
        <v/>
      </c>
      <c r="F29" s="55"/>
      <c r="G29" s="56"/>
      <c r="H29" s="46"/>
      <c r="I29" s="30"/>
      <c r="J29" s="15"/>
      <c r="K29" s="64" t="str">
        <f>IF(ExpJan[MP]="VA",ExpJan[Date],"")</f>
        <v/>
      </c>
      <c r="L29" s="65"/>
      <c r="N29" s="73" t="s">
        <v>31</v>
      </c>
      <c r="O29" s="72">
        <f>SUM(L29:L32)</f>
        <v>0</v>
      </c>
      <c r="P29" s="30"/>
    </row>
    <row r="30" spans="1:16" ht="16.5" customHeight="1">
      <c r="A30" s="15"/>
      <c r="B30" s="18"/>
      <c r="C30" s="19"/>
      <c r="D30" s="42"/>
      <c r="E30" s="51" t="str">
        <f>IF(ISBLANK(ExpJan31333435363738394041[[#This Row],[Date]]),"",E29+ExpJan31333435363738394041[[#This Row],[Crédit]]-ExpJan31333435363738394041[[#This Row],[Débit]])</f>
        <v/>
      </c>
      <c r="F30" s="55"/>
      <c r="G30" s="56"/>
      <c r="H30" s="46"/>
      <c r="I30" s="30"/>
      <c r="J30" s="15"/>
      <c r="K30" s="66"/>
      <c r="L30" s="67"/>
      <c r="N30" s="15"/>
      <c r="O30" s="15"/>
      <c r="P30" s="30"/>
    </row>
    <row r="31" spans="1:16" ht="16.5" customHeight="1">
      <c r="A31" s="15"/>
      <c r="B31" s="21"/>
      <c r="C31" s="22"/>
      <c r="D31" s="43"/>
      <c r="E31" s="51" t="str">
        <f>IF(ISBLANK(ExpJan31333435363738394041[[#This Row],[Date]]),"",E30+ExpJan31333435363738394041[[#This Row],[Crédit]]-ExpJan31333435363738394041[[#This Row],[Débit]])</f>
        <v/>
      </c>
      <c r="F31" s="55"/>
      <c r="G31" s="56"/>
      <c r="H31" s="14"/>
      <c r="I31" s="30"/>
      <c r="J31" s="15"/>
      <c r="K31" s="66"/>
      <c r="L31" s="67"/>
      <c r="N31" s="15"/>
      <c r="O31" s="15"/>
      <c r="P31" s="30"/>
    </row>
    <row r="32" spans="1:16" ht="16.5" customHeight="1">
      <c r="A32" s="15"/>
      <c r="B32" s="57"/>
      <c r="C32" s="58"/>
      <c r="D32" s="59"/>
      <c r="E32" s="51" t="str">
        <f>IF(ISBLANK(ExpJan[[#This Row],[Date]]),"",E31+ExpJan[[#This Row],[Crédit]]-ExpJan[[#This Row],[Débit]])</f>
        <v/>
      </c>
      <c r="F32" s="58"/>
      <c r="G32" s="60"/>
      <c r="H32" s="47"/>
      <c r="I32" s="30"/>
      <c r="J32" s="15"/>
      <c r="K32" s="66"/>
      <c r="L32" s="67"/>
      <c r="N32" s="15"/>
      <c r="O32" s="15"/>
      <c r="P32" s="30"/>
    </row>
    <row r="33" spans="1:16" ht="16.5" customHeight="1">
      <c r="A33" s="15"/>
      <c r="B33" s="54" t="s">
        <v>2</v>
      </c>
      <c r="C33" s="24">
        <f>SUM([Crédit])</f>
        <v>0</v>
      </c>
      <c r="D33" s="25">
        <f>SUM([Débit])</f>
        <v>0</v>
      </c>
      <c r="E33" s="45">
        <f>(E5)+ExpJan31333435363738394041[[#Totals],[Crédit]]-ExpJan31333435363738394041[[#Totals],[Débit]]</f>
        <v>3500</v>
      </c>
      <c r="F33" s="54"/>
      <c r="G33" s="26"/>
      <c r="H33" s="48"/>
      <c r="I33" s="30"/>
      <c r="J33" s="15"/>
      <c r="K33" s="66"/>
      <c r="L33" s="23"/>
      <c r="N33" s="15"/>
      <c r="O33" s="15"/>
      <c r="P33" s="30"/>
    </row>
    <row r="34" spans="1:16" ht="16.5" customHeight="1">
      <c r="A34" s="15"/>
      <c r="I34" s="15"/>
      <c r="J34" s="15"/>
      <c r="P34" s="15"/>
    </row>
    <row r="35" spans="1:16" ht="16.5" customHeight="1">
      <c r="A35" s="15"/>
      <c r="B35" s="15"/>
      <c r="C35" s="15"/>
      <c r="D35" s="15"/>
      <c r="E35" s="15"/>
      <c r="F35" s="15"/>
      <c r="G35" s="15"/>
      <c r="H35" s="15"/>
      <c r="I35" s="15"/>
      <c r="J35" s="15"/>
      <c r="K35" s="15"/>
      <c r="L35" s="15"/>
      <c r="M35" s="15"/>
      <c r="N35" s="15"/>
      <c r="O35" s="15"/>
      <c r="P35" s="15"/>
    </row>
    <row r="36" spans="1:16" ht="16.5" customHeight="1">
      <c r="A36" s="15"/>
      <c r="B36" s="15"/>
      <c r="C36" s="15"/>
      <c r="D36" s="15"/>
      <c r="E36" s="15"/>
      <c r="F36" s="15"/>
      <c r="G36" s="15"/>
      <c r="H36" s="15"/>
      <c r="I36" s="15"/>
      <c r="J36" s="15"/>
      <c r="K36" s="15"/>
      <c r="L36" s="15"/>
      <c r="M36" s="15"/>
      <c r="N36" s="15"/>
      <c r="O36" s="15"/>
      <c r="P36" s="15"/>
    </row>
    <row r="37" spans="1:16" ht="16.5" customHeight="1">
      <c r="A37" s="15"/>
      <c r="B37" s="15"/>
      <c r="C37" s="15"/>
      <c r="D37" s="15"/>
      <c r="E37" s="15"/>
      <c r="F37" s="15"/>
      <c r="G37" s="15"/>
      <c r="H37" s="15"/>
      <c r="I37" s="15"/>
      <c r="J37" s="15"/>
      <c r="K37" s="15"/>
      <c r="L37" s="15"/>
      <c r="M37" s="15"/>
      <c r="N37" s="15"/>
      <c r="O37" s="15"/>
      <c r="P37" s="15"/>
    </row>
    <row r="38" spans="1:16" ht="16.5" customHeight="1">
      <c r="A38" s="15"/>
      <c r="B38" s="15"/>
      <c r="C38" s="15"/>
      <c r="D38" s="15"/>
      <c r="E38" s="15"/>
      <c r="F38" s="15"/>
      <c r="G38" s="15"/>
      <c r="H38" s="15"/>
      <c r="I38" s="15"/>
      <c r="J38" s="15"/>
      <c r="K38" s="15"/>
      <c r="L38" s="15"/>
      <c r="M38" s="15"/>
      <c r="N38" s="15"/>
      <c r="O38" s="15"/>
      <c r="P38" s="15"/>
    </row>
    <row r="39" spans="1:16" ht="16.5" customHeight="1">
      <c r="B39" s="15"/>
      <c r="C39" s="15"/>
      <c r="D39" s="15"/>
      <c r="E39" s="15"/>
      <c r="F39" s="15"/>
      <c r="G39" s="15"/>
      <c r="H39" s="15"/>
    </row>
  </sheetData>
  <mergeCells count="6">
    <mergeCell ref="K25:O26"/>
    <mergeCell ref="B2:G2"/>
    <mergeCell ref="K2:O2"/>
    <mergeCell ref="R2:U2"/>
    <mergeCell ref="R7:U8"/>
    <mergeCell ref="K11:O12"/>
  </mergeCells>
  <conditionalFormatting sqref="E5:E31">
    <cfRule type="cellIs" dxfId="150" priority="7" operator="lessThan">
      <formula>0</formula>
    </cfRule>
  </conditionalFormatting>
  <conditionalFormatting sqref="F6:F31">
    <cfRule type="beginsWith" dxfId="149" priority="5" operator="beginsWith" text="A">
      <formula>LEFT(F6,LEN("A"))="A"</formula>
    </cfRule>
    <cfRule type="beginsWith" dxfId="148" priority="6" operator="beginsWith" text="PA">
      <formula>LEFT(F6,LEN("PA"))="PA"</formula>
    </cfRule>
  </conditionalFormatting>
  <conditionalFormatting sqref="G6:G31">
    <cfRule type="beginsWith" dxfId="147" priority="2" operator="beginsWith" text="S">
      <formula>LEFT(G6,LEN("S"))="S"</formula>
    </cfRule>
    <cfRule type="beginsWith" dxfId="146" priority="3" operator="beginsWith" text="VA">
      <formula>LEFT(G6,LEN("VA"))="VA"</formula>
    </cfRule>
    <cfRule type="beginsWith" dxfId="145" priority="4" operator="beginsWith" text="VPA">
      <formula>LEFT(G6,LEN("VPA"))="VPA"</formula>
    </cfRule>
  </conditionalFormatting>
  <conditionalFormatting sqref="E32">
    <cfRule type="cellIs" dxfId="144" priority="1" operator="lessThan">
      <formula>0</formula>
    </cfRule>
  </conditionalFormatting>
  <dataValidations count="4">
    <dataValidation type="list" allowBlank="1" showInputMessage="1" showErrorMessage="1" sqref="G5:G32">
      <formula1>"CB,CH,S,VPA,VA"</formula1>
    </dataValidation>
    <dataValidation type="list" errorStyle="warning" allowBlank="1" showInputMessage="1" showErrorMessage="1" errorTitle="Unknown Category" error="An expense from the drop down should be selected in order for it to be included on the Summary sheet." sqref="F5:F32">
      <formula1>"PA,A"</formula1>
    </dataValidation>
    <dataValidation type="custom" errorStyle="warning" allowBlank="1" showInputMessage="1" showErrorMessage="1" errorTitle="Date Validation" error="A date in January needs be entered in order for this expense to be added to the Summary sheet." sqref="B5:B32">
      <formula1>MONTH($B5)=1</formula1>
    </dataValidation>
    <dataValidation type="custom" errorStyle="warning" allowBlank="1" showInputMessage="1" showErrorMessage="1" errorTitle="Amount Validation" error="Amount should be a number." sqref="C5:E32">
      <formula1>ISNUMBER($D5)</formula1>
    </dataValidation>
  </dataValidations>
  <printOptions horizontalCentered="1"/>
  <pageMargins left="0.25" right="0.25" top="0.75" bottom="0.75" header="0.3" footer="0.3"/>
  <pageSetup fitToHeight="0" orientation="portrait" r:id="rId1"/>
  <drawing r:id="rId2"/>
  <tableParts count="1">
    <tablePart r:id="rId3"/>
  </tableParts>
</worksheet>
</file>

<file path=xl/worksheets/sheet10.xml><?xml version="1.0" encoding="utf-8"?>
<worksheet xmlns="http://schemas.openxmlformats.org/spreadsheetml/2006/main" xmlns:r="http://schemas.openxmlformats.org/officeDocument/2006/relationships">
  <sheetPr codeName="Sheet12">
    <tabColor theme="4" tint="-0.249977111117893"/>
    <pageSetUpPr autoPageBreaks="0" fitToPage="1"/>
  </sheetPr>
  <dimension ref="A1:U39"/>
  <sheetViews>
    <sheetView showGridLines="0" workbookViewId="0">
      <selection activeCell="B32" sqref="B32:H32"/>
    </sheetView>
  </sheetViews>
  <sheetFormatPr baseColWidth="10" defaultColWidth="9.109375" defaultRowHeight="16.5" customHeight="1"/>
  <cols>
    <col min="1" max="1" width="3.6640625" customWidth="1"/>
    <col min="2" max="5" width="12.33203125" customWidth="1"/>
    <col min="6" max="6" width="4.6640625" customWidth="1"/>
    <col min="7" max="7" width="8.6640625" customWidth="1"/>
    <col min="8" max="8" width="44.88671875" customWidth="1"/>
    <col min="9" max="10" width="3.6640625" customWidth="1"/>
    <col min="11" max="13" width="12.33203125" customWidth="1"/>
    <col min="14" max="14" width="6.44140625" customWidth="1"/>
    <col min="15" max="15" width="10.6640625" customWidth="1"/>
    <col min="16" max="17" width="3.6640625" customWidth="1"/>
    <col min="18" max="18" width="6.44140625" customWidth="1"/>
    <col min="19" max="19" width="12.33203125" customWidth="1"/>
  </cols>
  <sheetData>
    <row r="1" spans="1:21" ht="16.5" customHeight="1">
      <c r="A1" s="15"/>
      <c r="B1" s="16"/>
      <c r="C1" s="15"/>
      <c r="D1" s="15"/>
      <c r="E1" s="15"/>
      <c r="F1" s="15"/>
      <c r="G1" s="15"/>
      <c r="H1" s="15"/>
      <c r="I1" s="15" t="s">
        <v>17</v>
      </c>
      <c r="J1" s="15"/>
      <c r="K1" s="15"/>
      <c r="L1" s="15"/>
      <c r="M1" s="15"/>
      <c r="N1" s="15"/>
      <c r="O1" s="15"/>
      <c r="P1" s="15"/>
    </row>
    <row r="2" spans="1:21" ht="31.5" customHeight="1">
      <c r="A2" s="15"/>
      <c r="B2" s="79" t="s">
        <v>59</v>
      </c>
      <c r="C2" s="79"/>
      <c r="D2" s="79"/>
      <c r="E2" s="79"/>
      <c r="F2" s="79"/>
      <c r="G2" s="79"/>
      <c r="H2" s="15"/>
      <c r="I2" s="30" t="s">
        <v>17</v>
      </c>
      <c r="J2" s="15"/>
      <c r="K2" s="78" t="s">
        <v>27</v>
      </c>
      <c r="L2" s="78"/>
      <c r="M2" s="78"/>
      <c r="N2" s="78"/>
      <c r="O2" s="78"/>
      <c r="P2" s="11"/>
      <c r="Q2" s="27"/>
      <c r="R2" s="78" t="s">
        <v>34</v>
      </c>
      <c r="S2" s="78"/>
      <c r="T2" s="78"/>
      <c r="U2" s="78"/>
    </row>
    <row r="3" spans="1:21" ht="16.5" customHeight="1">
      <c r="A3" s="15"/>
      <c r="B3" s="15"/>
      <c r="C3" s="15"/>
      <c r="D3" s="15"/>
      <c r="E3" s="15"/>
      <c r="F3" s="15"/>
      <c r="G3" s="15"/>
      <c r="H3" s="15"/>
      <c r="I3" s="30"/>
      <c r="J3" s="15"/>
      <c r="O3" s="15"/>
      <c r="P3" s="34"/>
      <c r="Q3" s="27"/>
      <c r="R3" s="27"/>
      <c r="S3" s="27"/>
    </row>
    <row r="4" spans="1:21" ht="16.5" customHeight="1">
      <c r="A4" s="15"/>
      <c r="B4" s="12" t="s">
        <v>0</v>
      </c>
      <c r="C4" s="53" t="s">
        <v>18</v>
      </c>
      <c r="D4" s="12" t="s">
        <v>19</v>
      </c>
      <c r="E4" s="53" t="s">
        <v>21</v>
      </c>
      <c r="F4" s="52" t="s">
        <v>40</v>
      </c>
      <c r="G4" s="53" t="s">
        <v>20</v>
      </c>
      <c r="H4" s="12" t="s">
        <v>1</v>
      </c>
      <c r="I4" s="30"/>
      <c r="J4" s="15"/>
      <c r="K4" s="31" t="s">
        <v>0</v>
      </c>
      <c r="L4" s="32" t="s">
        <v>18</v>
      </c>
      <c r="M4" s="33" t="s">
        <v>30</v>
      </c>
      <c r="O4" s="15"/>
      <c r="P4" s="30"/>
      <c r="Q4" s="15"/>
      <c r="R4" s="73" t="s">
        <v>31</v>
      </c>
      <c r="S4" s="72"/>
    </row>
    <row r="5" spans="1:21" ht="16.5" customHeight="1">
      <c r="A5" s="15"/>
      <c r="B5" s="18"/>
      <c r="C5" s="19"/>
      <c r="D5" s="42"/>
      <c r="E5" s="51">
        <f>ExpJan31333435363738394041[[#Totals],[Solde]]</f>
        <v>3500</v>
      </c>
      <c r="F5" s="19"/>
      <c r="G5" s="20"/>
      <c r="H5" s="46"/>
      <c r="I5" s="30"/>
      <c r="J5" s="15"/>
      <c r="K5" s="64" t="str">
        <f>IF(ExpJan[MP]="S",ExpJan[Date],"")</f>
        <v/>
      </c>
      <c r="L5" s="65"/>
      <c r="M5" s="28"/>
      <c r="N5" s="73" t="s">
        <v>31</v>
      </c>
      <c r="O5" s="72">
        <f>SUM(L5:L9)</f>
        <v>0</v>
      </c>
      <c r="P5" s="30"/>
    </row>
    <row r="6" spans="1:21" ht="16.5" customHeight="1">
      <c r="A6" s="15"/>
      <c r="B6" s="18"/>
      <c r="C6" s="19"/>
      <c r="D6" s="42"/>
      <c r="E6" s="51" t="str">
        <f>IF(ISBLANK(ExpJan313334353637383940[[#This Row],[Date]]),"",E5+ExpJan313334353637383940[[#This Row],[Crédit]]-ExpJan313334353637383940[[#This Row],[Débit]])</f>
        <v/>
      </c>
      <c r="F6" s="55"/>
      <c r="G6" s="56"/>
      <c r="H6" s="46"/>
      <c r="I6" s="30"/>
      <c r="J6" s="15"/>
      <c r="K6" s="66"/>
      <c r="L6" s="67"/>
      <c r="M6" s="29"/>
      <c r="O6" s="15"/>
      <c r="P6" s="30"/>
    </row>
    <row r="7" spans="1:21" ht="16.5" customHeight="1">
      <c r="A7" s="15"/>
      <c r="B7" s="18"/>
      <c r="C7" s="19"/>
      <c r="D7" s="42"/>
      <c r="E7" s="51" t="str">
        <f>IF(ISBLANK(ExpJan313334353637383940[[#This Row],[Date]]),"",E6+ExpJan313334353637383940[[#This Row],[Crédit]]-ExpJan313334353637383940[[#This Row],[Débit]])</f>
        <v/>
      </c>
      <c r="F7" s="55"/>
      <c r="G7" s="56"/>
      <c r="H7" s="46"/>
      <c r="I7" s="30"/>
      <c r="J7" s="15"/>
      <c r="K7" s="66"/>
      <c r="L7" s="67"/>
      <c r="M7" s="29"/>
      <c r="O7" s="15"/>
      <c r="P7" s="30"/>
      <c r="R7" s="78" t="s">
        <v>52</v>
      </c>
      <c r="S7" s="78"/>
      <c r="T7" s="78"/>
      <c r="U7" s="78"/>
    </row>
    <row r="8" spans="1:21" ht="16.5" customHeight="1">
      <c r="A8" s="15"/>
      <c r="B8" s="18"/>
      <c r="C8" s="19"/>
      <c r="D8" s="42"/>
      <c r="E8" s="51" t="str">
        <f>IF(ISBLANK(ExpJan313334353637383940[[#This Row],[Date]]),"",E7+ExpJan313334353637383940[[#This Row],[Crédit]]-ExpJan313334353637383940[[#This Row],[Débit]])</f>
        <v/>
      </c>
      <c r="F8" s="55"/>
      <c r="G8" s="56"/>
      <c r="H8" s="46"/>
      <c r="I8" s="30"/>
      <c r="J8" s="15"/>
      <c r="K8" s="66"/>
      <c r="L8" s="67"/>
      <c r="M8" s="29"/>
      <c r="O8" s="15"/>
      <c r="P8" s="30"/>
      <c r="R8" s="78"/>
      <c r="S8" s="78"/>
      <c r="T8" s="78"/>
      <c r="U8" s="78"/>
    </row>
    <row r="9" spans="1:21" ht="16.5" customHeight="1">
      <c r="A9" s="15"/>
      <c r="B9" s="18"/>
      <c r="C9" s="19"/>
      <c r="D9" s="42"/>
      <c r="E9" s="51" t="str">
        <f>IF(ISBLANK(ExpJan313334353637383940[[#This Row],[Date]]),"",E8+ExpJan313334353637383940[[#This Row],[Crédit]]-ExpJan313334353637383940[[#This Row],[Débit]])</f>
        <v/>
      </c>
      <c r="F9" s="55"/>
      <c r="G9" s="56"/>
      <c r="H9" s="46"/>
      <c r="I9" s="30"/>
      <c r="J9" s="15"/>
      <c r="K9" s="66"/>
      <c r="L9" s="67"/>
      <c r="M9" s="29"/>
      <c r="O9" s="15"/>
      <c r="P9" s="30"/>
    </row>
    <row r="10" spans="1:21" ht="16.5" customHeight="1">
      <c r="A10" s="15"/>
      <c r="B10" s="18"/>
      <c r="C10" s="19"/>
      <c r="D10" s="42"/>
      <c r="E10" s="51" t="str">
        <f>IF(ISBLANK(ExpJan313334353637383940[[#This Row],[Date]]),"",E9+ExpJan313334353637383940[[#This Row],[Crédit]]-ExpJan313334353637383940[[#This Row],[Débit]])</f>
        <v/>
      </c>
      <c r="F10" s="55"/>
      <c r="G10" s="56"/>
      <c r="H10" s="46"/>
      <c r="I10" s="30"/>
      <c r="J10" s="15"/>
      <c r="K10" s="15"/>
      <c r="N10" s="15"/>
      <c r="O10" s="15"/>
      <c r="P10" s="30"/>
      <c r="R10" s="73" t="s">
        <v>31</v>
      </c>
      <c r="S10" s="17"/>
    </row>
    <row r="11" spans="1:21" ht="16.5" customHeight="1">
      <c r="A11" s="15"/>
      <c r="B11" s="18"/>
      <c r="C11" s="19"/>
      <c r="D11" s="42"/>
      <c r="E11" s="51" t="str">
        <f>IF(ISBLANK(ExpJan313334353637383940[[#This Row],[Date]]),"",E10+ExpJan313334353637383940[[#This Row],[Crédit]]-ExpJan313334353637383940[[#This Row],[Débit]])</f>
        <v/>
      </c>
      <c r="F11" s="55"/>
      <c r="G11" s="56"/>
      <c r="H11" s="46"/>
      <c r="I11" s="30"/>
      <c r="J11" s="15"/>
      <c r="K11" s="78" t="s">
        <v>28</v>
      </c>
      <c r="L11" s="78"/>
      <c r="M11" s="78"/>
      <c r="N11" s="78"/>
      <c r="O11" s="78"/>
      <c r="P11" s="30"/>
    </row>
    <row r="12" spans="1:21" ht="16.5" customHeight="1">
      <c r="A12" s="15"/>
      <c r="B12" s="21"/>
      <c r="C12" s="22"/>
      <c r="D12" s="43"/>
      <c r="E12" s="51" t="str">
        <f>IF(ISBLANK(ExpJan313334353637383940[[#This Row],[Date]]),"",E11+ExpJan313334353637383940[[#This Row],[Crédit]]-ExpJan313334353637383940[[#This Row],[Débit]])</f>
        <v/>
      </c>
      <c r="F12" s="55"/>
      <c r="G12" s="56"/>
      <c r="H12" s="47"/>
      <c r="I12" s="30"/>
      <c r="J12" s="15"/>
      <c r="K12" s="78"/>
      <c r="L12" s="78"/>
      <c r="M12" s="78"/>
      <c r="N12" s="78"/>
      <c r="O12" s="78"/>
      <c r="P12" s="30"/>
    </row>
    <row r="13" spans="1:21" ht="16.5" customHeight="1">
      <c r="A13" s="15"/>
      <c r="B13" s="21"/>
      <c r="C13" s="22"/>
      <c r="D13" s="43"/>
      <c r="E13" s="51" t="str">
        <f>IF(ISBLANK(ExpJan313334353637383940[[#This Row],[Date]]),"",E12+ExpJan313334353637383940[[#This Row],[Crédit]]-ExpJan313334353637383940[[#This Row],[Débit]])</f>
        <v/>
      </c>
      <c r="F13" s="55"/>
      <c r="G13" s="56"/>
      <c r="H13" s="14"/>
      <c r="I13" s="30"/>
      <c r="J13" s="15"/>
      <c r="K13" s="15"/>
      <c r="L13" s="15"/>
      <c r="M13" s="15"/>
      <c r="N13" s="15"/>
      <c r="O13" s="15"/>
      <c r="P13" s="30"/>
    </row>
    <row r="14" spans="1:21" ht="16.5" customHeight="1">
      <c r="A14" s="15"/>
      <c r="B14" s="21"/>
      <c r="C14" s="22"/>
      <c r="D14" s="43"/>
      <c r="E14" s="51" t="str">
        <f>IF(ISBLANK(ExpJan313334353637383940[[#This Row],[Date]]),"",E13+ExpJan313334353637383940[[#This Row],[Crédit]]-ExpJan313334353637383940[[#This Row],[Débit]])</f>
        <v/>
      </c>
      <c r="F14" s="55"/>
      <c r="G14" s="56"/>
      <c r="H14" s="14"/>
      <c r="I14" s="30"/>
      <c r="J14" s="15"/>
      <c r="K14" s="31" t="s">
        <v>0</v>
      </c>
      <c r="L14" s="32" t="s">
        <v>18</v>
      </c>
      <c r="N14" s="15"/>
      <c r="O14" s="15"/>
      <c r="P14" s="30"/>
    </row>
    <row r="15" spans="1:21" ht="16.5" customHeight="1">
      <c r="A15" s="15"/>
      <c r="B15" s="21"/>
      <c r="C15" s="22"/>
      <c r="D15" s="43"/>
      <c r="E15" s="51" t="str">
        <f>IF(ISBLANK(ExpJan313334353637383940[[#This Row],[Date]]),"",E14+ExpJan313334353637383940[[#This Row],[Crédit]]-ExpJan313334353637383940[[#This Row],[Débit]])</f>
        <v/>
      </c>
      <c r="F15" s="55"/>
      <c r="G15" s="56"/>
      <c r="H15" s="14"/>
      <c r="I15" s="30"/>
      <c r="J15" s="15"/>
      <c r="K15" s="64"/>
      <c r="L15" s="65"/>
      <c r="N15" s="73" t="s">
        <v>31</v>
      </c>
      <c r="O15" s="72">
        <f>SUM(L15:L19)</f>
        <v>0</v>
      </c>
      <c r="P15" s="30"/>
    </row>
    <row r="16" spans="1:21" ht="16.5" customHeight="1">
      <c r="A16" s="15"/>
      <c r="B16" s="21"/>
      <c r="C16" s="22"/>
      <c r="D16" s="43"/>
      <c r="E16" s="51" t="str">
        <f>IF(ISBLANK(ExpJan313334353637383940[[#This Row],[Date]]),"",E15+ExpJan313334353637383940[[#This Row],[Crédit]]-ExpJan313334353637383940[[#This Row],[Débit]])</f>
        <v/>
      </c>
      <c r="F16" s="55"/>
      <c r="G16" s="56"/>
      <c r="H16" s="14"/>
      <c r="I16" s="30"/>
      <c r="J16" s="15"/>
      <c r="K16" s="66"/>
      <c r="L16" s="67"/>
      <c r="N16" s="15"/>
      <c r="O16" s="15"/>
      <c r="P16" s="30"/>
    </row>
    <row r="17" spans="1:16" ht="16.5" customHeight="1">
      <c r="A17" s="15"/>
      <c r="B17" s="18"/>
      <c r="C17" s="19"/>
      <c r="D17" s="42"/>
      <c r="E17" s="51" t="str">
        <f>IF(ISBLANK(ExpJan313334353637383940[[#This Row],[Date]]),"",E16+ExpJan313334353637383940[[#This Row],[Crédit]]-ExpJan313334353637383940[[#This Row],[Débit]])</f>
        <v/>
      </c>
      <c r="F17" s="55"/>
      <c r="G17" s="56"/>
      <c r="H17" s="46"/>
      <c r="I17" s="30"/>
      <c r="J17" s="15"/>
      <c r="K17" s="66"/>
      <c r="L17" s="67"/>
      <c r="N17" s="15"/>
      <c r="O17" s="15"/>
      <c r="P17" s="30"/>
    </row>
    <row r="18" spans="1:16" ht="16.5" customHeight="1">
      <c r="A18" s="15"/>
      <c r="B18" s="18"/>
      <c r="C18" s="19"/>
      <c r="D18" s="42"/>
      <c r="E18" s="51" t="str">
        <f>IF(ISBLANK(ExpJan313334353637383940[[#This Row],[Date]]),"",E17+ExpJan313334353637383940[[#This Row],[Crédit]]-ExpJan313334353637383940[[#This Row],[Débit]])</f>
        <v/>
      </c>
      <c r="F18" s="55"/>
      <c r="G18" s="56"/>
      <c r="H18" s="46"/>
      <c r="I18" s="30"/>
      <c r="J18" s="15"/>
      <c r="K18" s="66"/>
      <c r="L18" s="67"/>
      <c r="N18" s="15"/>
      <c r="O18" s="15"/>
      <c r="P18" s="30"/>
    </row>
    <row r="19" spans="1:16" ht="16.5" customHeight="1">
      <c r="A19" s="15"/>
      <c r="B19" s="18"/>
      <c r="C19" s="19"/>
      <c r="D19" s="42"/>
      <c r="E19" s="51" t="str">
        <f>IF(ISBLANK(ExpJan313334353637383940[[#This Row],[Date]]),"",E18+ExpJan313334353637383940[[#This Row],[Crédit]]-ExpJan313334353637383940[[#This Row],[Débit]])</f>
        <v/>
      </c>
      <c r="F19" s="55"/>
      <c r="G19" s="56"/>
      <c r="H19" s="46"/>
      <c r="I19" s="30"/>
      <c r="J19" s="15"/>
      <c r="K19" s="66"/>
      <c r="L19" s="68"/>
      <c r="N19" s="15"/>
      <c r="O19" s="15"/>
      <c r="P19" s="30"/>
    </row>
    <row r="20" spans="1:16" ht="16.5" customHeight="1">
      <c r="A20" s="15"/>
      <c r="B20" s="18"/>
      <c r="C20" s="19"/>
      <c r="D20" s="42"/>
      <c r="E20" s="51" t="str">
        <f>IF(ISBLANK(ExpJan313334353637383940[[#This Row],[Date]]),"",E19+ExpJan313334353637383940[[#This Row],[Crédit]]-ExpJan313334353637383940[[#This Row],[Débit]])</f>
        <v/>
      </c>
      <c r="F20" s="55"/>
      <c r="G20" s="56"/>
      <c r="H20" s="46"/>
      <c r="I20" s="30"/>
      <c r="J20" s="15"/>
      <c r="K20" s="69"/>
      <c r="L20" s="44"/>
      <c r="M20" s="15"/>
      <c r="N20" s="15"/>
      <c r="O20" s="15"/>
      <c r="P20" s="30"/>
    </row>
    <row r="21" spans="1:16" ht="16.5" customHeight="1">
      <c r="A21" s="15"/>
      <c r="B21" s="18"/>
      <c r="C21" s="19"/>
      <c r="D21" s="42"/>
      <c r="E21" s="51" t="str">
        <f>IF(ISBLANK(ExpJan313334353637383940[[#This Row],[Date]]),"",E20+ExpJan313334353637383940[[#This Row],[Crédit]]-ExpJan313334353637383940[[#This Row],[Débit]])</f>
        <v/>
      </c>
      <c r="F21" s="55"/>
      <c r="G21" s="56"/>
      <c r="H21" s="46"/>
      <c r="I21" s="30"/>
      <c r="J21" s="15"/>
      <c r="K21" s="70"/>
      <c r="L21" s="71"/>
      <c r="P21" s="30"/>
    </row>
    <row r="22" spans="1:16" ht="16.5" customHeight="1">
      <c r="A22" s="15"/>
      <c r="B22" s="18"/>
      <c r="C22" s="19"/>
      <c r="D22" s="42"/>
      <c r="E22" s="51" t="str">
        <f>IF(ISBLANK(ExpJan313334353637383940[[#This Row],[Date]]),"",E21+ExpJan313334353637383940[[#This Row],[Crédit]]-ExpJan313334353637383940[[#This Row],[Débit]])</f>
        <v/>
      </c>
      <c r="F22" s="55"/>
      <c r="G22" s="56"/>
      <c r="H22" s="46"/>
      <c r="I22" s="30"/>
      <c r="J22" s="15"/>
      <c r="K22" s="70"/>
      <c r="L22" s="71"/>
      <c r="P22" s="30"/>
    </row>
    <row r="23" spans="1:16" ht="16.5" customHeight="1">
      <c r="A23" s="15"/>
      <c r="B23" s="18"/>
      <c r="C23" s="19"/>
      <c r="D23" s="42"/>
      <c r="E23" s="51" t="str">
        <f>IF(ISBLANK(ExpJan313334353637383940[[#This Row],[Date]]),"",E22+ExpJan313334353637383940[[#This Row],[Crédit]]-ExpJan313334353637383940[[#This Row],[Débit]])</f>
        <v/>
      </c>
      <c r="F23" s="55"/>
      <c r="G23" s="56"/>
      <c r="H23" s="46"/>
      <c r="I23" s="30"/>
      <c r="J23" s="15"/>
      <c r="K23" s="70"/>
      <c r="L23" s="71"/>
      <c r="P23" s="30"/>
    </row>
    <row r="24" spans="1:16" ht="16.5" customHeight="1">
      <c r="A24" s="15"/>
      <c r="B24" s="18"/>
      <c r="C24" s="19"/>
      <c r="D24" s="42"/>
      <c r="E24" s="51" t="str">
        <f>IF(ISBLANK(ExpJan313334353637383940[[#This Row],[Date]]),"",E23+ExpJan313334353637383940[[#This Row],[Crédit]]-ExpJan313334353637383940[[#This Row],[Débit]])</f>
        <v/>
      </c>
      <c r="F24" s="55"/>
      <c r="G24" s="56"/>
      <c r="H24" s="46"/>
      <c r="I24" s="30"/>
      <c r="J24" s="15"/>
      <c r="P24" s="30"/>
    </row>
    <row r="25" spans="1:16" ht="16.5" customHeight="1">
      <c r="A25" s="15"/>
      <c r="B25" s="18"/>
      <c r="C25" s="19"/>
      <c r="D25" s="42"/>
      <c r="E25" s="51" t="str">
        <f>IF(ISBLANK(ExpJan313334353637383940[[#This Row],[Date]]),"",E24+ExpJan313334353637383940[[#This Row],[Crédit]]-ExpJan313334353637383940[[#This Row],[Débit]])</f>
        <v/>
      </c>
      <c r="F25" s="55"/>
      <c r="G25" s="56"/>
      <c r="H25" s="46"/>
      <c r="I25" s="30"/>
      <c r="J25" s="15"/>
      <c r="K25" s="78" t="s">
        <v>29</v>
      </c>
      <c r="L25" s="78"/>
      <c r="M25" s="78"/>
      <c r="N25" s="78"/>
      <c r="O25" s="78"/>
      <c r="P25" s="30"/>
    </row>
    <row r="26" spans="1:16" ht="16.5" customHeight="1">
      <c r="A26" s="15"/>
      <c r="B26" s="18"/>
      <c r="C26" s="19"/>
      <c r="D26" s="42"/>
      <c r="E26" s="51" t="str">
        <f>IF(ISBLANK(ExpJan313334353637383940[[#This Row],[Date]]),"",E25+ExpJan313334353637383940[[#This Row],[Crédit]]-ExpJan313334353637383940[[#This Row],[Débit]])</f>
        <v/>
      </c>
      <c r="F26" s="55"/>
      <c r="G26" s="56"/>
      <c r="H26" s="46"/>
      <c r="I26" s="30"/>
      <c r="J26" s="15"/>
      <c r="K26" s="78"/>
      <c r="L26" s="78"/>
      <c r="M26" s="78"/>
      <c r="N26" s="78"/>
      <c r="O26" s="78"/>
      <c r="P26" s="30"/>
    </row>
    <row r="27" spans="1:16" ht="16.5" customHeight="1">
      <c r="A27" s="15"/>
      <c r="B27" s="18"/>
      <c r="C27" s="19"/>
      <c r="D27" s="42"/>
      <c r="E27" s="51" t="str">
        <f>IF(ISBLANK(ExpJan313334353637383940[[#This Row],[Date]]),"",E26+ExpJan313334353637383940[[#This Row],[Crédit]]-ExpJan313334353637383940[[#This Row],[Débit]])</f>
        <v/>
      </c>
      <c r="F27" s="55"/>
      <c r="G27" s="56"/>
      <c r="H27" s="46"/>
      <c r="I27" s="30"/>
      <c r="J27" s="15"/>
      <c r="K27" s="15"/>
      <c r="N27" s="15"/>
      <c r="O27" s="15"/>
      <c r="P27" s="30"/>
    </row>
    <row r="28" spans="1:16" ht="16.5" customHeight="1">
      <c r="A28" s="15"/>
      <c r="B28" s="18"/>
      <c r="C28" s="19"/>
      <c r="D28" s="42"/>
      <c r="E28" s="51" t="str">
        <f>IF(ISBLANK(ExpJan313334353637383940[[#This Row],[Date]]),"",E27+ExpJan313334353637383940[[#This Row],[Crédit]]-ExpJan313334353637383940[[#This Row],[Débit]])</f>
        <v/>
      </c>
      <c r="F28" s="55"/>
      <c r="G28" s="56"/>
      <c r="H28" s="46"/>
      <c r="I28" s="30"/>
      <c r="J28" s="15"/>
      <c r="K28" s="31" t="s">
        <v>0</v>
      </c>
      <c r="L28" s="32" t="s">
        <v>18</v>
      </c>
      <c r="N28" s="15"/>
      <c r="O28" s="15"/>
      <c r="P28" s="30"/>
    </row>
    <row r="29" spans="1:16" ht="16.5" customHeight="1">
      <c r="A29" s="15"/>
      <c r="B29" s="18"/>
      <c r="C29" s="19"/>
      <c r="D29" s="42"/>
      <c r="E29" s="51" t="str">
        <f>IF(ISBLANK(ExpJan313334353637383940[[#This Row],[Date]]),"",E28+ExpJan313334353637383940[[#This Row],[Crédit]]-ExpJan313334353637383940[[#This Row],[Débit]])</f>
        <v/>
      </c>
      <c r="F29" s="55"/>
      <c r="G29" s="56"/>
      <c r="H29" s="46"/>
      <c r="I29" s="30"/>
      <c r="J29" s="15"/>
      <c r="K29" s="64" t="str">
        <f>IF(ExpJan[MP]="VA",ExpJan[Date],"")</f>
        <v/>
      </c>
      <c r="L29" s="65"/>
      <c r="N29" s="73" t="s">
        <v>31</v>
      </c>
      <c r="O29" s="72">
        <f>SUM(L29:L32)</f>
        <v>0</v>
      </c>
      <c r="P29" s="30"/>
    </row>
    <row r="30" spans="1:16" ht="16.5" customHeight="1">
      <c r="A30" s="15"/>
      <c r="B30" s="18"/>
      <c r="C30" s="19"/>
      <c r="D30" s="42"/>
      <c r="E30" s="51" t="str">
        <f>IF(ISBLANK(ExpJan313334353637383940[[#This Row],[Date]]),"",E29+ExpJan313334353637383940[[#This Row],[Crédit]]-ExpJan313334353637383940[[#This Row],[Débit]])</f>
        <v/>
      </c>
      <c r="F30" s="55"/>
      <c r="G30" s="56"/>
      <c r="H30" s="46"/>
      <c r="I30" s="30"/>
      <c r="J30" s="15"/>
      <c r="K30" s="66"/>
      <c r="L30" s="67"/>
      <c r="N30" s="15"/>
      <c r="O30" s="15"/>
      <c r="P30" s="30"/>
    </row>
    <row r="31" spans="1:16" ht="16.5" customHeight="1">
      <c r="A31" s="15"/>
      <c r="B31" s="21"/>
      <c r="C31" s="22"/>
      <c r="D31" s="43"/>
      <c r="E31" s="51" t="str">
        <f>IF(ISBLANK(ExpJan313334353637383940[[#This Row],[Date]]),"",E30+ExpJan313334353637383940[[#This Row],[Crédit]]-ExpJan313334353637383940[[#This Row],[Débit]])</f>
        <v/>
      </c>
      <c r="F31" s="55"/>
      <c r="G31" s="56"/>
      <c r="H31" s="14"/>
      <c r="I31" s="30"/>
      <c r="J31" s="15"/>
      <c r="K31" s="66"/>
      <c r="L31" s="67"/>
      <c r="N31" s="15"/>
      <c r="O31" s="15"/>
      <c r="P31" s="30"/>
    </row>
    <row r="32" spans="1:16" ht="16.5" customHeight="1">
      <c r="A32" s="15"/>
      <c r="B32" s="57"/>
      <c r="C32" s="58"/>
      <c r="D32" s="59"/>
      <c r="E32" s="51" t="str">
        <f>IF(ISBLANK(ExpJan[[#This Row],[Date]]),"",E31+ExpJan[[#This Row],[Crédit]]-ExpJan[[#This Row],[Débit]])</f>
        <v/>
      </c>
      <c r="F32" s="58"/>
      <c r="G32" s="60"/>
      <c r="H32" s="47"/>
      <c r="I32" s="30"/>
      <c r="J32" s="15"/>
      <c r="K32" s="66"/>
      <c r="L32" s="67"/>
      <c r="N32" s="15"/>
      <c r="O32" s="15"/>
      <c r="P32" s="30"/>
    </row>
    <row r="33" spans="1:16" ht="16.5" customHeight="1">
      <c r="A33" s="15"/>
      <c r="B33" s="54" t="s">
        <v>2</v>
      </c>
      <c r="C33" s="24">
        <f>SUM([Crédit])</f>
        <v>0</v>
      </c>
      <c r="D33" s="25">
        <f>SUM([Débit])</f>
        <v>0</v>
      </c>
      <c r="E33" s="45">
        <f>(E5)+ExpJan313334353637383940[[#Totals],[Crédit]]-ExpJan313334353637383940[[#Totals],[Débit]]</f>
        <v>3500</v>
      </c>
      <c r="F33" s="54"/>
      <c r="G33" s="26"/>
      <c r="H33" s="48"/>
      <c r="I33" s="30"/>
      <c r="J33" s="15"/>
      <c r="K33" s="66"/>
      <c r="L33" s="23"/>
      <c r="N33" s="15"/>
      <c r="O33" s="15"/>
      <c r="P33" s="30"/>
    </row>
    <row r="34" spans="1:16" ht="16.5" customHeight="1">
      <c r="A34" s="15"/>
      <c r="I34" s="15"/>
      <c r="J34" s="15"/>
      <c r="P34" s="15"/>
    </row>
    <row r="35" spans="1:16" ht="16.5" customHeight="1">
      <c r="A35" s="15"/>
      <c r="B35" s="15"/>
      <c r="C35" s="15"/>
      <c r="D35" s="15"/>
      <c r="E35" s="15"/>
      <c r="F35" s="15"/>
      <c r="G35" s="15"/>
      <c r="H35" s="15"/>
      <c r="I35" s="15"/>
      <c r="J35" s="15"/>
      <c r="K35" s="15"/>
      <c r="L35" s="15"/>
      <c r="M35" s="15"/>
      <c r="N35" s="15"/>
      <c r="O35" s="15"/>
      <c r="P35" s="15"/>
    </row>
    <row r="36" spans="1:16" ht="16.5" customHeight="1">
      <c r="A36" s="15"/>
      <c r="B36" s="15"/>
      <c r="C36" s="15"/>
      <c r="D36" s="15"/>
      <c r="E36" s="15"/>
      <c r="F36" s="15"/>
      <c r="G36" s="15"/>
      <c r="H36" s="15"/>
      <c r="I36" s="15"/>
      <c r="J36" s="15"/>
      <c r="K36" s="15"/>
      <c r="L36" s="15"/>
      <c r="M36" s="15"/>
      <c r="N36" s="15"/>
      <c r="O36" s="15"/>
      <c r="P36" s="15"/>
    </row>
    <row r="37" spans="1:16" ht="16.5" customHeight="1">
      <c r="A37" s="15"/>
      <c r="B37" s="15"/>
      <c r="C37" s="15"/>
      <c r="D37" s="15"/>
      <c r="E37" s="15"/>
      <c r="F37" s="15"/>
      <c r="G37" s="15"/>
      <c r="H37" s="15"/>
      <c r="I37" s="15"/>
      <c r="J37" s="15"/>
      <c r="K37" s="15"/>
      <c r="L37" s="15"/>
      <c r="M37" s="15"/>
      <c r="N37" s="15"/>
      <c r="O37" s="15"/>
      <c r="P37" s="15"/>
    </row>
    <row r="38" spans="1:16" ht="16.5" customHeight="1">
      <c r="A38" s="15"/>
      <c r="B38" s="15"/>
      <c r="C38" s="15"/>
      <c r="D38" s="15"/>
      <c r="E38" s="15"/>
      <c r="F38" s="15"/>
      <c r="G38" s="15"/>
      <c r="H38" s="15"/>
      <c r="I38" s="15"/>
      <c r="J38" s="15"/>
      <c r="K38" s="15"/>
      <c r="L38" s="15"/>
      <c r="M38" s="15"/>
      <c r="N38" s="15"/>
      <c r="O38" s="15"/>
      <c r="P38" s="15"/>
    </row>
    <row r="39" spans="1:16" ht="16.5" customHeight="1">
      <c r="B39" s="15"/>
      <c r="C39" s="15"/>
      <c r="D39" s="15"/>
      <c r="E39" s="15"/>
      <c r="F39" s="15"/>
      <c r="G39" s="15"/>
      <c r="H39" s="15"/>
    </row>
  </sheetData>
  <mergeCells count="6">
    <mergeCell ref="K25:O26"/>
    <mergeCell ref="B2:G2"/>
    <mergeCell ref="K2:O2"/>
    <mergeCell ref="R2:U2"/>
    <mergeCell ref="R7:U8"/>
    <mergeCell ref="K11:O12"/>
  </mergeCells>
  <conditionalFormatting sqref="E5:E31">
    <cfRule type="cellIs" dxfId="126" priority="7" operator="lessThan">
      <formula>0</formula>
    </cfRule>
  </conditionalFormatting>
  <conditionalFormatting sqref="F6:F31">
    <cfRule type="beginsWith" dxfId="125" priority="5" operator="beginsWith" text="A">
      <formula>LEFT(F6,LEN("A"))="A"</formula>
    </cfRule>
    <cfRule type="beginsWith" dxfId="124" priority="6" operator="beginsWith" text="PA">
      <formula>LEFT(F6,LEN("PA"))="PA"</formula>
    </cfRule>
  </conditionalFormatting>
  <conditionalFormatting sqref="G6:G31">
    <cfRule type="beginsWith" dxfId="123" priority="2" operator="beginsWith" text="S">
      <formula>LEFT(G6,LEN("S"))="S"</formula>
    </cfRule>
    <cfRule type="beginsWith" dxfId="122" priority="3" operator="beginsWith" text="VA">
      <formula>LEFT(G6,LEN("VA"))="VA"</formula>
    </cfRule>
    <cfRule type="beginsWith" dxfId="121" priority="4" operator="beginsWith" text="VPA">
      <formula>LEFT(G6,LEN("VPA"))="VPA"</formula>
    </cfRule>
  </conditionalFormatting>
  <conditionalFormatting sqref="E32">
    <cfRule type="cellIs" dxfId="120" priority="1" operator="lessThan">
      <formula>0</formula>
    </cfRule>
  </conditionalFormatting>
  <dataValidations count="4">
    <dataValidation type="custom" errorStyle="warning" allowBlank="1" showInputMessage="1" showErrorMessage="1" errorTitle="Amount Validation" error="Amount should be a number." sqref="C5:E32">
      <formula1>ISNUMBER($D5)</formula1>
    </dataValidation>
    <dataValidation type="custom" errorStyle="warning" allowBlank="1" showInputMessage="1" showErrorMessage="1" errorTitle="Date Validation" error="A date in January needs be entered in order for this expense to be added to the Summary sheet." sqref="B5:B32">
      <formula1>MONTH($B5)=1</formula1>
    </dataValidation>
    <dataValidation type="list" errorStyle="warning" allowBlank="1" showInputMessage="1" showErrorMessage="1" errorTitle="Unknown Category" error="An expense from the drop down should be selected in order for it to be included on the Summary sheet." sqref="F5:F32">
      <formula1>"PA,A"</formula1>
    </dataValidation>
    <dataValidation type="list" allowBlank="1" showInputMessage="1" showErrorMessage="1" sqref="G5:G32">
      <formula1>"CB,CH,S,VPA,VA"</formula1>
    </dataValidation>
  </dataValidations>
  <printOptions horizontalCentered="1"/>
  <pageMargins left="0.25" right="0.25" top="0.75" bottom="0.75" header="0.3" footer="0.3"/>
  <pageSetup fitToHeight="0" orientation="portrait" r:id="rId1"/>
  <drawing r:id="rId2"/>
  <tableParts count="1">
    <tablePart r:id="rId3"/>
  </tableParts>
</worksheet>
</file>

<file path=xl/worksheets/sheet11.xml><?xml version="1.0" encoding="utf-8"?>
<worksheet xmlns="http://schemas.openxmlformats.org/spreadsheetml/2006/main" xmlns:r="http://schemas.openxmlformats.org/officeDocument/2006/relationships">
  <sheetPr codeName="Sheet11">
    <tabColor theme="4" tint="-0.249977111117893"/>
    <pageSetUpPr autoPageBreaks="0" fitToPage="1"/>
  </sheetPr>
  <dimension ref="A1:U39"/>
  <sheetViews>
    <sheetView showGridLines="0" workbookViewId="0">
      <selection activeCell="B32" sqref="B32:H32"/>
    </sheetView>
  </sheetViews>
  <sheetFormatPr baseColWidth="10" defaultColWidth="9.109375" defaultRowHeight="16.5" customHeight="1"/>
  <cols>
    <col min="1" max="1" width="3.6640625" customWidth="1"/>
    <col min="2" max="5" width="12.33203125" customWidth="1"/>
    <col min="6" max="6" width="4.6640625" customWidth="1"/>
    <col min="7" max="7" width="8.6640625" customWidth="1"/>
    <col min="8" max="8" width="44.88671875" customWidth="1"/>
    <col min="9" max="10" width="3.6640625" customWidth="1"/>
    <col min="11" max="13" width="12.33203125" customWidth="1"/>
    <col min="14" max="14" width="6.44140625" customWidth="1"/>
    <col min="15" max="15" width="10.6640625" customWidth="1"/>
    <col min="16" max="17" width="3.6640625" customWidth="1"/>
    <col min="18" max="18" width="6.44140625" customWidth="1"/>
    <col min="19" max="19" width="12.33203125" customWidth="1"/>
  </cols>
  <sheetData>
    <row r="1" spans="1:21" ht="16.5" customHeight="1">
      <c r="A1" s="15"/>
      <c r="B1" s="16"/>
      <c r="C1" s="15"/>
      <c r="D1" s="15"/>
      <c r="E1" s="15"/>
      <c r="F1" s="15"/>
      <c r="G1" s="15"/>
      <c r="H1" s="15"/>
      <c r="I1" s="15" t="s">
        <v>17</v>
      </c>
      <c r="J1" s="15"/>
      <c r="K1" s="15"/>
      <c r="L1" s="15"/>
      <c r="M1" s="15"/>
      <c r="N1" s="15"/>
      <c r="O1" s="15"/>
      <c r="P1" s="15"/>
    </row>
    <row r="2" spans="1:21" ht="31.5" customHeight="1">
      <c r="A2" s="15"/>
      <c r="B2" s="79" t="s">
        <v>61</v>
      </c>
      <c r="C2" s="79"/>
      <c r="D2" s="79"/>
      <c r="E2" s="79"/>
      <c r="F2" s="79"/>
      <c r="G2" s="79"/>
      <c r="H2" s="15"/>
      <c r="I2" s="30" t="s">
        <v>17</v>
      </c>
      <c r="J2" s="15"/>
      <c r="K2" s="78" t="s">
        <v>27</v>
      </c>
      <c r="L2" s="78"/>
      <c r="M2" s="78"/>
      <c r="N2" s="78"/>
      <c r="O2" s="78"/>
      <c r="P2" s="11"/>
      <c r="Q2" s="27"/>
      <c r="R2" s="78" t="s">
        <v>34</v>
      </c>
      <c r="S2" s="78"/>
      <c r="T2" s="78"/>
      <c r="U2" s="78"/>
    </row>
    <row r="3" spans="1:21" ht="16.5" customHeight="1">
      <c r="A3" s="15"/>
      <c r="B3" s="15"/>
      <c r="C3" s="15"/>
      <c r="D3" s="15"/>
      <c r="E3" s="15"/>
      <c r="F3" s="15"/>
      <c r="G3" s="15"/>
      <c r="H3" s="15"/>
      <c r="I3" s="30"/>
      <c r="J3" s="15"/>
      <c r="O3" s="15"/>
      <c r="P3" s="34"/>
      <c r="Q3" s="27"/>
      <c r="R3" s="27"/>
      <c r="S3" s="27"/>
    </row>
    <row r="4" spans="1:21" ht="16.5" customHeight="1">
      <c r="A4" s="15"/>
      <c r="B4" s="12" t="s">
        <v>0</v>
      </c>
      <c r="C4" s="53" t="s">
        <v>18</v>
      </c>
      <c r="D4" s="12" t="s">
        <v>19</v>
      </c>
      <c r="E4" s="53" t="s">
        <v>21</v>
      </c>
      <c r="F4" s="52" t="s">
        <v>40</v>
      </c>
      <c r="G4" s="53" t="s">
        <v>20</v>
      </c>
      <c r="H4" s="12" t="s">
        <v>1</v>
      </c>
      <c r="I4" s="30"/>
      <c r="J4" s="15"/>
      <c r="K4" s="31" t="s">
        <v>0</v>
      </c>
      <c r="L4" s="32" t="s">
        <v>18</v>
      </c>
      <c r="M4" s="33" t="s">
        <v>30</v>
      </c>
      <c r="O4" s="15"/>
      <c r="P4" s="30"/>
      <c r="Q4" s="15"/>
      <c r="R4" s="73" t="s">
        <v>31</v>
      </c>
      <c r="S4" s="72"/>
    </row>
    <row r="5" spans="1:21" ht="16.5" customHeight="1">
      <c r="A5" s="15"/>
      <c r="B5" s="18"/>
      <c r="C5" s="19"/>
      <c r="D5" s="42"/>
      <c r="E5" s="51">
        <f>ExpJan313334353637383940[[#Totals],[Solde]]</f>
        <v>3500</v>
      </c>
      <c r="F5" s="19"/>
      <c r="G5" s="20"/>
      <c r="H5" s="46"/>
      <c r="I5" s="30"/>
      <c r="J5" s="15"/>
      <c r="K5" s="64" t="str">
        <f>IF(ExpJan[MP]="S",ExpJan[Date],"")</f>
        <v/>
      </c>
      <c r="L5" s="65"/>
      <c r="M5" s="28"/>
      <c r="N5" s="73" t="s">
        <v>31</v>
      </c>
      <c r="O5" s="72">
        <f>SUM(L5:L9)</f>
        <v>0</v>
      </c>
      <c r="P5" s="30"/>
    </row>
    <row r="6" spans="1:21" ht="16.5" customHeight="1">
      <c r="A6" s="15"/>
      <c r="B6" s="18"/>
      <c r="C6" s="19"/>
      <c r="D6" s="42"/>
      <c r="E6" s="51" t="str">
        <f>IF(ISBLANK(ExpJan3133343536373839[[#This Row],[Date]]),"",E5+ExpJan3133343536373839[[#This Row],[Crédit]]-ExpJan3133343536373839[[#This Row],[Débit]])</f>
        <v/>
      </c>
      <c r="F6" s="55"/>
      <c r="G6" s="56"/>
      <c r="H6" s="46"/>
      <c r="I6" s="30"/>
      <c r="J6" s="15"/>
      <c r="K6" s="66"/>
      <c r="L6" s="67"/>
      <c r="M6" s="29"/>
      <c r="O6" s="15"/>
      <c r="P6" s="30"/>
    </row>
    <row r="7" spans="1:21" ht="16.5" customHeight="1">
      <c r="A7" s="15"/>
      <c r="B7" s="18"/>
      <c r="C7" s="19"/>
      <c r="D7" s="42"/>
      <c r="E7" s="51" t="str">
        <f>IF(ISBLANK(ExpJan3133343536373839[[#This Row],[Date]]),"",E6+ExpJan3133343536373839[[#This Row],[Crédit]]-ExpJan3133343536373839[[#This Row],[Débit]])</f>
        <v/>
      </c>
      <c r="F7" s="55"/>
      <c r="G7" s="56"/>
      <c r="H7" s="46"/>
      <c r="I7" s="30"/>
      <c r="J7" s="15"/>
      <c r="K7" s="66"/>
      <c r="L7" s="67"/>
      <c r="M7" s="29"/>
      <c r="O7" s="15"/>
      <c r="P7" s="30"/>
      <c r="R7" s="78" t="s">
        <v>52</v>
      </c>
      <c r="S7" s="78"/>
      <c r="T7" s="78"/>
      <c r="U7" s="78"/>
    </row>
    <row r="8" spans="1:21" ht="16.5" customHeight="1">
      <c r="A8" s="15"/>
      <c r="B8" s="18"/>
      <c r="C8" s="19"/>
      <c r="D8" s="42"/>
      <c r="E8" s="51" t="str">
        <f>IF(ISBLANK(ExpJan3133343536373839[[#This Row],[Date]]),"",E7+ExpJan3133343536373839[[#This Row],[Crédit]]-ExpJan3133343536373839[[#This Row],[Débit]])</f>
        <v/>
      </c>
      <c r="F8" s="55"/>
      <c r="G8" s="56"/>
      <c r="H8" s="46"/>
      <c r="I8" s="30"/>
      <c r="J8" s="15"/>
      <c r="K8" s="66"/>
      <c r="L8" s="67"/>
      <c r="M8" s="29"/>
      <c r="O8" s="15"/>
      <c r="P8" s="30"/>
      <c r="R8" s="78"/>
      <c r="S8" s="78"/>
      <c r="T8" s="78"/>
      <c r="U8" s="78"/>
    </row>
    <row r="9" spans="1:21" ht="16.5" customHeight="1">
      <c r="A9" s="15"/>
      <c r="B9" s="18"/>
      <c r="C9" s="19"/>
      <c r="D9" s="42"/>
      <c r="E9" s="51" t="str">
        <f>IF(ISBLANK(ExpJan3133343536373839[[#This Row],[Date]]),"",E8+ExpJan3133343536373839[[#This Row],[Crédit]]-ExpJan3133343536373839[[#This Row],[Débit]])</f>
        <v/>
      </c>
      <c r="F9" s="55"/>
      <c r="G9" s="56"/>
      <c r="H9" s="46"/>
      <c r="I9" s="30"/>
      <c r="J9" s="15"/>
      <c r="K9" s="66"/>
      <c r="L9" s="67"/>
      <c r="M9" s="29"/>
      <c r="O9" s="15"/>
      <c r="P9" s="30"/>
    </row>
    <row r="10" spans="1:21" ht="16.5" customHeight="1">
      <c r="A10" s="15"/>
      <c r="B10" s="18"/>
      <c r="C10" s="19"/>
      <c r="D10" s="42"/>
      <c r="E10" s="51" t="str">
        <f>IF(ISBLANK(ExpJan3133343536373839[[#This Row],[Date]]),"",E9+ExpJan3133343536373839[[#This Row],[Crédit]]-ExpJan3133343536373839[[#This Row],[Débit]])</f>
        <v/>
      </c>
      <c r="F10" s="55"/>
      <c r="G10" s="56"/>
      <c r="H10" s="46"/>
      <c r="I10" s="30"/>
      <c r="J10" s="15"/>
      <c r="K10" s="15"/>
      <c r="N10" s="15"/>
      <c r="O10" s="15"/>
      <c r="P10" s="30"/>
      <c r="R10" s="73" t="s">
        <v>31</v>
      </c>
      <c r="S10" s="17"/>
    </row>
    <row r="11" spans="1:21" ht="16.5" customHeight="1">
      <c r="A11" s="15"/>
      <c r="B11" s="18"/>
      <c r="C11" s="19"/>
      <c r="D11" s="42"/>
      <c r="E11" s="51" t="str">
        <f>IF(ISBLANK(ExpJan3133343536373839[[#This Row],[Date]]),"",E10+ExpJan3133343536373839[[#This Row],[Crédit]]-ExpJan3133343536373839[[#This Row],[Débit]])</f>
        <v/>
      </c>
      <c r="F11" s="55"/>
      <c r="G11" s="56"/>
      <c r="H11" s="46"/>
      <c r="I11" s="30"/>
      <c r="J11" s="15"/>
      <c r="K11" s="78" t="s">
        <v>28</v>
      </c>
      <c r="L11" s="78"/>
      <c r="M11" s="78"/>
      <c r="N11" s="78"/>
      <c r="O11" s="78"/>
      <c r="P11" s="30"/>
    </row>
    <row r="12" spans="1:21" ht="16.5" customHeight="1">
      <c r="A12" s="15"/>
      <c r="B12" s="21"/>
      <c r="C12" s="22"/>
      <c r="D12" s="43"/>
      <c r="E12" s="51" t="str">
        <f>IF(ISBLANK(ExpJan3133343536373839[[#This Row],[Date]]),"",E11+ExpJan3133343536373839[[#This Row],[Crédit]]-ExpJan3133343536373839[[#This Row],[Débit]])</f>
        <v/>
      </c>
      <c r="F12" s="55"/>
      <c r="G12" s="56"/>
      <c r="H12" s="47"/>
      <c r="I12" s="30"/>
      <c r="J12" s="15"/>
      <c r="K12" s="78"/>
      <c r="L12" s="78"/>
      <c r="M12" s="78"/>
      <c r="N12" s="78"/>
      <c r="O12" s="78"/>
      <c r="P12" s="30"/>
    </row>
    <row r="13" spans="1:21" ht="16.5" customHeight="1">
      <c r="A13" s="15"/>
      <c r="B13" s="21"/>
      <c r="C13" s="22"/>
      <c r="D13" s="43"/>
      <c r="E13" s="51" t="str">
        <f>IF(ISBLANK(ExpJan3133343536373839[[#This Row],[Date]]),"",E12+ExpJan3133343536373839[[#This Row],[Crédit]]-ExpJan3133343536373839[[#This Row],[Débit]])</f>
        <v/>
      </c>
      <c r="F13" s="55"/>
      <c r="G13" s="56"/>
      <c r="H13" s="14"/>
      <c r="I13" s="30"/>
      <c r="J13" s="15"/>
      <c r="K13" s="15"/>
      <c r="L13" s="15"/>
      <c r="M13" s="15"/>
      <c r="N13" s="15"/>
      <c r="O13" s="15"/>
      <c r="P13" s="30"/>
    </row>
    <row r="14" spans="1:21" ht="16.5" customHeight="1">
      <c r="A14" s="15"/>
      <c r="B14" s="21"/>
      <c r="C14" s="22"/>
      <c r="D14" s="43"/>
      <c r="E14" s="51" t="str">
        <f>IF(ISBLANK(ExpJan3133343536373839[[#This Row],[Date]]),"",E13+ExpJan3133343536373839[[#This Row],[Crédit]]-ExpJan3133343536373839[[#This Row],[Débit]])</f>
        <v/>
      </c>
      <c r="F14" s="55"/>
      <c r="G14" s="56"/>
      <c r="H14" s="14"/>
      <c r="I14" s="30"/>
      <c r="J14" s="15"/>
      <c r="K14" s="31" t="s">
        <v>0</v>
      </c>
      <c r="L14" s="32" t="s">
        <v>18</v>
      </c>
      <c r="N14" s="15"/>
      <c r="O14" s="15"/>
      <c r="P14" s="30"/>
    </row>
    <row r="15" spans="1:21" ht="16.5" customHeight="1">
      <c r="A15" s="15"/>
      <c r="B15" s="21"/>
      <c r="C15" s="22"/>
      <c r="D15" s="43"/>
      <c r="E15" s="51" t="str">
        <f>IF(ISBLANK(ExpJan3133343536373839[[#This Row],[Date]]),"",E14+ExpJan3133343536373839[[#This Row],[Crédit]]-ExpJan3133343536373839[[#This Row],[Débit]])</f>
        <v/>
      </c>
      <c r="F15" s="55"/>
      <c r="G15" s="56"/>
      <c r="H15" s="14"/>
      <c r="I15" s="30"/>
      <c r="J15" s="15"/>
      <c r="K15" s="64"/>
      <c r="L15" s="65"/>
      <c r="N15" s="73" t="s">
        <v>31</v>
      </c>
      <c r="O15" s="72">
        <f>SUM(L15:L19)</f>
        <v>0</v>
      </c>
      <c r="P15" s="30"/>
    </row>
    <row r="16" spans="1:21" ht="16.5" customHeight="1">
      <c r="A16" s="15"/>
      <c r="B16" s="21"/>
      <c r="C16" s="22"/>
      <c r="D16" s="43"/>
      <c r="E16" s="51" t="str">
        <f>IF(ISBLANK(ExpJan3133343536373839[[#This Row],[Date]]),"",E15+ExpJan3133343536373839[[#This Row],[Crédit]]-ExpJan3133343536373839[[#This Row],[Débit]])</f>
        <v/>
      </c>
      <c r="F16" s="55"/>
      <c r="G16" s="56"/>
      <c r="H16" s="14"/>
      <c r="I16" s="30"/>
      <c r="J16" s="15"/>
      <c r="K16" s="66"/>
      <c r="L16" s="67"/>
      <c r="N16" s="15"/>
      <c r="O16" s="15"/>
      <c r="P16" s="30"/>
    </row>
    <row r="17" spans="1:16" ht="16.5" customHeight="1">
      <c r="A17" s="15"/>
      <c r="B17" s="18"/>
      <c r="C17" s="19"/>
      <c r="D17" s="42"/>
      <c r="E17" s="51" t="str">
        <f>IF(ISBLANK(ExpJan3133343536373839[[#This Row],[Date]]),"",E16+ExpJan3133343536373839[[#This Row],[Crédit]]-ExpJan3133343536373839[[#This Row],[Débit]])</f>
        <v/>
      </c>
      <c r="F17" s="55"/>
      <c r="G17" s="56"/>
      <c r="H17" s="46"/>
      <c r="I17" s="30"/>
      <c r="J17" s="15"/>
      <c r="K17" s="66"/>
      <c r="L17" s="67"/>
      <c r="N17" s="15"/>
      <c r="O17" s="15"/>
      <c r="P17" s="30"/>
    </row>
    <row r="18" spans="1:16" ht="16.5" customHeight="1">
      <c r="A18" s="15"/>
      <c r="B18" s="18"/>
      <c r="C18" s="19"/>
      <c r="D18" s="42"/>
      <c r="E18" s="51" t="str">
        <f>IF(ISBLANK(ExpJan3133343536373839[[#This Row],[Date]]),"",E17+ExpJan3133343536373839[[#This Row],[Crédit]]-ExpJan3133343536373839[[#This Row],[Débit]])</f>
        <v/>
      </c>
      <c r="F18" s="55"/>
      <c r="G18" s="56"/>
      <c r="H18" s="46"/>
      <c r="I18" s="30"/>
      <c r="J18" s="15"/>
      <c r="K18" s="66"/>
      <c r="L18" s="67"/>
      <c r="N18" s="15"/>
      <c r="O18" s="15"/>
      <c r="P18" s="30"/>
    </row>
    <row r="19" spans="1:16" ht="16.5" customHeight="1">
      <c r="A19" s="15"/>
      <c r="B19" s="18"/>
      <c r="C19" s="19"/>
      <c r="D19" s="42"/>
      <c r="E19" s="51" t="str">
        <f>IF(ISBLANK(ExpJan3133343536373839[[#This Row],[Date]]),"",E18+ExpJan3133343536373839[[#This Row],[Crédit]]-ExpJan3133343536373839[[#This Row],[Débit]])</f>
        <v/>
      </c>
      <c r="F19" s="55"/>
      <c r="G19" s="56"/>
      <c r="H19" s="46"/>
      <c r="I19" s="30"/>
      <c r="J19" s="15"/>
      <c r="K19" s="66"/>
      <c r="L19" s="68"/>
      <c r="N19" s="15"/>
      <c r="O19" s="15"/>
      <c r="P19" s="30"/>
    </row>
    <row r="20" spans="1:16" ht="16.5" customHeight="1">
      <c r="A20" s="15"/>
      <c r="B20" s="18"/>
      <c r="C20" s="19"/>
      <c r="D20" s="42"/>
      <c r="E20" s="51" t="str">
        <f>IF(ISBLANK(ExpJan3133343536373839[[#This Row],[Date]]),"",E19+ExpJan3133343536373839[[#This Row],[Crédit]]-ExpJan3133343536373839[[#This Row],[Débit]])</f>
        <v/>
      </c>
      <c r="F20" s="55"/>
      <c r="G20" s="56"/>
      <c r="H20" s="46"/>
      <c r="I20" s="30"/>
      <c r="J20" s="15"/>
      <c r="K20" s="69"/>
      <c r="L20" s="44"/>
      <c r="M20" s="15"/>
      <c r="N20" s="15"/>
      <c r="O20" s="15"/>
      <c r="P20" s="30"/>
    </row>
    <row r="21" spans="1:16" ht="16.5" customHeight="1">
      <c r="A21" s="15"/>
      <c r="B21" s="18"/>
      <c r="C21" s="19"/>
      <c r="D21" s="42"/>
      <c r="E21" s="51" t="str">
        <f>IF(ISBLANK(ExpJan3133343536373839[[#This Row],[Date]]),"",E20+ExpJan3133343536373839[[#This Row],[Crédit]]-ExpJan3133343536373839[[#This Row],[Débit]])</f>
        <v/>
      </c>
      <c r="F21" s="55"/>
      <c r="G21" s="56"/>
      <c r="H21" s="46"/>
      <c r="I21" s="30"/>
      <c r="J21" s="15"/>
      <c r="K21" s="70"/>
      <c r="L21" s="71"/>
      <c r="P21" s="30"/>
    </row>
    <row r="22" spans="1:16" ht="16.5" customHeight="1">
      <c r="A22" s="15"/>
      <c r="B22" s="18"/>
      <c r="C22" s="19"/>
      <c r="D22" s="42"/>
      <c r="E22" s="51" t="str">
        <f>IF(ISBLANK(ExpJan3133343536373839[[#This Row],[Date]]),"",E21+ExpJan3133343536373839[[#This Row],[Crédit]]-ExpJan3133343536373839[[#This Row],[Débit]])</f>
        <v/>
      </c>
      <c r="F22" s="55"/>
      <c r="G22" s="56"/>
      <c r="H22" s="46"/>
      <c r="I22" s="30"/>
      <c r="J22" s="15"/>
      <c r="K22" s="70"/>
      <c r="L22" s="71"/>
      <c r="P22" s="30"/>
    </row>
    <row r="23" spans="1:16" ht="16.5" customHeight="1">
      <c r="A23" s="15"/>
      <c r="B23" s="18"/>
      <c r="C23" s="19"/>
      <c r="D23" s="42"/>
      <c r="E23" s="51" t="str">
        <f>IF(ISBLANK(ExpJan3133343536373839[[#This Row],[Date]]),"",E22+ExpJan3133343536373839[[#This Row],[Crédit]]-ExpJan3133343536373839[[#This Row],[Débit]])</f>
        <v/>
      </c>
      <c r="F23" s="55"/>
      <c r="G23" s="56"/>
      <c r="H23" s="46"/>
      <c r="I23" s="30"/>
      <c r="J23" s="15"/>
      <c r="K23" s="70"/>
      <c r="L23" s="71"/>
      <c r="P23" s="30"/>
    </row>
    <row r="24" spans="1:16" ht="16.5" customHeight="1">
      <c r="A24" s="15"/>
      <c r="B24" s="18"/>
      <c r="C24" s="19"/>
      <c r="D24" s="42"/>
      <c r="E24" s="51" t="str">
        <f>IF(ISBLANK(ExpJan3133343536373839[[#This Row],[Date]]),"",E23+ExpJan3133343536373839[[#This Row],[Crédit]]-ExpJan3133343536373839[[#This Row],[Débit]])</f>
        <v/>
      </c>
      <c r="F24" s="55"/>
      <c r="G24" s="56"/>
      <c r="H24" s="46"/>
      <c r="I24" s="30"/>
      <c r="J24" s="15"/>
      <c r="P24" s="30"/>
    </row>
    <row r="25" spans="1:16" ht="16.5" customHeight="1">
      <c r="A25" s="15"/>
      <c r="B25" s="18"/>
      <c r="C25" s="19"/>
      <c r="D25" s="42"/>
      <c r="E25" s="51" t="str">
        <f>IF(ISBLANK(ExpJan3133343536373839[[#This Row],[Date]]),"",E24+ExpJan3133343536373839[[#This Row],[Crédit]]-ExpJan3133343536373839[[#This Row],[Débit]])</f>
        <v/>
      </c>
      <c r="F25" s="55"/>
      <c r="G25" s="56"/>
      <c r="H25" s="46"/>
      <c r="I25" s="30"/>
      <c r="J25" s="15"/>
      <c r="K25" s="78" t="s">
        <v>29</v>
      </c>
      <c r="L25" s="78"/>
      <c r="M25" s="78"/>
      <c r="N25" s="78"/>
      <c r="O25" s="78"/>
      <c r="P25" s="30"/>
    </row>
    <row r="26" spans="1:16" ht="16.5" customHeight="1">
      <c r="A26" s="15"/>
      <c r="B26" s="18"/>
      <c r="C26" s="19"/>
      <c r="D26" s="42"/>
      <c r="E26" s="51" t="str">
        <f>IF(ISBLANK(ExpJan3133343536373839[[#This Row],[Date]]),"",E25+ExpJan3133343536373839[[#This Row],[Crédit]]-ExpJan3133343536373839[[#This Row],[Débit]])</f>
        <v/>
      </c>
      <c r="F26" s="55"/>
      <c r="G26" s="56"/>
      <c r="H26" s="46"/>
      <c r="I26" s="30"/>
      <c r="J26" s="15"/>
      <c r="K26" s="78"/>
      <c r="L26" s="78"/>
      <c r="M26" s="78"/>
      <c r="N26" s="78"/>
      <c r="O26" s="78"/>
      <c r="P26" s="30"/>
    </row>
    <row r="27" spans="1:16" ht="16.5" customHeight="1">
      <c r="A27" s="15"/>
      <c r="B27" s="18"/>
      <c r="C27" s="19"/>
      <c r="D27" s="42"/>
      <c r="E27" s="51" t="str">
        <f>IF(ISBLANK(ExpJan3133343536373839[[#This Row],[Date]]),"",E26+ExpJan3133343536373839[[#This Row],[Crédit]]-ExpJan3133343536373839[[#This Row],[Débit]])</f>
        <v/>
      </c>
      <c r="F27" s="55"/>
      <c r="G27" s="56"/>
      <c r="H27" s="46"/>
      <c r="I27" s="30"/>
      <c r="J27" s="15"/>
      <c r="K27" s="15"/>
      <c r="N27" s="15"/>
      <c r="O27" s="15"/>
      <c r="P27" s="30"/>
    </row>
    <row r="28" spans="1:16" ht="16.5" customHeight="1">
      <c r="A28" s="15"/>
      <c r="B28" s="18"/>
      <c r="C28" s="19"/>
      <c r="D28" s="42"/>
      <c r="E28" s="51" t="str">
        <f>IF(ISBLANK(ExpJan3133343536373839[[#This Row],[Date]]),"",E27+ExpJan3133343536373839[[#This Row],[Crédit]]-ExpJan3133343536373839[[#This Row],[Débit]])</f>
        <v/>
      </c>
      <c r="F28" s="55"/>
      <c r="G28" s="56"/>
      <c r="H28" s="46"/>
      <c r="I28" s="30"/>
      <c r="J28" s="15"/>
      <c r="K28" s="31" t="s">
        <v>0</v>
      </c>
      <c r="L28" s="32" t="s">
        <v>18</v>
      </c>
      <c r="N28" s="15"/>
      <c r="O28" s="15"/>
      <c r="P28" s="30"/>
    </row>
    <row r="29" spans="1:16" ht="16.5" customHeight="1">
      <c r="A29" s="15"/>
      <c r="B29" s="18"/>
      <c r="C29" s="19"/>
      <c r="D29" s="42"/>
      <c r="E29" s="51" t="str">
        <f>IF(ISBLANK(ExpJan3133343536373839[[#This Row],[Date]]),"",E28+ExpJan3133343536373839[[#This Row],[Crédit]]-ExpJan3133343536373839[[#This Row],[Débit]])</f>
        <v/>
      </c>
      <c r="F29" s="55"/>
      <c r="G29" s="56"/>
      <c r="H29" s="46"/>
      <c r="I29" s="30"/>
      <c r="J29" s="15"/>
      <c r="K29" s="64" t="str">
        <f>IF(ExpJan[MP]="VA",ExpJan[Date],"")</f>
        <v/>
      </c>
      <c r="L29" s="65"/>
      <c r="N29" s="73" t="s">
        <v>31</v>
      </c>
      <c r="O29" s="72">
        <f>SUM(L29:L32)</f>
        <v>0</v>
      </c>
      <c r="P29" s="30"/>
    </row>
    <row r="30" spans="1:16" ht="16.5" customHeight="1">
      <c r="A30" s="15"/>
      <c r="B30" s="18"/>
      <c r="C30" s="19"/>
      <c r="D30" s="42"/>
      <c r="E30" s="51" t="str">
        <f>IF(ISBLANK(ExpJan3133343536373839[[#This Row],[Date]]),"",E29+ExpJan3133343536373839[[#This Row],[Crédit]]-ExpJan3133343536373839[[#This Row],[Débit]])</f>
        <v/>
      </c>
      <c r="F30" s="55"/>
      <c r="G30" s="56"/>
      <c r="H30" s="46"/>
      <c r="I30" s="30"/>
      <c r="J30" s="15"/>
      <c r="K30" s="66"/>
      <c r="L30" s="67"/>
      <c r="N30" s="15"/>
      <c r="O30" s="15"/>
      <c r="P30" s="30"/>
    </row>
    <row r="31" spans="1:16" ht="16.5" customHeight="1">
      <c r="A31" s="15"/>
      <c r="B31" s="21"/>
      <c r="C31" s="22"/>
      <c r="D31" s="43"/>
      <c r="E31" s="51" t="str">
        <f>IF(ISBLANK(ExpJan3133343536373839[[#This Row],[Date]]),"",E30+ExpJan3133343536373839[[#This Row],[Crédit]]-ExpJan3133343536373839[[#This Row],[Débit]])</f>
        <v/>
      </c>
      <c r="F31" s="55"/>
      <c r="G31" s="56"/>
      <c r="H31" s="14"/>
      <c r="I31" s="30"/>
      <c r="J31" s="15"/>
      <c r="K31" s="66"/>
      <c r="L31" s="67"/>
      <c r="N31" s="15"/>
      <c r="O31" s="15"/>
      <c r="P31" s="30"/>
    </row>
    <row r="32" spans="1:16" ht="16.5" customHeight="1">
      <c r="A32" s="15"/>
      <c r="B32" s="57"/>
      <c r="C32" s="58"/>
      <c r="D32" s="59"/>
      <c r="E32" s="51" t="str">
        <f>IF(ISBLANK(ExpJan[[#This Row],[Date]]),"",E31+ExpJan[[#This Row],[Crédit]]-ExpJan[[#This Row],[Débit]])</f>
        <v/>
      </c>
      <c r="F32" s="58"/>
      <c r="G32" s="60"/>
      <c r="H32" s="47"/>
      <c r="I32" s="30"/>
      <c r="J32" s="15"/>
      <c r="K32" s="66"/>
      <c r="L32" s="67"/>
      <c r="N32" s="15"/>
      <c r="O32" s="15"/>
      <c r="P32" s="30"/>
    </row>
    <row r="33" spans="1:16" ht="16.5" customHeight="1">
      <c r="A33" s="15"/>
      <c r="B33" s="54" t="s">
        <v>2</v>
      </c>
      <c r="C33" s="24">
        <f>SUM([Crédit])</f>
        <v>0</v>
      </c>
      <c r="D33" s="25">
        <f>SUM([Débit])</f>
        <v>0</v>
      </c>
      <c r="E33" s="45">
        <f>(E5)+ExpJan3133343536373839[[#Totals],[Crédit]]-ExpJan3133343536373839[[#Totals],[Débit]]</f>
        <v>3500</v>
      </c>
      <c r="F33" s="54"/>
      <c r="G33" s="26"/>
      <c r="H33" s="48"/>
      <c r="I33" s="30"/>
      <c r="J33" s="15"/>
      <c r="K33" s="66"/>
      <c r="L33" s="23"/>
      <c r="N33" s="15"/>
      <c r="O33" s="15"/>
      <c r="P33" s="30"/>
    </row>
    <row r="34" spans="1:16" ht="16.5" customHeight="1">
      <c r="A34" s="15"/>
      <c r="I34" s="15"/>
      <c r="J34" s="15"/>
      <c r="P34" s="15"/>
    </row>
    <row r="35" spans="1:16" ht="16.5" customHeight="1">
      <c r="A35" s="15"/>
      <c r="B35" s="15"/>
      <c r="C35" s="15"/>
      <c r="D35" s="15"/>
      <c r="E35" s="15"/>
      <c r="F35" s="15"/>
      <c r="G35" s="15"/>
      <c r="H35" s="15"/>
      <c r="I35" s="15"/>
      <c r="J35" s="15"/>
      <c r="K35" s="15"/>
      <c r="L35" s="15"/>
      <c r="M35" s="15"/>
      <c r="N35" s="15"/>
      <c r="O35" s="15"/>
      <c r="P35" s="15"/>
    </row>
    <row r="36" spans="1:16" ht="16.5" customHeight="1">
      <c r="A36" s="15"/>
      <c r="B36" s="15"/>
      <c r="C36" s="15"/>
      <c r="D36" s="15"/>
      <c r="E36" s="15"/>
      <c r="F36" s="15"/>
      <c r="G36" s="15"/>
      <c r="H36" s="15"/>
      <c r="I36" s="15"/>
      <c r="J36" s="15"/>
      <c r="K36" s="15"/>
      <c r="L36" s="15"/>
      <c r="M36" s="15"/>
      <c r="N36" s="15"/>
      <c r="O36" s="15"/>
      <c r="P36" s="15"/>
    </row>
    <row r="37" spans="1:16" ht="16.5" customHeight="1">
      <c r="A37" s="15"/>
      <c r="B37" s="15"/>
      <c r="C37" s="15"/>
      <c r="D37" s="15"/>
      <c r="E37" s="15"/>
      <c r="F37" s="15"/>
      <c r="G37" s="15"/>
      <c r="H37" s="15"/>
      <c r="I37" s="15"/>
      <c r="J37" s="15"/>
      <c r="K37" s="15"/>
      <c r="L37" s="15"/>
      <c r="M37" s="15"/>
      <c r="N37" s="15"/>
      <c r="O37" s="15"/>
      <c r="P37" s="15"/>
    </row>
    <row r="38" spans="1:16" ht="16.5" customHeight="1">
      <c r="A38" s="15"/>
      <c r="B38" s="15"/>
      <c r="C38" s="15"/>
      <c r="D38" s="15"/>
      <c r="E38" s="15"/>
      <c r="F38" s="15"/>
      <c r="G38" s="15"/>
      <c r="H38" s="15"/>
      <c r="I38" s="15"/>
      <c r="J38" s="15"/>
      <c r="K38" s="15"/>
      <c r="L38" s="15"/>
      <c r="M38" s="15"/>
      <c r="N38" s="15"/>
      <c r="O38" s="15"/>
      <c r="P38" s="15"/>
    </row>
    <row r="39" spans="1:16" ht="16.5" customHeight="1">
      <c r="B39" s="15"/>
      <c r="C39" s="15"/>
      <c r="D39" s="15"/>
      <c r="E39" s="15"/>
      <c r="F39" s="15"/>
      <c r="G39" s="15"/>
      <c r="H39" s="15"/>
    </row>
  </sheetData>
  <mergeCells count="6">
    <mergeCell ref="K25:O26"/>
    <mergeCell ref="B2:G2"/>
    <mergeCell ref="K2:O2"/>
    <mergeCell ref="R2:U2"/>
    <mergeCell ref="R7:U8"/>
    <mergeCell ref="K11:O12"/>
  </mergeCells>
  <conditionalFormatting sqref="E5:E31">
    <cfRule type="cellIs" dxfId="102" priority="7" operator="lessThan">
      <formula>0</formula>
    </cfRule>
  </conditionalFormatting>
  <conditionalFormatting sqref="F6:F31">
    <cfRule type="beginsWith" dxfId="101" priority="5" operator="beginsWith" text="A">
      <formula>LEFT(F6,LEN("A"))="A"</formula>
    </cfRule>
    <cfRule type="beginsWith" dxfId="100" priority="6" operator="beginsWith" text="PA">
      <formula>LEFT(F6,LEN("PA"))="PA"</formula>
    </cfRule>
  </conditionalFormatting>
  <conditionalFormatting sqref="G6:G31">
    <cfRule type="beginsWith" dxfId="99" priority="2" operator="beginsWith" text="S">
      <formula>LEFT(G6,LEN("S"))="S"</formula>
    </cfRule>
    <cfRule type="beginsWith" dxfId="98" priority="3" operator="beginsWith" text="VA">
      <formula>LEFT(G6,LEN("VA"))="VA"</formula>
    </cfRule>
    <cfRule type="beginsWith" dxfId="97" priority="4" operator="beginsWith" text="VPA">
      <formula>LEFT(G6,LEN("VPA"))="VPA"</formula>
    </cfRule>
  </conditionalFormatting>
  <conditionalFormatting sqref="E32">
    <cfRule type="cellIs" dxfId="96" priority="1" operator="lessThan">
      <formula>0</formula>
    </cfRule>
  </conditionalFormatting>
  <dataValidations count="4">
    <dataValidation type="list" allowBlank="1" showInputMessage="1" showErrorMessage="1" sqref="G5:G32">
      <formula1>"CB,CH,S,VPA,VA"</formula1>
    </dataValidation>
    <dataValidation type="list" errorStyle="warning" allowBlank="1" showInputMessage="1" showErrorMessage="1" errorTitle="Unknown Category" error="An expense from the drop down should be selected in order for it to be included on the Summary sheet." sqref="F5:F32">
      <formula1>"PA,A"</formula1>
    </dataValidation>
    <dataValidation type="custom" errorStyle="warning" allowBlank="1" showInputMessage="1" showErrorMessage="1" errorTitle="Date Validation" error="A date in January needs be entered in order for this expense to be added to the Summary sheet." sqref="B5:B32">
      <formula1>MONTH($B5)=1</formula1>
    </dataValidation>
    <dataValidation type="custom" errorStyle="warning" allowBlank="1" showInputMessage="1" showErrorMessage="1" errorTitle="Amount Validation" error="Amount should be a number." sqref="C5:E32">
      <formula1>ISNUMBER($D5)</formula1>
    </dataValidation>
  </dataValidations>
  <printOptions horizontalCentered="1"/>
  <pageMargins left="0.25" right="0.25" top="0.75" bottom="0.75" header="0.3" footer="0.3"/>
  <pageSetup fitToHeight="0" orientation="portrait" r:id="rId1"/>
  <drawing r:id="rId2"/>
  <tableParts count="1">
    <tablePart r:id="rId3"/>
  </tableParts>
</worksheet>
</file>

<file path=xl/worksheets/sheet12.xml><?xml version="1.0" encoding="utf-8"?>
<worksheet xmlns="http://schemas.openxmlformats.org/spreadsheetml/2006/main" xmlns:r="http://schemas.openxmlformats.org/officeDocument/2006/relationships">
  <sheetPr codeName="Sheet10">
    <tabColor theme="4" tint="-0.249977111117893"/>
    <pageSetUpPr autoPageBreaks="0" fitToPage="1"/>
  </sheetPr>
  <dimension ref="A1:U39"/>
  <sheetViews>
    <sheetView showGridLines="0" workbookViewId="0">
      <selection activeCell="B32" sqref="B32:H32"/>
    </sheetView>
  </sheetViews>
  <sheetFormatPr baseColWidth="10" defaultColWidth="9.109375" defaultRowHeight="16.5" customHeight="1"/>
  <cols>
    <col min="1" max="1" width="3.6640625" customWidth="1"/>
    <col min="2" max="5" width="12.33203125" customWidth="1"/>
    <col min="6" max="6" width="4.6640625" customWidth="1"/>
    <col min="7" max="7" width="8.6640625" customWidth="1"/>
    <col min="8" max="8" width="44.88671875" customWidth="1"/>
    <col min="9" max="10" width="3.6640625" customWidth="1"/>
    <col min="11" max="13" width="12.33203125" customWidth="1"/>
    <col min="14" max="14" width="6.44140625" customWidth="1"/>
    <col min="15" max="15" width="10.6640625" customWidth="1"/>
    <col min="16" max="17" width="3.6640625" customWidth="1"/>
    <col min="18" max="18" width="6.44140625" customWidth="1"/>
    <col min="19" max="19" width="12.33203125" customWidth="1"/>
  </cols>
  <sheetData>
    <row r="1" spans="1:21" ht="16.5" customHeight="1">
      <c r="A1" s="15"/>
      <c r="B1" s="16"/>
      <c r="C1" s="15"/>
      <c r="D1" s="15"/>
      <c r="E1" s="15"/>
      <c r="F1" s="15"/>
      <c r="G1" s="15"/>
      <c r="H1" s="15"/>
      <c r="I1" s="15" t="s">
        <v>17</v>
      </c>
      <c r="J1" s="15"/>
      <c r="K1" s="15"/>
      <c r="L1" s="15"/>
      <c r="M1" s="15"/>
      <c r="N1" s="15"/>
      <c r="O1" s="15"/>
      <c r="P1" s="15"/>
    </row>
    <row r="2" spans="1:21" ht="31.5" customHeight="1">
      <c r="A2" s="15"/>
      <c r="B2" s="79" t="s">
        <v>60</v>
      </c>
      <c r="C2" s="79"/>
      <c r="D2" s="79"/>
      <c r="E2" s="79"/>
      <c r="F2" s="79"/>
      <c r="G2" s="79"/>
      <c r="H2" s="15"/>
      <c r="I2" s="30" t="s">
        <v>17</v>
      </c>
      <c r="J2" s="15"/>
      <c r="K2" s="78" t="s">
        <v>27</v>
      </c>
      <c r="L2" s="78"/>
      <c r="M2" s="78"/>
      <c r="N2" s="78"/>
      <c r="O2" s="78"/>
      <c r="P2" s="11"/>
      <c r="Q2" s="27"/>
      <c r="R2" s="78" t="s">
        <v>34</v>
      </c>
      <c r="S2" s="78"/>
      <c r="T2" s="78"/>
      <c r="U2" s="78"/>
    </row>
    <row r="3" spans="1:21" ht="16.5" customHeight="1">
      <c r="A3" s="15"/>
      <c r="B3" s="15"/>
      <c r="C3" s="15"/>
      <c r="D3" s="15"/>
      <c r="E3" s="15"/>
      <c r="F3" s="15"/>
      <c r="G3" s="15"/>
      <c r="H3" s="15"/>
      <c r="I3" s="30"/>
      <c r="J3" s="15"/>
      <c r="O3" s="15"/>
      <c r="P3" s="34"/>
      <c r="Q3" s="27"/>
      <c r="R3" s="27"/>
      <c r="S3" s="27"/>
    </row>
    <row r="4" spans="1:21" ht="16.5" customHeight="1">
      <c r="A4" s="15"/>
      <c r="B4" s="12" t="s">
        <v>0</v>
      </c>
      <c r="C4" s="53" t="s">
        <v>18</v>
      </c>
      <c r="D4" s="12" t="s">
        <v>19</v>
      </c>
      <c r="E4" s="53" t="s">
        <v>21</v>
      </c>
      <c r="F4" s="52" t="s">
        <v>40</v>
      </c>
      <c r="G4" s="53" t="s">
        <v>20</v>
      </c>
      <c r="H4" s="12" t="s">
        <v>1</v>
      </c>
      <c r="I4" s="30"/>
      <c r="J4" s="15"/>
      <c r="K4" s="31" t="s">
        <v>0</v>
      </c>
      <c r="L4" s="32" t="s">
        <v>18</v>
      </c>
      <c r="M4" s="33" t="s">
        <v>30</v>
      </c>
      <c r="O4" s="15"/>
      <c r="P4" s="30"/>
      <c r="Q4" s="15"/>
      <c r="R4" s="73" t="s">
        <v>31</v>
      </c>
      <c r="S4" s="72"/>
    </row>
    <row r="5" spans="1:21" ht="16.5" customHeight="1">
      <c r="A5" s="15"/>
      <c r="B5" s="18"/>
      <c r="C5" s="19"/>
      <c r="D5" s="42"/>
      <c r="E5" s="51">
        <f>ExpJan3133343536373839[[#Totals],[Solde]]</f>
        <v>3500</v>
      </c>
      <c r="F5" s="19"/>
      <c r="G5" s="20"/>
      <c r="H5" s="46"/>
      <c r="I5" s="30"/>
      <c r="J5" s="15"/>
      <c r="K5" s="64" t="str">
        <f>IF(ExpJan[MP]="S",ExpJan[Date],"")</f>
        <v/>
      </c>
      <c r="L5" s="65"/>
      <c r="M5" s="28"/>
      <c r="N5" s="73" t="s">
        <v>31</v>
      </c>
      <c r="O5" s="72">
        <f>SUM(L5:L9)</f>
        <v>0</v>
      </c>
      <c r="P5" s="30"/>
    </row>
    <row r="6" spans="1:21" ht="16.5" customHeight="1">
      <c r="A6" s="15"/>
      <c r="B6" s="18"/>
      <c r="C6" s="19"/>
      <c r="D6" s="42"/>
      <c r="E6" s="51" t="str">
        <f>IF(ISBLANK(ExpJan31333435363738[[#This Row],[Date]]),"",E5+ExpJan31333435363738[[#This Row],[Crédit]]-ExpJan31333435363738[[#This Row],[Débit]])</f>
        <v/>
      </c>
      <c r="F6" s="55"/>
      <c r="G6" s="56"/>
      <c r="H6" s="46"/>
      <c r="I6" s="30"/>
      <c r="J6" s="15"/>
      <c r="K6" s="66"/>
      <c r="L6" s="67"/>
      <c r="M6" s="29"/>
      <c r="O6" s="15"/>
      <c r="P6" s="30"/>
    </row>
    <row r="7" spans="1:21" ht="16.5" customHeight="1">
      <c r="A7" s="15"/>
      <c r="B7" s="18"/>
      <c r="C7" s="19"/>
      <c r="D7" s="42"/>
      <c r="E7" s="51" t="str">
        <f>IF(ISBLANK(ExpJan31333435363738[[#This Row],[Date]]),"",E6+ExpJan31333435363738[[#This Row],[Crédit]]-ExpJan31333435363738[[#This Row],[Débit]])</f>
        <v/>
      </c>
      <c r="F7" s="55"/>
      <c r="G7" s="56"/>
      <c r="H7" s="46"/>
      <c r="I7" s="30"/>
      <c r="J7" s="15"/>
      <c r="K7" s="66"/>
      <c r="L7" s="67"/>
      <c r="M7" s="29"/>
      <c r="O7" s="15"/>
      <c r="P7" s="30"/>
      <c r="R7" s="78" t="s">
        <v>52</v>
      </c>
      <c r="S7" s="78"/>
      <c r="T7" s="78"/>
      <c r="U7" s="78"/>
    </row>
    <row r="8" spans="1:21" ht="16.5" customHeight="1">
      <c r="A8" s="15"/>
      <c r="B8" s="18"/>
      <c r="C8" s="19"/>
      <c r="D8" s="42"/>
      <c r="E8" s="51" t="str">
        <f>IF(ISBLANK(ExpJan31333435363738[[#This Row],[Date]]),"",E7+ExpJan31333435363738[[#This Row],[Crédit]]-ExpJan31333435363738[[#This Row],[Débit]])</f>
        <v/>
      </c>
      <c r="F8" s="55"/>
      <c r="G8" s="56"/>
      <c r="H8" s="46"/>
      <c r="I8" s="30"/>
      <c r="J8" s="15"/>
      <c r="K8" s="66"/>
      <c r="L8" s="67"/>
      <c r="M8" s="29"/>
      <c r="O8" s="15"/>
      <c r="P8" s="30"/>
      <c r="R8" s="78"/>
      <c r="S8" s="78"/>
      <c r="T8" s="78"/>
      <c r="U8" s="78"/>
    </row>
    <row r="9" spans="1:21" ht="16.5" customHeight="1">
      <c r="A9" s="15"/>
      <c r="B9" s="18"/>
      <c r="C9" s="19"/>
      <c r="D9" s="42"/>
      <c r="E9" s="51" t="str">
        <f>IF(ISBLANK(ExpJan31333435363738[[#This Row],[Date]]),"",E8+ExpJan31333435363738[[#This Row],[Crédit]]-ExpJan31333435363738[[#This Row],[Débit]])</f>
        <v/>
      </c>
      <c r="F9" s="55"/>
      <c r="G9" s="56"/>
      <c r="H9" s="46"/>
      <c r="I9" s="30"/>
      <c r="J9" s="15"/>
      <c r="K9" s="66"/>
      <c r="L9" s="67"/>
      <c r="M9" s="29"/>
      <c r="O9" s="15"/>
      <c r="P9" s="30"/>
    </row>
    <row r="10" spans="1:21" ht="16.5" customHeight="1">
      <c r="A10" s="15"/>
      <c r="B10" s="18"/>
      <c r="C10" s="19"/>
      <c r="D10" s="42"/>
      <c r="E10" s="51" t="str">
        <f>IF(ISBLANK(ExpJan31333435363738[[#This Row],[Date]]),"",E9+ExpJan31333435363738[[#This Row],[Crédit]]-ExpJan31333435363738[[#This Row],[Débit]])</f>
        <v/>
      </c>
      <c r="F10" s="55"/>
      <c r="G10" s="56"/>
      <c r="H10" s="46"/>
      <c r="I10" s="30"/>
      <c r="J10" s="15"/>
      <c r="K10" s="15"/>
      <c r="N10" s="15"/>
      <c r="O10" s="15"/>
      <c r="P10" s="30"/>
      <c r="R10" s="73" t="s">
        <v>31</v>
      </c>
      <c r="S10" s="17"/>
    </row>
    <row r="11" spans="1:21" ht="16.5" customHeight="1">
      <c r="A11" s="15"/>
      <c r="B11" s="18"/>
      <c r="C11" s="19"/>
      <c r="D11" s="42"/>
      <c r="E11" s="51" t="str">
        <f>IF(ISBLANK(ExpJan31333435363738[[#This Row],[Date]]),"",E10+ExpJan31333435363738[[#This Row],[Crédit]]-ExpJan31333435363738[[#This Row],[Débit]])</f>
        <v/>
      </c>
      <c r="F11" s="55"/>
      <c r="G11" s="56"/>
      <c r="H11" s="46"/>
      <c r="I11" s="30"/>
      <c r="J11" s="15"/>
      <c r="K11" s="78" t="s">
        <v>28</v>
      </c>
      <c r="L11" s="78"/>
      <c r="M11" s="78"/>
      <c r="N11" s="78"/>
      <c r="O11" s="78"/>
      <c r="P11" s="30"/>
    </row>
    <row r="12" spans="1:21" ht="16.5" customHeight="1">
      <c r="A12" s="15"/>
      <c r="B12" s="21"/>
      <c r="C12" s="22"/>
      <c r="D12" s="43"/>
      <c r="E12" s="51" t="str">
        <f>IF(ISBLANK(ExpJan31333435363738[[#This Row],[Date]]),"",E11+ExpJan31333435363738[[#This Row],[Crédit]]-ExpJan31333435363738[[#This Row],[Débit]])</f>
        <v/>
      </c>
      <c r="F12" s="55"/>
      <c r="G12" s="56"/>
      <c r="H12" s="47"/>
      <c r="I12" s="30"/>
      <c r="J12" s="15"/>
      <c r="K12" s="78"/>
      <c r="L12" s="78"/>
      <c r="M12" s="78"/>
      <c r="N12" s="78"/>
      <c r="O12" s="78"/>
      <c r="P12" s="30"/>
    </row>
    <row r="13" spans="1:21" ht="16.5" customHeight="1">
      <c r="A13" s="15"/>
      <c r="B13" s="21"/>
      <c r="C13" s="22"/>
      <c r="D13" s="43"/>
      <c r="E13" s="51" t="str">
        <f>IF(ISBLANK(ExpJan31333435363738[[#This Row],[Date]]),"",E12+ExpJan31333435363738[[#This Row],[Crédit]]-ExpJan31333435363738[[#This Row],[Débit]])</f>
        <v/>
      </c>
      <c r="F13" s="55"/>
      <c r="G13" s="56"/>
      <c r="H13" s="14"/>
      <c r="I13" s="30"/>
      <c r="J13" s="15"/>
      <c r="K13" s="15"/>
      <c r="L13" s="15"/>
      <c r="M13" s="15"/>
      <c r="N13" s="15"/>
      <c r="O13" s="15"/>
      <c r="P13" s="30"/>
    </row>
    <row r="14" spans="1:21" ht="16.5" customHeight="1">
      <c r="A14" s="15"/>
      <c r="B14" s="21"/>
      <c r="C14" s="22"/>
      <c r="D14" s="43"/>
      <c r="E14" s="51" t="str">
        <f>IF(ISBLANK(ExpJan31333435363738[[#This Row],[Date]]),"",E13+ExpJan31333435363738[[#This Row],[Crédit]]-ExpJan31333435363738[[#This Row],[Débit]])</f>
        <v/>
      </c>
      <c r="F14" s="55"/>
      <c r="G14" s="56"/>
      <c r="H14" s="14"/>
      <c r="I14" s="30"/>
      <c r="J14" s="15"/>
      <c r="K14" s="31" t="s">
        <v>0</v>
      </c>
      <c r="L14" s="32" t="s">
        <v>18</v>
      </c>
      <c r="N14" s="15"/>
      <c r="O14" s="15"/>
      <c r="P14" s="30"/>
    </row>
    <row r="15" spans="1:21" ht="16.5" customHeight="1">
      <c r="A15" s="15"/>
      <c r="B15" s="21"/>
      <c r="C15" s="22"/>
      <c r="D15" s="43"/>
      <c r="E15" s="51" t="str">
        <f>IF(ISBLANK(ExpJan31333435363738[[#This Row],[Date]]),"",E14+ExpJan31333435363738[[#This Row],[Crédit]]-ExpJan31333435363738[[#This Row],[Débit]])</f>
        <v/>
      </c>
      <c r="F15" s="55"/>
      <c r="G15" s="56"/>
      <c r="H15" s="14"/>
      <c r="I15" s="30"/>
      <c r="J15" s="15"/>
      <c r="K15" s="64"/>
      <c r="L15" s="65"/>
      <c r="N15" s="73" t="s">
        <v>31</v>
      </c>
      <c r="O15" s="72">
        <f>SUM(L15:L19)</f>
        <v>0</v>
      </c>
      <c r="P15" s="30"/>
    </row>
    <row r="16" spans="1:21" ht="16.5" customHeight="1">
      <c r="A16" s="15"/>
      <c r="B16" s="21"/>
      <c r="C16" s="22"/>
      <c r="D16" s="43"/>
      <c r="E16" s="51" t="str">
        <f>IF(ISBLANK(ExpJan31333435363738[[#This Row],[Date]]),"",E15+ExpJan31333435363738[[#This Row],[Crédit]]-ExpJan31333435363738[[#This Row],[Débit]])</f>
        <v/>
      </c>
      <c r="F16" s="55"/>
      <c r="G16" s="56"/>
      <c r="H16" s="14"/>
      <c r="I16" s="30"/>
      <c r="J16" s="15"/>
      <c r="K16" s="66"/>
      <c r="L16" s="67"/>
      <c r="N16" s="15"/>
      <c r="O16" s="15"/>
      <c r="P16" s="30"/>
    </row>
    <row r="17" spans="1:16" ht="16.5" customHeight="1">
      <c r="A17" s="15"/>
      <c r="B17" s="18"/>
      <c r="C17" s="19"/>
      <c r="D17" s="42"/>
      <c r="E17" s="51" t="str">
        <f>IF(ISBLANK(ExpJan31333435363738[[#This Row],[Date]]),"",E16+ExpJan31333435363738[[#This Row],[Crédit]]-ExpJan31333435363738[[#This Row],[Débit]])</f>
        <v/>
      </c>
      <c r="F17" s="55"/>
      <c r="G17" s="56"/>
      <c r="H17" s="46"/>
      <c r="I17" s="30"/>
      <c r="J17" s="15"/>
      <c r="K17" s="66"/>
      <c r="L17" s="67"/>
      <c r="N17" s="15"/>
      <c r="O17" s="15"/>
      <c r="P17" s="30"/>
    </row>
    <row r="18" spans="1:16" ht="16.5" customHeight="1">
      <c r="A18" s="15"/>
      <c r="B18" s="18"/>
      <c r="C18" s="19"/>
      <c r="D18" s="42"/>
      <c r="E18" s="51" t="str">
        <f>IF(ISBLANK(ExpJan31333435363738[[#This Row],[Date]]),"",E17+ExpJan31333435363738[[#This Row],[Crédit]]-ExpJan31333435363738[[#This Row],[Débit]])</f>
        <v/>
      </c>
      <c r="F18" s="55"/>
      <c r="G18" s="56"/>
      <c r="H18" s="46"/>
      <c r="I18" s="30"/>
      <c r="J18" s="15"/>
      <c r="K18" s="66"/>
      <c r="L18" s="67"/>
      <c r="N18" s="15"/>
      <c r="O18" s="15"/>
      <c r="P18" s="30"/>
    </row>
    <row r="19" spans="1:16" ht="16.5" customHeight="1">
      <c r="A19" s="15"/>
      <c r="B19" s="18"/>
      <c r="C19" s="19"/>
      <c r="D19" s="42"/>
      <c r="E19" s="51" t="str">
        <f>IF(ISBLANK(ExpJan31333435363738[[#This Row],[Date]]),"",E18+ExpJan31333435363738[[#This Row],[Crédit]]-ExpJan31333435363738[[#This Row],[Débit]])</f>
        <v/>
      </c>
      <c r="F19" s="55"/>
      <c r="G19" s="56"/>
      <c r="H19" s="46"/>
      <c r="I19" s="30"/>
      <c r="J19" s="15"/>
      <c r="K19" s="66"/>
      <c r="L19" s="68"/>
      <c r="N19" s="15"/>
      <c r="O19" s="15"/>
      <c r="P19" s="30"/>
    </row>
    <row r="20" spans="1:16" ht="16.5" customHeight="1">
      <c r="A20" s="15"/>
      <c r="B20" s="18"/>
      <c r="C20" s="19"/>
      <c r="D20" s="42"/>
      <c r="E20" s="51" t="str">
        <f>IF(ISBLANK(ExpJan31333435363738[[#This Row],[Date]]),"",E19+ExpJan31333435363738[[#This Row],[Crédit]]-ExpJan31333435363738[[#This Row],[Débit]])</f>
        <v/>
      </c>
      <c r="F20" s="55"/>
      <c r="G20" s="56"/>
      <c r="H20" s="46"/>
      <c r="I20" s="30"/>
      <c r="J20" s="15"/>
      <c r="K20" s="69"/>
      <c r="L20" s="44"/>
      <c r="M20" s="15"/>
      <c r="N20" s="15"/>
      <c r="O20" s="15"/>
      <c r="P20" s="30"/>
    </row>
    <row r="21" spans="1:16" ht="16.5" customHeight="1">
      <c r="A21" s="15"/>
      <c r="B21" s="18"/>
      <c r="C21" s="19"/>
      <c r="D21" s="42"/>
      <c r="E21" s="51" t="str">
        <f>IF(ISBLANK(ExpJan31333435363738[[#This Row],[Date]]),"",E20+ExpJan31333435363738[[#This Row],[Crédit]]-ExpJan31333435363738[[#This Row],[Débit]])</f>
        <v/>
      </c>
      <c r="F21" s="55"/>
      <c r="G21" s="56"/>
      <c r="H21" s="46"/>
      <c r="I21" s="30"/>
      <c r="J21" s="15"/>
      <c r="K21" s="70"/>
      <c r="L21" s="71"/>
      <c r="P21" s="30"/>
    </row>
    <row r="22" spans="1:16" ht="16.5" customHeight="1">
      <c r="A22" s="15"/>
      <c r="B22" s="18"/>
      <c r="C22" s="19"/>
      <c r="D22" s="42"/>
      <c r="E22" s="51" t="str">
        <f>IF(ISBLANK(ExpJan31333435363738[[#This Row],[Date]]),"",E21+ExpJan31333435363738[[#This Row],[Crédit]]-ExpJan31333435363738[[#This Row],[Débit]])</f>
        <v/>
      </c>
      <c r="F22" s="55"/>
      <c r="G22" s="56"/>
      <c r="H22" s="46"/>
      <c r="I22" s="30"/>
      <c r="J22" s="15"/>
      <c r="K22" s="70"/>
      <c r="L22" s="71"/>
      <c r="P22" s="30"/>
    </row>
    <row r="23" spans="1:16" ht="16.5" customHeight="1">
      <c r="A23" s="15"/>
      <c r="B23" s="18"/>
      <c r="C23" s="19"/>
      <c r="D23" s="42"/>
      <c r="E23" s="51" t="str">
        <f>IF(ISBLANK(ExpJan31333435363738[[#This Row],[Date]]),"",E22+ExpJan31333435363738[[#This Row],[Crédit]]-ExpJan31333435363738[[#This Row],[Débit]])</f>
        <v/>
      </c>
      <c r="F23" s="55"/>
      <c r="G23" s="56"/>
      <c r="H23" s="46"/>
      <c r="I23" s="30"/>
      <c r="J23" s="15"/>
      <c r="K23" s="70"/>
      <c r="L23" s="71"/>
      <c r="P23" s="30"/>
    </row>
    <row r="24" spans="1:16" ht="16.5" customHeight="1">
      <c r="A24" s="15"/>
      <c r="B24" s="18"/>
      <c r="C24" s="19"/>
      <c r="D24" s="42"/>
      <c r="E24" s="51" t="str">
        <f>IF(ISBLANK(ExpJan31333435363738[[#This Row],[Date]]),"",E23+ExpJan31333435363738[[#This Row],[Crédit]]-ExpJan31333435363738[[#This Row],[Débit]])</f>
        <v/>
      </c>
      <c r="F24" s="55"/>
      <c r="G24" s="56"/>
      <c r="H24" s="46"/>
      <c r="I24" s="30"/>
      <c r="J24" s="15"/>
      <c r="P24" s="30"/>
    </row>
    <row r="25" spans="1:16" ht="16.5" customHeight="1">
      <c r="A25" s="15"/>
      <c r="B25" s="18"/>
      <c r="C25" s="19"/>
      <c r="D25" s="42"/>
      <c r="E25" s="51" t="str">
        <f>IF(ISBLANK(ExpJan31333435363738[[#This Row],[Date]]),"",E24+ExpJan31333435363738[[#This Row],[Crédit]]-ExpJan31333435363738[[#This Row],[Débit]])</f>
        <v/>
      </c>
      <c r="F25" s="55"/>
      <c r="G25" s="56"/>
      <c r="H25" s="46"/>
      <c r="I25" s="30"/>
      <c r="J25" s="15"/>
      <c r="K25" s="78" t="s">
        <v>29</v>
      </c>
      <c r="L25" s="78"/>
      <c r="M25" s="78"/>
      <c r="N25" s="78"/>
      <c r="O25" s="78"/>
      <c r="P25" s="30"/>
    </row>
    <row r="26" spans="1:16" ht="16.5" customHeight="1">
      <c r="A26" s="15"/>
      <c r="B26" s="18"/>
      <c r="C26" s="19"/>
      <c r="D26" s="42"/>
      <c r="E26" s="51" t="str">
        <f>IF(ISBLANK(ExpJan31333435363738[[#This Row],[Date]]),"",E25+ExpJan31333435363738[[#This Row],[Crédit]]-ExpJan31333435363738[[#This Row],[Débit]])</f>
        <v/>
      </c>
      <c r="F26" s="55"/>
      <c r="G26" s="56"/>
      <c r="H26" s="46"/>
      <c r="I26" s="30"/>
      <c r="J26" s="15"/>
      <c r="K26" s="78"/>
      <c r="L26" s="78"/>
      <c r="M26" s="78"/>
      <c r="N26" s="78"/>
      <c r="O26" s="78"/>
      <c r="P26" s="30"/>
    </row>
    <row r="27" spans="1:16" ht="16.5" customHeight="1">
      <c r="A27" s="15"/>
      <c r="B27" s="18"/>
      <c r="C27" s="19"/>
      <c r="D27" s="42"/>
      <c r="E27" s="51" t="str">
        <f>IF(ISBLANK(ExpJan31333435363738[[#This Row],[Date]]),"",E26+ExpJan31333435363738[[#This Row],[Crédit]]-ExpJan31333435363738[[#This Row],[Débit]])</f>
        <v/>
      </c>
      <c r="F27" s="55"/>
      <c r="G27" s="56"/>
      <c r="H27" s="46"/>
      <c r="I27" s="30"/>
      <c r="J27" s="15"/>
      <c r="K27" s="15"/>
      <c r="N27" s="15"/>
      <c r="O27" s="15"/>
      <c r="P27" s="30"/>
    </row>
    <row r="28" spans="1:16" ht="16.5" customHeight="1">
      <c r="A28" s="15"/>
      <c r="B28" s="18"/>
      <c r="C28" s="19"/>
      <c r="D28" s="42"/>
      <c r="E28" s="51" t="str">
        <f>IF(ISBLANK(ExpJan31333435363738[[#This Row],[Date]]),"",E27+ExpJan31333435363738[[#This Row],[Crédit]]-ExpJan31333435363738[[#This Row],[Débit]])</f>
        <v/>
      </c>
      <c r="F28" s="55"/>
      <c r="G28" s="56"/>
      <c r="H28" s="46"/>
      <c r="I28" s="30"/>
      <c r="J28" s="15"/>
      <c r="K28" s="31" t="s">
        <v>0</v>
      </c>
      <c r="L28" s="32" t="s">
        <v>18</v>
      </c>
      <c r="N28" s="15"/>
      <c r="O28" s="15"/>
      <c r="P28" s="30"/>
    </row>
    <row r="29" spans="1:16" ht="16.5" customHeight="1">
      <c r="A29" s="15"/>
      <c r="B29" s="18"/>
      <c r="C29" s="19"/>
      <c r="D29" s="42"/>
      <c r="E29" s="51" t="str">
        <f>IF(ISBLANK(ExpJan31333435363738[[#This Row],[Date]]),"",E28+ExpJan31333435363738[[#This Row],[Crédit]]-ExpJan31333435363738[[#This Row],[Débit]])</f>
        <v/>
      </c>
      <c r="F29" s="55"/>
      <c r="G29" s="56"/>
      <c r="H29" s="46"/>
      <c r="I29" s="30"/>
      <c r="J29" s="15"/>
      <c r="K29" s="64" t="str">
        <f>IF(ExpJan[MP]="VA",ExpJan[Date],"")</f>
        <v/>
      </c>
      <c r="L29" s="65"/>
      <c r="N29" s="73" t="s">
        <v>31</v>
      </c>
      <c r="O29" s="72">
        <f>SUM(L29:L32)</f>
        <v>0</v>
      </c>
      <c r="P29" s="30"/>
    </row>
    <row r="30" spans="1:16" ht="16.5" customHeight="1">
      <c r="A30" s="15"/>
      <c r="B30" s="18"/>
      <c r="C30" s="19"/>
      <c r="D30" s="42"/>
      <c r="E30" s="51" t="str">
        <f>IF(ISBLANK(ExpJan31333435363738[[#This Row],[Date]]),"",E29+ExpJan31333435363738[[#This Row],[Crédit]]-ExpJan31333435363738[[#This Row],[Débit]])</f>
        <v/>
      </c>
      <c r="F30" s="55"/>
      <c r="G30" s="56"/>
      <c r="H30" s="46"/>
      <c r="I30" s="30"/>
      <c r="J30" s="15"/>
      <c r="K30" s="66"/>
      <c r="L30" s="67"/>
      <c r="N30" s="15"/>
      <c r="O30" s="15"/>
      <c r="P30" s="30"/>
    </row>
    <row r="31" spans="1:16" ht="16.5" customHeight="1">
      <c r="A31" s="15"/>
      <c r="B31" s="21"/>
      <c r="C31" s="22"/>
      <c r="D31" s="43"/>
      <c r="E31" s="51" t="str">
        <f>IF(ISBLANK(ExpJan31333435363738[[#This Row],[Date]]),"",E30+ExpJan31333435363738[[#This Row],[Crédit]]-ExpJan31333435363738[[#This Row],[Débit]])</f>
        <v/>
      </c>
      <c r="F31" s="55"/>
      <c r="G31" s="56"/>
      <c r="H31" s="14"/>
      <c r="I31" s="30"/>
      <c r="J31" s="15"/>
      <c r="K31" s="66"/>
      <c r="L31" s="67"/>
      <c r="N31" s="15"/>
      <c r="O31" s="15"/>
      <c r="P31" s="30"/>
    </row>
    <row r="32" spans="1:16" ht="16.5" customHeight="1">
      <c r="A32" s="15"/>
      <c r="B32" s="57"/>
      <c r="C32" s="58"/>
      <c r="D32" s="59"/>
      <c r="E32" s="51" t="str">
        <f>IF(ISBLANK(ExpJan[[#This Row],[Date]]),"",E31+ExpJan[[#This Row],[Crédit]]-ExpJan[[#This Row],[Débit]])</f>
        <v/>
      </c>
      <c r="F32" s="58"/>
      <c r="G32" s="60"/>
      <c r="H32" s="47"/>
      <c r="I32" s="30"/>
      <c r="J32" s="15"/>
      <c r="K32" s="66"/>
      <c r="L32" s="67"/>
      <c r="N32" s="15"/>
      <c r="O32" s="15"/>
      <c r="P32" s="30"/>
    </row>
    <row r="33" spans="1:16" ht="16.5" customHeight="1">
      <c r="A33" s="15"/>
      <c r="B33" s="54" t="s">
        <v>2</v>
      </c>
      <c r="C33" s="24">
        <f>SUM([Crédit])</f>
        <v>0</v>
      </c>
      <c r="D33" s="25">
        <f>SUM([Débit])</f>
        <v>0</v>
      </c>
      <c r="E33" s="45">
        <f>(E5)+ExpJan31333435363738[[#Totals],[Crédit]]-ExpJan31333435363738[[#Totals],[Débit]]</f>
        <v>3500</v>
      </c>
      <c r="F33" s="54"/>
      <c r="G33" s="26"/>
      <c r="H33" s="48"/>
      <c r="I33" s="30"/>
      <c r="J33" s="15"/>
      <c r="K33" s="66"/>
      <c r="L33" s="23"/>
      <c r="N33" s="15"/>
      <c r="O33" s="15"/>
      <c r="P33" s="30"/>
    </row>
    <row r="34" spans="1:16" ht="16.5" customHeight="1">
      <c r="A34" s="15"/>
      <c r="I34" s="15"/>
      <c r="J34" s="15"/>
      <c r="P34" s="15"/>
    </row>
    <row r="35" spans="1:16" ht="16.5" customHeight="1">
      <c r="A35" s="15"/>
      <c r="B35" s="15"/>
      <c r="C35" s="15"/>
      <c r="D35" s="15"/>
      <c r="E35" s="15"/>
      <c r="F35" s="15"/>
      <c r="G35" s="15"/>
      <c r="H35" s="15"/>
      <c r="I35" s="15"/>
      <c r="J35" s="15"/>
      <c r="K35" s="15"/>
      <c r="L35" s="15"/>
      <c r="M35" s="15"/>
      <c r="N35" s="15"/>
      <c r="O35" s="15"/>
      <c r="P35" s="15"/>
    </row>
    <row r="36" spans="1:16" ht="16.5" customHeight="1">
      <c r="A36" s="15"/>
      <c r="B36" s="15"/>
      <c r="C36" s="15"/>
      <c r="D36" s="15"/>
      <c r="E36" s="15"/>
      <c r="F36" s="15"/>
      <c r="G36" s="15"/>
      <c r="H36" s="15"/>
      <c r="I36" s="15"/>
      <c r="J36" s="15"/>
      <c r="K36" s="15"/>
      <c r="L36" s="15"/>
      <c r="M36" s="15"/>
      <c r="N36" s="15"/>
      <c r="O36" s="15"/>
      <c r="P36" s="15"/>
    </row>
    <row r="37" spans="1:16" ht="16.5" customHeight="1">
      <c r="A37" s="15"/>
      <c r="B37" s="15"/>
      <c r="C37" s="15"/>
      <c r="D37" s="15"/>
      <c r="E37" s="15"/>
      <c r="F37" s="15"/>
      <c r="G37" s="15"/>
      <c r="H37" s="15"/>
      <c r="I37" s="15"/>
      <c r="J37" s="15"/>
      <c r="K37" s="15"/>
      <c r="L37" s="15"/>
      <c r="M37" s="15"/>
      <c r="N37" s="15"/>
      <c r="O37" s="15"/>
      <c r="P37" s="15"/>
    </row>
    <row r="38" spans="1:16" ht="16.5" customHeight="1">
      <c r="A38" s="15"/>
      <c r="B38" s="15"/>
      <c r="C38" s="15"/>
      <c r="D38" s="15"/>
      <c r="E38" s="15"/>
      <c r="F38" s="15"/>
      <c r="G38" s="15"/>
      <c r="H38" s="15"/>
      <c r="I38" s="15"/>
      <c r="J38" s="15"/>
      <c r="K38" s="15"/>
      <c r="L38" s="15"/>
      <c r="M38" s="15"/>
      <c r="N38" s="15"/>
      <c r="O38" s="15"/>
      <c r="P38" s="15"/>
    </row>
    <row r="39" spans="1:16" ht="16.5" customHeight="1">
      <c r="B39" s="15"/>
      <c r="C39" s="15"/>
      <c r="D39" s="15"/>
      <c r="E39" s="15"/>
      <c r="F39" s="15"/>
      <c r="G39" s="15"/>
      <c r="H39" s="15"/>
    </row>
  </sheetData>
  <mergeCells count="6">
    <mergeCell ref="K25:O26"/>
    <mergeCell ref="B2:G2"/>
    <mergeCell ref="K2:O2"/>
    <mergeCell ref="R2:U2"/>
    <mergeCell ref="R7:U8"/>
    <mergeCell ref="K11:O12"/>
  </mergeCells>
  <conditionalFormatting sqref="E5:E31">
    <cfRule type="cellIs" dxfId="78" priority="7" operator="lessThan">
      <formula>0</formula>
    </cfRule>
  </conditionalFormatting>
  <conditionalFormatting sqref="F6:F31">
    <cfRule type="beginsWith" dxfId="77" priority="5" operator="beginsWith" text="A">
      <formula>LEFT(F6,LEN("A"))="A"</formula>
    </cfRule>
    <cfRule type="beginsWith" dxfId="76" priority="6" operator="beginsWith" text="PA">
      <formula>LEFT(F6,LEN("PA"))="PA"</formula>
    </cfRule>
  </conditionalFormatting>
  <conditionalFormatting sqref="G6:G31">
    <cfRule type="beginsWith" dxfId="75" priority="2" operator="beginsWith" text="S">
      <formula>LEFT(G6,LEN("S"))="S"</formula>
    </cfRule>
    <cfRule type="beginsWith" dxfId="74" priority="3" operator="beginsWith" text="VA">
      <formula>LEFT(G6,LEN("VA"))="VA"</formula>
    </cfRule>
    <cfRule type="beginsWith" dxfId="73" priority="4" operator="beginsWith" text="VPA">
      <formula>LEFT(G6,LEN("VPA"))="VPA"</formula>
    </cfRule>
  </conditionalFormatting>
  <conditionalFormatting sqref="E32">
    <cfRule type="cellIs" dxfId="72" priority="1" operator="lessThan">
      <formula>0</formula>
    </cfRule>
  </conditionalFormatting>
  <dataValidations count="4">
    <dataValidation type="custom" errorStyle="warning" allowBlank="1" showInputMessage="1" showErrorMessage="1" errorTitle="Amount Validation" error="Amount should be a number." sqref="C5:E32">
      <formula1>ISNUMBER($D5)</formula1>
    </dataValidation>
    <dataValidation type="custom" errorStyle="warning" allowBlank="1" showInputMessage="1" showErrorMessage="1" errorTitle="Date Validation" error="A date in January needs be entered in order for this expense to be added to the Summary sheet." sqref="B5:B32">
      <formula1>MONTH($B5)=1</formula1>
    </dataValidation>
    <dataValidation type="list" errorStyle="warning" allowBlank="1" showInputMessage="1" showErrorMessage="1" errorTitle="Unknown Category" error="An expense from the drop down should be selected in order for it to be included on the Summary sheet." sqref="F5:F32">
      <formula1>"PA,A"</formula1>
    </dataValidation>
    <dataValidation type="list" allowBlank="1" showInputMessage="1" showErrorMessage="1" sqref="G5:G32">
      <formula1>"CB,CH,S,VPA,VA"</formula1>
    </dataValidation>
  </dataValidations>
  <printOptions horizontalCentered="1"/>
  <pageMargins left="0.25" right="0.25" top="0.75" bottom="0.75" header="0.3" footer="0.3"/>
  <pageSetup fitToHeight="0" orientation="portrait" r:id="rId1"/>
  <drawing r:id="rId2"/>
  <tableParts count="1">
    <tablePart r:id="rId3"/>
  </tableParts>
</worksheet>
</file>

<file path=xl/worksheets/sheet13.xml><?xml version="1.0" encoding="utf-8"?>
<worksheet xmlns="http://schemas.openxmlformats.org/spreadsheetml/2006/main" xmlns:r="http://schemas.openxmlformats.org/officeDocument/2006/relationships">
  <sheetPr codeName="Sheet9">
    <tabColor theme="4" tint="-0.249977111117893"/>
    <pageSetUpPr autoPageBreaks="0" fitToPage="1"/>
  </sheetPr>
  <dimension ref="A1:U39"/>
  <sheetViews>
    <sheetView showGridLines="0" workbookViewId="0">
      <selection activeCell="B32" sqref="B32:H32"/>
    </sheetView>
  </sheetViews>
  <sheetFormatPr baseColWidth="10" defaultColWidth="9.109375" defaultRowHeight="16.5" customHeight="1"/>
  <cols>
    <col min="1" max="1" width="3.6640625" customWidth="1"/>
    <col min="2" max="5" width="12.33203125" customWidth="1"/>
    <col min="6" max="6" width="4.6640625" customWidth="1"/>
    <col min="7" max="7" width="8.6640625" customWidth="1"/>
    <col min="8" max="8" width="44.88671875" customWidth="1"/>
    <col min="9" max="10" width="3.6640625" customWidth="1"/>
    <col min="11" max="13" width="12.33203125" customWidth="1"/>
    <col min="14" max="14" width="6.44140625" customWidth="1"/>
    <col min="15" max="15" width="10.6640625" customWidth="1"/>
    <col min="16" max="17" width="3.6640625" customWidth="1"/>
    <col min="18" max="18" width="6.44140625" customWidth="1"/>
    <col min="19" max="19" width="12.33203125" customWidth="1"/>
  </cols>
  <sheetData>
    <row r="1" spans="1:21" ht="16.5" customHeight="1">
      <c r="A1" s="15"/>
      <c r="B1" s="16"/>
      <c r="C1" s="15"/>
      <c r="D1" s="15"/>
      <c r="E1" s="15"/>
      <c r="F1" s="15"/>
      <c r="G1" s="15"/>
      <c r="H1" s="15"/>
      <c r="I1" s="15" t="s">
        <v>17</v>
      </c>
      <c r="J1" s="15"/>
      <c r="K1" s="15"/>
      <c r="L1" s="15"/>
      <c r="M1" s="15"/>
      <c r="N1" s="15"/>
      <c r="O1" s="15"/>
      <c r="P1" s="15"/>
    </row>
    <row r="2" spans="1:21" ht="31.5" customHeight="1">
      <c r="A2" s="15"/>
      <c r="B2" s="79" t="s">
        <v>63</v>
      </c>
      <c r="C2" s="79"/>
      <c r="D2" s="79"/>
      <c r="E2" s="79"/>
      <c r="F2" s="79"/>
      <c r="G2" s="79"/>
      <c r="H2" s="15"/>
      <c r="I2" s="30" t="s">
        <v>17</v>
      </c>
      <c r="J2" s="15"/>
      <c r="K2" s="78" t="s">
        <v>27</v>
      </c>
      <c r="L2" s="78"/>
      <c r="M2" s="78"/>
      <c r="N2" s="78"/>
      <c r="O2" s="78"/>
      <c r="P2" s="11"/>
      <c r="Q2" s="27"/>
      <c r="R2" s="78" t="s">
        <v>34</v>
      </c>
      <c r="S2" s="78"/>
      <c r="T2" s="78"/>
      <c r="U2" s="78"/>
    </row>
    <row r="3" spans="1:21" ht="16.5" customHeight="1">
      <c r="A3" s="15"/>
      <c r="B3" s="15"/>
      <c r="C3" s="15"/>
      <c r="D3" s="15"/>
      <c r="E3" s="15"/>
      <c r="F3" s="15"/>
      <c r="G3" s="15"/>
      <c r="H3" s="15"/>
      <c r="I3" s="30"/>
      <c r="J3" s="15"/>
      <c r="O3" s="15"/>
      <c r="P3" s="34"/>
      <c r="Q3" s="27"/>
      <c r="R3" s="27"/>
      <c r="S3" s="27"/>
    </row>
    <row r="4" spans="1:21" ht="16.5" customHeight="1">
      <c r="A4" s="15"/>
      <c r="B4" s="12" t="s">
        <v>0</v>
      </c>
      <c r="C4" s="53" t="s">
        <v>18</v>
      </c>
      <c r="D4" s="12" t="s">
        <v>19</v>
      </c>
      <c r="E4" s="53" t="s">
        <v>21</v>
      </c>
      <c r="F4" s="52" t="s">
        <v>40</v>
      </c>
      <c r="G4" s="53" t="s">
        <v>20</v>
      </c>
      <c r="H4" s="12" t="s">
        <v>1</v>
      </c>
      <c r="I4" s="30"/>
      <c r="J4" s="15"/>
      <c r="K4" s="31" t="s">
        <v>0</v>
      </c>
      <c r="L4" s="32" t="s">
        <v>18</v>
      </c>
      <c r="M4" s="33" t="s">
        <v>30</v>
      </c>
      <c r="O4" s="15"/>
      <c r="P4" s="30"/>
      <c r="Q4" s="15"/>
      <c r="R4" s="73" t="s">
        <v>31</v>
      </c>
      <c r="S4" s="72"/>
    </row>
    <row r="5" spans="1:21" ht="16.5" customHeight="1">
      <c r="A5" s="15"/>
      <c r="B5" s="18"/>
      <c r="C5" s="19"/>
      <c r="D5" s="42"/>
      <c r="E5" s="51">
        <f>ExpJan31333435363738[[#Totals],[Solde]]</f>
        <v>3500</v>
      </c>
      <c r="F5" s="19"/>
      <c r="G5" s="20"/>
      <c r="H5" s="46"/>
      <c r="I5" s="30"/>
      <c r="J5" s="15"/>
      <c r="K5" s="64" t="str">
        <f>IF(ExpJan[MP]="S",ExpJan[Date],"")</f>
        <v/>
      </c>
      <c r="L5" s="65"/>
      <c r="M5" s="28"/>
      <c r="N5" s="73" t="s">
        <v>31</v>
      </c>
      <c r="O5" s="72">
        <f>SUM(L5:L9)</f>
        <v>0</v>
      </c>
      <c r="P5" s="30"/>
    </row>
    <row r="6" spans="1:21" ht="16.5" customHeight="1">
      <c r="A6" s="15"/>
      <c r="B6" s="18"/>
      <c r="C6" s="19"/>
      <c r="D6" s="42"/>
      <c r="E6" s="51" t="str">
        <f>IF(ISBLANK(ExpJan313334353637[[#This Row],[Date]]),"",E5+ExpJan313334353637[[#This Row],[Crédit]]-ExpJan313334353637[[#This Row],[Débit]])</f>
        <v/>
      </c>
      <c r="F6" s="55"/>
      <c r="G6" s="56"/>
      <c r="H6" s="46"/>
      <c r="I6" s="30"/>
      <c r="J6" s="15"/>
      <c r="K6" s="66"/>
      <c r="L6" s="67"/>
      <c r="M6" s="29"/>
      <c r="O6" s="15"/>
      <c r="P6" s="30"/>
    </row>
    <row r="7" spans="1:21" ht="16.5" customHeight="1">
      <c r="A7" s="15"/>
      <c r="B7" s="18"/>
      <c r="C7" s="19"/>
      <c r="D7" s="42"/>
      <c r="E7" s="51" t="str">
        <f>IF(ISBLANK(ExpJan313334353637[[#This Row],[Date]]),"",E6+ExpJan313334353637[[#This Row],[Crédit]]-ExpJan313334353637[[#This Row],[Débit]])</f>
        <v/>
      </c>
      <c r="F7" s="55"/>
      <c r="G7" s="56"/>
      <c r="H7" s="46"/>
      <c r="I7" s="30"/>
      <c r="J7" s="15"/>
      <c r="K7" s="66"/>
      <c r="L7" s="67"/>
      <c r="M7" s="29"/>
      <c r="O7" s="15"/>
      <c r="P7" s="30"/>
      <c r="R7" s="78" t="s">
        <v>52</v>
      </c>
      <c r="S7" s="78"/>
      <c r="T7" s="78"/>
      <c r="U7" s="78"/>
    </row>
    <row r="8" spans="1:21" ht="16.5" customHeight="1">
      <c r="A8" s="15"/>
      <c r="B8" s="18"/>
      <c r="C8" s="19"/>
      <c r="D8" s="42"/>
      <c r="E8" s="51" t="str">
        <f>IF(ISBLANK(ExpJan313334353637[[#This Row],[Date]]),"",E7+ExpJan313334353637[[#This Row],[Crédit]]-ExpJan313334353637[[#This Row],[Débit]])</f>
        <v/>
      </c>
      <c r="F8" s="55"/>
      <c r="G8" s="56"/>
      <c r="H8" s="46"/>
      <c r="I8" s="30"/>
      <c r="J8" s="15"/>
      <c r="K8" s="66"/>
      <c r="L8" s="67"/>
      <c r="M8" s="29"/>
      <c r="O8" s="15"/>
      <c r="P8" s="30"/>
      <c r="R8" s="78"/>
      <c r="S8" s="78"/>
      <c r="T8" s="78"/>
      <c r="U8" s="78"/>
    </row>
    <row r="9" spans="1:21" ht="16.5" customHeight="1">
      <c r="A9" s="15"/>
      <c r="B9" s="18"/>
      <c r="C9" s="19"/>
      <c r="D9" s="42"/>
      <c r="E9" s="51" t="str">
        <f>IF(ISBLANK(ExpJan313334353637[[#This Row],[Date]]),"",E8+ExpJan313334353637[[#This Row],[Crédit]]-ExpJan313334353637[[#This Row],[Débit]])</f>
        <v/>
      </c>
      <c r="F9" s="55"/>
      <c r="G9" s="56"/>
      <c r="H9" s="46"/>
      <c r="I9" s="30"/>
      <c r="J9" s="15"/>
      <c r="K9" s="66"/>
      <c r="L9" s="67"/>
      <c r="M9" s="29"/>
      <c r="O9" s="15"/>
      <c r="P9" s="30"/>
    </row>
    <row r="10" spans="1:21" ht="16.5" customHeight="1">
      <c r="A10" s="15"/>
      <c r="B10" s="18"/>
      <c r="C10" s="19"/>
      <c r="D10" s="42"/>
      <c r="E10" s="51" t="str">
        <f>IF(ISBLANK(ExpJan313334353637[[#This Row],[Date]]),"",E9+ExpJan313334353637[[#This Row],[Crédit]]-ExpJan313334353637[[#This Row],[Débit]])</f>
        <v/>
      </c>
      <c r="F10" s="55"/>
      <c r="G10" s="56"/>
      <c r="H10" s="46"/>
      <c r="I10" s="30"/>
      <c r="J10" s="15"/>
      <c r="K10" s="15"/>
      <c r="N10" s="15"/>
      <c r="O10" s="15"/>
      <c r="P10" s="30"/>
      <c r="R10" s="73" t="s">
        <v>31</v>
      </c>
      <c r="S10" s="17"/>
    </row>
    <row r="11" spans="1:21" ht="16.5" customHeight="1">
      <c r="A11" s="15"/>
      <c r="B11" s="18"/>
      <c r="C11" s="19"/>
      <c r="D11" s="42"/>
      <c r="E11" s="51" t="str">
        <f>IF(ISBLANK(ExpJan313334353637[[#This Row],[Date]]),"",E10+ExpJan313334353637[[#This Row],[Crédit]]-ExpJan313334353637[[#This Row],[Débit]])</f>
        <v/>
      </c>
      <c r="F11" s="55"/>
      <c r="G11" s="56"/>
      <c r="H11" s="46"/>
      <c r="I11" s="30"/>
      <c r="J11" s="15"/>
      <c r="K11" s="78" t="s">
        <v>28</v>
      </c>
      <c r="L11" s="78"/>
      <c r="M11" s="78"/>
      <c r="N11" s="78"/>
      <c r="O11" s="78"/>
      <c r="P11" s="30"/>
    </row>
    <row r="12" spans="1:21" ht="16.5" customHeight="1">
      <c r="A12" s="15"/>
      <c r="B12" s="21"/>
      <c r="C12" s="22"/>
      <c r="D12" s="43"/>
      <c r="E12" s="51" t="str">
        <f>IF(ISBLANK(ExpJan313334353637[[#This Row],[Date]]),"",E11+ExpJan313334353637[[#This Row],[Crédit]]-ExpJan313334353637[[#This Row],[Débit]])</f>
        <v/>
      </c>
      <c r="F12" s="55"/>
      <c r="G12" s="56"/>
      <c r="H12" s="47"/>
      <c r="I12" s="30"/>
      <c r="J12" s="15"/>
      <c r="K12" s="78"/>
      <c r="L12" s="78"/>
      <c r="M12" s="78"/>
      <c r="N12" s="78"/>
      <c r="O12" s="78"/>
      <c r="P12" s="30"/>
    </row>
    <row r="13" spans="1:21" ht="16.5" customHeight="1">
      <c r="A13" s="15"/>
      <c r="B13" s="21"/>
      <c r="C13" s="22"/>
      <c r="D13" s="43"/>
      <c r="E13" s="51" t="str">
        <f>IF(ISBLANK(ExpJan313334353637[[#This Row],[Date]]),"",E12+ExpJan313334353637[[#This Row],[Crédit]]-ExpJan313334353637[[#This Row],[Débit]])</f>
        <v/>
      </c>
      <c r="F13" s="55"/>
      <c r="G13" s="56"/>
      <c r="H13" s="14"/>
      <c r="I13" s="30"/>
      <c r="J13" s="15"/>
      <c r="K13" s="15"/>
      <c r="L13" s="15"/>
      <c r="M13" s="15"/>
      <c r="N13" s="15"/>
      <c r="O13" s="15"/>
      <c r="P13" s="30"/>
    </row>
    <row r="14" spans="1:21" ht="16.5" customHeight="1">
      <c r="A14" s="15"/>
      <c r="B14" s="21"/>
      <c r="C14" s="22"/>
      <c r="D14" s="43"/>
      <c r="E14" s="51" t="str">
        <f>IF(ISBLANK(ExpJan313334353637[[#This Row],[Date]]),"",E13+ExpJan313334353637[[#This Row],[Crédit]]-ExpJan313334353637[[#This Row],[Débit]])</f>
        <v/>
      </c>
      <c r="F14" s="55"/>
      <c r="G14" s="56"/>
      <c r="H14" s="14"/>
      <c r="I14" s="30"/>
      <c r="J14" s="15"/>
      <c r="K14" s="31" t="s">
        <v>0</v>
      </c>
      <c r="L14" s="32" t="s">
        <v>18</v>
      </c>
      <c r="N14" s="15"/>
      <c r="O14" s="15"/>
      <c r="P14" s="30"/>
    </row>
    <row r="15" spans="1:21" ht="16.5" customHeight="1">
      <c r="A15" s="15"/>
      <c r="B15" s="21"/>
      <c r="C15" s="22"/>
      <c r="D15" s="43"/>
      <c r="E15" s="51" t="str">
        <f>IF(ISBLANK(ExpJan313334353637[[#This Row],[Date]]),"",E14+ExpJan313334353637[[#This Row],[Crédit]]-ExpJan313334353637[[#This Row],[Débit]])</f>
        <v/>
      </c>
      <c r="F15" s="55"/>
      <c r="G15" s="56"/>
      <c r="H15" s="14"/>
      <c r="I15" s="30"/>
      <c r="J15" s="15"/>
      <c r="K15" s="64"/>
      <c r="L15" s="65"/>
      <c r="N15" s="73" t="s">
        <v>31</v>
      </c>
      <c r="O15" s="72">
        <f>SUM(L15:L19)</f>
        <v>0</v>
      </c>
      <c r="P15" s="30"/>
    </row>
    <row r="16" spans="1:21" ht="16.5" customHeight="1">
      <c r="A16" s="15"/>
      <c r="B16" s="21"/>
      <c r="C16" s="22"/>
      <c r="D16" s="43"/>
      <c r="E16" s="51" t="str">
        <f>IF(ISBLANK(ExpJan313334353637[[#This Row],[Date]]),"",E15+ExpJan313334353637[[#This Row],[Crédit]]-ExpJan313334353637[[#This Row],[Débit]])</f>
        <v/>
      </c>
      <c r="F16" s="55"/>
      <c r="G16" s="56"/>
      <c r="H16" s="14"/>
      <c r="I16" s="30"/>
      <c r="J16" s="15"/>
      <c r="K16" s="66"/>
      <c r="L16" s="67"/>
      <c r="N16" s="15"/>
      <c r="O16" s="15"/>
      <c r="P16" s="30"/>
    </row>
    <row r="17" spans="1:16" ht="16.5" customHeight="1">
      <c r="A17" s="15"/>
      <c r="B17" s="18"/>
      <c r="C17" s="19"/>
      <c r="D17" s="42"/>
      <c r="E17" s="51" t="str">
        <f>IF(ISBLANK(ExpJan313334353637[[#This Row],[Date]]),"",E16+ExpJan313334353637[[#This Row],[Crédit]]-ExpJan313334353637[[#This Row],[Débit]])</f>
        <v/>
      </c>
      <c r="F17" s="55"/>
      <c r="G17" s="56"/>
      <c r="H17" s="46"/>
      <c r="I17" s="30"/>
      <c r="J17" s="15"/>
      <c r="K17" s="66"/>
      <c r="L17" s="67"/>
      <c r="N17" s="15"/>
      <c r="O17" s="15"/>
      <c r="P17" s="30"/>
    </row>
    <row r="18" spans="1:16" ht="16.5" customHeight="1">
      <c r="A18" s="15"/>
      <c r="B18" s="18"/>
      <c r="C18" s="19"/>
      <c r="D18" s="42"/>
      <c r="E18" s="51" t="str">
        <f>IF(ISBLANK(ExpJan313334353637[[#This Row],[Date]]),"",E17+ExpJan313334353637[[#This Row],[Crédit]]-ExpJan313334353637[[#This Row],[Débit]])</f>
        <v/>
      </c>
      <c r="F18" s="55"/>
      <c r="G18" s="56"/>
      <c r="H18" s="46"/>
      <c r="I18" s="30"/>
      <c r="J18" s="15"/>
      <c r="K18" s="66"/>
      <c r="L18" s="67"/>
      <c r="N18" s="15"/>
      <c r="O18" s="15"/>
      <c r="P18" s="30"/>
    </row>
    <row r="19" spans="1:16" ht="16.5" customHeight="1">
      <c r="A19" s="15"/>
      <c r="B19" s="18"/>
      <c r="C19" s="19"/>
      <c r="D19" s="42"/>
      <c r="E19" s="51" t="str">
        <f>IF(ISBLANK(ExpJan313334353637[[#This Row],[Date]]),"",E18+ExpJan313334353637[[#This Row],[Crédit]]-ExpJan313334353637[[#This Row],[Débit]])</f>
        <v/>
      </c>
      <c r="F19" s="55"/>
      <c r="G19" s="56"/>
      <c r="H19" s="46"/>
      <c r="I19" s="30"/>
      <c r="J19" s="15"/>
      <c r="K19" s="66"/>
      <c r="L19" s="68"/>
      <c r="N19" s="15"/>
      <c r="O19" s="15"/>
      <c r="P19" s="30"/>
    </row>
    <row r="20" spans="1:16" ht="16.5" customHeight="1">
      <c r="A20" s="15"/>
      <c r="B20" s="18"/>
      <c r="C20" s="19"/>
      <c r="D20" s="42"/>
      <c r="E20" s="51" t="str">
        <f>IF(ISBLANK(ExpJan313334353637[[#This Row],[Date]]),"",E19+ExpJan313334353637[[#This Row],[Crédit]]-ExpJan313334353637[[#This Row],[Débit]])</f>
        <v/>
      </c>
      <c r="F20" s="55"/>
      <c r="G20" s="56"/>
      <c r="H20" s="46"/>
      <c r="I20" s="30"/>
      <c r="J20" s="15"/>
      <c r="K20" s="69"/>
      <c r="L20" s="44"/>
      <c r="M20" s="15"/>
      <c r="N20" s="15"/>
      <c r="O20" s="15"/>
      <c r="P20" s="30"/>
    </row>
    <row r="21" spans="1:16" ht="16.5" customHeight="1">
      <c r="A21" s="15"/>
      <c r="B21" s="18"/>
      <c r="C21" s="19"/>
      <c r="D21" s="42"/>
      <c r="E21" s="51" t="str">
        <f>IF(ISBLANK(ExpJan313334353637[[#This Row],[Date]]),"",E20+ExpJan313334353637[[#This Row],[Crédit]]-ExpJan313334353637[[#This Row],[Débit]])</f>
        <v/>
      </c>
      <c r="F21" s="55"/>
      <c r="G21" s="56"/>
      <c r="H21" s="46"/>
      <c r="I21" s="30"/>
      <c r="J21" s="15"/>
      <c r="K21" s="70"/>
      <c r="L21" s="71"/>
      <c r="P21" s="30"/>
    </row>
    <row r="22" spans="1:16" ht="16.5" customHeight="1">
      <c r="A22" s="15"/>
      <c r="B22" s="18"/>
      <c r="C22" s="19"/>
      <c r="D22" s="42"/>
      <c r="E22" s="51" t="str">
        <f>IF(ISBLANK(ExpJan313334353637[[#This Row],[Date]]),"",E21+ExpJan313334353637[[#This Row],[Crédit]]-ExpJan313334353637[[#This Row],[Débit]])</f>
        <v/>
      </c>
      <c r="F22" s="55"/>
      <c r="G22" s="56"/>
      <c r="H22" s="46"/>
      <c r="I22" s="30"/>
      <c r="J22" s="15"/>
      <c r="K22" s="70"/>
      <c r="L22" s="71"/>
      <c r="P22" s="30"/>
    </row>
    <row r="23" spans="1:16" ht="16.5" customHeight="1">
      <c r="A23" s="15"/>
      <c r="B23" s="18"/>
      <c r="C23" s="19"/>
      <c r="D23" s="42"/>
      <c r="E23" s="51" t="str">
        <f>IF(ISBLANK(ExpJan313334353637[[#This Row],[Date]]),"",E22+ExpJan313334353637[[#This Row],[Crédit]]-ExpJan313334353637[[#This Row],[Débit]])</f>
        <v/>
      </c>
      <c r="F23" s="55"/>
      <c r="G23" s="56"/>
      <c r="H23" s="46"/>
      <c r="I23" s="30"/>
      <c r="J23" s="15"/>
      <c r="K23" s="70"/>
      <c r="L23" s="71"/>
      <c r="P23" s="30"/>
    </row>
    <row r="24" spans="1:16" ht="16.5" customHeight="1">
      <c r="A24" s="15"/>
      <c r="B24" s="18"/>
      <c r="C24" s="19"/>
      <c r="D24" s="42"/>
      <c r="E24" s="51" t="str">
        <f>IF(ISBLANK(ExpJan313334353637[[#This Row],[Date]]),"",E23+ExpJan313334353637[[#This Row],[Crédit]]-ExpJan313334353637[[#This Row],[Débit]])</f>
        <v/>
      </c>
      <c r="F24" s="55"/>
      <c r="G24" s="56"/>
      <c r="H24" s="46"/>
      <c r="I24" s="30"/>
      <c r="J24" s="15"/>
      <c r="P24" s="30"/>
    </row>
    <row r="25" spans="1:16" ht="16.5" customHeight="1">
      <c r="A25" s="15"/>
      <c r="B25" s="18"/>
      <c r="C25" s="19"/>
      <c r="D25" s="42"/>
      <c r="E25" s="51" t="str">
        <f>IF(ISBLANK(ExpJan313334353637[[#This Row],[Date]]),"",E24+ExpJan313334353637[[#This Row],[Crédit]]-ExpJan313334353637[[#This Row],[Débit]])</f>
        <v/>
      </c>
      <c r="F25" s="55"/>
      <c r="G25" s="56"/>
      <c r="H25" s="46"/>
      <c r="I25" s="30"/>
      <c r="J25" s="15"/>
      <c r="K25" s="78" t="s">
        <v>29</v>
      </c>
      <c r="L25" s="78"/>
      <c r="M25" s="78"/>
      <c r="N25" s="78"/>
      <c r="O25" s="78"/>
      <c r="P25" s="30"/>
    </row>
    <row r="26" spans="1:16" ht="16.5" customHeight="1">
      <c r="A26" s="15"/>
      <c r="B26" s="18"/>
      <c r="C26" s="19"/>
      <c r="D26" s="42"/>
      <c r="E26" s="51" t="str">
        <f>IF(ISBLANK(ExpJan313334353637[[#This Row],[Date]]),"",E25+ExpJan313334353637[[#This Row],[Crédit]]-ExpJan313334353637[[#This Row],[Débit]])</f>
        <v/>
      </c>
      <c r="F26" s="55"/>
      <c r="G26" s="56"/>
      <c r="H26" s="46"/>
      <c r="I26" s="30"/>
      <c r="J26" s="15"/>
      <c r="K26" s="78"/>
      <c r="L26" s="78"/>
      <c r="M26" s="78"/>
      <c r="N26" s="78"/>
      <c r="O26" s="78"/>
      <c r="P26" s="30"/>
    </row>
    <row r="27" spans="1:16" ht="16.5" customHeight="1">
      <c r="A27" s="15"/>
      <c r="B27" s="18"/>
      <c r="C27" s="19"/>
      <c r="D27" s="42"/>
      <c r="E27" s="51" t="str">
        <f>IF(ISBLANK(ExpJan313334353637[[#This Row],[Date]]),"",E26+ExpJan313334353637[[#This Row],[Crédit]]-ExpJan313334353637[[#This Row],[Débit]])</f>
        <v/>
      </c>
      <c r="F27" s="55"/>
      <c r="G27" s="56"/>
      <c r="H27" s="46"/>
      <c r="I27" s="30"/>
      <c r="J27" s="15"/>
      <c r="K27" s="15"/>
      <c r="N27" s="15"/>
      <c r="O27" s="15"/>
      <c r="P27" s="30"/>
    </row>
    <row r="28" spans="1:16" ht="16.5" customHeight="1">
      <c r="A28" s="15"/>
      <c r="B28" s="18"/>
      <c r="C28" s="19"/>
      <c r="D28" s="42"/>
      <c r="E28" s="51" t="str">
        <f>IF(ISBLANK(ExpJan313334353637[[#This Row],[Date]]),"",E27+ExpJan313334353637[[#This Row],[Crédit]]-ExpJan313334353637[[#This Row],[Débit]])</f>
        <v/>
      </c>
      <c r="F28" s="55"/>
      <c r="G28" s="56"/>
      <c r="H28" s="46"/>
      <c r="I28" s="30"/>
      <c r="J28" s="15"/>
      <c r="K28" s="31" t="s">
        <v>0</v>
      </c>
      <c r="L28" s="32" t="s">
        <v>18</v>
      </c>
      <c r="N28" s="15"/>
      <c r="O28" s="15"/>
      <c r="P28" s="30"/>
    </row>
    <row r="29" spans="1:16" ht="16.5" customHeight="1">
      <c r="A29" s="15"/>
      <c r="B29" s="18"/>
      <c r="C29" s="19"/>
      <c r="D29" s="42"/>
      <c r="E29" s="51" t="str">
        <f>IF(ISBLANK(ExpJan313334353637[[#This Row],[Date]]),"",E28+ExpJan313334353637[[#This Row],[Crédit]]-ExpJan313334353637[[#This Row],[Débit]])</f>
        <v/>
      </c>
      <c r="F29" s="55"/>
      <c r="G29" s="56"/>
      <c r="H29" s="46"/>
      <c r="I29" s="30"/>
      <c r="J29" s="15"/>
      <c r="K29" s="64" t="str">
        <f>IF(ExpJan[MP]="VA",ExpJan[Date],"")</f>
        <v/>
      </c>
      <c r="L29" s="65"/>
      <c r="N29" s="73" t="s">
        <v>31</v>
      </c>
      <c r="O29" s="72">
        <f>SUM(L29:L32)</f>
        <v>0</v>
      </c>
      <c r="P29" s="30"/>
    </row>
    <row r="30" spans="1:16" ht="16.5" customHeight="1">
      <c r="A30" s="15"/>
      <c r="B30" s="18"/>
      <c r="C30" s="19"/>
      <c r="D30" s="42"/>
      <c r="E30" s="51" t="str">
        <f>IF(ISBLANK(ExpJan313334353637[[#This Row],[Date]]),"",E29+ExpJan313334353637[[#This Row],[Crédit]]-ExpJan313334353637[[#This Row],[Débit]])</f>
        <v/>
      </c>
      <c r="F30" s="55"/>
      <c r="G30" s="56"/>
      <c r="H30" s="46"/>
      <c r="I30" s="30"/>
      <c r="J30" s="15"/>
      <c r="K30" s="66"/>
      <c r="L30" s="67"/>
      <c r="N30" s="15"/>
      <c r="O30" s="15"/>
      <c r="P30" s="30"/>
    </row>
    <row r="31" spans="1:16" ht="16.5" customHeight="1">
      <c r="A31" s="15"/>
      <c r="B31" s="21"/>
      <c r="C31" s="22"/>
      <c r="D31" s="43"/>
      <c r="E31" s="51" t="str">
        <f>IF(ISBLANK(ExpJan313334353637[[#This Row],[Date]]),"",E30+ExpJan313334353637[[#This Row],[Crédit]]-ExpJan313334353637[[#This Row],[Débit]])</f>
        <v/>
      </c>
      <c r="F31" s="55"/>
      <c r="G31" s="56"/>
      <c r="H31" s="14"/>
      <c r="I31" s="30"/>
      <c r="J31" s="15"/>
      <c r="K31" s="66"/>
      <c r="L31" s="67"/>
      <c r="N31" s="15"/>
      <c r="O31" s="15"/>
      <c r="P31" s="30"/>
    </row>
    <row r="32" spans="1:16" ht="16.5" customHeight="1">
      <c r="A32" s="15"/>
      <c r="B32" s="57"/>
      <c r="C32" s="58"/>
      <c r="D32" s="59"/>
      <c r="E32" s="51" t="str">
        <f>IF(ISBLANK(ExpJan[[#This Row],[Date]]),"",E31+ExpJan[[#This Row],[Crédit]]-ExpJan[[#This Row],[Débit]])</f>
        <v/>
      </c>
      <c r="F32" s="58"/>
      <c r="G32" s="60"/>
      <c r="H32" s="47"/>
      <c r="I32" s="30"/>
      <c r="J32" s="15"/>
      <c r="K32" s="66"/>
      <c r="L32" s="67"/>
      <c r="N32" s="15"/>
      <c r="O32" s="15"/>
      <c r="P32" s="30"/>
    </row>
    <row r="33" spans="1:16" ht="16.5" customHeight="1">
      <c r="A33" s="15"/>
      <c r="B33" s="54" t="s">
        <v>2</v>
      </c>
      <c r="C33" s="24">
        <f>SUM([Crédit])</f>
        <v>0</v>
      </c>
      <c r="D33" s="25">
        <f>SUM([Débit])</f>
        <v>0</v>
      </c>
      <c r="E33" s="45">
        <f>(E5)+ExpJan313334353637[[#Totals],[Crédit]]-ExpJan313334353637[[#Totals],[Débit]]</f>
        <v>3500</v>
      </c>
      <c r="F33" s="54"/>
      <c r="G33" s="26"/>
      <c r="H33" s="48"/>
      <c r="I33" s="30"/>
      <c r="J33" s="15"/>
      <c r="K33" s="66"/>
      <c r="L33" s="23"/>
      <c r="N33" s="15"/>
      <c r="O33" s="15"/>
      <c r="P33" s="30"/>
    </row>
    <row r="34" spans="1:16" ht="16.5" customHeight="1">
      <c r="A34" s="15"/>
      <c r="I34" s="15"/>
      <c r="J34" s="15"/>
      <c r="P34" s="15"/>
    </row>
    <row r="35" spans="1:16" ht="16.5" customHeight="1">
      <c r="A35" s="15"/>
      <c r="B35" s="15"/>
      <c r="C35" s="15"/>
      <c r="D35" s="15"/>
      <c r="E35" s="15"/>
      <c r="F35" s="15"/>
      <c r="G35" s="15"/>
      <c r="H35" s="15"/>
      <c r="I35" s="15"/>
      <c r="J35" s="15"/>
      <c r="K35" s="15"/>
      <c r="L35" s="15"/>
      <c r="M35" s="15"/>
      <c r="N35" s="15"/>
      <c r="O35" s="15"/>
      <c r="P35" s="15"/>
    </row>
    <row r="36" spans="1:16" ht="16.5" customHeight="1">
      <c r="A36" s="15"/>
      <c r="B36" s="15"/>
      <c r="C36" s="15"/>
      <c r="D36" s="15"/>
      <c r="E36" s="15"/>
      <c r="F36" s="15"/>
      <c r="G36" s="15"/>
      <c r="H36" s="15"/>
      <c r="I36" s="15"/>
      <c r="J36" s="15"/>
      <c r="K36" s="15"/>
      <c r="L36" s="15"/>
      <c r="M36" s="15"/>
      <c r="N36" s="15"/>
      <c r="O36" s="15"/>
      <c r="P36" s="15"/>
    </row>
    <row r="37" spans="1:16" ht="16.5" customHeight="1">
      <c r="A37" s="15"/>
      <c r="B37" s="15"/>
      <c r="C37" s="15"/>
      <c r="D37" s="15"/>
      <c r="E37" s="15"/>
      <c r="F37" s="15"/>
      <c r="G37" s="15"/>
      <c r="H37" s="15"/>
      <c r="I37" s="15"/>
      <c r="J37" s="15"/>
      <c r="K37" s="15"/>
      <c r="L37" s="15"/>
      <c r="M37" s="15"/>
      <c r="N37" s="15"/>
      <c r="O37" s="15"/>
      <c r="P37" s="15"/>
    </row>
    <row r="38" spans="1:16" ht="16.5" customHeight="1">
      <c r="A38" s="15"/>
      <c r="B38" s="15"/>
      <c r="C38" s="15"/>
      <c r="D38" s="15"/>
      <c r="E38" s="15"/>
      <c r="F38" s="15"/>
      <c r="G38" s="15"/>
      <c r="H38" s="15"/>
      <c r="I38" s="15"/>
      <c r="J38" s="15"/>
      <c r="K38" s="15"/>
      <c r="L38" s="15"/>
      <c r="M38" s="15"/>
      <c r="N38" s="15"/>
      <c r="O38" s="15"/>
      <c r="P38" s="15"/>
    </row>
    <row r="39" spans="1:16" ht="16.5" customHeight="1">
      <c r="B39" s="15"/>
      <c r="C39" s="15"/>
      <c r="D39" s="15"/>
      <c r="E39" s="15"/>
      <c r="F39" s="15"/>
      <c r="G39" s="15"/>
      <c r="H39" s="15"/>
    </row>
  </sheetData>
  <mergeCells count="6">
    <mergeCell ref="K25:O26"/>
    <mergeCell ref="B2:G2"/>
    <mergeCell ref="K2:O2"/>
    <mergeCell ref="R2:U2"/>
    <mergeCell ref="R7:U8"/>
    <mergeCell ref="K11:O12"/>
  </mergeCells>
  <conditionalFormatting sqref="E5:E31">
    <cfRule type="cellIs" dxfId="54" priority="7" operator="lessThan">
      <formula>0</formula>
    </cfRule>
  </conditionalFormatting>
  <conditionalFormatting sqref="F6:F31">
    <cfRule type="beginsWith" dxfId="53" priority="5" operator="beginsWith" text="A">
      <formula>LEFT(F6,LEN("A"))="A"</formula>
    </cfRule>
    <cfRule type="beginsWith" dxfId="52" priority="6" operator="beginsWith" text="PA">
      <formula>LEFT(F6,LEN("PA"))="PA"</formula>
    </cfRule>
  </conditionalFormatting>
  <conditionalFormatting sqref="G6:G31">
    <cfRule type="beginsWith" dxfId="51" priority="2" operator="beginsWith" text="S">
      <formula>LEFT(G6,LEN("S"))="S"</formula>
    </cfRule>
    <cfRule type="beginsWith" dxfId="50" priority="3" operator="beginsWith" text="VA">
      <formula>LEFT(G6,LEN("VA"))="VA"</formula>
    </cfRule>
    <cfRule type="beginsWith" dxfId="49" priority="4" operator="beginsWith" text="VPA">
      <formula>LEFT(G6,LEN("VPA"))="VPA"</formula>
    </cfRule>
  </conditionalFormatting>
  <conditionalFormatting sqref="E32">
    <cfRule type="cellIs" dxfId="48" priority="1" operator="lessThan">
      <formula>0</formula>
    </cfRule>
  </conditionalFormatting>
  <dataValidations count="4">
    <dataValidation type="list" allowBlank="1" showInputMessage="1" showErrorMessage="1" sqref="G5:G32">
      <formula1>"CB,CH,S,VPA,VA"</formula1>
    </dataValidation>
    <dataValidation type="list" errorStyle="warning" allowBlank="1" showInputMessage="1" showErrorMessage="1" errorTitle="Unknown Category" error="An expense from the drop down should be selected in order for it to be included on the Summary sheet." sqref="F5:F32">
      <formula1>"PA,A"</formula1>
    </dataValidation>
    <dataValidation type="custom" errorStyle="warning" allowBlank="1" showInputMessage="1" showErrorMessage="1" errorTitle="Date Validation" error="A date in January needs be entered in order for this expense to be added to the Summary sheet." sqref="B5:B32">
      <formula1>MONTH($B5)=1</formula1>
    </dataValidation>
    <dataValidation type="custom" errorStyle="warning" allowBlank="1" showInputMessage="1" showErrorMessage="1" errorTitle="Amount Validation" error="Amount should be a number." sqref="C5:E32">
      <formula1>ISNUMBER($D5)</formula1>
    </dataValidation>
  </dataValidations>
  <printOptions horizontalCentered="1"/>
  <pageMargins left="0.25" right="0.25" top="0.75" bottom="0.75" header="0.3" footer="0.3"/>
  <pageSetup fitToHeight="0" orientation="portrait" r:id="rId1"/>
  <drawing r:id="rId2"/>
  <tableParts count="1">
    <tablePart r:id="rId3"/>
  </tableParts>
</worksheet>
</file>

<file path=xl/worksheets/sheet14.xml><?xml version="1.0" encoding="utf-8"?>
<worksheet xmlns="http://schemas.openxmlformats.org/spreadsheetml/2006/main" xmlns:r="http://schemas.openxmlformats.org/officeDocument/2006/relationships">
  <sheetPr codeName="Sheet8">
    <tabColor theme="4" tint="-0.249977111117893"/>
    <pageSetUpPr autoPageBreaks="0" fitToPage="1"/>
  </sheetPr>
  <dimension ref="A1:U39"/>
  <sheetViews>
    <sheetView showGridLines="0" workbookViewId="0">
      <selection activeCell="H31" sqref="H31"/>
    </sheetView>
  </sheetViews>
  <sheetFormatPr baseColWidth="10" defaultColWidth="9.109375" defaultRowHeight="16.5" customHeight="1"/>
  <cols>
    <col min="1" max="1" width="3.6640625" customWidth="1"/>
    <col min="2" max="5" width="12.33203125" customWidth="1"/>
    <col min="6" max="6" width="4.6640625" customWidth="1"/>
    <col min="7" max="7" width="8.6640625" customWidth="1"/>
    <col min="8" max="8" width="44.88671875" customWidth="1"/>
    <col min="9" max="10" width="3.6640625" customWidth="1"/>
    <col min="11" max="13" width="12.33203125" customWidth="1"/>
    <col min="14" max="14" width="6.44140625" customWidth="1"/>
    <col min="15" max="15" width="10.6640625" customWidth="1"/>
    <col min="16" max="17" width="3.6640625" customWidth="1"/>
    <col min="18" max="18" width="6.44140625" customWidth="1"/>
    <col min="19" max="19" width="12.33203125" customWidth="1"/>
  </cols>
  <sheetData>
    <row r="1" spans="1:21" ht="16.5" customHeight="1">
      <c r="A1" s="15"/>
      <c r="B1" s="16"/>
      <c r="C1" s="15"/>
      <c r="D1" s="15"/>
      <c r="E1" s="15"/>
      <c r="F1" s="15"/>
      <c r="G1" s="15"/>
      <c r="H1" s="15"/>
      <c r="I1" s="15" t="s">
        <v>17</v>
      </c>
      <c r="J1" s="15"/>
      <c r="K1" s="15"/>
      <c r="L1" s="15"/>
      <c r="M1" s="15"/>
      <c r="N1" s="15"/>
      <c r="O1" s="15"/>
      <c r="P1" s="15"/>
    </row>
    <row r="2" spans="1:21" ht="31.5" customHeight="1">
      <c r="A2" s="15"/>
      <c r="B2" s="79" t="s">
        <v>62</v>
      </c>
      <c r="C2" s="79"/>
      <c r="D2" s="79"/>
      <c r="E2" s="79"/>
      <c r="F2" s="79"/>
      <c r="G2" s="79"/>
      <c r="H2" s="15"/>
      <c r="I2" s="30" t="s">
        <v>17</v>
      </c>
      <c r="J2" s="15"/>
      <c r="K2" s="78" t="s">
        <v>27</v>
      </c>
      <c r="L2" s="78"/>
      <c r="M2" s="78"/>
      <c r="N2" s="78"/>
      <c r="O2" s="78"/>
      <c r="P2" s="11"/>
      <c r="Q2" s="27"/>
      <c r="R2" s="78" t="s">
        <v>34</v>
      </c>
      <c r="S2" s="78"/>
      <c r="T2" s="78"/>
      <c r="U2" s="78"/>
    </row>
    <row r="3" spans="1:21" ht="16.5" customHeight="1">
      <c r="A3" s="15"/>
      <c r="B3" s="15"/>
      <c r="C3" s="15"/>
      <c r="D3" s="15"/>
      <c r="E3" s="15"/>
      <c r="F3" s="15"/>
      <c r="G3" s="15"/>
      <c r="H3" s="15"/>
      <c r="I3" s="30"/>
      <c r="J3" s="15"/>
      <c r="O3" s="15"/>
      <c r="P3" s="34"/>
      <c r="Q3" s="27"/>
      <c r="R3" s="27"/>
      <c r="S3" s="27"/>
    </row>
    <row r="4" spans="1:21" ht="16.5" customHeight="1">
      <c r="A4" s="15"/>
      <c r="B4" s="12" t="s">
        <v>0</v>
      </c>
      <c r="C4" s="53" t="s">
        <v>18</v>
      </c>
      <c r="D4" s="12" t="s">
        <v>19</v>
      </c>
      <c r="E4" s="53" t="s">
        <v>21</v>
      </c>
      <c r="F4" s="52" t="s">
        <v>40</v>
      </c>
      <c r="G4" s="53" t="s">
        <v>20</v>
      </c>
      <c r="H4" s="12" t="s">
        <v>1</v>
      </c>
      <c r="I4" s="30"/>
      <c r="J4" s="15"/>
      <c r="K4" s="31" t="s">
        <v>0</v>
      </c>
      <c r="L4" s="32" t="s">
        <v>18</v>
      </c>
      <c r="M4" s="33" t="s">
        <v>30</v>
      </c>
      <c r="O4" s="15"/>
      <c r="P4" s="30"/>
      <c r="Q4" s="15"/>
      <c r="R4" s="73" t="s">
        <v>31</v>
      </c>
      <c r="S4" s="72"/>
    </row>
    <row r="5" spans="1:21" ht="16.5" customHeight="1">
      <c r="A5" s="15"/>
      <c r="B5" s="18"/>
      <c r="C5" s="19"/>
      <c r="D5" s="42"/>
      <c r="E5" s="51">
        <f>ExpJan313334353637[[#Totals],[Solde]]</f>
        <v>3500</v>
      </c>
      <c r="F5" s="19"/>
      <c r="G5" s="20"/>
      <c r="H5" s="46"/>
      <c r="I5" s="30"/>
      <c r="J5" s="15"/>
      <c r="K5" s="64" t="str">
        <f>IF(ExpJan[MP]="S",ExpJan[Date],"")</f>
        <v/>
      </c>
      <c r="L5" s="65"/>
      <c r="M5" s="28"/>
      <c r="N5" s="73" t="s">
        <v>31</v>
      </c>
      <c r="O5" s="72">
        <f>SUM(L5:L9)</f>
        <v>0</v>
      </c>
      <c r="P5" s="30"/>
    </row>
    <row r="6" spans="1:21" ht="16.5" customHeight="1">
      <c r="A6" s="15"/>
      <c r="B6" s="18"/>
      <c r="C6" s="19"/>
      <c r="D6" s="42"/>
      <c r="E6" s="51" t="str">
        <f>IF(ISBLANK(ExpJan3133343536[[#This Row],[Date]]),"",E5+ExpJan3133343536[[#This Row],[Crédit]]-ExpJan3133343536[[#This Row],[Débit]])</f>
        <v/>
      </c>
      <c r="F6" s="55"/>
      <c r="G6" s="56"/>
      <c r="H6" s="46"/>
      <c r="I6" s="30"/>
      <c r="J6" s="15"/>
      <c r="K6" s="66"/>
      <c r="L6" s="67"/>
      <c r="M6" s="29"/>
      <c r="O6" s="15"/>
      <c r="P6" s="30"/>
    </row>
    <row r="7" spans="1:21" ht="16.5" customHeight="1">
      <c r="A7" s="15"/>
      <c r="B7" s="18"/>
      <c r="C7" s="19"/>
      <c r="D7" s="42"/>
      <c r="E7" s="51" t="str">
        <f>IF(ISBLANK(ExpJan3133343536[[#This Row],[Date]]),"",E6+ExpJan3133343536[[#This Row],[Crédit]]-ExpJan3133343536[[#This Row],[Débit]])</f>
        <v/>
      </c>
      <c r="F7" s="55"/>
      <c r="G7" s="56"/>
      <c r="H7" s="46"/>
      <c r="I7" s="30"/>
      <c r="J7" s="15"/>
      <c r="K7" s="66"/>
      <c r="L7" s="67"/>
      <c r="M7" s="29"/>
      <c r="O7" s="15"/>
      <c r="P7" s="30"/>
      <c r="R7" s="78" t="s">
        <v>52</v>
      </c>
      <c r="S7" s="78"/>
      <c r="T7" s="78"/>
      <c r="U7" s="78"/>
    </row>
    <row r="8" spans="1:21" ht="16.5" customHeight="1">
      <c r="A8" s="15"/>
      <c r="B8" s="18"/>
      <c r="C8" s="19"/>
      <c r="D8" s="42"/>
      <c r="E8" s="51" t="str">
        <f>IF(ISBLANK(ExpJan3133343536[[#This Row],[Date]]),"",E7+ExpJan3133343536[[#This Row],[Crédit]]-ExpJan3133343536[[#This Row],[Débit]])</f>
        <v/>
      </c>
      <c r="F8" s="55"/>
      <c r="G8" s="56"/>
      <c r="H8" s="46"/>
      <c r="I8" s="30"/>
      <c r="J8" s="15"/>
      <c r="K8" s="66"/>
      <c r="L8" s="67"/>
      <c r="M8" s="29"/>
      <c r="O8" s="15"/>
      <c r="P8" s="30"/>
      <c r="R8" s="78"/>
      <c r="S8" s="78"/>
      <c r="T8" s="78"/>
      <c r="U8" s="78"/>
    </row>
    <row r="9" spans="1:21" ht="16.5" customHeight="1">
      <c r="A9" s="15"/>
      <c r="B9" s="18"/>
      <c r="C9" s="19"/>
      <c r="D9" s="42"/>
      <c r="E9" s="51" t="str">
        <f>IF(ISBLANK(ExpJan3133343536[[#This Row],[Date]]),"",E8+ExpJan3133343536[[#This Row],[Crédit]]-ExpJan3133343536[[#This Row],[Débit]])</f>
        <v/>
      </c>
      <c r="F9" s="55"/>
      <c r="G9" s="56"/>
      <c r="H9" s="46"/>
      <c r="I9" s="30"/>
      <c r="J9" s="15"/>
      <c r="K9" s="66"/>
      <c r="L9" s="67"/>
      <c r="M9" s="29"/>
      <c r="O9" s="15"/>
      <c r="P9" s="30"/>
    </row>
    <row r="10" spans="1:21" ht="16.5" customHeight="1">
      <c r="A10" s="15"/>
      <c r="B10" s="18"/>
      <c r="C10" s="19"/>
      <c r="D10" s="42"/>
      <c r="E10" s="51" t="str">
        <f>IF(ISBLANK(ExpJan3133343536[[#This Row],[Date]]),"",E9+ExpJan3133343536[[#This Row],[Crédit]]-ExpJan3133343536[[#This Row],[Débit]])</f>
        <v/>
      </c>
      <c r="F10" s="55"/>
      <c r="G10" s="56"/>
      <c r="H10" s="46"/>
      <c r="I10" s="30"/>
      <c r="J10" s="15"/>
      <c r="K10" s="15"/>
      <c r="N10" s="15"/>
      <c r="O10" s="15"/>
      <c r="P10" s="30"/>
      <c r="R10" s="73" t="s">
        <v>31</v>
      </c>
      <c r="S10" s="17"/>
    </row>
    <row r="11" spans="1:21" ht="16.5" customHeight="1">
      <c r="A11" s="15"/>
      <c r="B11" s="18"/>
      <c r="C11" s="19"/>
      <c r="D11" s="42"/>
      <c r="E11" s="51" t="str">
        <f>IF(ISBLANK(ExpJan3133343536[[#This Row],[Date]]),"",E10+ExpJan3133343536[[#This Row],[Crédit]]-ExpJan3133343536[[#This Row],[Débit]])</f>
        <v/>
      </c>
      <c r="F11" s="55"/>
      <c r="G11" s="56"/>
      <c r="H11" s="46"/>
      <c r="I11" s="30"/>
      <c r="J11" s="15"/>
      <c r="K11" s="78" t="s">
        <v>28</v>
      </c>
      <c r="L11" s="78"/>
      <c r="M11" s="78"/>
      <c r="N11" s="78"/>
      <c r="O11" s="78"/>
      <c r="P11" s="30"/>
    </row>
    <row r="12" spans="1:21" ht="16.5" customHeight="1">
      <c r="A12" s="15"/>
      <c r="B12" s="21"/>
      <c r="C12" s="22"/>
      <c r="D12" s="43"/>
      <c r="E12" s="51" t="str">
        <f>IF(ISBLANK(ExpJan3133343536[[#This Row],[Date]]),"",E11+ExpJan3133343536[[#This Row],[Crédit]]-ExpJan3133343536[[#This Row],[Débit]])</f>
        <v/>
      </c>
      <c r="F12" s="55"/>
      <c r="G12" s="56"/>
      <c r="H12" s="47"/>
      <c r="I12" s="30"/>
      <c r="J12" s="15"/>
      <c r="K12" s="78"/>
      <c r="L12" s="78"/>
      <c r="M12" s="78"/>
      <c r="N12" s="78"/>
      <c r="O12" s="78"/>
      <c r="P12" s="30"/>
    </row>
    <row r="13" spans="1:21" ht="16.5" customHeight="1">
      <c r="A13" s="15"/>
      <c r="B13" s="21"/>
      <c r="C13" s="22"/>
      <c r="D13" s="43"/>
      <c r="E13" s="51" t="str">
        <f>IF(ISBLANK(ExpJan3133343536[[#This Row],[Date]]),"",E12+ExpJan3133343536[[#This Row],[Crédit]]-ExpJan3133343536[[#This Row],[Débit]])</f>
        <v/>
      </c>
      <c r="F13" s="55"/>
      <c r="G13" s="56"/>
      <c r="H13" s="14"/>
      <c r="I13" s="30"/>
      <c r="J13" s="15"/>
      <c r="K13" s="15"/>
      <c r="L13" s="15"/>
      <c r="M13" s="15"/>
      <c r="N13" s="15"/>
      <c r="O13" s="15"/>
      <c r="P13" s="30"/>
    </row>
    <row r="14" spans="1:21" ht="16.5" customHeight="1">
      <c r="A14" s="15"/>
      <c r="B14" s="21"/>
      <c r="C14" s="22"/>
      <c r="D14" s="43"/>
      <c r="E14" s="51" t="str">
        <f>IF(ISBLANK(ExpJan3133343536[[#This Row],[Date]]),"",E13+ExpJan3133343536[[#This Row],[Crédit]]-ExpJan3133343536[[#This Row],[Débit]])</f>
        <v/>
      </c>
      <c r="F14" s="55"/>
      <c r="G14" s="56"/>
      <c r="H14" s="14"/>
      <c r="I14" s="30"/>
      <c r="J14" s="15"/>
      <c r="K14" s="31" t="s">
        <v>0</v>
      </c>
      <c r="L14" s="32" t="s">
        <v>18</v>
      </c>
      <c r="N14" s="15"/>
      <c r="O14" s="15"/>
      <c r="P14" s="30"/>
    </row>
    <row r="15" spans="1:21" ht="16.5" customHeight="1">
      <c r="A15" s="15"/>
      <c r="B15" s="21"/>
      <c r="C15" s="22"/>
      <c r="D15" s="43"/>
      <c r="E15" s="51" t="str">
        <f>IF(ISBLANK(ExpJan3133343536[[#This Row],[Date]]),"",E14+ExpJan3133343536[[#This Row],[Crédit]]-ExpJan3133343536[[#This Row],[Débit]])</f>
        <v/>
      </c>
      <c r="F15" s="55"/>
      <c r="G15" s="56"/>
      <c r="H15" s="14"/>
      <c r="I15" s="30"/>
      <c r="J15" s="15"/>
      <c r="K15" s="64"/>
      <c r="L15" s="65"/>
      <c r="N15" s="73" t="s">
        <v>31</v>
      </c>
      <c r="O15" s="72">
        <f>SUM(L15:L19)</f>
        <v>0</v>
      </c>
      <c r="P15" s="30"/>
    </row>
    <row r="16" spans="1:21" ht="16.5" customHeight="1">
      <c r="A16" s="15"/>
      <c r="B16" s="21"/>
      <c r="C16" s="22"/>
      <c r="D16" s="43"/>
      <c r="E16" s="51" t="str">
        <f>IF(ISBLANK(ExpJan3133343536[[#This Row],[Date]]),"",E15+ExpJan3133343536[[#This Row],[Crédit]]-ExpJan3133343536[[#This Row],[Débit]])</f>
        <v/>
      </c>
      <c r="F16" s="55"/>
      <c r="G16" s="56"/>
      <c r="H16" s="14"/>
      <c r="I16" s="30"/>
      <c r="J16" s="15"/>
      <c r="K16" s="66"/>
      <c r="L16" s="67"/>
      <c r="N16" s="15"/>
      <c r="O16" s="15"/>
      <c r="P16" s="30"/>
    </row>
    <row r="17" spans="1:16" ht="16.5" customHeight="1">
      <c r="A17" s="15"/>
      <c r="B17" s="18"/>
      <c r="C17" s="19"/>
      <c r="D17" s="42"/>
      <c r="E17" s="51" t="str">
        <f>IF(ISBLANK(ExpJan3133343536[[#This Row],[Date]]),"",E16+ExpJan3133343536[[#This Row],[Crédit]]-ExpJan3133343536[[#This Row],[Débit]])</f>
        <v/>
      </c>
      <c r="F17" s="55"/>
      <c r="G17" s="56"/>
      <c r="H17" s="46"/>
      <c r="I17" s="30"/>
      <c r="J17" s="15"/>
      <c r="K17" s="66"/>
      <c r="L17" s="67"/>
      <c r="N17" s="15"/>
      <c r="O17" s="15"/>
      <c r="P17" s="30"/>
    </row>
    <row r="18" spans="1:16" ht="16.5" customHeight="1">
      <c r="A18" s="15"/>
      <c r="B18" s="18"/>
      <c r="C18" s="19"/>
      <c r="D18" s="42"/>
      <c r="E18" s="51" t="str">
        <f>IF(ISBLANK(ExpJan3133343536[[#This Row],[Date]]),"",E17+ExpJan3133343536[[#This Row],[Crédit]]-ExpJan3133343536[[#This Row],[Débit]])</f>
        <v/>
      </c>
      <c r="F18" s="55"/>
      <c r="G18" s="56"/>
      <c r="H18" s="46"/>
      <c r="I18" s="30"/>
      <c r="J18" s="15"/>
      <c r="K18" s="66"/>
      <c r="L18" s="67"/>
      <c r="N18" s="15"/>
      <c r="O18" s="15"/>
      <c r="P18" s="30"/>
    </row>
    <row r="19" spans="1:16" ht="16.5" customHeight="1">
      <c r="A19" s="15"/>
      <c r="B19" s="18"/>
      <c r="C19" s="19"/>
      <c r="D19" s="42"/>
      <c r="E19" s="51" t="str">
        <f>IF(ISBLANK(ExpJan3133343536[[#This Row],[Date]]),"",E18+ExpJan3133343536[[#This Row],[Crédit]]-ExpJan3133343536[[#This Row],[Débit]])</f>
        <v/>
      </c>
      <c r="F19" s="55"/>
      <c r="G19" s="56"/>
      <c r="H19" s="46"/>
      <c r="I19" s="30"/>
      <c r="J19" s="15"/>
      <c r="K19" s="66"/>
      <c r="L19" s="68"/>
      <c r="N19" s="15"/>
      <c r="O19" s="15"/>
      <c r="P19" s="30"/>
    </row>
    <row r="20" spans="1:16" ht="16.5" customHeight="1">
      <c r="A20" s="15"/>
      <c r="B20" s="18"/>
      <c r="C20" s="19"/>
      <c r="D20" s="42"/>
      <c r="E20" s="51" t="str">
        <f>IF(ISBLANK(ExpJan3133343536[[#This Row],[Date]]),"",E19+ExpJan3133343536[[#This Row],[Crédit]]-ExpJan3133343536[[#This Row],[Débit]])</f>
        <v/>
      </c>
      <c r="F20" s="55"/>
      <c r="G20" s="56"/>
      <c r="H20" s="46"/>
      <c r="I20" s="30"/>
      <c r="J20" s="15"/>
      <c r="K20" s="69"/>
      <c r="L20" s="44"/>
      <c r="M20" s="15"/>
      <c r="N20" s="15"/>
      <c r="O20" s="15"/>
      <c r="P20" s="30"/>
    </row>
    <row r="21" spans="1:16" ht="16.5" customHeight="1">
      <c r="A21" s="15"/>
      <c r="B21" s="18"/>
      <c r="C21" s="19"/>
      <c r="D21" s="42"/>
      <c r="E21" s="51" t="str">
        <f>IF(ISBLANK(ExpJan3133343536[[#This Row],[Date]]),"",E20+ExpJan3133343536[[#This Row],[Crédit]]-ExpJan3133343536[[#This Row],[Débit]])</f>
        <v/>
      </c>
      <c r="F21" s="55"/>
      <c r="G21" s="56"/>
      <c r="H21" s="46"/>
      <c r="I21" s="30"/>
      <c r="J21" s="15"/>
      <c r="K21" s="70"/>
      <c r="L21" s="71"/>
      <c r="P21" s="30"/>
    </row>
    <row r="22" spans="1:16" ht="16.5" customHeight="1">
      <c r="A22" s="15"/>
      <c r="B22" s="18"/>
      <c r="C22" s="19"/>
      <c r="D22" s="42"/>
      <c r="E22" s="51" t="str">
        <f>IF(ISBLANK(ExpJan3133343536[[#This Row],[Date]]),"",E21+ExpJan3133343536[[#This Row],[Crédit]]-ExpJan3133343536[[#This Row],[Débit]])</f>
        <v/>
      </c>
      <c r="F22" s="55"/>
      <c r="G22" s="56"/>
      <c r="H22" s="46"/>
      <c r="I22" s="30"/>
      <c r="J22" s="15"/>
      <c r="K22" s="70"/>
      <c r="L22" s="71"/>
      <c r="P22" s="30"/>
    </row>
    <row r="23" spans="1:16" ht="16.5" customHeight="1">
      <c r="A23" s="15"/>
      <c r="B23" s="18"/>
      <c r="C23" s="19"/>
      <c r="D23" s="42"/>
      <c r="E23" s="51" t="str">
        <f>IF(ISBLANK(ExpJan3133343536[[#This Row],[Date]]),"",E22+ExpJan3133343536[[#This Row],[Crédit]]-ExpJan3133343536[[#This Row],[Débit]])</f>
        <v/>
      </c>
      <c r="F23" s="55"/>
      <c r="G23" s="56"/>
      <c r="H23" s="46"/>
      <c r="I23" s="30"/>
      <c r="J23" s="15"/>
      <c r="K23" s="70"/>
      <c r="L23" s="71"/>
      <c r="P23" s="30"/>
    </row>
    <row r="24" spans="1:16" ht="16.5" customHeight="1">
      <c r="A24" s="15"/>
      <c r="B24" s="18"/>
      <c r="C24" s="19"/>
      <c r="D24" s="42"/>
      <c r="E24" s="51" t="str">
        <f>IF(ISBLANK(ExpJan3133343536[[#This Row],[Date]]),"",E23+ExpJan3133343536[[#This Row],[Crédit]]-ExpJan3133343536[[#This Row],[Débit]])</f>
        <v/>
      </c>
      <c r="F24" s="55"/>
      <c r="G24" s="56"/>
      <c r="H24" s="46"/>
      <c r="I24" s="30"/>
      <c r="J24" s="15"/>
      <c r="P24" s="30"/>
    </row>
    <row r="25" spans="1:16" ht="16.5" customHeight="1">
      <c r="A25" s="15"/>
      <c r="B25" s="18"/>
      <c r="C25" s="19"/>
      <c r="D25" s="42"/>
      <c r="E25" s="51" t="str">
        <f>IF(ISBLANK(ExpJan3133343536[[#This Row],[Date]]),"",E24+ExpJan3133343536[[#This Row],[Crédit]]-ExpJan3133343536[[#This Row],[Débit]])</f>
        <v/>
      </c>
      <c r="F25" s="55"/>
      <c r="G25" s="56"/>
      <c r="H25" s="46"/>
      <c r="I25" s="30"/>
      <c r="J25" s="15"/>
      <c r="K25" s="78" t="s">
        <v>29</v>
      </c>
      <c r="L25" s="78"/>
      <c r="M25" s="78"/>
      <c r="N25" s="78"/>
      <c r="O25" s="78"/>
      <c r="P25" s="30"/>
    </row>
    <row r="26" spans="1:16" ht="16.5" customHeight="1">
      <c r="A26" s="15"/>
      <c r="B26" s="18"/>
      <c r="C26" s="19"/>
      <c r="D26" s="42"/>
      <c r="E26" s="51" t="str">
        <f>IF(ISBLANK(ExpJan3133343536[[#This Row],[Date]]),"",E25+ExpJan3133343536[[#This Row],[Crédit]]-ExpJan3133343536[[#This Row],[Débit]])</f>
        <v/>
      </c>
      <c r="F26" s="55"/>
      <c r="G26" s="56"/>
      <c r="H26" s="46"/>
      <c r="I26" s="30"/>
      <c r="J26" s="15"/>
      <c r="K26" s="78"/>
      <c r="L26" s="78"/>
      <c r="M26" s="78"/>
      <c r="N26" s="78"/>
      <c r="O26" s="78"/>
      <c r="P26" s="30"/>
    </row>
    <row r="27" spans="1:16" ht="16.5" customHeight="1">
      <c r="A27" s="15"/>
      <c r="B27" s="18"/>
      <c r="C27" s="19"/>
      <c r="D27" s="42"/>
      <c r="E27" s="51" t="str">
        <f>IF(ISBLANK(ExpJan3133343536[[#This Row],[Date]]),"",E26+ExpJan3133343536[[#This Row],[Crédit]]-ExpJan3133343536[[#This Row],[Débit]])</f>
        <v/>
      </c>
      <c r="F27" s="55"/>
      <c r="G27" s="56"/>
      <c r="H27" s="46"/>
      <c r="I27" s="30"/>
      <c r="J27" s="15"/>
      <c r="K27" s="15"/>
      <c r="N27" s="15"/>
      <c r="O27" s="15"/>
      <c r="P27" s="30"/>
    </row>
    <row r="28" spans="1:16" ht="16.5" customHeight="1">
      <c r="A28" s="15"/>
      <c r="B28" s="18"/>
      <c r="C28" s="19"/>
      <c r="D28" s="42"/>
      <c r="E28" s="51" t="str">
        <f>IF(ISBLANK(ExpJan3133343536[[#This Row],[Date]]),"",E27+ExpJan3133343536[[#This Row],[Crédit]]-ExpJan3133343536[[#This Row],[Débit]])</f>
        <v/>
      </c>
      <c r="F28" s="55"/>
      <c r="G28" s="56"/>
      <c r="H28" s="46"/>
      <c r="I28" s="30"/>
      <c r="J28" s="15"/>
      <c r="K28" s="31" t="s">
        <v>0</v>
      </c>
      <c r="L28" s="32" t="s">
        <v>18</v>
      </c>
      <c r="N28" s="15"/>
      <c r="O28" s="15"/>
      <c r="P28" s="30"/>
    </row>
    <row r="29" spans="1:16" ht="16.5" customHeight="1">
      <c r="A29" s="15"/>
      <c r="B29" s="18"/>
      <c r="C29" s="19"/>
      <c r="D29" s="42"/>
      <c r="E29" s="51" t="str">
        <f>IF(ISBLANK(ExpJan3133343536[[#This Row],[Date]]),"",E28+ExpJan3133343536[[#This Row],[Crédit]]-ExpJan3133343536[[#This Row],[Débit]])</f>
        <v/>
      </c>
      <c r="F29" s="55"/>
      <c r="G29" s="56"/>
      <c r="H29" s="46"/>
      <c r="I29" s="30"/>
      <c r="J29" s="15"/>
      <c r="K29" s="64" t="str">
        <f>IF(ExpJan[MP]="VA",ExpJan[Date],"")</f>
        <v/>
      </c>
      <c r="L29" s="65"/>
      <c r="N29" s="73" t="s">
        <v>31</v>
      </c>
      <c r="O29" s="72">
        <f>SUM(L29:L32)</f>
        <v>0</v>
      </c>
      <c r="P29" s="30"/>
    </row>
    <row r="30" spans="1:16" ht="16.5" customHeight="1">
      <c r="A30" s="15"/>
      <c r="B30" s="18"/>
      <c r="C30" s="19"/>
      <c r="D30" s="42"/>
      <c r="E30" s="51" t="str">
        <f>IF(ISBLANK(ExpJan3133343536[[#This Row],[Date]]),"",E29+ExpJan3133343536[[#This Row],[Crédit]]-ExpJan3133343536[[#This Row],[Débit]])</f>
        <v/>
      </c>
      <c r="F30" s="55"/>
      <c r="G30" s="56"/>
      <c r="H30" s="46"/>
      <c r="I30" s="30"/>
      <c r="J30" s="15"/>
      <c r="K30" s="66"/>
      <c r="L30" s="67"/>
      <c r="N30" s="15"/>
      <c r="O30" s="15"/>
      <c r="P30" s="30"/>
    </row>
    <row r="31" spans="1:16" ht="16.5" customHeight="1">
      <c r="A31" s="15"/>
      <c r="B31" s="21"/>
      <c r="C31" s="22"/>
      <c r="D31" s="43"/>
      <c r="E31" s="51" t="str">
        <f>IF(ISBLANK(ExpJan3133343536[[#This Row],[Date]]),"",E30+ExpJan3133343536[[#This Row],[Crédit]]-ExpJan3133343536[[#This Row],[Débit]])</f>
        <v/>
      </c>
      <c r="F31" s="55"/>
      <c r="G31" s="56"/>
      <c r="H31" s="14"/>
      <c r="I31" s="30"/>
      <c r="J31" s="15"/>
      <c r="K31" s="66"/>
      <c r="L31" s="67"/>
      <c r="N31" s="15"/>
      <c r="O31" s="15"/>
      <c r="P31" s="30"/>
    </row>
    <row r="32" spans="1:16" ht="16.5" customHeight="1">
      <c r="A32" s="15"/>
      <c r="B32" s="57"/>
      <c r="C32" s="58"/>
      <c r="D32" s="59"/>
      <c r="E32" s="51" t="str">
        <f>IF(ISBLANK(ExpJan[[#This Row],[Date]]),"",E31+ExpJan[[#This Row],[Crédit]]-ExpJan[[#This Row],[Débit]])</f>
        <v/>
      </c>
      <c r="F32" s="58"/>
      <c r="G32" s="60"/>
      <c r="H32" s="47"/>
      <c r="I32" s="30"/>
      <c r="J32" s="15"/>
      <c r="K32" s="66"/>
      <c r="L32" s="67"/>
      <c r="N32" s="15"/>
      <c r="O32" s="15"/>
      <c r="P32" s="30"/>
    </row>
    <row r="33" spans="1:16" ht="16.5" customHeight="1">
      <c r="A33" s="15"/>
      <c r="B33" s="54" t="s">
        <v>2</v>
      </c>
      <c r="C33" s="24">
        <f>SUM([Crédit])</f>
        <v>0</v>
      </c>
      <c r="D33" s="25">
        <f>SUM([Débit])</f>
        <v>0</v>
      </c>
      <c r="E33" s="45">
        <f>(E5)+ExpJan3133343536[[#Totals],[Crédit]]-ExpJan3133343536[[#Totals],[Débit]]</f>
        <v>3500</v>
      </c>
      <c r="F33" s="54"/>
      <c r="G33" s="26"/>
      <c r="H33" s="48"/>
      <c r="I33" s="30"/>
      <c r="J33" s="15"/>
      <c r="K33" s="66"/>
      <c r="L33" s="23"/>
      <c r="N33" s="15"/>
      <c r="O33" s="15"/>
      <c r="P33" s="30"/>
    </row>
    <row r="34" spans="1:16" ht="16.5" customHeight="1">
      <c r="A34" s="15"/>
      <c r="I34" s="15"/>
      <c r="J34" s="15"/>
      <c r="P34" s="15"/>
    </row>
    <row r="35" spans="1:16" ht="16.5" customHeight="1">
      <c r="A35" s="15"/>
      <c r="B35" s="15"/>
      <c r="C35" s="15"/>
      <c r="D35" s="15"/>
      <c r="E35" s="15"/>
      <c r="F35" s="15"/>
      <c r="G35" s="15"/>
      <c r="H35" s="15"/>
      <c r="I35" s="15"/>
      <c r="J35" s="15"/>
      <c r="K35" s="15"/>
      <c r="L35" s="15"/>
      <c r="M35" s="15"/>
      <c r="N35" s="15"/>
      <c r="O35" s="15"/>
      <c r="P35" s="15"/>
    </row>
    <row r="36" spans="1:16" ht="16.5" customHeight="1">
      <c r="A36" s="15"/>
      <c r="B36" s="15"/>
      <c r="C36" s="15"/>
      <c r="D36" s="15"/>
      <c r="E36" s="15"/>
      <c r="F36" s="15"/>
      <c r="G36" s="15"/>
      <c r="H36" s="15"/>
      <c r="I36" s="15"/>
      <c r="J36" s="15"/>
      <c r="K36" s="15"/>
      <c r="L36" s="15"/>
      <c r="M36" s="15"/>
      <c r="N36" s="15"/>
      <c r="O36" s="15"/>
      <c r="P36" s="15"/>
    </row>
    <row r="37" spans="1:16" ht="16.5" customHeight="1">
      <c r="A37" s="15"/>
      <c r="B37" s="15"/>
      <c r="C37" s="15"/>
      <c r="D37" s="15"/>
      <c r="E37" s="15"/>
      <c r="F37" s="15"/>
      <c r="G37" s="15"/>
      <c r="H37" s="15"/>
      <c r="I37" s="15"/>
      <c r="J37" s="15"/>
      <c r="K37" s="15"/>
      <c r="L37" s="15"/>
      <c r="M37" s="15"/>
      <c r="N37" s="15"/>
      <c r="O37" s="15"/>
      <c r="P37" s="15"/>
    </row>
    <row r="38" spans="1:16" ht="16.5" customHeight="1">
      <c r="A38" s="15"/>
      <c r="B38" s="15"/>
      <c r="C38" s="15"/>
      <c r="D38" s="15"/>
      <c r="E38" s="15"/>
      <c r="F38" s="15"/>
      <c r="G38" s="15"/>
      <c r="H38" s="15"/>
      <c r="I38" s="15"/>
      <c r="J38" s="15"/>
      <c r="K38" s="15"/>
      <c r="L38" s="15"/>
      <c r="M38" s="15"/>
      <c r="N38" s="15"/>
      <c r="O38" s="15"/>
      <c r="P38" s="15"/>
    </row>
    <row r="39" spans="1:16" ht="16.5" customHeight="1">
      <c r="B39" s="15"/>
      <c r="C39" s="15"/>
      <c r="D39" s="15"/>
      <c r="E39" s="15"/>
      <c r="F39" s="15"/>
      <c r="G39" s="15"/>
      <c r="H39" s="15"/>
    </row>
  </sheetData>
  <mergeCells count="6">
    <mergeCell ref="K25:O26"/>
    <mergeCell ref="B2:G2"/>
    <mergeCell ref="K2:O2"/>
    <mergeCell ref="R2:U2"/>
    <mergeCell ref="R7:U8"/>
    <mergeCell ref="K11:O12"/>
  </mergeCells>
  <conditionalFormatting sqref="E5:E31">
    <cfRule type="cellIs" dxfId="30" priority="7" operator="lessThan">
      <formula>0</formula>
    </cfRule>
  </conditionalFormatting>
  <conditionalFormatting sqref="F6:F31">
    <cfRule type="beginsWith" dxfId="29" priority="5" operator="beginsWith" text="A">
      <formula>LEFT(F6,LEN("A"))="A"</formula>
    </cfRule>
    <cfRule type="beginsWith" dxfId="28" priority="6" operator="beginsWith" text="PA">
      <formula>LEFT(F6,LEN("PA"))="PA"</formula>
    </cfRule>
  </conditionalFormatting>
  <conditionalFormatting sqref="G6:G31">
    <cfRule type="beginsWith" dxfId="27" priority="2" operator="beginsWith" text="S">
      <formula>LEFT(G6,LEN("S"))="S"</formula>
    </cfRule>
    <cfRule type="beginsWith" dxfId="26" priority="3" operator="beginsWith" text="VA">
      <formula>LEFT(G6,LEN("VA"))="VA"</formula>
    </cfRule>
    <cfRule type="beginsWith" dxfId="25" priority="4" operator="beginsWith" text="VPA">
      <formula>LEFT(G6,LEN("VPA"))="VPA"</formula>
    </cfRule>
  </conditionalFormatting>
  <conditionalFormatting sqref="E32">
    <cfRule type="cellIs" dxfId="24" priority="1" operator="lessThan">
      <formula>0</formula>
    </cfRule>
  </conditionalFormatting>
  <dataValidations count="4">
    <dataValidation type="custom" errorStyle="warning" allowBlank="1" showInputMessage="1" showErrorMessage="1" errorTitle="Amount Validation" error="Amount should be a number." sqref="C5:E32">
      <formula1>ISNUMBER($D5)</formula1>
    </dataValidation>
    <dataValidation type="custom" errorStyle="warning" allowBlank="1" showInputMessage="1" showErrorMessage="1" errorTitle="Date Validation" error="A date in January needs be entered in order for this expense to be added to the Summary sheet." sqref="B5:B32">
      <formula1>MONTH($B5)=1</formula1>
    </dataValidation>
    <dataValidation type="list" errorStyle="warning" allowBlank="1" showInputMessage="1" showErrorMessage="1" errorTitle="Unknown Category" error="An expense from the drop down should be selected in order for it to be included on the Summary sheet." sqref="F5:F32">
      <formula1>"PA,A"</formula1>
    </dataValidation>
    <dataValidation type="list" allowBlank="1" showInputMessage="1" showErrorMessage="1" sqref="G5:G32">
      <formula1>"CB,CH,S,VPA,VA"</formula1>
    </dataValidation>
  </dataValidations>
  <printOptions horizontalCentered="1"/>
  <pageMargins left="0.25" right="0.25" top="0.75" bottom="0.75" header="0.3" footer="0.3"/>
  <pageSetup fitToHeight="0" orientation="portrait" r:id="rId1"/>
  <drawing r:id="rId2"/>
  <tableParts count="1">
    <tablePart r:id="rId3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?mso-contentType ?>
<FormTemplates xmlns="http://schemas.microsoft.com/sharepoint/v3/contenttype/forms">
  <Display>DocumentLibraryForm</Display>
  <Edit>AssetEditForm</Edit>
  <New>DocumentLibraryForm</New>
</FormTemplates>
</file>

<file path=customXml/itemProps1.xml><?xml version="1.0" encoding="utf-8"?>
<ds:datastoreItem xmlns:ds="http://schemas.openxmlformats.org/officeDocument/2006/customXml" ds:itemID="{8CD4FA7C-C916-4038-B154-60FF9CC9F1E5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14</vt:i4>
      </vt:variant>
      <vt:variant>
        <vt:lpstr>Plages nommées</vt:lpstr>
      </vt:variant>
      <vt:variant>
        <vt:i4>12</vt:i4>
      </vt:variant>
    </vt:vector>
  </HeadingPairs>
  <TitlesOfParts>
    <vt:vector size="26" baseType="lpstr">
      <vt:lpstr>conseils</vt:lpstr>
      <vt:lpstr>résumé</vt:lpstr>
      <vt:lpstr>jan</vt:lpstr>
      <vt:lpstr>fév</vt:lpstr>
      <vt:lpstr>mars</vt:lpstr>
      <vt:lpstr>avril</vt:lpstr>
      <vt:lpstr>mai</vt:lpstr>
      <vt:lpstr>juin</vt:lpstr>
      <vt:lpstr>juillet</vt:lpstr>
      <vt:lpstr>août</vt:lpstr>
      <vt:lpstr>sep</vt:lpstr>
      <vt:lpstr>oct</vt:lpstr>
      <vt:lpstr>nov</vt:lpstr>
      <vt:lpstr>déc</vt:lpstr>
      <vt:lpstr>août!CatégoriesDépenses</vt:lpstr>
      <vt:lpstr>avril!CatégoriesDépenses</vt:lpstr>
      <vt:lpstr>déc!CatégoriesDépenses</vt:lpstr>
      <vt:lpstr>fév!CatégoriesDépenses</vt:lpstr>
      <vt:lpstr>juillet!CatégoriesDépenses</vt:lpstr>
      <vt:lpstr>juin!CatégoriesDépenses</vt:lpstr>
      <vt:lpstr>mai!CatégoriesDépenses</vt:lpstr>
      <vt:lpstr>mars!CatégoriesDépenses</vt:lpstr>
      <vt:lpstr>nov!CatégoriesDépenses</vt:lpstr>
      <vt:lpstr>oct!CatégoriesDépenses</vt:lpstr>
      <vt:lpstr>sep!CatégoriesDépenses</vt:lpstr>
      <vt:lpstr>CatégoriesDépenses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2013-05-21T10:14:03Z</dcterms:created>
  <dcterms:modified xsi:type="dcterms:W3CDTF">2013-05-26T09:29:09Z</dcterms:modified>
  <cp:version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_TemplateID">
    <vt:lpwstr>TC028023349991</vt:lpwstr>
  </property>
</Properties>
</file>