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2" windowWidth="23256" windowHeight="10548" activeTab="1"/>
  </bookViews>
  <sheets>
    <sheet name="Grade" sheetId="1" r:id="rId1"/>
    <sheet name="Générer" sheetId="3" r:id="rId2"/>
    <sheet name="Feuil2" sheetId="2" r:id="rId3"/>
  </sheets>
  <definedNames>
    <definedName name="Aptitude">Feuil2!$L$2:$L$4</definedName>
    <definedName name="List_NomPrénom">OFFSET(Grade!$B$9,,,COUNTA(Grade!$B:$B))</definedName>
  </definedNames>
  <calcPr calcId="125725"/>
</workbook>
</file>

<file path=xl/calcChain.xml><?xml version="1.0" encoding="utf-8"?>
<calcChain xmlns="http://schemas.openxmlformats.org/spreadsheetml/2006/main">
  <c r="B6" i="1"/>
  <c r="AG4"/>
  <c r="AE4"/>
  <c r="AC4"/>
  <c r="Z4"/>
  <c r="Y4"/>
  <c r="X4"/>
  <c r="W4"/>
  <c r="V4"/>
  <c r="U4"/>
  <c r="T4"/>
  <c r="S4"/>
  <c r="R4"/>
  <c r="P4"/>
  <c r="N4"/>
  <c r="M4"/>
  <c r="K4"/>
  <c r="I4"/>
  <c r="H4"/>
  <c r="F4"/>
  <c r="E4"/>
  <c r="D4"/>
  <c r="C4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85"/>
  <c r="AF86"/>
  <c r="AF87"/>
  <c r="AF88"/>
  <c r="AF89"/>
  <c r="AF90"/>
  <c r="AF91"/>
  <c r="AF92"/>
  <c r="AF93"/>
  <c r="AF94"/>
  <c r="AF95"/>
  <c r="AF96"/>
  <c r="AF97"/>
  <c r="AF98"/>
  <c r="AF99"/>
  <c r="AF100"/>
  <c r="AF101"/>
  <c r="AF102"/>
  <c r="AF103"/>
  <c r="AF104"/>
  <c r="AF105"/>
  <c r="AF106"/>
  <c r="AF107"/>
  <c r="AF108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L7" i="3" l="1"/>
  <c r="M7"/>
  <c r="K7"/>
  <c r="T9" i="1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D9"/>
  <c r="O9"/>
  <c r="E4" i="3"/>
  <c r="I7"/>
  <c r="H7"/>
  <c r="G7"/>
  <c r="F7"/>
  <c r="E7"/>
  <c r="D7"/>
  <c r="C7"/>
  <c r="B7"/>
  <c r="L4" l="1"/>
  <c r="I4"/>
  <c r="T2" i="1"/>
  <c r="L34" s="1"/>
  <c r="AD65" l="1"/>
  <c r="AF65"/>
  <c r="AB65"/>
  <c r="AF64"/>
  <c r="AD64"/>
  <c r="AB64"/>
  <c r="AF12"/>
  <c r="AF14"/>
  <c r="AF16"/>
  <c r="AF18"/>
  <c r="AF20"/>
  <c r="AF22"/>
  <c r="AF24"/>
  <c r="AF26"/>
  <c r="AF28"/>
  <c r="AF30"/>
  <c r="AF32"/>
  <c r="AF34"/>
  <c r="AF36"/>
  <c r="AF38"/>
  <c r="AF40"/>
  <c r="AF42"/>
  <c r="AF44"/>
  <c r="AF46"/>
  <c r="AF48"/>
  <c r="AF50"/>
  <c r="AF52"/>
  <c r="AF54"/>
  <c r="AF56"/>
  <c r="AF58"/>
  <c r="AF60"/>
  <c r="AF62"/>
  <c r="AF11"/>
  <c r="AF13"/>
  <c r="AF15"/>
  <c r="AF17"/>
  <c r="AF19"/>
  <c r="AF21"/>
  <c r="AF23"/>
  <c r="AF25"/>
  <c r="AF27"/>
  <c r="AF29"/>
  <c r="AF31"/>
  <c r="AF33"/>
  <c r="AF35"/>
  <c r="AF37"/>
  <c r="AF39"/>
  <c r="AF41"/>
  <c r="AF43"/>
  <c r="AF45"/>
  <c r="AF47"/>
  <c r="AF49"/>
  <c r="AF51"/>
  <c r="AF53"/>
  <c r="AF55"/>
  <c r="AF57"/>
  <c r="AF59"/>
  <c r="AF61"/>
  <c r="AF63"/>
  <c r="AF9"/>
  <c r="AF10"/>
  <c r="AD9"/>
  <c r="AD10"/>
  <c r="AD12"/>
  <c r="AD14"/>
  <c r="AD16"/>
  <c r="AD18"/>
  <c r="AD20"/>
  <c r="AD22"/>
  <c r="AD24"/>
  <c r="AD26"/>
  <c r="AD28"/>
  <c r="AD30"/>
  <c r="AD32"/>
  <c r="AD34"/>
  <c r="AD36"/>
  <c r="AD38"/>
  <c r="AD40"/>
  <c r="AD42"/>
  <c r="AD44"/>
  <c r="AD46"/>
  <c r="AD48"/>
  <c r="AD50"/>
  <c r="AD52"/>
  <c r="AD54"/>
  <c r="AD56"/>
  <c r="AD58"/>
  <c r="AD60"/>
  <c r="AD4" s="1"/>
  <c r="AD62"/>
  <c r="AD45"/>
  <c r="AD47"/>
  <c r="AD51"/>
  <c r="AD53"/>
  <c r="AD55"/>
  <c r="AD57"/>
  <c r="AD61"/>
  <c r="AD63"/>
  <c r="AD11"/>
  <c r="AD13"/>
  <c r="AD15"/>
  <c r="AD17"/>
  <c r="AD19"/>
  <c r="AD21"/>
  <c r="AD23"/>
  <c r="AD25"/>
  <c r="AD27"/>
  <c r="AD29"/>
  <c r="AD31"/>
  <c r="AD33"/>
  <c r="AD35"/>
  <c r="AD37"/>
  <c r="AD39"/>
  <c r="AD41"/>
  <c r="AD43"/>
  <c r="AD49"/>
  <c r="AD59"/>
  <c r="AB63"/>
  <c r="AB12"/>
  <c r="AB14"/>
  <c r="AB16"/>
  <c r="AB18"/>
  <c r="AB20"/>
  <c r="AB22"/>
  <c r="AB24"/>
  <c r="AB26"/>
  <c r="AB28"/>
  <c r="AB30"/>
  <c r="AB32"/>
  <c r="AB34"/>
  <c r="AB36"/>
  <c r="AB38"/>
  <c r="AB40"/>
  <c r="AB42"/>
  <c r="AB44"/>
  <c r="AB46"/>
  <c r="AB48"/>
  <c r="AB50"/>
  <c r="AB52"/>
  <c r="AB54"/>
  <c r="AB56"/>
  <c r="AB58"/>
  <c r="AB60"/>
  <c r="AB62"/>
  <c r="AB11"/>
  <c r="AB13"/>
  <c r="AB15"/>
  <c r="AB17"/>
  <c r="AB19"/>
  <c r="AB21"/>
  <c r="AB23"/>
  <c r="AB25"/>
  <c r="AB27"/>
  <c r="AB29"/>
  <c r="AB31"/>
  <c r="AB33"/>
  <c r="AB35"/>
  <c r="AB37"/>
  <c r="AB39"/>
  <c r="AB41"/>
  <c r="AB43"/>
  <c r="AB45"/>
  <c r="AB47"/>
  <c r="AB49"/>
  <c r="AB51"/>
  <c r="AB53"/>
  <c r="AB55"/>
  <c r="AB57"/>
  <c r="AB59"/>
  <c r="AB61"/>
  <c r="AB9"/>
  <c r="AB10"/>
  <c r="F4" i="3"/>
  <c r="G11" i="1"/>
  <c r="G15"/>
  <c r="G19"/>
  <c r="G29"/>
  <c r="G42"/>
  <c r="G49"/>
  <c r="G56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D10"/>
  <c r="G10" s="1"/>
  <c r="E10"/>
  <c r="L10"/>
  <c r="O10"/>
  <c r="Q10"/>
  <c r="T10"/>
  <c r="V10"/>
  <c r="Y10"/>
  <c r="D11"/>
  <c r="E11"/>
  <c r="L11"/>
  <c r="O11"/>
  <c r="Q11"/>
  <c r="T11"/>
  <c r="V11"/>
  <c r="Y11"/>
  <c r="D12"/>
  <c r="G12" s="1"/>
  <c r="E12"/>
  <c r="L12"/>
  <c r="O12"/>
  <c r="Q12"/>
  <c r="T12"/>
  <c r="V12"/>
  <c r="Y12"/>
  <c r="D13"/>
  <c r="G13" s="1"/>
  <c r="E13"/>
  <c r="L13"/>
  <c r="O13"/>
  <c r="Q13"/>
  <c r="T13"/>
  <c r="V13"/>
  <c r="Y13"/>
  <c r="D14"/>
  <c r="G14" s="1"/>
  <c r="E14"/>
  <c r="L14"/>
  <c r="O14"/>
  <c r="Q14"/>
  <c r="T14"/>
  <c r="V14"/>
  <c r="Y14"/>
  <c r="D15"/>
  <c r="E15"/>
  <c r="L15"/>
  <c r="O15"/>
  <c r="Q15"/>
  <c r="T15"/>
  <c r="V15"/>
  <c r="Y15"/>
  <c r="D16"/>
  <c r="G16" s="1"/>
  <c r="E16"/>
  <c r="L16"/>
  <c r="O16"/>
  <c r="O4" s="1"/>
  <c r="Q16"/>
  <c r="Q4" s="1"/>
  <c r="T16"/>
  <c r="V16"/>
  <c r="Y16"/>
  <c r="D17"/>
  <c r="G17" s="1"/>
  <c r="E17"/>
  <c r="L17"/>
  <c r="O17"/>
  <c r="Q17"/>
  <c r="T17"/>
  <c r="V17"/>
  <c r="Y17"/>
  <c r="D18"/>
  <c r="G18" s="1"/>
  <c r="E18"/>
  <c r="L18"/>
  <c r="O18"/>
  <c r="Q18"/>
  <c r="T18"/>
  <c r="V18"/>
  <c r="Y18"/>
  <c r="D19"/>
  <c r="E19"/>
  <c r="L19"/>
  <c r="O19"/>
  <c r="Q19"/>
  <c r="T19"/>
  <c r="V19"/>
  <c r="Y19"/>
  <c r="D20"/>
  <c r="G20" s="1"/>
  <c r="E20"/>
  <c r="L20"/>
  <c r="O20"/>
  <c r="Q20"/>
  <c r="T20"/>
  <c r="V20"/>
  <c r="Y20"/>
  <c r="D21"/>
  <c r="G21" s="1"/>
  <c r="E21"/>
  <c r="L21"/>
  <c r="O21"/>
  <c r="Q21"/>
  <c r="T21"/>
  <c r="V21"/>
  <c r="Y21"/>
  <c r="D22"/>
  <c r="G22" s="1"/>
  <c r="E22"/>
  <c r="L22"/>
  <c r="O22"/>
  <c r="Q22"/>
  <c r="T22"/>
  <c r="V22"/>
  <c r="Y22"/>
  <c r="D23"/>
  <c r="G23" s="1"/>
  <c r="E23"/>
  <c r="L23"/>
  <c r="O23"/>
  <c r="Q23"/>
  <c r="T23"/>
  <c r="V23"/>
  <c r="Y23"/>
  <c r="D24"/>
  <c r="G24" s="1"/>
  <c r="E24"/>
  <c r="L24"/>
  <c r="O24"/>
  <c r="Q24"/>
  <c r="T24"/>
  <c r="V24"/>
  <c r="Y24"/>
  <c r="D25"/>
  <c r="G25" s="1"/>
  <c r="E25"/>
  <c r="L25"/>
  <c r="O25"/>
  <c r="Q25"/>
  <c r="T25"/>
  <c r="V25"/>
  <c r="Y25"/>
  <c r="D26"/>
  <c r="G26" s="1"/>
  <c r="E26"/>
  <c r="L26"/>
  <c r="O26"/>
  <c r="Q26"/>
  <c r="T26"/>
  <c r="V26"/>
  <c r="Y26"/>
  <c r="D27"/>
  <c r="G27" s="1"/>
  <c r="E27"/>
  <c r="L27"/>
  <c r="O27"/>
  <c r="Q27"/>
  <c r="T27"/>
  <c r="V27"/>
  <c r="Y27"/>
  <c r="D28"/>
  <c r="G28" s="1"/>
  <c r="E28"/>
  <c r="L28"/>
  <c r="O28"/>
  <c r="Q28"/>
  <c r="T28"/>
  <c r="V28"/>
  <c r="Y28"/>
  <c r="D29"/>
  <c r="E29"/>
  <c r="L29"/>
  <c r="O29"/>
  <c r="Q29"/>
  <c r="T29"/>
  <c r="V29"/>
  <c r="Y29"/>
  <c r="D30"/>
  <c r="G30" s="1"/>
  <c r="E30"/>
  <c r="L30"/>
  <c r="O30"/>
  <c r="Q30"/>
  <c r="T30"/>
  <c r="V30"/>
  <c r="Y30"/>
  <c r="D31"/>
  <c r="G31" s="1"/>
  <c r="E31"/>
  <c r="L31"/>
  <c r="O31"/>
  <c r="Q31"/>
  <c r="T31"/>
  <c r="V31"/>
  <c r="Y31"/>
  <c r="D32"/>
  <c r="G32" s="1"/>
  <c r="E32"/>
  <c r="L32"/>
  <c r="O32"/>
  <c r="Q32"/>
  <c r="T32"/>
  <c r="V32"/>
  <c r="Y32"/>
  <c r="D33"/>
  <c r="G33" s="1"/>
  <c r="E33"/>
  <c r="L33"/>
  <c r="O33"/>
  <c r="Q33"/>
  <c r="T33"/>
  <c r="V33"/>
  <c r="Y33"/>
  <c r="D34"/>
  <c r="G34" s="1"/>
  <c r="E34"/>
  <c r="O34"/>
  <c r="Q34"/>
  <c r="T34"/>
  <c r="V34"/>
  <c r="Y34"/>
  <c r="D35"/>
  <c r="G35" s="1"/>
  <c r="E35"/>
  <c r="L35"/>
  <c r="O35"/>
  <c r="Q35"/>
  <c r="T35"/>
  <c r="V35"/>
  <c r="Y35"/>
  <c r="D36"/>
  <c r="G36" s="1"/>
  <c r="E36"/>
  <c r="L36"/>
  <c r="O36"/>
  <c r="Q36"/>
  <c r="T36"/>
  <c r="V36"/>
  <c r="Y36"/>
  <c r="D37"/>
  <c r="G37" s="1"/>
  <c r="E37"/>
  <c r="L37"/>
  <c r="O37"/>
  <c r="Q37"/>
  <c r="T37"/>
  <c r="V37"/>
  <c r="Y37"/>
  <c r="D38"/>
  <c r="G38" s="1"/>
  <c r="E38"/>
  <c r="L38"/>
  <c r="O38"/>
  <c r="Q38"/>
  <c r="T38"/>
  <c r="V38"/>
  <c r="Y38"/>
  <c r="D39"/>
  <c r="G39" s="1"/>
  <c r="E39"/>
  <c r="L39"/>
  <c r="O39"/>
  <c r="Q39"/>
  <c r="T39"/>
  <c r="V39"/>
  <c r="Y39"/>
  <c r="D40"/>
  <c r="G40" s="1"/>
  <c r="E40"/>
  <c r="L40"/>
  <c r="O40"/>
  <c r="Q40"/>
  <c r="T40"/>
  <c r="V40"/>
  <c r="Y40"/>
  <c r="D41"/>
  <c r="G41" s="1"/>
  <c r="E41"/>
  <c r="L41"/>
  <c r="O41"/>
  <c r="Q41"/>
  <c r="T41"/>
  <c r="V41"/>
  <c r="Y41"/>
  <c r="D42"/>
  <c r="E42"/>
  <c r="L42"/>
  <c r="O42"/>
  <c r="Q42"/>
  <c r="T42"/>
  <c r="V42"/>
  <c r="Y42"/>
  <c r="D43"/>
  <c r="G43" s="1"/>
  <c r="E43"/>
  <c r="L43"/>
  <c r="O43"/>
  <c r="Q43"/>
  <c r="T43"/>
  <c r="V43"/>
  <c r="Y43"/>
  <c r="D44"/>
  <c r="G44" s="1"/>
  <c r="E44"/>
  <c r="L44"/>
  <c r="O44"/>
  <c r="Q44"/>
  <c r="T44"/>
  <c r="V44"/>
  <c r="Y44"/>
  <c r="D45"/>
  <c r="G45" s="1"/>
  <c r="E45"/>
  <c r="L45"/>
  <c r="O45"/>
  <c r="Q45"/>
  <c r="T45"/>
  <c r="V45"/>
  <c r="Y45"/>
  <c r="D46"/>
  <c r="G46" s="1"/>
  <c r="E46"/>
  <c r="L46"/>
  <c r="O46"/>
  <c r="Q46"/>
  <c r="T46"/>
  <c r="V46"/>
  <c r="Y46"/>
  <c r="D47"/>
  <c r="G47" s="1"/>
  <c r="E47"/>
  <c r="L47"/>
  <c r="O47"/>
  <c r="Q47"/>
  <c r="T47"/>
  <c r="V47"/>
  <c r="Y47"/>
  <c r="D48"/>
  <c r="G48" s="1"/>
  <c r="E48"/>
  <c r="L48"/>
  <c r="O48"/>
  <c r="Q48"/>
  <c r="T48"/>
  <c r="V48"/>
  <c r="Y48"/>
  <c r="D49"/>
  <c r="E49"/>
  <c r="L49"/>
  <c r="O49"/>
  <c r="Q49"/>
  <c r="T49"/>
  <c r="V49"/>
  <c r="Y49"/>
  <c r="D50"/>
  <c r="G50" s="1"/>
  <c r="E50"/>
  <c r="L50"/>
  <c r="L4" s="1"/>
  <c r="O50"/>
  <c r="Q50"/>
  <c r="T50"/>
  <c r="V50"/>
  <c r="Y50"/>
  <c r="D51"/>
  <c r="G51" s="1"/>
  <c r="E51"/>
  <c r="L51"/>
  <c r="O51"/>
  <c r="Q51"/>
  <c r="T51"/>
  <c r="V51"/>
  <c r="Y51"/>
  <c r="D52"/>
  <c r="G52" s="1"/>
  <c r="E52"/>
  <c r="L52"/>
  <c r="O52"/>
  <c r="Q52"/>
  <c r="T52"/>
  <c r="V52"/>
  <c r="Y52"/>
  <c r="D53"/>
  <c r="G53" s="1"/>
  <c r="E53"/>
  <c r="L53"/>
  <c r="O53"/>
  <c r="Q53"/>
  <c r="T53"/>
  <c r="V53"/>
  <c r="Y53"/>
  <c r="D54"/>
  <c r="G54" s="1"/>
  <c r="E54"/>
  <c r="L54"/>
  <c r="O54"/>
  <c r="Q54"/>
  <c r="T54"/>
  <c r="V54"/>
  <c r="Y54"/>
  <c r="D55"/>
  <c r="G55" s="1"/>
  <c r="E55"/>
  <c r="L55"/>
  <c r="O55"/>
  <c r="Q55"/>
  <c r="T55"/>
  <c r="V55"/>
  <c r="Y55"/>
  <c r="D56"/>
  <c r="E56"/>
  <c r="L56"/>
  <c r="O56"/>
  <c r="Q56"/>
  <c r="T56"/>
  <c r="V56"/>
  <c r="Y56"/>
  <c r="D57"/>
  <c r="G57" s="1"/>
  <c r="E57"/>
  <c r="L57"/>
  <c r="O57"/>
  <c r="Q57"/>
  <c r="T57"/>
  <c r="V57"/>
  <c r="Y57"/>
  <c r="D58"/>
  <c r="G58" s="1"/>
  <c r="E58"/>
  <c r="L58"/>
  <c r="O58"/>
  <c r="Q58"/>
  <c r="T58"/>
  <c r="V58"/>
  <c r="Y58"/>
  <c r="D59"/>
  <c r="G59" s="1"/>
  <c r="E59"/>
  <c r="L59"/>
  <c r="O59"/>
  <c r="Q59"/>
  <c r="T59"/>
  <c r="V59"/>
  <c r="Y59"/>
  <c r="D60"/>
  <c r="G60" s="1"/>
  <c r="E60"/>
  <c r="L60"/>
  <c r="O60"/>
  <c r="Q60"/>
  <c r="T60"/>
  <c r="V60"/>
  <c r="Y60"/>
  <c r="D61"/>
  <c r="G61" s="1"/>
  <c r="E61"/>
  <c r="L61"/>
  <c r="O61"/>
  <c r="Q61"/>
  <c r="T61"/>
  <c r="V61"/>
  <c r="Y61"/>
  <c r="D62"/>
  <c r="E62"/>
  <c r="L62"/>
  <c r="O62"/>
  <c r="Q62"/>
  <c r="T62"/>
  <c r="V62"/>
  <c r="Y62"/>
  <c r="D63"/>
  <c r="E63"/>
  <c r="L63"/>
  <c r="O63"/>
  <c r="Q63"/>
  <c r="T63"/>
  <c r="V63"/>
  <c r="Y63"/>
  <c r="D64"/>
  <c r="E64"/>
  <c r="L64"/>
  <c r="O64"/>
  <c r="Q64"/>
  <c r="T64"/>
  <c r="V64"/>
  <c r="Y64"/>
  <c r="D65"/>
  <c r="E65"/>
  <c r="L65"/>
  <c r="O65"/>
  <c r="Q65"/>
  <c r="T65"/>
  <c r="V65"/>
  <c r="Y65"/>
  <c r="D66"/>
  <c r="E66"/>
  <c r="L66"/>
  <c r="O66"/>
  <c r="Q66"/>
  <c r="T66"/>
  <c r="V66"/>
  <c r="Y66"/>
  <c r="D67"/>
  <c r="E67"/>
  <c r="L67"/>
  <c r="O67"/>
  <c r="Q67"/>
  <c r="T67"/>
  <c r="V67"/>
  <c r="Y67"/>
  <c r="D68"/>
  <c r="E68"/>
  <c r="L68"/>
  <c r="O68"/>
  <c r="Q68"/>
  <c r="T68"/>
  <c r="V68"/>
  <c r="Y68"/>
  <c r="D69"/>
  <c r="E69"/>
  <c r="L69"/>
  <c r="O69"/>
  <c r="Q69"/>
  <c r="T69"/>
  <c r="V69"/>
  <c r="Y69"/>
  <c r="D70"/>
  <c r="E70"/>
  <c r="L70"/>
  <c r="O70"/>
  <c r="Q70"/>
  <c r="T70"/>
  <c r="V70"/>
  <c r="Y70"/>
  <c r="D71"/>
  <c r="E71"/>
  <c r="L71"/>
  <c r="O71"/>
  <c r="Q71"/>
  <c r="T71"/>
  <c r="V71"/>
  <c r="Y71"/>
  <c r="D72"/>
  <c r="E72"/>
  <c r="L72"/>
  <c r="O72"/>
  <c r="Q72"/>
  <c r="T72"/>
  <c r="V72"/>
  <c r="Y72"/>
  <c r="D73"/>
  <c r="E73"/>
  <c r="L73"/>
  <c r="O73"/>
  <c r="Q73"/>
  <c r="T73"/>
  <c r="V73"/>
  <c r="Y73"/>
  <c r="D74"/>
  <c r="E74"/>
  <c r="L74"/>
  <c r="O74"/>
  <c r="Q74"/>
  <c r="T74"/>
  <c r="V74"/>
  <c r="Y74"/>
  <c r="D75"/>
  <c r="E75"/>
  <c r="L75"/>
  <c r="O75"/>
  <c r="Q75"/>
  <c r="T75"/>
  <c r="V75"/>
  <c r="Y75"/>
  <c r="D76"/>
  <c r="E76"/>
  <c r="L76"/>
  <c r="O76"/>
  <c r="Q76"/>
  <c r="T76"/>
  <c r="V76"/>
  <c r="Y76"/>
  <c r="D77"/>
  <c r="E77"/>
  <c r="L77"/>
  <c r="O77"/>
  <c r="Q77"/>
  <c r="T77"/>
  <c r="V77"/>
  <c r="Y77"/>
  <c r="D78"/>
  <c r="E78"/>
  <c r="L78"/>
  <c r="O78"/>
  <c r="Q78"/>
  <c r="T78"/>
  <c r="V78"/>
  <c r="Y78"/>
  <c r="D79"/>
  <c r="E79"/>
  <c r="L79"/>
  <c r="O79"/>
  <c r="Q79"/>
  <c r="T79"/>
  <c r="V79"/>
  <c r="Y79"/>
  <c r="D80"/>
  <c r="E80"/>
  <c r="L80"/>
  <c r="O80"/>
  <c r="Q80"/>
  <c r="T80"/>
  <c r="V80"/>
  <c r="Y80"/>
  <c r="D81"/>
  <c r="E81"/>
  <c r="L81"/>
  <c r="O81"/>
  <c r="Q81"/>
  <c r="T81"/>
  <c r="V81"/>
  <c r="Y81"/>
  <c r="D82"/>
  <c r="E82"/>
  <c r="L82"/>
  <c r="O82"/>
  <c r="Q82"/>
  <c r="T82"/>
  <c r="V82"/>
  <c r="Y82"/>
  <c r="D83"/>
  <c r="E83"/>
  <c r="L83"/>
  <c r="O83"/>
  <c r="Q83"/>
  <c r="T83"/>
  <c r="V83"/>
  <c r="Y83"/>
  <c r="D84"/>
  <c r="E84"/>
  <c r="L84"/>
  <c r="O84"/>
  <c r="Q84"/>
  <c r="T84"/>
  <c r="V84"/>
  <c r="Y84"/>
  <c r="D85"/>
  <c r="E85"/>
  <c r="L85"/>
  <c r="O85"/>
  <c r="Q85"/>
  <c r="T85"/>
  <c r="V85"/>
  <c r="Y85"/>
  <c r="D86"/>
  <c r="E86"/>
  <c r="L86"/>
  <c r="O86"/>
  <c r="Q86"/>
  <c r="T86"/>
  <c r="V86"/>
  <c r="Y86"/>
  <c r="D87"/>
  <c r="E87"/>
  <c r="L87"/>
  <c r="O87"/>
  <c r="Q87"/>
  <c r="T87"/>
  <c r="V87"/>
  <c r="Y87"/>
  <c r="D88"/>
  <c r="E88"/>
  <c r="L88"/>
  <c r="O88"/>
  <c r="Q88"/>
  <c r="T88"/>
  <c r="V88"/>
  <c r="Y88"/>
  <c r="D89"/>
  <c r="E89"/>
  <c r="L89"/>
  <c r="O89"/>
  <c r="Q89"/>
  <c r="T89"/>
  <c r="V89"/>
  <c r="Y89"/>
  <c r="D90"/>
  <c r="E90"/>
  <c r="L90"/>
  <c r="O90"/>
  <c r="Q90"/>
  <c r="T90"/>
  <c r="V90"/>
  <c r="Y90"/>
  <c r="D91"/>
  <c r="E91"/>
  <c r="L91"/>
  <c r="O91"/>
  <c r="Q91"/>
  <c r="T91"/>
  <c r="V91"/>
  <c r="Y91"/>
  <c r="D92"/>
  <c r="E92"/>
  <c r="L92"/>
  <c r="O92"/>
  <c r="Q92"/>
  <c r="T92"/>
  <c r="V92"/>
  <c r="Y92"/>
  <c r="D93"/>
  <c r="E93"/>
  <c r="L93"/>
  <c r="O93"/>
  <c r="Q93"/>
  <c r="T93"/>
  <c r="V93"/>
  <c r="Y93"/>
  <c r="D94"/>
  <c r="E94"/>
  <c r="L94"/>
  <c r="O94"/>
  <c r="Q94"/>
  <c r="T94"/>
  <c r="V94"/>
  <c r="Y94"/>
  <c r="D95"/>
  <c r="E95"/>
  <c r="L95"/>
  <c r="O95"/>
  <c r="Q95"/>
  <c r="T95"/>
  <c r="V95"/>
  <c r="Y95"/>
  <c r="D96"/>
  <c r="E96"/>
  <c r="L96"/>
  <c r="O96"/>
  <c r="Q96"/>
  <c r="T96"/>
  <c r="V96"/>
  <c r="Y96"/>
  <c r="D97"/>
  <c r="E97"/>
  <c r="L97"/>
  <c r="O97"/>
  <c r="Q97"/>
  <c r="T97"/>
  <c r="V97"/>
  <c r="Y97"/>
  <c r="D98"/>
  <c r="E98"/>
  <c r="L98"/>
  <c r="O98"/>
  <c r="Q98"/>
  <c r="T98"/>
  <c r="V98"/>
  <c r="Y98"/>
  <c r="D99"/>
  <c r="E99"/>
  <c r="L99"/>
  <c r="O99"/>
  <c r="Q99"/>
  <c r="T99"/>
  <c r="V99"/>
  <c r="Y99"/>
  <c r="D100"/>
  <c r="E100"/>
  <c r="L100"/>
  <c r="O100"/>
  <c r="Q100"/>
  <c r="T100"/>
  <c r="V100"/>
  <c r="Y100"/>
  <c r="D101"/>
  <c r="E101"/>
  <c r="L101"/>
  <c r="O101"/>
  <c r="Q101"/>
  <c r="T101"/>
  <c r="V101"/>
  <c r="Y101"/>
  <c r="D102"/>
  <c r="E102"/>
  <c r="L102"/>
  <c r="O102"/>
  <c r="Q102"/>
  <c r="T102"/>
  <c r="V102"/>
  <c r="Y102"/>
  <c r="D103"/>
  <c r="E103"/>
  <c r="L103"/>
  <c r="O103"/>
  <c r="Q103"/>
  <c r="T103"/>
  <c r="V103"/>
  <c r="Y103"/>
  <c r="D104"/>
  <c r="E104"/>
  <c r="L104"/>
  <c r="O104"/>
  <c r="Q104"/>
  <c r="T104"/>
  <c r="V104"/>
  <c r="Y104"/>
  <c r="D105"/>
  <c r="E105"/>
  <c r="L105"/>
  <c r="O105"/>
  <c r="Q105"/>
  <c r="T105"/>
  <c r="V105"/>
  <c r="Y105"/>
  <c r="D106"/>
  <c r="E106"/>
  <c r="L106"/>
  <c r="O106"/>
  <c r="Q106"/>
  <c r="T106"/>
  <c r="V106"/>
  <c r="Y106"/>
  <c r="D107"/>
  <c r="E107"/>
  <c r="L107"/>
  <c r="O107"/>
  <c r="Q107"/>
  <c r="T107"/>
  <c r="V107"/>
  <c r="Y107"/>
  <c r="D108"/>
  <c r="E108"/>
  <c r="L108"/>
  <c r="O108"/>
  <c r="Q108"/>
  <c r="T108"/>
  <c r="V108"/>
  <c r="Y108"/>
  <c r="Y9"/>
  <c r="V9"/>
  <c r="Q9"/>
  <c r="L9"/>
  <c r="E9"/>
  <c r="AB4" l="1"/>
  <c r="AF4"/>
  <c r="D2" i="2"/>
  <c r="C2"/>
  <c r="A2"/>
  <c r="F2" l="1"/>
  <c r="G9" i="1" l="1"/>
  <c r="G4" s="1"/>
  <c r="J10" l="1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4" s="1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9"/>
</calcChain>
</file>

<file path=xl/comments1.xml><?xml version="1.0" encoding="utf-8"?>
<comments xmlns="http://schemas.openxmlformats.org/spreadsheetml/2006/main">
  <authors>
    <author>FRANCE</author>
  </authors>
  <commentList>
    <comment ref="B62" authorId="0">
      <text>
        <r>
          <rPr>
            <b/>
            <sz val="9"/>
            <color indexed="81"/>
            <rFont val="Tahoma"/>
            <family val="2"/>
          </rPr>
          <t>Logo : 
2,15
1,97</t>
        </r>
      </text>
    </comment>
  </commentList>
</comments>
</file>

<file path=xl/sharedStrings.xml><?xml version="1.0" encoding="utf-8"?>
<sst xmlns="http://schemas.openxmlformats.org/spreadsheetml/2006/main" count="242" uniqueCount="113">
  <si>
    <t>Nom - Prénom</t>
  </si>
  <si>
    <t xml:space="preserve"> + 3 ans</t>
  </si>
  <si>
    <t>Recrutement</t>
  </si>
  <si>
    <t>Nommable</t>
  </si>
  <si>
    <t>Nous sommes le</t>
  </si>
  <si>
    <t xml:space="preserve"> + 1 an</t>
  </si>
  <si>
    <t>Form</t>
  </si>
  <si>
    <t>Coéf &gt;</t>
  </si>
  <si>
    <t>Aptitude</t>
  </si>
  <si>
    <t>Apte</t>
  </si>
  <si>
    <t>Inapte</t>
  </si>
  <si>
    <t>recrutement + 3 ans</t>
  </si>
  <si>
    <t>Date</t>
  </si>
  <si>
    <t>recrutement + 1 an mini</t>
  </si>
  <si>
    <t>minimum          1 an</t>
  </si>
  <si>
    <t>F . I</t>
  </si>
  <si>
    <t>Nommer</t>
  </si>
  <si>
    <t>maximum          3 ans</t>
  </si>
  <si>
    <t xml:space="preserve">Nous sommes </t>
  </si>
  <si>
    <t xml:space="preserve">Recherche  </t>
  </si>
  <si>
    <t>VERMEIL</t>
  </si>
  <si>
    <t>après 20 ans</t>
  </si>
  <si>
    <t>Atribuable</t>
  </si>
  <si>
    <t>décerné le</t>
  </si>
  <si>
    <t>25 ans + titulaire Argent</t>
  </si>
  <si>
    <t>30 ans + titulaire Vermeil</t>
  </si>
  <si>
    <t>ARGENT</t>
  </si>
  <si>
    <t>OR</t>
  </si>
  <si>
    <t>Date :</t>
  </si>
  <si>
    <t>Responsable Formation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</si>
  <si>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</si>
  <si>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</si>
  <si>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</si>
  <si>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</si>
  <si>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</si>
  <si>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</si>
  <si>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</si>
  <si>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</si>
  <si>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</si>
  <si>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</si>
  <si>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</si>
  <si>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</si>
  <si>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</si>
  <si>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</si>
  <si>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</si>
  <si>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</si>
  <si>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</si>
  <si>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</si>
  <si>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</si>
  <si>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</si>
  <si>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</si>
  <si>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</si>
  <si>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</si>
  <si>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</si>
  <si>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</si>
  <si>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</si>
  <si>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</si>
  <si>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</si>
  <si>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</si>
  <si>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</si>
  <si>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</si>
  <si>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</si>
  <si>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</si>
  <si>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</si>
  <si>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</si>
  <si>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</si>
  <si>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</si>
  <si>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</si>
  <si>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</si>
  <si>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</si>
  <si>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</si>
  <si>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</si>
  <si>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</si>
  <si>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</si>
  <si>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</si>
  <si>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</si>
  <si>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</si>
  <si>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</si>
  <si>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</si>
  <si>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</si>
  <si>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AGENT 51</t>
  </si>
  <si>
    <t>AGENT 52</t>
  </si>
  <si>
    <t>AGENT 53</t>
  </si>
  <si>
    <t>CHANGEMENTS DE CATEGORIE</t>
  </si>
  <si>
    <t>Cat 1</t>
  </si>
  <si>
    <t>Cat 2</t>
  </si>
  <si>
    <t>Cat 3</t>
  </si>
  <si>
    <t>Cat 4</t>
  </si>
  <si>
    <t>Cat 5</t>
  </si>
  <si>
    <t>Cat 6</t>
  </si>
  <si>
    <t>Cat 7</t>
  </si>
  <si>
    <t>Cat 8</t>
  </si>
  <si>
    <t>Cat 9</t>
  </si>
  <si>
    <t>année formation</t>
  </si>
  <si>
    <t>cat 3 + 3 ans</t>
  </si>
  <si>
    <t>cat 5 + 6 ans</t>
  </si>
  <si>
    <t>cat 5 + 2 ans</t>
  </si>
  <si>
    <t>PERSONNELS NOMMABLE PAR CATEGORIE</t>
  </si>
  <si>
    <t>Nom Etablissement</t>
  </si>
  <si>
    <t>Adresse de l'établissement</t>
  </si>
  <si>
    <t>Départ</t>
  </si>
  <si>
    <t>Observation Directeur</t>
  </si>
  <si>
    <t>Directeur</t>
  </si>
  <si>
    <t>CATEGORIE 3</t>
  </si>
  <si>
    <t>CATEGORIE 2</t>
  </si>
  <si>
    <t>CATEGORIE 4</t>
  </si>
  <si>
    <t>CATEGORIE 5</t>
  </si>
  <si>
    <t>CATEGORIE 6</t>
  </si>
  <si>
    <t>CATEGORIE 7</t>
  </si>
  <si>
    <t>CATEGORIE 8</t>
  </si>
  <si>
    <t>CATEGORIE 9</t>
  </si>
  <si>
    <t>Total catégorie :</t>
  </si>
  <si>
    <t>Total récompense :</t>
  </si>
</sst>
</file>

<file path=xl/styles.xml><?xml version="1.0" encoding="utf-8"?>
<styleSheet xmlns="http://schemas.openxmlformats.org/spreadsheetml/2006/main">
  <numFmts count="4">
    <numFmt numFmtId="164" formatCode="dd\ mmm\ yyyy"/>
    <numFmt numFmtId="165" formatCode="dddd\ d\ mmmm\ yyyy"/>
    <numFmt numFmtId="166" formatCode="0;;"/>
    <numFmt numFmtId="167" formatCode="dd\ mmm\ yyyy;;"/>
  </numFmts>
  <fonts count="16">
    <font>
      <sz val="10"/>
      <color theme="1"/>
      <name val="Arial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9"/>
      <name val="Arial"/>
      <family val="2"/>
    </font>
    <font>
      <sz val="10"/>
      <color theme="1"/>
      <name val="Arial Unicode MS"/>
      <family val="2"/>
    </font>
    <font>
      <sz val="9"/>
      <name val="Arial"/>
      <family val="2"/>
    </font>
    <font>
      <sz val="8"/>
      <name val="Arial"/>
      <family val="2"/>
    </font>
    <font>
      <b/>
      <sz val="10"/>
      <color theme="5" tint="0.39997558519241921"/>
      <name val="Arial"/>
      <family val="2"/>
    </font>
    <font>
      <sz val="8"/>
      <color theme="0" tint="-0.499984740745262"/>
      <name val="Arial"/>
      <family val="2"/>
    </font>
    <font>
      <b/>
      <sz val="14"/>
      <color theme="1"/>
      <name val="Arial"/>
      <family val="2"/>
    </font>
    <font>
      <sz val="9"/>
      <color theme="1" tint="0.34998626667073579"/>
      <name val="Arial"/>
      <family val="2"/>
    </font>
    <font>
      <i/>
      <sz val="10"/>
      <color rgb="FF0070C0"/>
      <name val="Arial"/>
      <family val="2"/>
    </font>
    <font>
      <sz val="8"/>
      <color theme="1"/>
      <name val="Arial"/>
      <family val="2"/>
    </font>
    <font>
      <sz val="10"/>
      <color theme="0"/>
      <name val="Arial"/>
      <family val="2"/>
    </font>
    <font>
      <sz val="9"/>
      <color rgb="FFFF0000"/>
      <name val="Arial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34998626667073579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5" fillId="8" borderId="5" xfId="0" applyNumberFormat="1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164" fontId="5" fillId="8" borderId="6" xfId="0" applyNumberFormat="1" applyFont="1" applyFill="1" applyBorder="1" applyAlignment="1">
      <alignment horizontal="center" vertical="center"/>
    </xf>
    <xf numFmtId="164" fontId="5" fillId="8" borderId="1" xfId="0" applyNumberFormat="1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164" fontId="5" fillId="8" borderId="6" xfId="0" applyNumberFormat="1" applyFont="1" applyFill="1" applyBorder="1"/>
    <xf numFmtId="0" fontId="1" fillId="8" borderId="15" xfId="0" applyFont="1" applyFill="1" applyBorder="1" applyAlignment="1">
      <alignment vertical="center"/>
    </xf>
    <xf numFmtId="0" fontId="1" fillId="8" borderId="16" xfId="0" applyFont="1" applyFill="1" applyBorder="1" applyAlignment="1">
      <alignment vertical="center"/>
    </xf>
    <xf numFmtId="0" fontId="3" fillId="6" borderId="13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3" fillId="6" borderId="21" xfId="0" applyFont="1" applyFill="1" applyBorder="1" applyAlignment="1">
      <alignment horizontal="center" vertical="center"/>
    </xf>
    <xf numFmtId="0" fontId="6" fillId="6" borderId="22" xfId="0" applyFont="1" applyFill="1" applyBorder="1" applyAlignment="1">
      <alignment horizontal="center" vertical="center" wrapText="1"/>
    </xf>
    <xf numFmtId="0" fontId="3" fillId="6" borderId="22" xfId="0" applyFont="1" applyFill="1" applyBorder="1" applyAlignment="1">
      <alignment horizontal="center" vertical="center" wrapText="1"/>
    </xf>
    <xf numFmtId="0" fontId="5" fillId="6" borderId="23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 wrapText="1"/>
    </xf>
    <xf numFmtId="0" fontId="5" fillId="6" borderId="24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vertical="center"/>
    </xf>
    <xf numFmtId="164" fontId="5" fillId="8" borderId="2" xfId="0" applyNumberFormat="1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164" fontId="5" fillId="8" borderId="4" xfId="0" applyNumberFormat="1" applyFont="1" applyFill="1" applyBorder="1" applyAlignment="1">
      <alignment horizontal="center" vertical="center"/>
    </xf>
    <xf numFmtId="164" fontId="5" fillId="8" borderId="3" xfId="0" applyNumberFormat="1" applyFont="1" applyFill="1" applyBorder="1" applyAlignment="1">
      <alignment horizontal="center" vertical="center"/>
    </xf>
    <xf numFmtId="164" fontId="5" fillId="8" borderId="4" xfId="0" applyNumberFormat="1" applyFont="1" applyFill="1" applyBorder="1"/>
    <xf numFmtId="0" fontId="5" fillId="8" borderId="2" xfId="0" applyFont="1" applyFill="1" applyBorder="1" applyAlignment="1">
      <alignment horizontal="center" vertical="center"/>
    </xf>
    <xf numFmtId="164" fontId="5" fillId="8" borderId="7" xfId="0" applyNumberFormat="1" applyFont="1" applyFill="1" applyBorder="1" applyAlignment="1">
      <alignment horizontal="center" vertical="center"/>
    </xf>
    <xf numFmtId="164" fontId="5" fillId="8" borderId="9" xfId="0" applyNumberFormat="1" applyFont="1" applyFill="1" applyBorder="1" applyAlignment="1">
      <alignment horizontal="center" vertical="center"/>
    </xf>
    <xf numFmtId="164" fontId="5" fillId="8" borderId="8" xfId="0" applyNumberFormat="1" applyFont="1" applyFill="1" applyBorder="1" applyAlignment="1">
      <alignment horizontal="center" vertical="center"/>
    </xf>
    <xf numFmtId="164" fontId="5" fillId="8" borderId="9" xfId="0" applyNumberFormat="1" applyFont="1" applyFill="1" applyBorder="1"/>
    <xf numFmtId="0" fontId="10" fillId="11" borderId="3" xfId="0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10" fillId="11" borderId="8" xfId="0" applyFont="1" applyFill="1" applyBorder="1" applyAlignment="1">
      <alignment horizontal="center" vertical="center"/>
    </xf>
    <xf numFmtId="14" fontId="10" fillId="11" borderId="3" xfId="0" applyNumberFormat="1" applyFont="1" applyFill="1" applyBorder="1" applyAlignment="1">
      <alignment horizontal="center" vertical="center"/>
    </xf>
    <xf numFmtId="14" fontId="10" fillId="11" borderId="1" xfId="0" applyNumberFormat="1" applyFont="1" applyFill="1" applyBorder="1" applyAlignment="1">
      <alignment horizontal="center" vertical="center"/>
    </xf>
    <xf numFmtId="14" fontId="10" fillId="11" borderId="8" xfId="0" applyNumberFormat="1" applyFont="1" applyFill="1" applyBorder="1" applyAlignment="1">
      <alignment horizontal="center" vertical="center"/>
    </xf>
    <xf numFmtId="164" fontId="8" fillId="11" borderId="1" xfId="0" applyNumberFormat="1" applyFont="1" applyFill="1" applyBorder="1" applyAlignment="1">
      <alignment horizontal="center" vertical="center"/>
    </xf>
    <xf numFmtId="164" fontId="8" fillId="11" borderId="3" xfId="0" applyNumberFormat="1" applyFont="1" applyFill="1" applyBorder="1" applyAlignment="1">
      <alignment horizontal="center" vertical="center"/>
    </xf>
    <xf numFmtId="164" fontId="8" fillId="11" borderId="8" xfId="0" applyNumberFormat="1" applyFont="1" applyFill="1" applyBorder="1" applyAlignment="1">
      <alignment horizontal="center" vertical="center"/>
    </xf>
    <xf numFmtId="166" fontId="1" fillId="8" borderId="1" xfId="0" applyNumberFormat="1" applyFont="1" applyFill="1" applyBorder="1" applyAlignment="1">
      <alignment horizontal="center" vertical="center"/>
    </xf>
    <xf numFmtId="167" fontId="1" fillId="8" borderId="1" xfId="0" applyNumberFormat="1" applyFont="1" applyFill="1" applyBorder="1" applyAlignment="1">
      <alignment horizontal="center" vertical="center"/>
    </xf>
    <xf numFmtId="167" fontId="12" fillId="11" borderId="1" xfId="0" applyNumberFormat="1" applyFont="1" applyFill="1" applyBorder="1" applyAlignment="1">
      <alignment horizontal="center" vertical="center"/>
    </xf>
    <xf numFmtId="166" fontId="1" fillId="11" borderId="1" xfId="0" applyNumberFormat="1" applyFon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 vertical="center"/>
    </xf>
    <xf numFmtId="0" fontId="9" fillId="12" borderId="0" xfId="0" applyFont="1" applyFill="1" applyAlignment="1"/>
    <xf numFmtId="0" fontId="7" fillId="5" borderId="30" xfId="0" applyFont="1" applyFill="1" applyBorder="1" applyAlignment="1">
      <alignment horizontal="center" vertical="center"/>
    </xf>
    <xf numFmtId="0" fontId="7" fillId="4" borderId="30" xfId="0" applyFont="1" applyFill="1" applyBorder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5" fillId="6" borderId="30" xfId="0" applyFont="1" applyFill="1" applyBorder="1" applyAlignment="1">
      <alignment horizontal="center" vertical="center"/>
    </xf>
    <xf numFmtId="0" fontId="2" fillId="12" borderId="0" xfId="0" applyFont="1" applyFill="1" applyAlignment="1">
      <alignment horizontal="right" vertical="center"/>
    </xf>
    <xf numFmtId="0" fontId="7" fillId="2" borderId="30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vertical="center"/>
    </xf>
    <xf numFmtId="0" fontId="0" fillId="12" borderId="40" xfId="0" applyFill="1" applyBorder="1"/>
    <xf numFmtId="0" fontId="0" fillId="12" borderId="19" xfId="0" applyFill="1" applyBorder="1"/>
    <xf numFmtId="0" fontId="0" fillId="12" borderId="0" xfId="0" applyFill="1" applyBorder="1"/>
    <xf numFmtId="0" fontId="0" fillId="12" borderId="20" xfId="0" applyFill="1" applyBorder="1"/>
    <xf numFmtId="0" fontId="0" fillId="12" borderId="34" xfId="0" applyFill="1" applyBorder="1"/>
    <xf numFmtId="0" fontId="0" fillId="12" borderId="35" xfId="0" applyFill="1" applyBorder="1"/>
    <xf numFmtId="0" fontId="0" fillId="12" borderId="41" xfId="0" applyFill="1" applyBorder="1"/>
    <xf numFmtId="0" fontId="0" fillId="12" borderId="38" xfId="0" applyFill="1" applyBorder="1" applyAlignment="1">
      <alignment vertical="center"/>
    </xf>
    <xf numFmtId="0" fontId="0" fillId="12" borderId="39" xfId="0" applyFill="1" applyBorder="1" applyAlignment="1">
      <alignment vertical="center"/>
    </xf>
    <xf numFmtId="0" fontId="0" fillId="12" borderId="0" xfId="0" applyFill="1" applyBorder="1" applyAlignment="1">
      <alignment vertical="center"/>
    </xf>
    <xf numFmtId="0" fontId="0" fillId="12" borderId="0" xfId="0" applyFill="1" applyAlignment="1"/>
    <xf numFmtId="0" fontId="0" fillId="12" borderId="0" xfId="0" applyFont="1" applyFill="1" applyAlignment="1"/>
    <xf numFmtId="0" fontId="0" fillId="12" borderId="0" xfId="0" applyFill="1" applyAlignment="1">
      <alignment horizontal="center" vertical="center"/>
    </xf>
    <xf numFmtId="0" fontId="9" fillId="12" borderId="0" xfId="0" applyFont="1" applyFill="1" applyAlignment="1">
      <alignment horizontal="center" vertical="top"/>
    </xf>
    <xf numFmtId="0" fontId="0" fillId="12" borderId="0" xfId="0" applyFill="1" applyAlignment="1">
      <alignment horizontal="center" vertical="center"/>
    </xf>
    <xf numFmtId="0" fontId="0" fillId="12" borderId="0" xfId="0" applyFill="1" applyAlignment="1">
      <alignment horizontal="right" vertical="center"/>
    </xf>
    <xf numFmtId="0" fontId="0" fillId="12" borderId="37" xfId="0" applyFill="1" applyBorder="1" applyAlignment="1">
      <alignment horizontal="center" vertical="center"/>
    </xf>
    <xf numFmtId="0" fontId="12" fillId="6" borderId="30" xfId="0" applyFont="1" applyFill="1" applyBorder="1" applyAlignment="1">
      <alignment horizontal="center" vertical="center" wrapText="1"/>
    </xf>
    <xf numFmtId="0" fontId="1" fillId="6" borderId="23" xfId="0" applyFont="1" applyFill="1" applyBorder="1" applyAlignment="1">
      <alignment horizontal="center" vertical="center"/>
    </xf>
    <xf numFmtId="0" fontId="13" fillId="13" borderId="17" xfId="0" applyFont="1" applyFill="1" applyBorder="1" applyAlignment="1">
      <alignment horizontal="center" vertical="center"/>
    </xf>
    <xf numFmtId="164" fontId="1" fillId="8" borderId="4" xfId="0" applyNumberFormat="1" applyFont="1" applyFill="1" applyBorder="1" applyAlignment="1">
      <alignment horizontal="center" vertical="center"/>
    </xf>
    <xf numFmtId="164" fontId="1" fillId="8" borderId="6" xfId="0" applyNumberFormat="1" applyFont="1" applyFill="1" applyBorder="1" applyAlignment="1">
      <alignment horizontal="center" vertical="center"/>
    </xf>
    <xf numFmtId="164" fontId="1" fillId="8" borderId="9" xfId="0" applyNumberFormat="1" applyFont="1" applyFill="1" applyBorder="1" applyAlignment="1">
      <alignment horizontal="center" vertical="center"/>
    </xf>
    <xf numFmtId="0" fontId="14" fillId="11" borderId="5" xfId="0" applyFont="1" applyFill="1" applyBorder="1" applyAlignment="1">
      <alignment horizontal="center" vertical="center"/>
    </xf>
    <xf numFmtId="0" fontId="14" fillId="11" borderId="7" xfId="0" applyFont="1" applyFill="1" applyBorder="1" applyAlignment="1">
      <alignment horizontal="center" vertical="center"/>
    </xf>
    <xf numFmtId="0" fontId="14" fillId="11" borderId="2" xfId="0" applyFont="1" applyFill="1" applyBorder="1" applyAlignment="1">
      <alignment horizontal="center" vertical="center"/>
    </xf>
    <xf numFmtId="0" fontId="7" fillId="12" borderId="42" xfId="0" applyFont="1" applyFill="1" applyBorder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13" fillId="13" borderId="14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166" fontId="2" fillId="12" borderId="0" xfId="0" applyNumberFormat="1" applyFont="1" applyFill="1" applyAlignment="1">
      <alignment horizontal="left" vertical="center"/>
    </xf>
    <xf numFmtId="0" fontId="1" fillId="8" borderId="33" xfId="0" applyFont="1" applyFill="1" applyBorder="1" applyAlignment="1">
      <alignment vertical="center"/>
    </xf>
    <xf numFmtId="0" fontId="1" fillId="8" borderId="31" xfId="0" applyFont="1" applyFill="1" applyBorder="1" applyAlignment="1">
      <alignment vertical="center"/>
    </xf>
    <xf numFmtId="0" fontId="7" fillId="7" borderId="13" xfId="0" applyFont="1" applyFill="1" applyBorder="1" applyAlignment="1">
      <alignment horizontal="center" vertical="center"/>
    </xf>
    <xf numFmtId="0" fontId="1" fillId="8" borderId="44" xfId="0" applyFont="1" applyFill="1" applyBorder="1" applyAlignment="1">
      <alignment vertical="center"/>
    </xf>
    <xf numFmtId="0" fontId="1" fillId="8" borderId="45" xfId="0" applyFont="1" applyFill="1" applyBorder="1" applyAlignment="1">
      <alignment vertical="center"/>
    </xf>
    <xf numFmtId="0" fontId="1" fillId="8" borderId="46" xfId="0" applyFont="1" applyFill="1" applyBorder="1" applyAlignment="1">
      <alignment vertical="center"/>
    </xf>
    <xf numFmtId="0" fontId="0" fillId="12" borderId="0" xfId="0" applyFont="1" applyFill="1" applyBorder="1" applyAlignment="1"/>
    <xf numFmtId="0" fontId="0" fillId="12" borderId="0" xfId="0" applyFill="1" applyBorder="1" applyAlignment="1"/>
    <xf numFmtId="0" fontId="0" fillId="12" borderId="47" xfId="0" applyFill="1" applyBorder="1" applyAlignment="1">
      <alignment vertical="center"/>
    </xf>
    <xf numFmtId="0" fontId="0" fillId="12" borderId="48" xfId="0" applyFill="1" applyBorder="1"/>
    <xf numFmtId="0" fontId="0" fillId="12" borderId="49" xfId="0" applyFill="1" applyBorder="1"/>
    <xf numFmtId="0" fontId="0" fillId="12" borderId="1" xfId="0" applyFill="1" applyBorder="1" applyAlignment="1">
      <alignment horizontal="center" vertical="center"/>
    </xf>
    <xf numFmtId="0" fontId="1" fillId="12" borderId="48" xfId="0" applyFont="1" applyFill="1" applyBorder="1"/>
    <xf numFmtId="0" fontId="1" fillId="12" borderId="20" xfId="0" applyFont="1" applyFill="1" applyBorder="1"/>
    <xf numFmtId="166" fontId="2" fillId="12" borderId="0" xfId="0" applyNumberFormat="1" applyFont="1" applyFill="1" applyAlignment="1">
      <alignment horizontal="left" vertical="center" indent="2"/>
    </xf>
    <xf numFmtId="0" fontId="9" fillId="12" borderId="0" xfId="0" applyFont="1" applyFill="1" applyAlignment="1">
      <alignment horizontal="center" vertical="top"/>
    </xf>
    <xf numFmtId="0" fontId="8" fillId="10" borderId="19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0" fontId="8" fillId="10" borderId="20" xfId="0" applyFont="1" applyFill="1" applyBorder="1" applyAlignment="1">
      <alignment horizontal="center" vertical="center"/>
    </xf>
    <xf numFmtId="0" fontId="8" fillId="10" borderId="25" xfId="0" applyFont="1" applyFill="1" applyBorder="1" applyAlignment="1">
      <alignment horizontal="center" vertical="center"/>
    </xf>
    <xf numFmtId="0" fontId="8" fillId="10" borderId="26" xfId="0" applyFont="1" applyFill="1" applyBorder="1" applyAlignment="1">
      <alignment horizontal="center" vertical="center"/>
    </xf>
    <xf numFmtId="0" fontId="8" fillId="10" borderId="27" xfId="0" applyFont="1" applyFill="1" applyBorder="1" applyAlignment="1">
      <alignment horizontal="center" vertical="center"/>
    </xf>
    <xf numFmtId="0" fontId="8" fillId="10" borderId="28" xfId="0" applyFont="1" applyFill="1" applyBorder="1" applyAlignment="1">
      <alignment horizontal="center" vertical="center"/>
    </xf>
    <xf numFmtId="0" fontId="8" fillId="10" borderId="29" xfId="0" applyFont="1" applyFill="1" applyBorder="1" applyAlignment="1">
      <alignment horizontal="center" vertical="center"/>
    </xf>
    <xf numFmtId="0" fontId="8" fillId="10" borderId="28" xfId="0" applyNumberFormat="1" applyFont="1" applyFill="1" applyBorder="1" applyAlignment="1">
      <alignment horizontal="center" vertical="center"/>
    </xf>
    <xf numFmtId="0" fontId="8" fillId="10" borderId="29" xfId="0" applyNumberFormat="1" applyFont="1" applyFill="1" applyBorder="1" applyAlignment="1">
      <alignment horizontal="center" vertical="center"/>
    </xf>
    <xf numFmtId="0" fontId="1" fillId="8" borderId="36" xfId="0" applyFont="1" applyFill="1" applyBorder="1" applyAlignment="1">
      <alignment horizontal="center" vertical="center"/>
    </xf>
    <xf numFmtId="0" fontId="1" fillId="8" borderId="37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11" fillId="12" borderId="0" xfId="0" applyFont="1" applyFill="1" applyAlignment="1">
      <alignment horizontal="right" vertical="center"/>
    </xf>
    <xf numFmtId="0" fontId="7" fillId="3" borderId="17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165" fontId="11" fillId="9" borderId="0" xfId="0" applyNumberFormat="1" applyFont="1" applyFill="1" applyAlignment="1">
      <alignment horizontal="center" vertical="center"/>
    </xf>
    <xf numFmtId="0" fontId="13" fillId="13" borderId="17" xfId="0" applyFont="1" applyFill="1" applyBorder="1" applyAlignment="1">
      <alignment horizontal="center" vertical="center"/>
    </xf>
    <xf numFmtId="0" fontId="13" fillId="13" borderId="12" xfId="0" applyFont="1" applyFill="1" applyBorder="1" applyAlignment="1">
      <alignment horizontal="center" vertical="center"/>
    </xf>
    <xf numFmtId="0" fontId="8" fillId="10" borderId="31" xfId="0" applyFont="1" applyFill="1" applyBorder="1" applyAlignment="1">
      <alignment horizontal="center" vertical="center"/>
    </xf>
    <xf numFmtId="0" fontId="8" fillId="10" borderId="42" xfId="0" applyFont="1" applyFill="1" applyBorder="1" applyAlignment="1">
      <alignment horizontal="center" vertical="center"/>
    </xf>
    <xf numFmtId="0" fontId="8" fillId="10" borderId="43" xfId="0" applyFont="1" applyFill="1" applyBorder="1" applyAlignment="1">
      <alignment horizontal="center" vertical="center"/>
    </xf>
    <xf numFmtId="165" fontId="0" fillId="9" borderId="0" xfId="0" applyNumberFormat="1" applyFill="1" applyAlignment="1">
      <alignment horizontal="center" vertical="center"/>
    </xf>
    <xf numFmtId="0" fontId="0" fillId="12" borderId="38" xfId="0" applyFill="1" applyBorder="1" applyAlignment="1">
      <alignment horizontal="center" vertical="center"/>
    </xf>
    <xf numFmtId="0" fontId="0" fillId="12" borderId="39" xfId="0" applyFill="1" applyBorder="1" applyAlignment="1">
      <alignment horizontal="center" vertical="center"/>
    </xf>
    <xf numFmtId="0" fontId="0" fillId="12" borderId="40" xfId="0" applyFill="1" applyBorder="1" applyAlignment="1">
      <alignment horizontal="center" vertical="center"/>
    </xf>
    <xf numFmtId="0" fontId="9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/>
    </xf>
    <xf numFmtId="0" fontId="2" fillId="12" borderId="0" xfId="0" applyFont="1" applyFill="1" applyAlignment="1">
      <alignment horizontal="center" vertical="center"/>
    </xf>
    <xf numFmtId="0" fontId="2" fillId="12" borderId="20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ont>
        <color rgb="FFFF0000"/>
      </font>
    </dxf>
    <dxf>
      <font>
        <b val="0"/>
        <i val="0"/>
        <color theme="1" tint="0.34998626667073579"/>
      </font>
    </dxf>
    <dxf>
      <font>
        <b val="0"/>
        <i val="0"/>
        <color theme="1" tint="0.34998626667073579"/>
      </font>
    </dxf>
    <dxf>
      <font>
        <b val="0"/>
        <i val="0"/>
        <color theme="1" tint="0.34998626667073579"/>
      </font>
    </dxf>
    <dxf>
      <font>
        <b val="0"/>
        <i val="0"/>
        <color theme="1" tint="0.34998626667073579"/>
      </font>
    </dxf>
    <dxf>
      <font>
        <b val="0"/>
        <i/>
        <color rgb="FFFF0000"/>
      </font>
    </dxf>
    <dxf>
      <font>
        <b val="0"/>
        <i val="0"/>
        <color theme="0" tint="-0.499984740745262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 val="0"/>
        <i val="0"/>
        <color theme="1" tint="0.34998626667073579"/>
      </font>
    </dxf>
    <dxf>
      <font>
        <color rgb="FFFF0000"/>
      </font>
    </dxf>
    <dxf>
      <font>
        <color rgb="FFFF0000"/>
      </font>
    </dxf>
    <dxf>
      <font>
        <b val="0"/>
        <i val="0"/>
        <color theme="1" tint="0.34998626667073579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 val="0"/>
        <i val="0"/>
        <color theme="0" tint="-0.499984740745262"/>
      </font>
    </dxf>
  </dxfs>
  <tableStyles count="0" defaultTableStyle="TableStyleMedium9" defaultPivotStyle="PivotStyleLight16"/>
  <colors>
    <mruColors>
      <color rgb="FFFFFFCC"/>
      <color rgb="FFCCFF99"/>
      <color rgb="FFCCFF33"/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H109"/>
  <sheetViews>
    <sheetView zoomScale="85" zoomScaleNormal="85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C9" sqref="C9"/>
    </sheetView>
  </sheetViews>
  <sheetFormatPr baseColWidth="10" defaultRowHeight="13.2"/>
  <cols>
    <col min="1" max="1" width="1.6640625" customWidth="1"/>
    <col min="2" max="2" width="25.6640625" customWidth="1"/>
    <col min="3" max="3" width="12.6640625" customWidth="1"/>
    <col min="4" max="5" width="10.6640625" customWidth="1"/>
    <col min="6" max="6" width="6.6640625" customWidth="1"/>
    <col min="7" max="7" width="5.6640625" customWidth="1"/>
    <col min="8" max="8" width="11.6640625" customWidth="1"/>
    <col min="9" max="9" width="6.6640625" customWidth="1"/>
    <col min="10" max="10" width="5.6640625" customWidth="1"/>
    <col min="11" max="11" width="11.6640625" customWidth="1"/>
    <col min="12" max="12" width="5.6640625" customWidth="1"/>
    <col min="13" max="13" width="11.6640625" customWidth="1"/>
    <col min="14" max="14" width="6.6640625" customWidth="1"/>
    <col min="15" max="15" width="5.6640625" customWidth="1"/>
    <col min="16" max="16" width="11.6640625" customWidth="1"/>
    <col min="17" max="17" width="5.6640625" customWidth="1"/>
    <col min="18" max="18" width="11.6640625" customWidth="1"/>
    <col min="19" max="19" width="6.6640625" customWidth="1"/>
    <col min="20" max="20" width="5.6640625" customWidth="1"/>
    <col min="21" max="21" width="11.6640625" customWidth="1"/>
    <col min="22" max="22" width="5.6640625" customWidth="1"/>
    <col min="23" max="23" width="11.6640625" customWidth="1"/>
    <col min="24" max="24" width="6.6640625" customWidth="1"/>
    <col min="25" max="25" width="5.6640625" customWidth="1"/>
    <col min="26" max="26" width="11.6640625" customWidth="1"/>
    <col min="27" max="27" width="1.6640625" customWidth="1"/>
    <col min="28" max="28" width="8.6640625" customWidth="1"/>
    <col min="29" max="29" width="11.6640625" customWidth="1"/>
    <col min="30" max="30" width="8.6640625" customWidth="1"/>
    <col min="31" max="31" width="11.6640625" customWidth="1"/>
    <col min="32" max="32" width="8.6640625" customWidth="1"/>
    <col min="33" max="33" width="11.6640625" customWidth="1"/>
    <col min="34" max="34" width="1.6640625" customWidth="1"/>
  </cols>
  <sheetData>
    <row r="1" spans="1:34" ht="30" customHeight="1">
      <c r="A1" s="48"/>
      <c r="B1" s="104" t="s">
        <v>83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48"/>
    </row>
    <row r="2" spans="1:34" ht="15" customHeight="1">
      <c r="A2" s="48"/>
      <c r="B2" s="48"/>
      <c r="C2" s="55" t="s">
        <v>19</v>
      </c>
      <c r="D2" s="115"/>
      <c r="E2" s="116"/>
      <c r="F2" s="48"/>
      <c r="G2" s="50"/>
      <c r="H2" s="50"/>
      <c r="I2" s="50"/>
      <c r="J2" s="48"/>
      <c r="K2" s="48"/>
      <c r="L2" s="48"/>
      <c r="M2" s="48"/>
      <c r="N2" s="48"/>
      <c r="O2" s="48"/>
      <c r="P2" s="48"/>
      <c r="Q2" s="48"/>
      <c r="R2" s="131" t="s">
        <v>18</v>
      </c>
      <c r="S2" s="131"/>
      <c r="T2" s="137">
        <f ca="1">TODAY()</f>
        <v>41526</v>
      </c>
      <c r="U2" s="137"/>
      <c r="V2" s="137"/>
      <c r="W2" s="137"/>
      <c r="X2" s="48"/>
      <c r="Y2" s="48"/>
      <c r="Z2" s="48"/>
      <c r="AA2" s="48"/>
      <c r="AB2" s="48"/>
      <c r="AC2" s="48"/>
      <c r="AD2" s="48"/>
      <c r="AE2" s="48"/>
      <c r="AF2" s="48"/>
      <c r="AG2" s="48"/>
      <c r="AH2" s="48"/>
    </row>
    <row r="3" spans="1:34" ht="6" customHeight="1">
      <c r="A3" s="48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</row>
    <row r="4" spans="1:34" ht="12.9" customHeight="1">
      <c r="A4" s="48"/>
      <c r="B4" s="48"/>
      <c r="C4" s="45" t="str">
        <f>IF($D$2="","",VLOOKUP($D$2,Grade!$B$9:$Z$108,2))</f>
        <v/>
      </c>
      <c r="D4" s="46" t="str">
        <f>IF($D$2="","",VLOOKUP($D$2,Grade!$B$9:$Z$108,3))</f>
        <v/>
      </c>
      <c r="E4" s="46" t="str">
        <f>IF($D$2="","",VLOOKUP($D$2,Grade!$B$9:$Z$108,4))</f>
        <v/>
      </c>
      <c r="F4" s="44" t="str">
        <f>IF($D$2="","",VLOOKUP($D$2,Grade!$B$9:$Z$108,5))</f>
        <v/>
      </c>
      <c r="G4" s="47" t="str">
        <f>IF($D$2="","",VLOOKUP($D$2,Grade!$B$9:$Z$108,6))</f>
        <v/>
      </c>
      <c r="H4" s="45" t="str">
        <f>IF($D$2="","",VLOOKUP($D$2,Grade!$B$9:$Z$108,7))</f>
        <v/>
      </c>
      <c r="I4" s="44" t="str">
        <f>IF($D$2="","",VLOOKUP($D$2,Grade!$B$9:$Z$108,8))</f>
        <v/>
      </c>
      <c r="J4" s="47" t="str">
        <f>IF($D$2="","",VLOOKUP($D$2,Grade!$B$9:$Z$108,9))</f>
        <v/>
      </c>
      <c r="K4" s="45" t="str">
        <f>IF($D$2="","",VLOOKUP($D$2,Grade!$B$9:$Z$108,10))</f>
        <v/>
      </c>
      <c r="L4" s="47" t="str">
        <f>IF($D$2="","",VLOOKUP($D$2,Grade!$B$9:$Z$108,11))</f>
        <v/>
      </c>
      <c r="M4" s="45" t="str">
        <f>IF($D$2="","",VLOOKUP($D$2,Grade!$B$9:$Z$108,12))</f>
        <v/>
      </c>
      <c r="N4" s="44" t="str">
        <f>IF($D$2="","",VLOOKUP($D$2,Grade!$B$9:$Z$108,13))</f>
        <v/>
      </c>
      <c r="O4" s="47" t="str">
        <f>IF($D$2="","",VLOOKUP($D$2,Grade!$B$9:$Z$108,14))</f>
        <v/>
      </c>
      <c r="P4" s="45" t="str">
        <f>IF($D$2="","",VLOOKUP($D$2,Grade!$B$9:$Z$108,15))</f>
        <v/>
      </c>
      <c r="Q4" s="47" t="str">
        <f>IF($D$2="","",VLOOKUP($D$2,Grade!$B$9:$Z$108,16))</f>
        <v/>
      </c>
      <c r="R4" s="45" t="str">
        <f>IF($D$2="","",VLOOKUP($D$2,Grade!$B$9:$Z$108,17))</f>
        <v/>
      </c>
      <c r="S4" s="44" t="str">
        <f>IF($D$2="","",VLOOKUP($D$2,Grade!$B$9:$Z$108,18))</f>
        <v/>
      </c>
      <c r="T4" s="47" t="str">
        <f>IF($D$2="","",VLOOKUP($D$2,Grade!$B$9:$Z$108,19))</f>
        <v/>
      </c>
      <c r="U4" s="45" t="str">
        <f>IF($D$2="","",VLOOKUP($D$2,Grade!$B$9:$Z$108,20))</f>
        <v/>
      </c>
      <c r="V4" s="47" t="str">
        <f>IF($D$2="","",VLOOKUP($D$2,Grade!$B$9:$Z$108,21))</f>
        <v/>
      </c>
      <c r="W4" s="45" t="str">
        <f>IF($D$2="","",VLOOKUP($D$2,Grade!$B$9:$Z$108,22))</f>
        <v/>
      </c>
      <c r="X4" s="44" t="str">
        <f>IF($D$2="","",VLOOKUP($D$2,Grade!$B$9:$Z$108,23))</f>
        <v/>
      </c>
      <c r="Y4" s="47" t="str">
        <f>IF($D$2="","",VLOOKUP($D$2,Grade!$B$9:$Z$108,24))</f>
        <v/>
      </c>
      <c r="Z4" s="45" t="str">
        <f>IF($D$2="","",VLOOKUP($D$2,Grade!$B$9:$Z$108,25))</f>
        <v/>
      </c>
      <c r="AA4" s="48"/>
      <c r="AB4" s="45" t="str">
        <f>IF($D$2="","",VLOOKUP($D$2,Grade!$B$9:$AG$108,27))</f>
        <v/>
      </c>
      <c r="AC4" s="45" t="str">
        <f>IF($D$2="","",VLOOKUP($D$2,Grade!$B$9:$AG$108,28))</f>
        <v/>
      </c>
      <c r="AD4" s="45" t="str">
        <f>IF($D$2="","",VLOOKUP($D$2,Grade!$B$9:$AG$108,29))</f>
        <v/>
      </c>
      <c r="AE4" s="45" t="str">
        <f>IF($D$2="","",VLOOKUP($D$2,Grade!$B$9:$AG$108,30))</f>
        <v/>
      </c>
      <c r="AF4" s="45" t="str">
        <f>IF($D$2="","",VLOOKUP($D$2,Grade!$B$9:$AG$108,31))</f>
        <v/>
      </c>
      <c r="AG4" s="45" t="str">
        <f>IF($D$2="","",VLOOKUP($D$2,Grade!$B$9:$AG$108,32))</f>
        <v/>
      </c>
      <c r="AH4" s="48"/>
    </row>
    <row r="5" spans="1:34" ht="12.9" customHeight="1" thickBot="1">
      <c r="A5" s="48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</row>
    <row r="6" spans="1:34" s="1" customFormat="1" ht="18" customHeight="1">
      <c r="A6" s="49"/>
      <c r="B6" s="49" t="str">
        <f>"Nombre d'agent : "&amp;COUNTA(B9:B108)</f>
        <v>Nombre d'agent : 53</v>
      </c>
      <c r="C6" s="117" t="s">
        <v>84</v>
      </c>
      <c r="D6" s="118"/>
      <c r="E6" s="118"/>
      <c r="F6" s="119"/>
      <c r="G6" s="118" t="s">
        <v>85</v>
      </c>
      <c r="H6" s="136"/>
      <c r="I6" s="132" t="s">
        <v>86</v>
      </c>
      <c r="J6" s="133"/>
      <c r="K6" s="134"/>
      <c r="L6" s="133" t="s">
        <v>87</v>
      </c>
      <c r="M6" s="135"/>
      <c r="N6" s="120" t="s">
        <v>88</v>
      </c>
      <c r="O6" s="121"/>
      <c r="P6" s="122"/>
      <c r="Q6" s="121" t="s">
        <v>89</v>
      </c>
      <c r="R6" s="126"/>
      <c r="S6" s="129" t="s">
        <v>90</v>
      </c>
      <c r="T6" s="127"/>
      <c r="U6" s="130"/>
      <c r="V6" s="127" t="s">
        <v>91</v>
      </c>
      <c r="W6" s="128"/>
      <c r="X6" s="123" t="s">
        <v>92</v>
      </c>
      <c r="Y6" s="124"/>
      <c r="Z6" s="125"/>
      <c r="AA6" s="49"/>
      <c r="AB6" s="138" t="s">
        <v>26</v>
      </c>
      <c r="AC6" s="139"/>
      <c r="AD6" s="138" t="s">
        <v>20</v>
      </c>
      <c r="AE6" s="139"/>
      <c r="AF6" s="138" t="s">
        <v>27</v>
      </c>
      <c r="AG6" s="139"/>
      <c r="AH6" s="70"/>
    </row>
    <row r="7" spans="1:34" ht="13.8" thickBot="1">
      <c r="A7" s="48"/>
      <c r="B7" s="48"/>
      <c r="C7" s="17" t="s">
        <v>12</v>
      </c>
      <c r="D7" s="105" t="s">
        <v>93</v>
      </c>
      <c r="E7" s="106"/>
      <c r="F7" s="107"/>
      <c r="G7" s="111" t="s">
        <v>13</v>
      </c>
      <c r="H7" s="112"/>
      <c r="I7" s="108" t="s">
        <v>11</v>
      </c>
      <c r="J7" s="109"/>
      <c r="K7" s="110"/>
      <c r="L7" s="113" t="s">
        <v>1</v>
      </c>
      <c r="M7" s="114"/>
      <c r="N7" s="108" t="s">
        <v>94</v>
      </c>
      <c r="O7" s="109"/>
      <c r="P7" s="110"/>
      <c r="Q7" s="111" t="s">
        <v>1</v>
      </c>
      <c r="R7" s="112"/>
      <c r="S7" s="108" t="s">
        <v>95</v>
      </c>
      <c r="T7" s="109"/>
      <c r="U7" s="110"/>
      <c r="V7" s="111" t="s">
        <v>1</v>
      </c>
      <c r="W7" s="112"/>
      <c r="X7" s="108" t="s">
        <v>96</v>
      </c>
      <c r="Y7" s="109"/>
      <c r="Z7" s="112"/>
      <c r="AA7" s="48"/>
      <c r="AB7" s="140" t="s">
        <v>21</v>
      </c>
      <c r="AC7" s="141"/>
      <c r="AD7" s="140" t="s">
        <v>24</v>
      </c>
      <c r="AE7" s="142"/>
      <c r="AF7" s="140" t="s">
        <v>25</v>
      </c>
      <c r="AG7" s="142"/>
      <c r="AH7" s="48"/>
    </row>
    <row r="8" spans="1:34" ht="27.9" customHeight="1" thickBot="1">
      <c r="A8" s="48"/>
      <c r="B8" s="16" t="s">
        <v>0</v>
      </c>
      <c r="C8" s="18" t="s">
        <v>2</v>
      </c>
      <c r="D8" s="19" t="s">
        <v>14</v>
      </c>
      <c r="E8" s="19" t="s">
        <v>17</v>
      </c>
      <c r="F8" s="20" t="s">
        <v>15</v>
      </c>
      <c r="G8" s="19" t="s">
        <v>3</v>
      </c>
      <c r="H8" s="21" t="s">
        <v>16</v>
      </c>
      <c r="I8" s="22" t="s">
        <v>8</v>
      </c>
      <c r="J8" s="19" t="s">
        <v>3</v>
      </c>
      <c r="K8" s="23" t="s">
        <v>16</v>
      </c>
      <c r="L8" s="19" t="s">
        <v>3</v>
      </c>
      <c r="M8" s="21" t="s">
        <v>16</v>
      </c>
      <c r="N8" s="22" t="s">
        <v>8</v>
      </c>
      <c r="O8" s="19" t="s">
        <v>3</v>
      </c>
      <c r="P8" s="23" t="s">
        <v>16</v>
      </c>
      <c r="Q8" s="19" t="s">
        <v>3</v>
      </c>
      <c r="R8" s="21" t="s">
        <v>16</v>
      </c>
      <c r="S8" s="22" t="s">
        <v>8</v>
      </c>
      <c r="T8" s="19" t="s">
        <v>3</v>
      </c>
      <c r="U8" s="23" t="s">
        <v>16</v>
      </c>
      <c r="V8" s="19" t="s">
        <v>3</v>
      </c>
      <c r="W8" s="21" t="s">
        <v>16</v>
      </c>
      <c r="X8" s="22" t="s">
        <v>8</v>
      </c>
      <c r="Y8" s="19" t="s">
        <v>3</v>
      </c>
      <c r="Z8" s="21" t="s">
        <v>16</v>
      </c>
      <c r="AA8" s="48"/>
      <c r="AB8" s="75" t="s">
        <v>22</v>
      </c>
      <c r="AC8" s="76" t="s">
        <v>23</v>
      </c>
      <c r="AD8" s="75" t="s">
        <v>22</v>
      </c>
      <c r="AE8" s="76" t="s">
        <v>23</v>
      </c>
      <c r="AF8" s="75" t="s">
        <v>22</v>
      </c>
      <c r="AG8" s="76" t="s">
        <v>23</v>
      </c>
      <c r="AH8" s="48"/>
    </row>
    <row r="9" spans="1:34" ht="15" customHeight="1">
      <c r="A9" s="48"/>
      <c r="B9" s="24" t="s">
        <v>30</v>
      </c>
      <c r="C9" s="25">
        <v>37992</v>
      </c>
      <c r="D9" s="42">
        <f>IF(C9="","",DATE(YEAR(C9)+1,MONTH(C9),DAY(C9)))</f>
        <v>38358</v>
      </c>
      <c r="E9" s="42">
        <f>IF(C9="","",DATE(YEAR(C9)+3,MONTH(C9),DAY(C9)))</f>
        <v>39088</v>
      </c>
      <c r="F9" s="26" t="s">
        <v>9</v>
      </c>
      <c r="G9" s="35" t="str">
        <f t="shared" ref="G9:G40" ca="1" si="0">IF(C9="","",IF(F9="","",IF(AND($T$2&gt;=D9,F9="Apte"),"oui","non")))</f>
        <v>oui</v>
      </c>
      <c r="H9" s="27"/>
      <c r="I9" s="26" t="s">
        <v>9</v>
      </c>
      <c r="J9" s="35" t="str">
        <f t="shared" ref="J9:J40" ca="1" si="1">IF(I9="","",IF(C9="","",IF(AND($T$2&gt;=E9,I9="apte"),"oui","non")))</f>
        <v>oui</v>
      </c>
      <c r="K9" s="28">
        <v>39823</v>
      </c>
      <c r="L9" s="38" t="str">
        <f t="shared" ref="L9:L40" ca="1" si="2">IF(K9="","",IF(K9+1096&gt;=$T$2,"","oui"))</f>
        <v>oui</v>
      </c>
      <c r="M9" s="27"/>
      <c r="N9" s="26"/>
      <c r="O9" s="35" t="str">
        <f>IF(N9="","",IF(AND($T$2&gt;=K9+1096,N9="apte"),"oui","non"))</f>
        <v/>
      </c>
      <c r="P9" s="28"/>
      <c r="Q9" s="35" t="str">
        <f t="shared" ref="Q9:Q40" si="3">IF(P9="","",IF(P9+1096&gt;=$T$2,"","oui"))</f>
        <v/>
      </c>
      <c r="R9" s="27"/>
      <c r="S9" s="26"/>
      <c r="T9" s="35" t="str">
        <f>IF(S9="","",IF(AND($T$2&gt;=P9+2192,S9="apte"),"oui","non"))</f>
        <v/>
      </c>
      <c r="U9" s="28"/>
      <c r="V9" s="35" t="str">
        <f t="shared" ref="V9:V40" si="4">IF(U9="","",IF(U9+1096&gt;=$T$2,"","oui"))</f>
        <v/>
      </c>
      <c r="W9" s="29"/>
      <c r="X9" s="30"/>
      <c r="Y9" s="35" t="str">
        <f t="shared" ref="Y9:Y40" si="5">IF(X9="","",IF(AND($T$2&gt;=P9+731,X9="apte"),"oui","non"))</f>
        <v/>
      </c>
      <c r="Z9" s="27"/>
      <c r="AA9" s="48"/>
      <c r="AB9" s="83" t="str">
        <f ca="1">IF(C9="","",IF(AND($T$2&gt;=C9+7305),"oui",""))</f>
        <v/>
      </c>
      <c r="AC9" s="78"/>
      <c r="AD9" s="83" t="str">
        <f ca="1">IF(C9="","",IF(AND(AC9&lt;&gt;"",$T$2&gt;=C9+9131),"oui",""))</f>
        <v/>
      </c>
      <c r="AE9" s="78"/>
      <c r="AF9" s="83" t="str">
        <f ca="1">IF(C9="","",IF(AND(AE9&lt;&gt;"",$T$2&gt;=C9+10958),"oui",""))</f>
        <v/>
      </c>
      <c r="AG9" s="78"/>
      <c r="AH9" s="48"/>
    </row>
    <row r="10" spans="1:34" ht="15" customHeight="1">
      <c r="A10" s="48"/>
      <c r="B10" s="14" t="s">
        <v>31</v>
      </c>
      <c r="C10" s="6">
        <v>34881</v>
      </c>
      <c r="D10" s="41">
        <f t="shared" ref="D10:D73" si="6">IF(C10="","",DATE(YEAR(C10)+1,MONTH(C10),DAY(C10)))</f>
        <v>35247</v>
      </c>
      <c r="E10" s="41">
        <f t="shared" ref="E10:E73" si="7">IF(C10="","",DATE(YEAR(C10)+3,MONTH(C10),DAY(C10)))</f>
        <v>35977</v>
      </c>
      <c r="F10" s="9" t="s">
        <v>9</v>
      </c>
      <c r="G10" s="36" t="str">
        <f t="shared" ca="1" si="0"/>
        <v>oui</v>
      </c>
      <c r="H10" s="10"/>
      <c r="I10" s="9" t="s">
        <v>9</v>
      </c>
      <c r="J10" s="36" t="str">
        <f t="shared" ca="1" si="1"/>
        <v>oui</v>
      </c>
      <c r="K10" s="11">
        <v>38200</v>
      </c>
      <c r="L10" s="39" t="str">
        <f t="shared" ca="1" si="2"/>
        <v>oui</v>
      </c>
      <c r="M10" s="10"/>
      <c r="N10" s="9"/>
      <c r="O10" s="36" t="str">
        <f t="shared" ref="O10:O40" si="8">IF(N10="","",IF(AND($T$2&gt;=K10+1096,N10="apte"),"oui","non"))</f>
        <v/>
      </c>
      <c r="P10" s="11"/>
      <c r="Q10" s="36" t="str">
        <f t="shared" si="3"/>
        <v/>
      </c>
      <c r="R10" s="10"/>
      <c r="S10" s="9"/>
      <c r="T10" s="36" t="str">
        <f t="shared" ref="T10:T40" si="9">IF(S10="","",IF(AND($T$2&gt;=P10+2192,S10="apte"),"oui","non"))</f>
        <v/>
      </c>
      <c r="U10" s="11"/>
      <c r="V10" s="36" t="str">
        <f t="shared" si="4"/>
        <v/>
      </c>
      <c r="W10" s="13"/>
      <c r="X10" s="7"/>
      <c r="Y10" s="36" t="str">
        <f t="shared" si="5"/>
        <v/>
      </c>
      <c r="Z10" s="10"/>
      <c r="AA10" s="48"/>
      <c r="AB10" s="81" t="str">
        <f ca="1">IF(C10="","",IF(AND($T$2&gt;=C10+7305),"oui",""))</f>
        <v/>
      </c>
      <c r="AC10" s="79"/>
      <c r="AD10" s="81" t="str">
        <f ca="1">IF(C10="","",IF(AND(AC10&lt;&gt;"",$T$2&gt;=C10+9131),"oui",""))</f>
        <v/>
      </c>
      <c r="AE10" s="79"/>
      <c r="AF10" s="81" t="str">
        <f ca="1">IF(C10="","",IF(AND(AE10&lt;&gt;"",$T$2&gt;=C10+10958),"oui",""))</f>
        <v/>
      </c>
      <c r="AG10" s="79"/>
      <c r="AH10" s="48"/>
    </row>
    <row r="11" spans="1:34" ht="15" customHeight="1">
      <c r="A11" s="48"/>
      <c r="B11" s="14" t="s">
        <v>32</v>
      </c>
      <c r="C11" s="6">
        <v>41124</v>
      </c>
      <c r="D11" s="41">
        <f t="shared" si="6"/>
        <v>41489</v>
      </c>
      <c r="E11" s="41">
        <f t="shared" si="7"/>
        <v>42219</v>
      </c>
      <c r="F11" s="9"/>
      <c r="G11" s="36" t="str">
        <f t="shared" si="0"/>
        <v/>
      </c>
      <c r="H11" s="10"/>
      <c r="I11" s="9"/>
      <c r="J11" s="36" t="str">
        <f t="shared" si="1"/>
        <v/>
      </c>
      <c r="K11" s="11"/>
      <c r="L11" s="39" t="str">
        <f t="shared" si="2"/>
        <v/>
      </c>
      <c r="M11" s="10"/>
      <c r="N11" s="9"/>
      <c r="O11" s="36" t="str">
        <f t="shared" si="8"/>
        <v/>
      </c>
      <c r="P11" s="11"/>
      <c r="Q11" s="36" t="str">
        <f t="shared" si="3"/>
        <v/>
      </c>
      <c r="R11" s="10"/>
      <c r="S11" s="9"/>
      <c r="T11" s="36" t="str">
        <f t="shared" si="9"/>
        <v/>
      </c>
      <c r="U11" s="11"/>
      <c r="V11" s="36" t="str">
        <f t="shared" si="4"/>
        <v/>
      </c>
      <c r="W11" s="13"/>
      <c r="X11" s="7"/>
      <c r="Y11" s="36" t="str">
        <f t="shared" si="5"/>
        <v/>
      </c>
      <c r="Z11" s="10"/>
      <c r="AA11" s="48"/>
      <c r="AB11" s="81" t="str">
        <f t="shared" ref="AB11:AB74" ca="1" si="10">IF(C11="","",IF(AND($T$2&gt;=C11+7305),"oui",""))</f>
        <v/>
      </c>
      <c r="AC11" s="79"/>
      <c r="AD11" s="81" t="str">
        <f t="shared" ref="AD11:AD74" ca="1" si="11">IF(C11="","",IF(AND(AC11&lt;&gt;"",$T$2&gt;=C11+9131),"oui",""))</f>
        <v/>
      </c>
      <c r="AE11" s="79"/>
      <c r="AF11" s="81" t="str">
        <f t="shared" ref="AF11:AF74" ca="1" si="12">IF(C11="","",IF(AND(AE11&lt;&gt;"",$T$2&gt;=C11+10958),"oui",""))</f>
        <v/>
      </c>
      <c r="AG11" s="79"/>
      <c r="AH11" s="48"/>
    </row>
    <row r="12" spans="1:34" ht="15" customHeight="1">
      <c r="A12" s="48"/>
      <c r="B12" s="14" t="s">
        <v>33</v>
      </c>
      <c r="C12" s="6">
        <v>39539</v>
      </c>
      <c r="D12" s="41">
        <f t="shared" si="6"/>
        <v>39904</v>
      </c>
      <c r="E12" s="41">
        <f t="shared" si="7"/>
        <v>40634</v>
      </c>
      <c r="F12" s="9" t="s">
        <v>9</v>
      </c>
      <c r="G12" s="36" t="str">
        <f t="shared" ca="1" si="0"/>
        <v>oui</v>
      </c>
      <c r="H12" s="10"/>
      <c r="I12" s="9"/>
      <c r="J12" s="36" t="str">
        <f t="shared" si="1"/>
        <v/>
      </c>
      <c r="K12" s="11"/>
      <c r="L12" s="39" t="str">
        <f t="shared" si="2"/>
        <v/>
      </c>
      <c r="M12" s="10"/>
      <c r="N12" s="9"/>
      <c r="O12" s="36" t="str">
        <f t="shared" si="8"/>
        <v/>
      </c>
      <c r="P12" s="11"/>
      <c r="Q12" s="36" t="str">
        <f t="shared" si="3"/>
        <v/>
      </c>
      <c r="R12" s="10"/>
      <c r="S12" s="9"/>
      <c r="T12" s="36" t="str">
        <f t="shared" si="9"/>
        <v/>
      </c>
      <c r="U12" s="11"/>
      <c r="V12" s="36" t="str">
        <f t="shared" si="4"/>
        <v/>
      </c>
      <c r="W12" s="13"/>
      <c r="X12" s="7"/>
      <c r="Y12" s="36" t="str">
        <f t="shared" si="5"/>
        <v/>
      </c>
      <c r="Z12" s="10"/>
      <c r="AA12" s="48"/>
      <c r="AB12" s="81" t="str">
        <f t="shared" ca="1" si="10"/>
        <v/>
      </c>
      <c r="AC12" s="79"/>
      <c r="AD12" s="81" t="str">
        <f t="shared" ca="1" si="11"/>
        <v/>
      </c>
      <c r="AE12" s="79"/>
      <c r="AF12" s="81" t="str">
        <f t="shared" ca="1" si="12"/>
        <v/>
      </c>
      <c r="AG12" s="79"/>
      <c r="AH12" s="48"/>
    </row>
    <row r="13" spans="1:34" ht="15" customHeight="1">
      <c r="A13" s="48"/>
      <c r="B13" s="14" t="s">
        <v>34</v>
      </c>
      <c r="C13" s="6">
        <v>31827</v>
      </c>
      <c r="D13" s="41">
        <f t="shared" si="6"/>
        <v>32192</v>
      </c>
      <c r="E13" s="41">
        <f t="shared" si="7"/>
        <v>32923</v>
      </c>
      <c r="F13" s="9" t="s">
        <v>9</v>
      </c>
      <c r="G13" s="36" t="str">
        <f t="shared" ca="1" si="0"/>
        <v>oui</v>
      </c>
      <c r="H13" s="10"/>
      <c r="I13" s="9" t="s">
        <v>9</v>
      </c>
      <c r="J13" s="36" t="str">
        <f t="shared" ca="1" si="1"/>
        <v>oui</v>
      </c>
      <c r="K13" s="11">
        <v>33970</v>
      </c>
      <c r="L13" s="39" t="str">
        <f t="shared" ca="1" si="2"/>
        <v>oui</v>
      </c>
      <c r="M13" s="10">
        <v>35065</v>
      </c>
      <c r="N13" s="9" t="s">
        <v>9</v>
      </c>
      <c r="O13" s="36" t="str">
        <f t="shared" ca="1" si="8"/>
        <v>oui</v>
      </c>
      <c r="P13" s="11">
        <v>36526</v>
      </c>
      <c r="Q13" s="36" t="str">
        <f t="shared" ca="1" si="3"/>
        <v>oui</v>
      </c>
      <c r="R13" s="10">
        <v>37742</v>
      </c>
      <c r="S13" s="9" t="s">
        <v>9</v>
      </c>
      <c r="T13" s="36" t="str">
        <f t="shared" ca="1" si="9"/>
        <v>oui</v>
      </c>
      <c r="U13" s="11">
        <v>40299</v>
      </c>
      <c r="V13" s="36" t="str">
        <f t="shared" ca="1" si="4"/>
        <v>oui</v>
      </c>
      <c r="W13" s="13"/>
      <c r="X13" s="7"/>
      <c r="Y13" s="36" t="str">
        <f t="shared" si="5"/>
        <v/>
      </c>
      <c r="Z13" s="10"/>
      <c r="AA13" s="48"/>
      <c r="AB13" s="81" t="str">
        <f t="shared" ca="1" si="10"/>
        <v>oui</v>
      </c>
      <c r="AC13" s="79"/>
      <c r="AD13" s="81" t="str">
        <f t="shared" ca="1" si="11"/>
        <v/>
      </c>
      <c r="AE13" s="79"/>
      <c r="AF13" s="81" t="str">
        <f t="shared" ca="1" si="12"/>
        <v/>
      </c>
      <c r="AG13" s="79"/>
      <c r="AH13" s="48"/>
    </row>
    <row r="14" spans="1:34" ht="15" customHeight="1">
      <c r="A14" s="48"/>
      <c r="B14" s="14" t="s">
        <v>35</v>
      </c>
      <c r="C14" s="6">
        <v>40654</v>
      </c>
      <c r="D14" s="41">
        <f t="shared" si="6"/>
        <v>41020</v>
      </c>
      <c r="E14" s="41">
        <f t="shared" si="7"/>
        <v>41750</v>
      </c>
      <c r="F14" s="9" t="s">
        <v>9</v>
      </c>
      <c r="G14" s="36" t="str">
        <f t="shared" ca="1" si="0"/>
        <v>oui</v>
      </c>
      <c r="H14" s="10"/>
      <c r="I14" s="9"/>
      <c r="J14" s="36" t="str">
        <f t="shared" si="1"/>
        <v/>
      </c>
      <c r="K14" s="11"/>
      <c r="L14" s="39" t="str">
        <f t="shared" si="2"/>
        <v/>
      </c>
      <c r="M14" s="10"/>
      <c r="N14" s="9"/>
      <c r="O14" s="36" t="str">
        <f t="shared" si="8"/>
        <v/>
      </c>
      <c r="P14" s="11"/>
      <c r="Q14" s="36" t="str">
        <f t="shared" si="3"/>
        <v/>
      </c>
      <c r="R14" s="10"/>
      <c r="S14" s="9"/>
      <c r="T14" s="36" t="str">
        <f t="shared" si="9"/>
        <v/>
      </c>
      <c r="U14" s="11"/>
      <c r="V14" s="36" t="str">
        <f t="shared" si="4"/>
        <v/>
      </c>
      <c r="W14" s="13"/>
      <c r="X14" s="7"/>
      <c r="Y14" s="36" t="str">
        <f t="shared" si="5"/>
        <v/>
      </c>
      <c r="Z14" s="10"/>
      <c r="AA14" s="48"/>
      <c r="AB14" s="81" t="str">
        <f t="shared" ca="1" si="10"/>
        <v/>
      </c>
      <c r="AC14" s="79"/>
      <c r="AD14" s="81" t="str">
        <f t="shared" ca="1" si="11"/>
        <v/>
      </c>
      <c r="AE14" s="79"/>
      <c r="AF14" s="81" t="str">
        <f t="shared" ca="1" si="12"/>
        <v/>
      </c>
      <c r="AG14" s="79"/>
      <c r="AH14" s="48"/>
    </row>
    <row r="15" spans="1:34" ht="15" customHeight="1">
      <c r="A15" s="48"/>
      <c r="B15" s="14" t="s">
        <v>36</v>
      </c>
      <c r="C15" s="6">
        <v>41124</v>
      </c>
      <c r="D15" s="41">
        <f t="shared" si="6"/>
        <v>41489</v>
      </c>
      <c r="E15" s="41">
        <f t="shared" si="7"/>
        <v>42219</v>
      </c>
      <c r="F15" s="9"/>
      <c r="G15" s="36" t="str">
        <f t="shared" si="0"/>
        <v/>
      </c>
      <c r="H15" s="10"/>
      <c r="I15" s="9"/>
      <c r="J15" s="36" t="str">
        <f t="shared" si="1"/>
        <v/>
      </c>
      <c r="K15" s="11"/>
      <c r="L15" s="39" t="str">
        <f t="shared" si="2"/>
        <v/>
      </c>
      <c r="M15" s="10"/>
      <c r="N15" s="9"/>
      <c r="O15" s="36" t="str">
        <f t="shared" si="8"/>
        <v/>
      </c>
      <c r="P15" s="11"/>
      <c r="Q15" s="36" t="str">
        <f t="shared" si="3"/>
        <v/>
      </c>
      <c r="R15" s="10"/>
      <c r="S15" s="9"/>
      <c r="T15" s="36" t="str">
        <f t="shared" si="9"/>
        <v/>
      </c>
      <c r="U15" s="11"/>
      <c r="V15" s="36" t="str">
        <f t="shared" si="4"/>
        <v/>
      </c>
      <c r="W15" s="13"/>
      <c r="X15" s="7"/>
      <c r="Y15" s="36" t="str">
        <f t="shared" si="5"/>
        <v/>
      </c>
      <c r="Z15" s="10"/>
      <c r="AA15" s="48"/>
      <c r="AB15" s="81" t="str">
        <f t="shared" ca="1" si="10"/>
        <v/>
      </c>
      <c r="AC15" s="79"/>
      <c r="AD15" s="81" t="str">
        <f t="shared" ca="1" si="11"/>
        <v/>
      </c>
      <c r="AE15" s="79"/>
      <c r="AF15" s="81" t="str">
        <f t="shared" ca="1" si="12"/>
        <v/>
      </c>
      <c r="AG15" s="79"/>
      <c r="AH15" s="48"/>
    </row>
    <row r="16" spans="1:34" ht="15" customHeight="1">
      <c r="A16" s="48"/>
      <c r="B16" s="14" t="s">
        <v>37</v>
      </c>
      <c r="C16" s="6">
        <v>37669</v>
      </c>
      <c r="D16" s="41">
        <f t="shared" si="6"/>
        <v>38034</v>
      </c>
      <c r="E16" s="41">
        <f t="shared" si="7"/>
        <v>38765</v>
      </c>
      <c r="F16" s="9" t="s">
        <v>9</v>
      </c>
      <c r="G16" s="36" t="str">
        <f t="shared" ca="1" si="0"/>
        <v>oui</v>
      </c>
      <c r="H16" s="10"/>
      <c r="I16" s="9" t="s">
        <v>9</v>
      </c>
      <c r="J16" s="36" t="str">
        <f t="shared" ca="1" si="1"/>
        <v>oui</v>
      </c>
      <c r="K16" s="11">
        <v>39083</v>
      </c>
      <c r="L16" s="39" t="str">
        <f t="shared" ca="1" si="2"/>
        <v>oui</v>
      </c>
      <c r="M16" s="10">
        <v>40544</v>
      </c>
      <c r="N16" s="9" t="s">
        <v>9</v>
      </c>
      <c r="O16" s="36" t="str">
        <f t="shared" ca="1" si="8"/>
        <v>oui</v>
      </c>
      <c r="P16" s="11">
        <v>40976</v>
      </c>
      <c r="Q16" s="36" t="str">
        <f t="shared" ca="1" si="3"/>
        <v/>
      </c>
      <c r="R16" s="10"/>
      <c r="S16" s="9"/>
      <c r="T16" s="36" t="str">
        <f t="shared" si="9"/>
        <v/>
      </c>
      <c r="U16" s="11"/>
      <c r="V16" s="36" t="str">
        <f t="shared" si="4"/>
        <v/>
      </c>
      <c r="W16" s="13"/>
      <c r="X16" s="7"/>
      <c r="Y16" s="36" t="str">
        <f t="shared" si="5"/>
        <v/>
      </c>
      <c r="Z16" s="10"/>
      <c r="AA16" s="48"/>
      <c r="AB16" s="81" t="str">
        <f t="shared" ca="1" si="10"/>
        <v/>
      </c>
      <c r="AC16" s="79"/>
      <c r="AD16" s="81" t="str">
        <f t="shared" ca="1" si="11"/>
        <v/>
      </c>
      <c r="AE16" s="79"/>
      <c r="AF16" s="81" t="str">
        <f t="shared" ca="1" si="12"/>
        <v/>
      </c>
      <c r="AG16" s="79"/>
      <c r="AH16" s="48"/>
    </row>
    <row r="17" spans="1:34" ht="15" customHeight="1">
      <c r="A17" s="48"/>
      <c r="B17" s="14" t="s">
        <v>38</v>
      </c>
      <c r="C17" s="6">
        <v>38361</v>
      </c>
      <c r="D17" s="41">
        <f t="shared" si="6"/>
        <v>38726</v>
      </c>
      <c r="E17" s="41">
        <f t="shared" si="7"/>
        <v>39456</v>
      </c>
      <c r="F17" s="9" t="s">
        <v>9</v>
      </c>
      <c r="G17" s="36" t="str">
        <f t="shared" ca="1" si="0"/>
        <v>oui</v>
      </c>
      <c r="H17" s="10"/>
      <c r="I17" s="9" t="s">
        <v>9</v>
      </c>
      <c r="J17" s="36" t="str">
        <f t="shared" ca="1" si="1"/>
        <v>oui</v>
      </c>
      <c r="K17" s="11">
        <v>40545</v>
      </c>
      <c r="L17" s="39" t="str">
        <f t="shared" ca="1" si="2"/>
        <v/>
      </c>
      <c r="M17" s="10"/>
      <c r="N17" s="9"/>
      <c r="O17" s="36" t="str">
        <f t="shared" si="8"/>
        <v/>
      </c>
      <c r="P17" s="11"/>
      <c r="Q17" s="36" t="str">
        <f t="shared" si="3"/>
        <v/>
      </c>
      <c r="R17" s="10"/>
      <c r="S17" s="9"/>
      <c r="T17" s="36" t="str">
        <f t="shared" si="9"/>
        <v/>
      </c>
      <c r="U17" s="11"/>
      <c r="V17" s="36" t="str">
        <f t="shared" si="4"/>
        <v/>
      </c>
      <c r="W17" s="13"/>
      <c r="X17" s="7"/>
      <c r="Y17" s="36" t="str">
        <f t="shared" si="5"/>
        <v/>
      </c>
      <c r="Z17" s="10"/>
      <c r="AA17" s="48"/>
      <c r="AB17" s="81" t="str">
        <f t="shared" ca="1" si="10"/>
        <v/>
      </c>
      <c r="AC17" s="79"/>
      <c r="AD17" s="81" t="str">
        <f t="shared" ca="1" si="11"/>
        <v/>
      </c>
      <c r="AE17" s="79"/>
      <c r="AF17" s="81" t="str">
        <f t="shared" ca="1" si="12"/>
        <v/>
      </c>
      <c r="AG17" s="79"/>
      <c r="AH17" s="48"/>
    </row>
    <row r="18" spans="1:34" ht="15" customHeight="1">
      <c r="A18" s="48"/>
      <c r="B18" s="14" t="s">
        <v>39</v>
      </c>
      <c r="C18" s="6">
        <v>41518</v>
      </c>
      <c r="D18" s="41">
        <f t="shared" si="6"/>
        <v>41883</v>
      </c>
      <c r="E18" s="41">
        <f t="shared" si="7"/>
        <v>42614</v>
      </c>
      <c r="F18" s="9" t="s">
        <v>9</v>
      </c>
      <c r="G18" s="36" t="str">
        <f t="shared" ca="1" si="0"/>
        <v>non</v>
      </c>
      <c r="H18" s="10"/>
      <c r="I18" s="9"/>
      <c r="J18" s="36" t="str">
        <f t="shared" si="1"/>
        <v/>
      </c>
      <c r="K18" s="11"/>
      <c r="L18" s="39" t="str">
        <f t="shared" si="2"/>
        <v/>
      </c>
      <c r="M18" s="10"/>
      <c r="N18" s="9"/>
      <c r="O18" s="36" t="str">
        <f t="shared" si="8"/>
        <v/>
      </c>
      <c r="P18" s="11"/>
      <c r="Q18" s="36" t="str">
        <f t="shared" si="3"/>
        <v/>
      </c>
      <c r="R18" s="10"/>
      <c r="S18" s="9"/>
      <c r="T18" s="36" t="str">
        <f t="shared" si="9"/>
        <v/>
      </c>
      <c r="U18" s="11"/>
      <c r="V18" s="36" t="str">
        <f t="shared" si="4"/>
        <v/>
      </c>
      <c r="W18" s="13"/>
      <c r="X18" s="7"/>
      <c r="Y18" s="36" t="str">
        <f t="shared" si="5"/>
        <v/>
      </c>
      <c r="Z18" s="10"/>
      <c r="AA18" s="48"/>
      <c r="AB18" s="81" t="str">
        <f t="shared" ca="1" si="10"/>
        <v/>
      </c>
      <c r="AC18" s="79"/>
      <c r="AD18" s="81" t="str">
        <f t="shared" ca="1" si="11"/>
        <v/>
      </c>
      <c r="AE18" s="79"/>
      <c r="AF18" s="81" t="str">
        <f t="shared" ca="1" si="12"/>
        <v/>
      </c>
      <c r="AG18" s="79"/>
      <c r="AH18" s="48"/>
    </row>
    <row r="19" spans="1:34" ht="15" customHeight="1">
      <c r="A19" s="48"/>
      <c r="B19" s="14" t="s">
        <v>40</v>
      </c>
      <c r="C19" s="6">
        <v>40722</v>
      </c>
      <c r="D19" s="41">
        <f t="shared" si="6"/>
        <v>41088</v>
      </c>
      <c r="E19" s="41">
        <f t="shared" si="7"/>
        <v>41818</v>
      </c>
      <c r="F19" s="9"/>
      <c r="G19" s="36" t="str">
        <f t="shared" si="0"/>
        <v/>
      </c>
      <c r="H19" s="10"/>
      <c r="I19" s="9"/>
      <c r="J19" s="36" t="str">
        <f t="shared" si="1"/>
        <v/>
      </c>
      <c r="K19" s="11"/>
      <c r="L19" s="39" t="str">
        <f t="shared" si="2"/>
        <v/>
      </c>
      <c r="M19" s="10"/>
      <c r="N19" s="9"/>
      <c r="O19" s="36" t="str">
        <f t="shared" si="8"/>
        <v/>
      </c>
      <c r="P19" s="11"/>
      <c r="Q19" s="36" t="str">
        <f t="shared" si="3"/>
        <v/>
      </c>
      <c r="R19" s="10"/>
      <c r="S19" s="9"/>
      <c r="T19" s="36" t="str">
        <f t="shared" si="9"/>
        <v/>
      </c>
      <c r="U19" s="11"/>
      <c r="V19" s="36" t="str">
        <f t="shared" si="4"/>
        <v/>
      </c>
      <c r="W19" s="13"/>
      <c r="X19" s="7"/>
      <c r="Y19" s="36" t="str">
        <f t="shared" si="5"/>
        <v/>
      </c>
      <c r="Z19" s="10"/>
      <c r="AA19" s="48"/>
      <c r="AB19" s="81" t="str">
        <f t="shared" ca="1" si="10"/>
        <v/>
      </c>
      <c r="AC19" s="79"/>
      <c r="AD19" s="81" t="str">
        <f t="shared" ca="1" si="11"/>
        <v/>
      </c>
      <c r="AE19" s="79"/>
      <c r="AF19" s="81" t="str">
        <f t="shared" ca="1" si="12"/>
        <v/>
      </c>
      <c r="AG19" s="79"/>
      <c r="AH19" s="48"/>
    </row>
    <row r="20" spans="1:34" ht="15" customHeight="1">
      <c r="A20" s="48"/>
      <c r="B20" s="14" t="s">
        <v>41</v>
      </c>
      <c r="C20" s="6">
        <v>33055</v>
      </c>
      <c r="D20" s="41">
        <f t="shared" si="6"/>
        <v>33420</v>
      </c>
      <c r="E20" s="41">
        <f t="shared" si="7"/>
        <v>34151</v>
      </c>
      <c r="F20" s="9" t="s">
        <v>9</v>
      </c>
      <c r="G20" s="36" t="str">
        <f t="shared" ca="1" si="0"/>
        <v>oui</v>
      </c>
      <c r="H20" s="10"/>
      <c r="I20" s="9" t="s">
        <v>9</v>
      </c>
      <c r="J20" s="36" t="str">
        <f t="shared" ca="1" si="1"/>
        <v>oui</v>
      </c>
      <c r="K20" s="11">
        <v>37073</v>
      </c>
      <c r="L20" s="39" t="str">
        <f t="shared" ca="1" si="2"/>
        <v>oui</v>
      </c>
      <c r="M20" s="10"/>
      <c r="N20" s="9" t="s">
        <v>9</v>
      </c>
      <c r="O20" s="36" t="str">
        <f t="shared" ca="1" si="8"/>
        <v>oui</v>
      </c>
      <c r="P20" s="11">
        <v>40360</v>
      </c>
      <c r="Q20" s="36" t="str">
        <f t="shared" ca="1" si="3"/>
        <v>oui</v>
      </c>
      <c r="R20" s="10"/>
      <c r="S20" s="9"/>
      <c r="T20" s="36" t="str">
        <f t="shared" si="9"/>
        <v/>
      </c>
      <c r="U20" s="11"/>
      <c r="V20" s="36" t="str">
        <f t="shared" si="4"/>
        <v/>
      </c>
      <c r="W20" s="13"/>
      <c r="X20" s="7"/>
      <c r="Y20" s="36" t="str">
        <f t="shared" si="5"/>
        <v/>
      </c>
      <c r="Z20" s="10"/>
      <c r="AA20" s="48"/>
      <c r="AB20" s="81" t="str">
        <f t="shared" ca="1" si="10"/>
        <v>oui</v>
      </c>
      <c r="AC20" s="79">
        <v>40391</v>
      </c>
      <c r="AD20" s="81" t="str">
        <f t="shared" ca="1" si="11"/>
        <v/>
      </c>
      <c r="AE20" s="79"/>
      <c r="AF20" s="81" t="str">
        <f t="shared" ca="1" si="12"/>
        <v/>
      </c>
      <c r="AG20" s="79"/>
      <c r="AH20" s="48"/>
    </row>
    <row r="21" spans="1:34" ht="15" customHeight="1">
      <c r="A21" s="48"/>
      <c r="B21" s="14" t="s">
        <v>42</v>
      </c>
      <c r="C21" s="6">
        <v>39089</v>
      </c>
      <c r="D21" s="41">
        <f t="shared" si="6"/>
        <v>39454</v>
      </c>
      <c r="E21" s="41">
        <f t="shared" si="7"/>
        <v>40185</v>
      </c>
      <c r="F21" s="9" t="s">
        <v>9</v>
      </c>
      <c r="G21" s="36" t="str">
        <f t="shared" ca="1" si="0"/>
        <v>oui</v>
      </c>
      <c r="H21" s="10"/>
      <c r="I21" s="9" t="s">
        <v>9</v>
      </c>
      <c r="J21" s="36" t="str">
        <f t="shared" ca="1" si="1"/>
        <v>oui</v>
      </c>
      <c r="K21" s="11">
        <v>40654</v>
      </c>
      <c r="L21" s="39" t="str">
        <f t="shared" ca="1" si="2"/>
        <v/>
      </c>
      <c r="M21" s="10"/>
      <c r="N21" s="9"/>
      <c r="O21" s="36" t="str">
        <f t="shared" si="8"/>
        <v/>
      </c>
      <c r="P21" s="11"/>
      <c r="Q21" s="36" t="str">
        <f t="shared" si="3"/>
        <v/>
      </c>
      <c r="R21" s="10"/>
      <c r="S21" s="9"/>
      <c r="T21" s="36" t="str">
        <f t="shared" si="9"/>
        <v/>
      </c>
      <c r="U21" s="11"/>
      <c r="V21" s="36" t="str">
        <f t="shared" si="4"/>
        <v/>
      </c>
      <c r="W21" s="13"/>
      <c r="X21" s="7"/>
      <c r="Y21" s="36" t="str">
        <f t="shared" si="5"/>
        <v/>
      </c>
      <c r="Z21" s="10"/>
      <c r="AA21" s="48"/>
      <c r="AB21" s="81" t="str">
        <f t="shared" ca="1" si="10"/>
        <v/>
      </c>
      <c r="AC21" s="79"/>
      <c r="AD21" s="81" t="str">
        <f t="shared" ca="1" si="11"/>
        <v/>
      </c>
      <c r="AE21" s="79"/>
      <c r="AF21" s="81" t="str">
        <f t="shared" ca="1" si="12"/>
        <v/>
      </c>
      <c r="AG21" s="79"/>
      <c r="AH21" s="48"/>
    </row>
    <row r="22" spans="1:34" ht="15" customHeight="1">
      <c r="A22" s="48"/>
      <c r="B22" s="14" t="s">
        <v>43</v>
      </c>
      <c r="C22" s="6">
        <v>32880</v>
      </c>
      <c r="D22" s="41">
        <f t="shared" si="6"/>
        <v>33245</v>
      </c>
      <c r="E22" s="41">
        <f t="shared" si="7"/>
        <v>33976</v>
      </c>
      <c r="F22" s="9" t="s">
        <v>9</v>
      </c>
      <c r="G22" s="36" t="str">
        <f t="shared" ca="1" si="0"/>
        <v>oui</v>
      </c>
      <c r="H22" s="10"/>
      <c r="I22" s="9" t="s">
        <v>9</v>
      </c>
      <c r="J22" s="36" t="str">
        <f t="shared" ca="1" si="1"/>
        <v>oui</v>
      </c>
      <c r="K22" s="11">
        <v>36526</v>
      </c>
      <c r="L22" s="39" t="str">
        <f t="shared" ca="1" si="2"/>
        <v>oui</v>
      </c>
      <c r="M22" s="10"/>
      <c r="N22" s="9"/>
      <c r="O22" s="36" t="str">
        <f t="shared" si="8"/>
        <v/>
      </c>
      <c r="P22" s="11"/>
      <c r="Q22" s="36" t="str">
        <f t="shared" si="3"/>
        <v/>
      </c>
      <c r="R22" s="10"/>
      <c r="S22" s="9"/>
      <c r="T22" s="36" t="str">
        <f t="shared" si="9"/>
        <v/>
      </c>
      <c r="U22" s="11"/>
      <c r="V22" s="36" t="str">
        <f t="shared" si="4"/>
        <v/>
      </c>
      <c r="W22" s="13"/>
      <c r="X22" s="7" t="s">
        <v>9</v>
      </c>
      <c r="Y22" s="36" t="str">
        <f t="shared" ca="1" si="5"/>
        <v>oui</v>
      </c>
      <c r="Z22" s="10">
        <v>37625</v>
      </c>
      <c r="AA22" s="48"/>
      <c r="AB22" s="81" t="str">
        <f t="shared" ca="1" si="10"/>
        <v>oui</v>
      </c>
      <c r="AC22" s="79">
        <v>40210</v>
      </c>
      <c r="AD22" s="81" t="str">
        <f t="shared" ca="1" si="11"/>
        <v/>
      </c>
      <c r="AE22" s="79"/>
      <c r="AF22" s="81" t="str">
        <f t="shared" ca="1" si="12"/>
        <v/>
      </c>
      <c r="AG22" s="79"/>
      <c r="AH22" s="48"/>
    </row>
    <row r="23" spans="1:34" ht="15" customHeight="1">
      <c r="A23" s="48"/>
      <c r="B23" s="14" t="s">
        <v>44</v>
      </c>
      <c r="C23" s="6">
        <v>38300</v>
      </c>
      <c r="D23" s="41">
        <f t="shared" si="6"/>
        <v>38665</v>
      </c>
      <c r="E23" s="41">
        <f t="shared" si="7"/>
        <v>39395</v>
      </c>
      <c r="F23" s="9" t="s">
        <v>9</v>
      </c>
      <c r="G23" s="36" t="str">
        <f t="shared" ca="1" si="0"/>
        <v>oui</v>
      </c>
      <c r="H23" s="10"/>
      <c r="I23" s="9"/>
      <c r="J23" s="36" t="str">
        <f t="shared" si="1"/>
        <v/>
      </c>
      <c r="K23" s="11"/>
      <c r="L23" s="39" t="str">
        <f t="shared" si="2"/>
        <v/>
      </c>
      <c r="M23" s="10"/>
      <c r="N23" s="9"/>
      <c r="O23" s="36" t="str">
        <f t="shared" si="8"/>
        <v/>
      </c>
      <c r="P23" s="11"/>
      <c r="Q23" s="36" t="str">
        <f t="shared" si="3"/>
        <v/>
      </c>
      <c r="R23" s="10"/>
      <c r="S23" s="9"/>
      <c r="T23" s="36" t="str">
        <f t="shared" si="9"/>
        <v/>
      </c>
      <c r="U23" s="11"/>
      <c r="V23" s="36" t="str">
        <f t="shared" si="4"/>
        <v/>
      </c>
      <c r="W23" s="13"/>
      <c r="X23" s="7"/>
      <c r="Y23" s="36" t="str">
        <f t="shared" si="5"/>
        <v/>
      </c>
      <c r="Z23" s="10"/>
      <c r="AA23" s="48"/>
      <c r="AB23" s="81" t="str">
        <f t="shared" ca="1" si="10"/>
        <v/>
      </c>
      <c r="AC23" s="79"/>
      <c r="AD23" s="81" t="str">
        <f t="shared" ca="1" si="11"/>
        <v/>
      </c>
      <c r="AE23" s="79"/>
      <c r="AF23" s="81" t="str">
        <f t="shared" ca="1" si="12"/>
        <v/>
      </c>
      <c r="AG23" s="79"/>
      <c r="AH23" s="48"/>
    </row>
    <row r="24" spans="1:34" ht="15" customHeight="1">
      <c r="A24" s="48"/>
      <c r="B24" s="14" t="s">
        <v>45</v>
      </c>
      <c r="C24" s="6">
        <v>39818</v>
      </c>
      <c r="D24" s="41">
        <f t="shared" si="6"/>
        <v>40183</v>
      </c>
      <c r="E24" s="41">
        <f t="shared" si="7"/>
        <v>40913</v>
      </c>
      <c r="F24" s="9" t="s">
        <v>9</v>
      </c>
      <c r="G24" s="36" t="str">
        <f t="shared" ca="1" si="0"/>
        <v>oui</v>
      </c>
      <c r="H24" s="10"/>
      <c r="I24" s="9"/>
      <c r="J24" s="36" t="str">
        <f t="shared" si="1"/>
        <v/>
      </c>
      <c r="K24" s="11"/>
      <c r="L24" s="39" t="str">
        <f t="shared" si="2"/>
        <v/>
      </c>
      <c r="M24" s="10"/>
      <c r="N24" s="9"/>
      <c r="O24" s="36" t="str">
        <f t="shared" si="8"/>
        <v/>
      </c>
      <c r="P24" s="11"/>
      <c r="Q24" s="36" t="str">
        <f t="shared" si="3"/>
        <v/>
      </c>
      <c r="R24" s="10"/>
      <c r="S24" s="9"/>
      <c r="T24" s="36" t="str">
        <f t="shared" si="9"/>
        <v/>
      </c>
      <c r="U24" s="11"/>
      <c r="V24" s="36" t="str">
        <f t="shared" si="4"/>
        <v/>
      </c>
      <c r="W24" s="13"/>
      <c r="X24" s="7"/>
      <c r="Y24" s="36" t="str">
        <f t="shared" si="5"/>
        <v/>
      </c>
      <c r="Z24" s="10"/>
      <c r="AA24" s="48"/>
      <c r="AB24" s="81" t="str">
        <f t="shared" ca="1" si="10"/>
        <v/>
      </c>
      <c r="AC24" s="79"/>
      <c r="AD24" s="81" t="str">
        <f t="shared" ca="1" si="11"/>
        <v/>
      </c>
      <c r="AE24" s="79"/>
      <c r="AF24" s="81" t="str">
        <f t="shared" ca="1" si="12"/>
        <v/>
      </c>
      <c r="AG24" s="79"/>
      <c r="AH24" s="48"/>
    </row>
    <row r="25" spans="1:34" ht="15" customHeight="1">
      <c r="A25" s="48"/>
      <c r="B25" s="14" t="s">
        <v>46</v>
      </c>
      <c r="C25" s="6">
        <v>34700</v>
      </c>
      <c r="D25" s="41">
        <f t="shared" si="6"/>
        <v>35065</v>
      </c>
      <c r="E25" s="41">
        <f t="shared" si="7"/>
        <v>35796</v>
      </c>
      <c r="F25" s="9" t="s">
        <v>9</v>
      </c>
      <c r="G25" s="36" t="str">
        <f t="shared" ca="1" si="0"/>
        <v>oui</v>
      </c>
      <c r="H25" s="10"/>
      <c r="I25" s="9" t="s">
        <v>9</v>
      </c>
      <c r="J25" s="36" t="str">
        <f t="shared" ca="1" si="1"/>
        <v>oui</v>
      </c>
      <c r="K25" s="11">
        <v>37622</v>
      </c>
      <c r="L25" s="39" t="str">
        <f t="shared" ca="1" si="2"/>
        <v>oui</v>
      </c>
      <c r="M25" s="10"/>
      <c r="N25" s="9" t="s">
        <v>9</v>
      </c>
      <c r="O25" s="36" t="str">
        <f t="shared" ca="1" si="8"/>
        <v>oui</v>
      </c>
      <c r="P25" s="11">
        <v>38724</v>
      </c>
      <c r="Q25" s="36" t="str">
        <f t="shared" ca="1" si="3"/>
        <v>oui</v>
      </c>
      <c r="R25" s="10"/>
      <c r="S25" s="9"/>
      <c r="T25" s="36" t="str">
        <f t="shared" si="9"/>
        <v/>
      </c>
      <c r="U25" s="11"/>
      <c r="V25" s="36" t="str">
        <f t="shared" si="4"/>
        <v/>
      </c>
      <c r="W25" s="13"/>
      <c r="X25" s="7"/>
      <c r="Y25" s="36" t="str">
        <f t="shared" si="5"/>
        <v/>
      </c>
      <c r="Z25" s="10"/>
      <c r="AA25" s="48"/>
      <c r="AB25" s="81" t="str">
        <f t="shared" ca="1" si="10"/>
        <v/>
      </c>
      <c r="AC25" s="79"/>
      <c r="AD25" s="81" t="str">
        <f t="shared" ca="1" si="11"/>
        <v/>
      </c>
      <c r="AE25" s="79"/>
      <c r="AF25" s="81" t="str">
        <f t="shared" ca="1" si="12"/>
        <v/>
      </c>
      <c r="AG25" s="79"/>
      <c r="AH25" s="48"/>
    </row>
    <row r="26" spans="1:34" ht="15" customHeight="1">
      <c r="A26" s="48"/>
      <c r="B26" s="14" t="s">
        <v>47</v>
      </c>
      <c r="C26" s="6">
        <v>39451</v>
      </c>
      <c r="D26" s="41">
        <f t="shared" si="6"/>
        <v>39817</v>
      </c>
      <c r="E26" s="41">
        <f t="shared" si="7"/>
        <v>40547</v>
      </c>
      <c r="F26" s="9" t="s">
        <v>9</v>
      </c>
      <c r="G26" s="36" t="str">
        <f t="shared" ca="1" si="0"/>
        <v>oui</v>
      </c>
      <c r="H26" s="10"/>
      <c r="I26" s="9"/>
      <c r="J26" s="36" t="str">
        <f t="shared" si="1"/>
        <v/>
      </c>
      <c r="K26" s="11"/>
      <c r="L26" s="39" t="str">
        <f t="shared" si="2"/>
        <v/>
      </c>
      <c r="M26" s="10"/>
      <c r="N26" s="9"/>
      <c r="O26" s="36" t="str">
        <f t="shared" si="8"/>
        <v/>
      </c>
      <c r="P26" s="11"/>
      <c r="Q26" s="36" t="str">
        <f t="shared" si="3"/>
        <v/>
      </c>
      <c r="R26" s="10"/>
      <c r="S26" s="9"/>
      <c r="T26" s="36" t="str">
        <f t="shared" si="9"/>
        <v/>
      </c>
      <c r="U26" s="11"/>
      <c r="V26" s="36" t="str">
        <f t="shared" si="4"/>
        <v/>
      </c>
      <c r="W26" s="13"/>
      <c r="X26" s="7"/>
      <c r="Y26" s="36" t="str">
        <f t="shared" si="5"/>
        <v/>
      </c>
      <c r="Z26" s="10"/>
      <c r="AA26" s="48"/>
      <c r="AB26" s="81" t="str">
        <f t="shared" ca="1" si="10"/>
        <v/>
      </c>
      <c r="AC26" s="79"/>
      <c r="AD26" s="81" t="str">
        <f t="shared" ca="1" si="11"/>
        <v/>
      </c>
      <c r="AE26" s="79"/>
      <c r="AF26" s="81" t="str">
        <f t="shared" ca="1" si="12"/>
        <v/>
      </c>
      <c r="AG26" s="79"/>
      <c r="AH26" s="48"/>
    </row>
    <row r="27" spans="1:34" ht="15" customHeight="1">
      <c r="A27" s="48"/>
      <c r="B27" s="14" t="s">
        <v>48</v>
      </c>
      <c r="C27" s="6">
        <v>40654</v>
      </c>
      <c r="D27" s="41">
        <f t="shared" si="6"/>
        <v>41020</v>
      </c>
      <c r="E27" s="41">
        <f t="shared" si="7"/>
        <v>41750</v>
      </c>
      <c r="F27" s="9" t="s">
        <v>9</v>
      </c>
      <c r="G27" s="36" t="str">
        <f t="shared" ca="1" si="0"/>
        <v>oui</v>
      </c>
      <c r="H27" s="10"/>
      <c r="I27" s="9"/>
      <c r="J27" s="36" t="str">
        <f t="shared" si="1"/>
        <v/>
      </c>
      <c r="K27" s="11"/>
      <c r="L27" s="39" t="str">
        <f t="shared" si="2"/>
        <v/>
      </c>
      <c r="M27" s="10"/>
      <c r="N27" s="9"/>
      <c r="O27" s="36" t="str">
        <f t="shared" si="8"/>
        <v/>
      </c>
      <c r="P27" s="11"/>
      <c r="Q27" s="36" t="str">
        <f t="shared" si="3"/>
        <v/>
      </c>
      <c r="R27" s="10"/>
      <c r="S27" s="9"/>
      <c r="T27" s="36" t="str">
        <f t="shared" si="9"/>
        <v/>
      </c>
      <c r="U27" s="11"/>
      <c r="V27" s="36" t="str">
        <f t="shared" si="4"/>
        <v/>
      </c>
      <c r="W27" s="13"/>
      <c r="X27" s="7"/>
      <c r="Y27" s="36" t="str">
        <f t="shared" si="5"/>
        <v/>
      </c>
      <c r="Z27" s="10"/>
      <c r="AA27" s="48"/>
      <c r="AB27" s="81" t="str">
        <f t="shared" ca="1" si="10"/>
        <v/>
      </c>
      <c r="AC27" s="79"/>
      <c r="AD27" s="81" t="str">
        <f t="shared" ca="1" si="11"/>
        <v/>
      </c>
      <c r="AE27" s="79"/>
      <c r="AF27" s="81" t="str">
        <f t="shared" ca="1" si="12"/>
        <v/>
      </c>
      <c r="AG27" s="79"/>
      <c r="AH27" s="48"/>
    </row>
    <row r="28" spans="1:34" ht="15" customHeight="1">
      <c r="A28" s="48"/>
      <c r="B28" s="14" t="s">
        <v>49</v>
      </c>
      <c r="C28" s="6">
        <v>39600</v>
      </c>
      <c r="D28" s="41">
        <f t="shared" si="6"/>
        <v>39965</v>
      </c>
      <c r="E28" s="41">
        <f t="shared" si="7"/>
        <v>40695</v>
      </c>
      <c r="F28" s="9" t="s">
        <v>9</v>
      </c>
      <c r="G28" s="36" t="str">
        <f t="shared" ca="1" si="0"/>
        <v>oui</v>
      </c>
      <c r="H28" s="10"/>
      <c r="I28" s="9"/>
      <c r="J28" s="36" t="str">
        <f t="shared" si="1"/>
        <v/>
      </c>
      <c r="K28" s="11"/>
      <c r="L28" s="39" t="str">
        <f t="shared" si="2"/>
        <v/>
      </c>
      <c r="M28" s="10"/>
      <c r="N28" s="9"/>
      <c r="O28" s="36" t="str">
        <f t="shared" si="8"/>
        <v/>
      </c>
      <c r="P28" s="11"/>
      <c r="Q28" s="36" t="str">
        <f t="shared" si="3"/>
        <v/>
      </c>
      <c r="R28" s="10"/>
      <c r="S28" s="9"/>
      <c r="T28" s="36" t="str">
        <f t="shared" si="9"/>
        <v/>
      </c>
      <c r="U28" s="11"/>
      <c r="V28" s="36" t="str">
        <f t="shared" si="4"/>
        <v/>
      </c>
      <c r="W28" s="13"/>
      <c r="X28" s="7"/>
      <c r="Y28" s="36" t="str">
        <f t="shared" si="5"/>
        <v/>
      </c>
      <c r="Z28" s="10"/>
      <c r="AA28" s="48"/>
      <c r="AB28" s="81" t="str">
        <f t="shared" ca="1" si="10"/>
        <v/>
      </c>
      <c r="AC28" s="79"/>
      <c r="AD28" s="81" t="str">
        <f t="shared" ca="1" si="11"/>
        <v/>
      </c>
      <c r="AE28" s="79"/>
      <c r="AF28" s="81" t="str">
        <f t="shared" ca="1" si="12"/>
        <v/>
      </c>
      <c r="AG28" s="79"/>
      <c r="AH28" s="48"/>
    </row>
    <row r="29" spans="1:34" ht="15" customHeight="1">
      <c r="A29" s="48"/>
      <c r="B29" s="14" t="s">
        <v>50</v>
      </c>
      <c r="C29" s="6">
        <v>41124</v>
      </c>
      <c r="D29" s="41">
        <f t="shared" si="6"/>
        <v>41489</v>
      </c>
      <c r="E29" s="41">
        <f t="shared" si="7"/>
        <v>42219</v>
      </c>
      <c r="F29" s="9"/>
      <c r="G29" s="36" t="str">
        <f t="shared" si="0"/>
        <v/>
      </c>
      <c r="H29" s="10"/>
      <c r="I29" s="9"/>
      <c r="J29" s="36" t="str">
        <f t="shared" si="1"/>
        <v/>
      </c>
      <c r="K29" s="11"/>
      <c r="L29" s="39" t="str">
        <f t="shared" si="2"/>
        <v/>
      </c>
      <c r="M29" s="10"/>
      <c r="N29" s="9"/>
      <c r="O29" s="36" t="str">
        <f t="shared" si="8"/>
        <v/>
      </c>
      <c r="P29" s="11"/>
      <c r="Q29" s="36" t="str">
        <f t="shared" si="3"/>
        <v/>
      </c>
      <c r="R29" s="10"/>
      <c r="S29" s="9"/>
      <c r="T29" s="36" t="str">
        <f t="shared" si="9"/>
        <v/>
      </c>
      <c r="U29" s="11"/>
      <c r="V29" s="36" t="str">
        <f t="shared" si="4"/>
        <v/>
      </c>
      <c r="W29" s="13"/>
      <c r="X29" s="7"/>
      <c r="Y29" s="36" t="str">
        <f t="shared" si="5"/>
        <v/>
      </c>
      <c r="Z29" s="10"/>
      <c r="AA29" s="48"/>
      <c r="AB29" s="81" t="str">
        <f t="shared" ca="1" si="10"/>
        <v/>
      </c>
      <c r="AC29" s="79"/>
      <c r="AD29" s="81" t="str">
        <f t="shared" ca="1" si="11"/>
        <v/>
      </c>
      <c r="AE29" s="79"/>
      <c r="AF29" s="81" t="str">
        <f t="shared" ca="1" si="12"/>
        <v/>
      </c>
      <c r="AG29" s="79"/>
      <c r="AH29" s="48"/>
    </row>
    <row r="30" spans="1:34" ht="15" customHeight="1">
      <c r="A30" s="48"/>
      <c r="B30" s="14" t="s">
        <v>51</v>
      </c>
      <c r="C30" s="6">
        <v>38356</v>
      </c>
      <c r="D30" s="41">
        <f t="shared" si="6"/>
        <v>38721</v>
      </c>
      <c r="E30" s="41">
        <f t="shared" si="7"/>
        <v>39451</v>
      </c>
      <c r="F30" s="9" t="s">
        <v>9</v>
      </c>
      <c r="G30" s="36" t="str">
        <f t="shared" ca="1" si="0"/>
        <v>oui</v>
      </c>
      <c r="H30" s="10"/>
      <c r="I30" s="9" t="s">
        <v>9</v>
      </c>
      <c r="J30" s="36" t="str">
        <f t="shared" ca="1" si="1"/>
        <v>oui</v>
      </c>
      <c r="K30" s="11">
        <v>40189</v>
      </c>
      <c r="L30" s="39" t="str">
        <f t="shared" ca="1" si="2"/>
        <v>oui</v>
      </c>
      <c r="M30" s="10"/>
      <c r="N30" s="9"/>
      <c r="O30" s="36" t="str">
        <f t="shared" si="8"/>
        <v/>
      </c>
      <c r="P30" s="11"/>
      <c r="Q30" s="36" t="str">
        <f t="shared" si="3"/>
        <v/>
      </c>
      <c r="R30" s="10"/>
      <c r="S30" s="9"/>
      <c r="T30" s="36" t="str">
        <f t="shared" si="9"/>
        <v/>
      </c>
      <c r="U30" s="11"/>
      <c r="V30" s="36" t="str">
        <f t="shared" si="4"/>
        <v/>
      </c>
      <c r="W30" s="13"/>
      <c r="X30" s="7"/>
      <c r="Y30" s="36" t="str">
        <f t="shared" si="5"/>
        <v/>
      </c>
      <c r="Z30" s="10"/>
      <c r="AA30" s="48"/>
      <c r="AB30" s="81" t="str">
        <f t="shared" ca="1" si="10"/>
        <v/>
      </c>
      <c r="AC30" s="79"/>
      <c r="AD30" s="81" t="str">
        <f t="shared" ca="1" si="11"/>
        <v/>
      </c>
      <c r="AE30" s="79"/>
      <c r="AF30" s="81" t="str">
        <f t="shared" ca="1" si="12"/>
        <v/>
      </c>
      <c r="AG30" s="79"/>
      <c r="AH30" s="48"/>
    </row>
    <row r="31" spans="1:34" ht="15" customHeight="1">
      <c r="A31" s="48"/>
      <c r="B31" s="14" t="s">
        <v>52</v>
      </c>
      <c r="C31" s="6">
        <v>39451</v>
      </c>
      <c r="D31" s="41">
        <f t="shared" si="6"/>
        <v>39817</v>
      </c>
      <c r="E31" s="41">
        <f t="shared" si="7"/>
        <v>40547</v>
      </c>
      <c r="F31" s="9" t="s">
        <v>9</v>
      </c>
      <c r="G31" s="36" t="str">
        <f t="shared" ca="1" si="0"/>
        <v>oui</v>
      </c>
      <c r="H31" s="10"/>
      <c r="I31" s="9"/>
      <c r="J31" s="36" t="str">
        <f t="shared" si="1"/>
        <v/>
      </c>
      <c r="K31" s="11"/>
      <c r="L31" s="39" t="str">
        <f t="shared" si="2"/>
        <v/>
      </c>
      <c r="M31" s="10"/>
      <c r="N31" s="9"/>
      <c r="O31" s="36" t="str">
        <f t="shared" si="8"/>
        <v/>
      </c>
      <c r="P31" s="11"/>
      <c r="Q31" s="36" t="str">
        <f t="shared" si="3"/>
        <v/>
      </c>
      <c r="R31" s="10"/>
      <c r="S31" s="9"/>
      <c r="T31" s="36" t="str">
        <f t="shared" si="9"/>
        <v/>
      </c>
      <c r="U31" s="11"/>
      <c r="V31" s="36" t="str">
        <f t="shared" si="4"/>
        <v/>
      </c>
      <c r="W31" s="13"/>
      <c r="X31" s="7"/>
      <c r="Y31" s="36" t="str">
        <f t="shared" si="5"/>
        <v/>
      </c>
      <c r="Z31" s="10"/>
      <c r="AA31" s="48"/>
      <c r="AB31" s="81" t="str">
        <f t="shared" ca="1" si="10"/>
        <v/>
      </c>
      <c r="AC31" s="79"/>
      <c r="AD31" s="81" t="str">
        <f t="shared" ca="1" si="11"/>
        <v/>
      </c>
      <c r="AE31" s="79"/>
      <c r="AF31" s="81" t="str">
        <f t="shared" ca="1" si="12"/>
        <v/>
      </c>
      <c r="AG31" s="79"/>
      <c r="AH31" s="48"/>
    </row>
    <row r="32" spans="1:34" ht="15" customHeight="1">
      <c r="A32" s="48"/>
      <c r="B32" s="14" t="s">
        <v>53</v>
      </c>
      <c r="C32" s="6">
        <v>34206</v>
      </c>
      <c r="D32" s="41">
        <f t="shared" si="6"/>
        <v>34571</v>
      </c>
      <c r="E32" s="41">
        <f t="shared" si="7"/>
        <v>35302</v>
      </c>
      <c r="F32" s="9" t="s">
        <v>9</v>
      </c>
      <c r="G32" s="36" t="str">
        <f t="shared" ca="1" si="0"/>
        <v>oui</v>
      </c>
      <c r="H32" s="10"/>
      <c r="I32" s="9" t="s">
        <v>9</v>
      </c>
      <c r="J32" s="36" t="str">
        <f t="shared" ca="1" si="1"/>
        <v>oui</v>
      </c>
      <c r="K32" s="11">
        <v>36922</v>
      </c>
      <c r="L32" s="39" t="str">
        <f t="shared" ca="1" si="2"/>
        <v>oui</v>
      </c>
      <c r="M32" s="10">
        <v>37652</v>
      </c>
      <c r="N32" s="9" t="s">
        <v>9</v>
      </c>
      <c r="O32" s="36" t="str">
        <f t="shared" ca="1" si="8"/>
        <v>oui</v>
      </c>
      <c r="P32" s="11"/>
      <c r="Q32" s="36" t="str">
        <f t="shared" si="3"/>
        <v/>
      </c>
      <c r="R32" s="10"/>
      <c r="S32" s="9"/>
      <c r="T32" s="36" t="str">
        <f t="shared" si="9"/>
        <v/>
      </c>
      <c r="U32" s="11"/>
      <c r="V32" s="36" t="str">
        <f t="shared" si="4"/>
        <v/>
      </c>
      <c r="W32" s="13"/>
      <c r="X32" s="7"/>
      <c r="Y32" s="36" t="str">
        <f t="shared" si="5"/>
        <v/>
      </c>
      <c r="Z32" s="10"/>
      <c r="AA32" s="48"/>
      <c r="AB32" s="81" t="str">
        <f t="shared" ca="1" si="10"/>
        <v>oui</v>
      </c>
      <c r="AC32" s="79"/>
      <c r="AD32" s="81" t="str">
        <f t="shared" ca="1" si="11"/>
        <v/>
      </c>
      <c r="AE32" s="79"/>
      <c r="AF32" s="81" t="str">
        <f t="shared" ca="1" si="12"/>
        <v/>
      </c>
      <c r="AG32" s="79"/>
      <c r="AH32" s="48"/>
    </row>
    <row r="33" spans="1:34" ht="15" customHeight="1">
      <c r="A33" s="48"/>
      <c r="B33" s="14" t="s">
        <v>54</v>
      </c>
      <c r="C33" s="6">
        <v>36898</v>
      </c>
      <c r="D33" s="41">
        <f t="shared" si="6"/>
        <v>37263</v>
      </c>
      <c r="E33" s="41">
        <f t="shared" si="7"/>
        <v>37993</v>
      </c>
      <c r="F33" s="9" t="s">
        <v>9</v>
      </c>
      <c r="G33" s="36" t="str">
        <f t="shared" ca="1" si="0"/>
        <v>oui</v>
      </c>
      <c r="H33" s="10"/>
      <c r="I33" s="9" t="s">
        <v>9</v>
      </c>
      <c r="J33" s="36" t="str">
        <f t="shared" ca="1" si="1"/>
        <v>oui</v>
      </c>
      <c r="K33" s="11">
        <v>39823</v>
      </c>
      <c r="L33" s="39" t="str">
        <f t="shared" ca="1" si="2"/>
        <v>oui</v>
      </c>
      <c r="M33" s="10"/>
      <c r="N33" s="9"/>
      <c r="O33" s="36" t="str">
        <f t="shared" si="8"/>
        <v/>
      </c>
      <c r="P33" s="11"/>
      <c r="Q33" s="36" t="str">
        <f t="shared" si="3"/>
        <v/>
      </c>
      <c r="R33" s="10"/>
      <c r="S33" s="9"/>
      <c r="T33" s="36" t="str">
        <f t="shared" si="9"/>
        <v/>
      </c>
      <c r="U33" s="11"/>
      <c r="V33" s="36" t="str">
        <f t="shared" si="4"/>
        <v/>
      </c>
      <c r="W33" s="13"/>
      <c r="X33" s="7"/>
      <c r="Y33" s="36" t="str">
        <f t="shared" si="5"/>
        <v/>
      </c>
      <c r="Z33" s="10"/>
      <c r="AA33" s="48"/>
      <c r="AB33" s="81" t="str">
        <f t="shared" ca="1" si="10"/>
        <v/>
      </c>
      <c r="AC33" s="79"/>
      <c r="AD33" s="81" t="str">
        <f t="shared" ca="1" si="11"/>
        <v/>
      </c>
      <c r="AE33" s="79"/>
      <c r="AF33" s="81" t="str">
        <f t="shared" ca="1" si="12"/>
        <v/>
      </c>
      <c r="AG33" s="79"/>
      <c r="AH33" s="48"/>
    </row>
    <row r="34" spans="1:34" ht="15" customHeight="1">
      <c r="A34" s="48"/>
      <c r="B34" s="14" t="s">
        <v>55</v>
      </c>
      <c r="C34" s="6">
        <v>31777</v>
      </c>
      <c r="D34" s="41">
        <f t="shared" si="6"/>
        <v>32142</v>
      </c>
      <c r="E34" s="41">
        <f t="shared" si="7"/>
        <v>32873</v>
      </c>
      <c r="F34" s="9" t="s">
        <v>9</v>
      </c>
      <c r="G34" s="36" t="str">
        <f t="shared" ca="1" si="0"/>
        <v>oui</v>
      </c>
      <c r="H34" s="10"/>
      <c r="I34" s="9" t="s">
        <v>9</v>
      </c>
      <c r="J34" s="36" t="str">
        <f t="shared" ca="1" si="1"/>
        <v>oui</v>
      </c>
      <c r="K34" s="11">
        <v>32876</v>
      </c>
      <c r="L34" s="39" t="str">
        <f t="shared" ca="1" si="2"/>
        <v>oui</v>
      </c>
      <c r="M34" s="10">
        <v>33972</v>
      </c>
      <c r="N34" s="9"/>
      <c r="O34" s="36" t="str">
        <f t="shared" si="8"/>
        <v/>
      </c>
      <c r="P34" s="11"/>
      <c r="Q34" s="36" t="str">
        <f t="shared" si="3"/>
        <v/>
      </c>
      <c r="R34" s="10"/>
      <c r="S34" s="9"/>
      <c r="T34" s="36" t="str">
        <f t="shared" si="9"/>
        <v/>
      </c>
      <c r="U34" s="11"/>
      <c r="V34" s="36" t="str">
        <f t="shared" si="4"/>
        <v/>
      </c>
      <c r="W34" s="13"/>
      <c r="X34" s="7" t="s">
        <v>9</v>
      </c>
      <c r="Y34" s="36" t="str">
        <f t="shared" ca="1" si="5"/>
        <v>oui</v>
      </c>
      <c r="Z34" s="10">
        <v>36892</v>
      </c>
      <c r="AA34" s="48"/>
      <c r="AB34" s="81" t="str">
        <f t="shared" ca="1" si="10"/>
        <v>oui</v>
      </c>
      <c r="AC34" s="79">
        <v>38749</v>
      </c>
      <c r="AD34" s="81" t="str">
        <f t="shared" ca="1" si="11"/>
        <v>oui</v>
      </c>
      <c r="AE34" s="79"/>
      <c r="AF34" s="81" t="str">
        <f t="shared" ca="1" si="12"/>
        <v/>
      </c>
      <c r="AG34" s="79"/>
      <c r="AH34" s="48"/>
    </row>
    <row r="35" spans="1:34" ht="15" customHeight="1">
      <c r="A35" s="48"/>
      <c r="B35" s="14" t="s">
        <v>56</v>
      </c>
      <c r="C35" s="6">
        <v>38364</v>
      </c>
      <c r="D35" s="41">
        <f t="shared" si="6"/>
        <v>38729</v>
      </c>
      <c r="E35" s="41">
        <f t="shared" si="7"/>
        <v>39459</v>
      </c>
      <c r="F35" s="9" t="s">
        <v>9</v>
      </c>
      <c r="G35" s="36" t="str">
        <f t="shared" ca="1" si="0"/>
        <v>oui</v>
      </c>
      <c r="H35" s="10"/>
      <c r="I35" s="9"/>
      <c r="J35" s="36" t="str">
        <f t="shared" si="1"/>
        <v/>
      </c>
      <c r="K35" s="11"/>
      <c r="L35" s="39" t="str">
        <f t="shared" si="2"/>
        <v/>
      </c>
      <c r="M35" s="10"/>
      <c r="N35" s="9"/>
      <c r="O35" s="36" t="str">
        <f t="shared" si="8"/>
        <v/>
      </c>
      <c r="P35" s="11"/>
      <c r="Q35" s="36" t="str">
        <f t="shared" si="3"/>
        <v/>
      </c>
      <c r="R35" s="10"/>
      <c r="S35" s="9"/>
      <c r="T35" s="36" t="str">
        <f t="shared" si="9"/>
        <v/>
      </c>
      <c r="U35" s="11"/>
      <c r="V35" s="36" t="str">
        <f t="shared" si="4"/>
        <v/>
      </c>
      <c r="W35" s="13"/>
      <c r="X35" s="7"/>
      <c r="Y35" s="36" t="str">
        <f t="shared" si="5"/>
        <v/>
      </c>
      <c r="Z35" s="10"/>
      <c r="AA35" s="48"/>
      <c r="AB35" s="81" t="str">
        <f t="shared" ca="1" si="10"/>
        <v/>
      </c>
      <c r="AC35" s="79"/>
      <c r="AD35" s="81" t="str">
        <f t="shared" ca="1" si="11"/>
        <v/>
      </c>
      <c r="AE35" s="79"/>
      <c r="AF35" s="81" t="str">
        <f t="shared" ca="1" si="12"/>
        <v/>
      </c>
      <c r="AG35" s="79"/>
      <c r="AH35" s="48"/>
    </row>
    <row r="36" spans="1:34" ht="15" customHeight="1">
      <c r="A36" s="48"/>
      <c r="B36" s="14" t="s">
        <v>57</v>
      </c>
      <c r="C36" s="6">
        <v>35795</v>
      </c>
      <c r="D36" s="41">
        <f t="shared" si="6"/>
        <v>36160</v>
      </c>
      <c r="E36" s="41">
        <f t="shared" si="7"/>
        <v>36891</v>
      </c>
      <c r="F36" s="9" t="s">
        <v>9</v>
      </c>
      <c r="G36" s="36" t="str">
        <f t="shared" ca="1" si="0"/>
        <v>oui</v>
      </c>
      <c r="H36" s="10"/>
      <c r="I36" s="9" t="s">
        <v>9</v>
      </c>
      <c r="J36" s="36" t="str">
        <f t="shared" ca="1" si="1"/>
        <v>oui</v>
      </c>
      <c r="K36" s="11">
        <v>39614</v>
      </c>
      <c r="L36" s="39" t="str">
        <f t="shared" ca="1" si="2"/>
        <v>oui</v>
      </c>
      <c r="M36" s="10"/>
      <c r="N36" s="9" t="s">
        <v>9</v>
      </c>
      <c r="O36" s="36" t="str">
        <f t="shared" ca="1" si="8"/>
        <v>oui</v>
      </c>
      <c r="P36" s="11"/>
      <c r="Q36" s="36" t="str">
        <f t="shared" si="3"/>
        <v/>
      </c>
      <c r="R36" s="10"/>
      <c r="S36" s="9"/>
      <c r="T36" s="36" t="str">
        <f t="shared" si="9"/>
        <v/>
      </c>
      <c r="U36" s="11"/>
      <c r="V36" s="36" t="str">
        <f t="shared" si="4"/>
        <v/>
      </c>
      <c r="W36" s="13"/>
      <c r="X36" s="7"/>
      <c r="Y36" s="36" t="str">
        <f t="shared" si="5"/>
        <v/>
      </c>
      <c r="Z36" s="10"/>
      <c r="AA36" s="48"/>
      <c r="AB36" s="81" t="str">
        <f t="shared" ca="1" si="10"/>
        <v/>
      </c>
      <c r="AC36" s="79"/>
      <c r="AD36" s="81" t="str">
        <f t="shared" ca="1" si="11"/>
        <v/>
      </c>
      <c r="AE36" s="79"/>
      <c r="AF36" s="81" t="str">
        <f t="shared" ca="1" si="12"/>
        <v/>
      </c>
      <c r="AG36" s="79"/>
      <c r="AH36" s="48"/>
    </row>
    <row r="37" spans="1:34" ht="15" customHeight="1">
      <c r="A37" s="48"/>
      <c r="B37" s="14" t="s">
        <v>58</v>
      </c>
      <c r="C37" s="6">
        <v>39459</v>
      </c>
      <c r="D37" s="41">
        <f t="shared" si="6"/>
        <v>39825</v>
      </c>
      <c r="E37" s="41">
        <f t="shared" si="7"/>
        <v>40555</v>
      </c>
      <c r="F37" s="9" t="s">
        <v>9</v>
      </c>
      <c r="G37" s="36" t="str">
        <f t="shared" ca="1" si="0"/>
        <v>oui</v>
      </c>
      <c r="H37" s="10"/>
      <c r="I37" s="9"/>
      <c r="J37" s="36" t="str">
        <f t="shared" si="1"/>
        <v/>
      </c>
      <c r="K37" s="11"/>
      <c r="L37" s="39" t="str">
        <f t="shared" si="2"/>
        <v/>
      </c>
      <c r="M37" s="10"/>
      <c r="N37" s="9"/>
      <c r="O37" s="36" t="str">
        <f t="shared" si="8"/>
        <v/>
      </c>
      <c r="P37" s="11"/>
      <c r="Q37" s="36" t="str">
        <f t="shared" si="3"/>
        <v/>
      </c>
      <c r="R37" s="10"/>
      <c r="S37" s="9"/>
      <c r="T37" s="36" t="str">
        <f t="shared" si="9"/>
        <v/>
      </c>
      <c r="U37" s="11"/>
      <c r="V37" s="36" t="str">
        <f t="shared" si="4"/>
        <v/>
      </c>
      <c r="W37" s="13"/>
      <c r="X37" s="7"/>
      <c r="Y37" s="36" t="str">
        <f t="shared" si="5"/>
        <v/>
      </c>
      <c r="Z37" s="10"/>
      <c r="AA37" s="48"/>
      <c r="AB37" s="81" t="str">
        <f t="shared" ca="1" si="10"/>
        <v/>
      </c>
      <c r="AC37" s="79"/>
      <c r="AD37" s="81" t="str">
        <f t="shared" ca="1" si="11"/>
        <v/>
      </c>
      <c r="AE37" s="79"/>
      <c r="AF37" s="81" t="str">
        <f t="shared" ca="1" si="12"/>
        <v/>
      </c>
      <c r="AG37" s="79"/>
      <c r="AH37" s="48"/>
    </row>
    <row r="38" spans="1:34" ht="15" customHeight="1">
      <c r="A38" s="48"/>
      <c r="B38" s="14" t="s">
        <v>59</v>
      </c>
      <c r="C38" s="6">
        <v>30864</v>
      </c>
      <c r="D38" s="41">
        <f t="shared" si="6"/>
        <v>31229</v>
      </c>
      <c r="E38" s="41">
        <f t="shared" si="7"/>
        <v>31959</v>
      </c>
      <c r="F38" s="9" t="s">
        <v>9</v>
      </c>
      <c r="G38" s="36" t="str">
        <f t="shared" ca="1" si="0"/>
        <v>oui</v>
      </c>
      <c r="H38" s="10"/>
      <c r="I38" s="9" t="s">
        <v>9</v>
      </c>
      <c r="J38" s="36" t="str">
        <f t="shared" ca="1" si="1"/>
        <v>oui</v>
      </c>
      <c r="K38" s="11">
        <v>34478</v>
      </c>
      <c r="L38" s="39" t="str">
        <f t="shared" ca="1" si="2"/>
        <v>oui</v>
      </c>
      <c r="M38" s="10">
        <v>35260</v>
      </c>
      <c r="N38" s="9" t="s">
        <v>9</v>
      </c>
      <c r="O38" s="36" t="str">
        <f t="shared" ca="1" si="8"/>
        <v>oui</v>
      </c>
      <c r="P38" s="11">
        <v>35874</v>
      </c>
      <c r="Q38" s="36" t="str">
        <f t="shared" ca="1" si="3"/>
        <v>oui</v>
      </c>
      <c r="R38" s="10">
        <v>37073</v>
      </c>
      <c r="S38" s="9" t="s">
        <v>9</v>
      </c>
      <c r="T38" s="36" t="str">
        <f t="shared" ca="1" si="9"/>
        <v>oui</v>
      </c>
      <c r="U38" s="11">
        <v>37438</v>
      </c>
      <c r="V38" s="36" t="str">
        <f t="shared" ca="1" si="4"/>
        <v>oui</v>
      </c>
      <c r="W38" s="13"/>
      <c r="X38" s="7" t="s">
        <v>9</v>
      </c>
      <c r="Y38" s="36" t="str">
        <f t="shared" ca="1" si="5"/>
        <v>oui</v>
      </c>
      <c r="Z38" s="10">
        <v>38018</v>
      </c>
      <c r="AA38" s="48"/>
      <c r="AB38" s="81" t="str">
        <f t="shared" ca="1" si="10"/>
        <v>oui</v>
      </c>
      <c r="AC38" s="79">
        <v>38200</v>
      </c>
      <c r="AD38" s="81" t="str">
        <f t="shared" ca="1" si="11"/>
        <v>oui</v>
      </c>
      <c r="AE38" s="79">
        <v>40026</v>
      </c>
      <c r="AF38" s="81" t="str">
        <f t="shared" ca="1" si="12"/>
        <v/>
      </c>
      <c r="AG38" s="79"/>
      <c r="AH38" s="48"/>
    </row>
    <row r="39" spans="1:34" ht="15" customHeight="1">
      <c r="A39" s="48"/>
      <c r="B39" s="14" t="s">
        <v>60</v>
      </c>
      <c r="C39" s="6">
        <v>36951</v>
      </c>
      <c r="D39" s="41">
        <f t="shared" si="6"/>
        <v>37316</v>
      </c>
      <c r="E39" s="41">
        <f t="shared" si="7"/>
        <v>38047</v>
      </c>
      <c r="F39" s="9" t="s">
        <v>9</v>
      </c>
      <c r="G39" s="36" t="str">
        <f t="shared" ca="1" si="0"/>
        <v>oui</v>
      </c>
      <c r="H39" s="10"/>
      <c r="I39" s="9" t="s">
        <v>9</v>
      </c>
      <c r="J39" s="36" t="str">
        <f t="shared" ca="1" si="1"/>
        <v>oui</v>
      </c>
      <c r="K39" s="11">
        <v>37998</v>
      </c>
      <c r="L39" s="39" t="str">
        <f t="shared" ca="1" si="2"/>
        <v>oui</v>
      </c>
      <c r="M39" s="10"/>
      <c r="N39" s="9" t="s">
        <v>9</v>
      </c>
      <c r="O39" s="36" t="str">
        <f t="shared" ca="1" si="8"/>
        <v>oui</v>
      </c>
      <c r="P39" s="11">
        <v>39454</v>
      </c>
      <c r="Q39" s="36" t="str">
        <f t="shared" ca="1" si="3"/>
        <v>oui</v>
      </c>
      <c r="R39" s="10">
        <v>40330</v>
      </c>
      <c r="S39" s="9" t="s">
        <v>9</v>
      </c>
      <c r="T39" s="36" t="str">
        <f t="shared" ca="1" si="9"/>
        <v>non</v>
      </c>
      <c r="U39" s="11"/>
      <c r="V39" s="36" t="str">
        <f t="shared" si="4"/>
        <v/>
      </c>
      <c r="W39" s="13"/>
      <c r="X39" s="7"/>
      <c r="Y39" s="36" t="str">
        <f t="shared" si="5"/>
        <v/>
      </c>
      <c r="Z39" s="10"/>
      <c r="AA39" s="48"/>
      <c r="AB39" s="81" t="str">
        <f t="shared" ca="1" si="10"/>
        <v/>
      </c>
      <c r="AC39" s="79"/>
      <c r="AD39" s="81" t="str">
        <f t="shared" ca="1" si="11"/>
        <v/>
      </c>
      <c r="AE39" s="79"/>
      <c r="AF39" s="81" t="str">
        <f t="shared" ca="1" si="12"/>
        <v/>
      </c>
      <c r="AG39" s="79"/>
      <c r="AH39" s="48"/>
    </row>
    <row r="40" spans="1:34" ht="15" customHeight="1">
      <c r="A40" s="48"/>
      <c r="B40" s="14" t="s">
        <v>61</v>
      </c>
      <c r="C40" s="6">
        <v>37628</v>
      </c>
      <c r="D40" s="41">
        <f t="shared" si="6"/>
        <v>37993</v>
      </c>
      <c r="E40" s="41">
        <f t="shared" si="7"/>
        <v>38724</v>
      </c>
      <c r="F40" s="9" t="s">
        <v>9</v>
      </c>
      <c r="G40" s="36" t="str">
        <f t="shared" ca="1" si="0"/>
        <v>oui</v>
      </c>
      <c r="H40" s="10"/>
      <c r="I40" s="9" t="s">
        <v>9</v>
      </c>
      <c r="J40" s="36" t="str">
        <f t="shared" ca="1" si="1"/>
        <v>oui</v>
      </c>
      <c r="K40" s="11"/>
      <c r="L40" s="39" t="str">
        <f t="shared" si="2"/>
        <v/>
      </c>
      <c r="M40" s="10"/>
      <c r="N40" s="9"/>
      <c r="O40" s="36" t="str">
        <f t="shared" si="8"/>
        <v/>
      </c>
      <c r="P40" s="11"/>
      <c r="Q40" s="36" t="str">
        <f t="shared" si="3"/>
        <v/>
      </c>
      <c r="R40" s="10"/>
      <c r="S40" s="9"/>
      <c r="T40" s="36" t="str">
        <f t="shared" si="9"/>
        <v/>
      </c>
      <c r="U40" s="11"/>
      <c r="V40" s="36" t="str">
        <f t="shared" si="4"/>
        <v/>
      </c>
      <c r="W40" s="13"/>
      <c r="X40" s="7"/>
      <c r="Y40" s="36" t="str">
        <f t="shared" si="5"/>
        <v/>
      </c>
      <c r="Z40" s="10"/>
      <c r="AA40" s="48"/>
      <c r="AB40" s="81" t="str">
        <f t="shared" ca="1" si="10"/>
        <v/>
      </c>
      <c r="AC40" s="79"/>
      <c r="AD40" s="81" t="str">
        <f t="shared" ca="1" si="11"/>
        <v/>
      </c>
      <c r="AE40" s="79"/>
      <c r="AF40" s="81" t="str">
        <f t="shared" ca="1" si="12"/>
        <v/>
      </c>
      <c r="AG40" s="79"/>
      <c r="AH40" s="48"/>
    </row>
    <row r="41" spans="1:34" ht="15" customHeight="1">
      <c r="A41" s="48"/>
      <c r="B41" s="14" t="s">
        <v>62</v>
      </c>
      <c r="C41" s="6">
        <v>39087</v>
      </c>
      <c r="D41" s="41">
        <f t="shared" si="6"/>
        <v>39452</v>
      </c>
      <c r="E41" s="41">
        <f t="shared" si="7"/>
        <v>40183</v>
      </c>
      <c r="F41" s="9" t="s">
        <v>9</v>
      </c>
      <c r="G41" s="36" t="str">
        <f t="shared" ref="G41:G72" ca="1" si="13">IF(C41="","",IF(F41="","",IF(AND($T$2&gt;=D41,F41="Apte"),"oui","non")))</f>
        <v>oui</v>
      </c>
      <c r="H41" s="10"/>
      <c r="I41" s="9"/>
      <c r="J41" s="36" t="str">
        <f t="shared" ref="J41:J72" si="14">IF(I41="","",IF(C41="","",IF(AND($T$2&gt;=E41,I41="apte"),"oui","non")))</f>
        <v/>
      </c>
      <c r="K41" s="11"/>
      <c r="L41" s="39" t="str">
        <f t="shared" ref="L41:L72" si="15">IF(K41="","",IF(K41+1096&gt;=$T$2,"","oui"))</f>
        <v/>
      </c>
      <c r="M41" s="10"/>
      <c r="N41" s="9"/>
      <c r="O41" s="36" t="str">
        <f t="shared" ref="O41:O72" si="16">IF(N41="","",IF(AND($T$2&gt;=K41+1096,N41="apte"),"oui","non"))</f>
        <v/>
      </c>
      <c r="P41" s="11"/>
      <c r="Q41" s="36" t="str">
        <f t="shared" ref="Q41:Q72" si="17">IF(P41="","",IF(P41+1096&gt;=$T$2,"","oui"))</f>
        <v/>
      </c>
      <c r="R41" s="10"/>
      <c r="S41" s="9"/>
      <c r="T41" s="36" t="str">
        <f t="shared" ref="T41:T72" si="18">IF(S41="","",IF(AND($T$2&gt;=P41+2192,S41="apte"),"oui","non"))</f>
        <v/>
      </c>
      <c r="U41" s="11"/>
      <c r="V41" s="36" t="str">
        <f t="shared" ref="V41:V72" si="19">IF(U41="","",IF(U41+1096&gt;=$T$2,"","oui"))</f>
        <v/>
      </c>
      <c r="W41" s="13"/>
      <c r="X41" s="7"/>
      <c r="Y41" s="36" t="str">
        <f t="shared" ref="Y41:Y72" si="20">IF(X41="","",IF(AND($T$2&gt;=P41+731,X41="apte"),"oui","non"))</f>
        <v/>
      </c>
      <c r="Z41" s="10"/>
      <c r="AA41" s="48"/>
      <c r="AB41" s="81" t="str">
        <f t="shared" ca="1" si="10"/>
        <v/>
      </c>
      <c r="AC41" s="79"/>
      <c r="AD41" s="81" t="str">
        <f t="shared" ca="1" si="11"/>
        <v/>
      </c>
      <c r="AE41" s="79"/>
      <c r="AF41" s="81" t="str">
        <f t="shared" ca="1" si="12"/>
        <v/>
      </c>
      <c r="AG41" s="79"/>
      <c r="AH41" s="48"/>
    </row>
    <row r="42" spans="1:34" ht="15" customHeight="1">
      <c r="A42" s="48"/>
      <c r="B42" s="14" t="s">
        <v>63</v>
      </c>
      <c r="C42" s="6">
        <v>40654</v>
      </c>
      <c r="D42" s="41">
        <f t="shared" si="6"/>
        <v>41020</v>
      </c>
      <c r="E42" s="41">
        <f t="shared" si="7"/>
        <v>41750</v>
      </c>
      <c r="F42" s="9"/>
      <c r="G42" s="36" t="str">
        <f t="shared" si="13"/>
        <v/>
      </c>
      <c r="H42" s="10"/>
      <c r="I42" s="9"/>
      <c r="J42" s="36" t="str">
        <f t="shared" si="14"/>
        <v/>
      </c>
      <c r="K42" s="11"/>
      <c r="L42" s="39" t="str">
        <f t="shared" si="15"/>
        <v/>
      </c>
      <c r="M42" s="10"/>
      <c r="N42" s="9"/>
      <c r="O42" s="36" t="str">
        <f t="shared" si="16"/>
        <v/>
      </c>
      <c r="P42" s="11"/>
      <c r="Q42" s="36" t="str">
        <f t="shared" si="17"/>
        <v/>
      </c>
      <c r="R42" s="10"/>
      <c r="S42" s="9"/>
      <c r="T42" s="36" t="str">
        <f t="shared" si="18"/>
        <v/>
      </c>
      <c r="U42" s="11"/>
      <c r="V42" s="36" t="str">
        <f t="shared" si="19"/>
        <v/>
      </c>
      <c r="W42" s="13"/>
      <c r="X42" s="7"/>
      <c r="Y42" s="36" t="str">
        <f t="shared" si="20"/>
        <v/>
      </c>
      <c r="Z42" s="10"/>
      <c r="AA42" s="48"/>
      <c r="AB42" s="81" t="str">
        <f t="shared" ca="1" si="10"/>
        <v/>
      </c>
      <c r="AC42" s="79"/>
      <c r="AD42" s="81" t="str">
        <f t="shared" ca="1" si="11"/>
        <v/>
      </c>
      <c r="AE42" s="79"/>
      <c r="AF42" s="81" t="str">
        <f t="shared" ca="1" si="12"/>
        <v/>
      </c>
      <c r="AG42" s="79"/>
      <c r="AH42" s="48"/>
    </row>
    <row r="43" spans="1:34" ht="15" customHeight="1">
      <c r="A43" s="48"/>
      <c r="B43" s="14" t="s">
        <v>64</v>
      </c>
      <c r="C43" s="6">
        <v>39094</v>
      </c>
      <c r="D43" s="41">
        <f t="shared" si="6"/>
        <v>39459</v>
      </c>
      <c r="E43" s="41">
        <f t="shared" si="7"/>
        <v>40190</v>
      </c>
      <c r="F43" s="9" t="s">
        <v>9</v>
      </c>
      <c r="G43" s="36" t="str">
        <f t="shared" ca="1" si="13"/>
        <v>oui</v>
      </c>
      <c r="H43" s="10"/>
      <c r="I43" s="9"/>
      <c r="J43" s="36" t="str">
        <f t="shared" si="14"/>
        <v/>
      </c>
      <c r="K43" s="11"/>
      <c r="L43" s="39" t="str">
        <f t="shared" si="15"/>
        <v/>
      </c>
      <c r="M43" s="10"/>
      <c r="N43" s="9"/>
      <c r="O43" s="36" t="str">
        <f t="shared" si="16"/>
        <v/>
      </c>
      <c r="P43" s="11"/>
      <c r="Q43" s="36" t="str">
        <f t="shared" si="17"/>
        <v/>
      </c>
      <c r="R43" s="10"/>
      <c r="S43" s="9"/>
      <c r="T43" s="36" t="str">
        <f t="shared" si="18"/>
        <v/>
      </c>
      <c r="U43" s="11"/>
      <c r="V43" s="36" t="str">
        <f t="shared" si="19"/>
        <v/>
      </c>
      <c r="W43" s="13"/>
      <c r="X43" s="7"/>
      <c r="Y43" s="36" t="str">
        <f t="shared" si="20"/>
        <v/>
      </c>
      <c r="Z43" s="10"/>
      <c r="AA43" s="48"/>
      <c r="AB43" s="81" t="str">
        <f t="shared" ca="1" si="10"/>
        <v/>
      </c>
      <c r="AC43" s="79"/>
      <c r="AD43" s="81" t="str">
        <f t="shared" ca="1" si="11"/>
        <v/>
      </c>
      <c r="AE43" s="79"/>
      <c r="AF43" s="81" t="str">
        <f t="shared" ca="1" si="12"/>
        <v/>
      </c>
      <c r="AG43" s="79"/>
      <c r="AH43" s="48"/>
    </row>
    <row r="44" spans="1:34" ht="15" customHeight="1">
      <c r="A44" s="48"/>
      <c r="B44" s="14" t="s">
        <v>65</v>
      </c>
      <c r="C44" s="6">
        <v>39823</v>
      </c>
      <c r="D44" s="41">
        <f t="shared" si="6"/>
        <v>40188</v>
      </c>
      <c r="E44" s="41">
        <f t="shared" si="7"/>
        <v>40918</v>
      </c>
      <c r="F44" s="9" t="s">
        <v>9</v>
      </c>
      <c r="G44" s="36" t="str">
        <f t="shared" ca="1" si="13"/>
        <v>oui</v>
      </c>
      <c r="H44" s="10"/>
      <c r="I44" s="9"/>
      <c r="J44" s="36" t="str">
        <f t="shared" si="14"/>
        <v/>
      </c>
      <c r="K44" s="11"/>
      <c r="L44" s="39" t="str">
        <f t="shared" si="15"/>
        <v/>
      </c>
      <c r="M44" s="10"/>
      <c r="N44" s="9"/>
      <c r="O44" s="36" t="str">
        <f t="shared" si="16"/>
        <v/>
      </c>
      <c r="P44" s="11"/>
      <c r="Q44" s="36" t="str">
        <f t="shared" si="17"/>
        <v/>
      </c>
      <c r="R44" s="10"/>
      <c r="S44" s="9"/>
      <c r="T44" s="36" t="str">
        <f t="shared" si="18"/>
        <v/>
      </c>
      <c r="U44" s="11"/>
      <c r="V44" s="36" t="str">
        <f t="shared" si="19"/>
        <v/>
      </c>
      <c r="W44" s="13"/>
      <c r="X44" s="7"/>
      <c r="Y44" s="36" t="str">
        <f t="shared" si="20"/>
        <v/>
      </c>
      <c r="Z44" s="10"/>
      <c r="AA44" s="48"/>
      <c r="AB44" s="81" t="str">
        <f t="shared" ca="1" si="10"/>
        <v/>
      </c>
      <c r="AC44" s="79"/>
      <c r="AD44" s="81" t="str">
        <f t="shared" ca="1" si="11"/>
        <v/>
      </c>
      <c r="AE44" s="79"/>
      <c r="AF44" s="81" t="str">
        <f t="shared" ca="1" si="12"/>
        <v/>
      </c>
      <c r="AG44" s="79"/>
      <c r="AH44" s="48"/>
    </row>
    <row r="45" spans="1:34" ht="15" customHeight="1">
      <c r="A45" s="48"/>
      <c r="B45" s="14" t="s">
        <v>66</v>
      </c>
      <c r="C45" s="6">
        <v>30317</v>
      </c>
      <c r="D45" s="41">
        <f t="shared" si="6"/>
        <v>30682</v>
      </c>
      <c r="E45" s="41">
        <f t="shared" si="7"/>
        <v>31413</v>
      </c>
      <c r="F45" s="9" t="s">
        <v>9</v>
      </c>
      <c r="G45" s="36" t="str">
        <f t="shared" ca="1" si="13"/>
        <v>oui</v>
      </c>
      <c r="H45" s="10"/>
      <c r="I45" s="9"/>
      <c r="J45" s="36" t="str">
        <f t="shared" si="14"/>
        <v/>
      </c>
      <c r="K45" s="11"/>
      <c r="L45" s="39" t="str">
        <f t="shared" si="15"/>
        <v/>
      </c>
      <c r="M45" s="10"/>
      <c r="N45" s="9"/>
      <c r="O45" s="36" t="str">
        <f t="shared" si="16"/>
        <v/>
      </c>
      <c r="P45" s="11"/>
      <c r="Q45" s="36" t="str">
        <f t="shared" si="17"/>
        <v/>
      </c>
      <c r="R45" s="10"/>
      <c r="S45" s="9"/>
      <c r="T45" s="36" t="str">
        <f t="shared" si="18"/>
        <v/>
      </c>
      <c r="U45" s="11"/>
      <c r="V45" s="36" t="str">
        <f t="shared" si="19"/>
        <v/>
      </c>
      <c r="W45" s="13"/>
      <c r="X45" s="7"/>
      <c r="Y45" s="36" t="str">
        <f t="shared" si="20"/>
        <v/>
      </c>
      <c r="Z45" s="10"/>
      <c r="AA45" s="48"/>
      <c r="AB45" s="81" t="str">
        <f t="shared" ca="1" si="10"/>
        <v>oui</v>
      </c>
      <c r="AC45" s="79">
        <v>37653</v>
      </c>
      <c r="AD45" s="81" t="str">
        <f t="shared" ca="1" si="11"/>
        <v>oui</v>
      </c>
      <c r="AE45" s="79">
        <v>39479</v>
      </c>
      <c r="AF45" s="81" t="str">
        <f t="shared" ca="1" si="12"/>
        <v>oui</v>
      </c>
      <c r="AG45" s="79"/>
      <c r="AH45" s="48"/>
    </row>
    <row r="46" spans="1:34" ht="15" customHeight="1">
      <c r="A46" s="48"/>
      <c r="B46" s="14" t="s">
        <v>67</v>
      </c>
      <c r="C46" s="6">
        <v>37630</v>
      </c>
      <c r="D46" s="41">
        <f t="shared" si="6"/>
        <v>37995</v>
      </c>
      <c r="E46" s="41">
        <f t="shared" si="7"/>
        <v>38726</v>
      </c>
      <c r="F46" s="9" t="s">
        <v>9</v>
      </c>
      <c r="G46" s="36" t="str">
        <f t="shared" ca="1" si="13"/>
        <v>oui</v>
      </c>
      <c r="H46" s="10"/>
      <c r="I46" s="9" t="s">
        <v>9</v>
      </c>
      <c r="J46" s="36" t="str">
        <f t="shared" ca="1" si="14"/>
        <v>oui</v>
      </c>
      <c r="K46" s="11">
        <v>40189</v>
      </c>
      <c r="L46" s="39" t="str">
        <f t="shared" ca="1" si="15"/>
        <v>oui</v>
      </c>
      <c r="M46" s="10"/>
      <c r="N46" s="9"/>
      <c r="O46" s="36" t="str">
        <f t="shared" si="16"/>
        <v/>
      </c>
      <c r="P46" s="11"/>
      <c r="Q46" s="36" t="str">
        <f t="shared" si="17"/>
        <v/>
      </c>
      <c r="R46" s="10"/>
      <c r="S46" s="9"/>
      <c r="T46" s="36" t="str">
        <f t="shared" si="18"/>
        <v/>
      </c>
      <c r="U46" s="11"/>
      <c r="V46" s="36" t="str">
        <f t="shared" si="19"/>
        <v/>
      </c>
      <c r="W46" s="13"/>
      <c r="X46" s="7"/>
      <c r="Y46" s="36" t="str">
        <f t="shared" si="20"/>
        <v/>
      </c>
      <c r="Z46" s="10"/>
      <c r="AA46" s="48"/>
      <c r="AB46" s="81" t="str">
        <f t="shared" ca="1" si="10"/>
        <v/>
      </c>
      <c r="AC46" s="79"/>
      <c r="AD46" s="81" t="str">
        <f t="shared" ca="1" si="11"/>
        <v/>
      </c>
      <c r="AE46" s="79"/>
      <c r="AF46" s="81" t="str">
        <f t="shared" ca="1" si="12"/>
        <v/>
      </c>
      <c r="AG46" s="79"/>
      <c r="AH46" s="48"/>
    </row>
    <row r="47" spans="1:34" ht="15" customHeight="1">
      <c r="A47" s="48"/>
      <c r="B47" s="14" t="s">
        <v>68</v>
      </c>
      <c r="C47" s="6">
        <v>35136</v>
      </c>
      <c r="D47" s="41">
        <f t="shared" si="6"/>
        <v>35501</v>
      </c>
      <c r="E47" s="41">
        <f t="shared" si="7"/>
        <v>36231</v>
      </c>
      <c r="F47" s="9" t="s">
        <v>9</v>
      </c>
      <c r="G47" s="36" t="str">
        <f t="shared" ca="1" si="13"/>
        <v>oui</v>
      </c>
      <c r="H47" s="10"/>
      <c r="I47" s="9" t="s">
        <v>9</v>
      </c>
      <c r="J47" s="36" t="str">
        <f t="shared" ca="1" si="14"/>
        <v>oui</v>
      </c>
      <c r="K47" s="11">
        <v>36535</v>
      </c>
      <c r="L47" s="39" t="str">
        <f t="shared" ca="1" si="15"/>
        <v>oui</v>
      </c>
      <c r="M47" s="10"/>
      <c r="N47" s="9" t="s">
        <v>9</v>
      </c>
      <c r="O47" s="36" t="str">
        <f t="shared" ca="1" si="16"/>
        <v>oui</v>
      </c>
      <c r="P47" s="11">
        <v>37633</v>
      </c>
      <c r="Q47" s="36" t="str">
        <f t="shared" ca="1" si="17"/>
        <v>oui</v>
      </c>
      <c r="R47" s="10"/>
      <c r="S47" s="9" t="s">
        <v>9</v>
      </c>
      <c r="T47" s="36" t="str">
        <f t="shared" ca="1" si="18"/>
        <v>oui</v>
      </c>
      <c r="U47" s="11">
        <v>40183</v>
      </c>
      <c r="V47" s="36" t="str">
        <f t="shared" ca="1" si="19"/>
        <v>oui</v>
      </c>
      <c r="W47" s="13"/>
      <c r="X47" s="7"/>
      <c r="Y47" s="36" t="str">
        <f t="shared" si="20"/>
        <v/>
      </c>
      <c r="Z47" s="10"/>
      <c r="AA47" s="48"/>
      <c r="AB47" s="81" t="str">
        <f t="shared" ca="1" si="10"/>
        <v/>
      </c>
      <c r="AC47" s="79"/>
      <c r="AD47" s="81" t="str">
        <f t="shared" ca="1" si="11"/>
        <v/>
      </c>
      <c r="AE47" s="79"/>
      <c r="AF47" s="81" t="str">
        <f t="shared" ca="1" si="12"/>
        <v/>
      </c>
      <c r="AG47" s="79"/>
      <c r="AH47" s="48"/>
    </row>
    <row r="48" spans="1:34" ht="15" customHeight="1">
      <c r="A48" s="48"/>
      <c r="B48" s="14" t="s">
        <v>69</v>
      </c>
      <c r="C48" s="6">
        <v>37998</v>
      </c>
      <c r="D48" s="41">
        <f t="shared" si="6"/>
        <v>38364</v>
      </c>
      <c r="E48" s="41">
        <f t="shared" si="7"/>
        <v>39094</v>
      </c>
      <c r="F48" s="9" t="s">
        <v>9</v>
      </c>
      <c r="G48" s="36" t="str">
        <f t="shared" ca="1" si="13"/>
        <v>oui</v>
      </c>
      <c r="H48" s="10"/>
      <c r="I48" s="9" t="s">
        <v>9</v>
      </c>
      <c r="J48" s="36" t="str">
        <f t="shared" ca="1" si="14"/>
        <v>oui</v>
      </c>
      <c r="K48" s="11">
        <v>40545</v>
      </c>
      <c r="L48" s="39" t="str">
        <f t="shared" ca="1" si="15"/>
        <v/>
      </c>
      <c r="M48" s="10"/>
      <c r="N48" s="9"/>
      <c r="O48" s="36" t="str">
        <f t="shared" si="16"/>
        <v/>
      </c>
      <c r="P48" s="11"/>
      <c r="Q48" s="36" t="str">
        <f t="shared" si="17"/>
        <v/>
      </c>
      <c r="R48" s="10"/>
      <c r="S48" s="9"/>
      <c r="T48" s="36" t="str">
        <f t="shared" si="18"/>
        <v/>
      </c>
      <c r="U48" s="11"/>
      <c r="V48" s="36" t="str">
        <f t="shared" si="19"/>
        <v/>
      </c>
      <c r="W48" s="13"/>
      <c r="X48" s="7"/>
      <c r="Y48" s="36" t="str">
        <f t="shared" si="20"/>
        <v/>
      </c>
      <c r="Z48" s="10"/>
      <c r="AA48" s="48"/>
      <c r="AB48" s="81" t="str">
        <f t="shared" ca="1" si="10"/>
        <v/>
      </c>
      <c r="AC48" s="79"/>
      <c r="AD48" s="81" t="str">
        <f t="shared" ca="1" si="11"/>
        <v/>
      </c>
      <c r="AE48" s="79"/>
      <c r="AF48" s="81" t="str">
        <f t="shared" ca="1" si="12"/>
        <v/>
      </c>
      <c r="AG48" s="79"/>
      <c r="AH48" s="48"/>
    </row>
    <row r="49" spans="1:34" ht="15" customHeight="1">
      <c r="A49" s="48"/>
      <c r="B49" s="14" t="s">
        <v>70</v>
      </c>
      <c r="C49" s="6">
        <v>41518</v>
      </c>
      <c r="D49" s="41">
        <f t="shared" si="6"/>
        <v>41883</v>
      </c>
      <c r="E49" s="41">
        <f t="shared" si="7"/>
        <v>42614</v>
      </c>
      <c r="F49" s="9"/>
      <c r="G49" s="36" t="str">
        <f t="shared" si="13"/>
        <v/>
      </c>
      <c r="H49" s="10"/>
      <c r="I49" s="9"/>
      <c r="J49" s="36" t="str">
        <f t="shared" si="14"/>
        <v/>
      </c>
      <c r="K49" s="11"/>
      <c r="L49" s="39" t="str">
        <f t="shared" si="15"/>
        <v/>
      </c>
      <c r="M49" s="10"/>
      <c r="N49" s="9"/>
      <c r="O49" s="36" t="str">
        <f t="shared" si="16"/>
        <v/>
      </c>
      <c r="P49" s="11"/>
      <c r="Q49" s="36" t="str">
        <f t="shared" si="17"/>
        <v/>
      </c>
      <c r="R49" s="10"/>
      <c r="S49" s="9"/>
      <c r="T49" s="36" t="str">
        <f t="shared" si="18"/>
        <v/>
      </c>
      <c r="U49" s="11"/>
      <c r="V49" s="36" t="str">
        <f t="shared" si="19"/>
        <v/>
      </c>
      <c r="W49" s="13"/>
      <c r="X49" s="7"/>
      <c r="Y49" s="36" t="str">
        <f t="shared" si="20"/>
        <v/>
      </c>
      <c r="Z49" s="10"/>
      <c r="AA49" s="48"/>
      <c r="AB49" s="81" t="str">
        <f t="shared" ca="1" si="10"/>
        <v/>
      </c>
      <c r="AC49" s="79"/>
      <c r="AD49" s="81" t="str">
        <f t="shared" ca="1" si="11"/>
        <v/>
      </c>
      <c r="AE49" s="79"/>
      <c r="AF49" s="81" t="str">
        <f t="shared" ca="1" si="12"/>
        <v/>
      </c>
      <c r="AG49" s="79"/>
      <c r="AH49" s="48"/>
    </row>
    <row r="50" spans="1:34" ht="15" customHeight="1">
      <c r="A50" s="48"/>
      <c r="B50" s="14" t="s">
        <v>71</v>
      </c>
      <c r="C50" s="6">
        <v>32703</v>
      </c>
      <c r="D50" s="41">
        <f t="shared" si="6"/>
        <v>33068</v>
      </c>
      <c r="E50" s="41">
        <f t="shared" si="7"/>
        <v>33799</v>
      </c>
      <c r="F50" s="9" t="s">
        <v>9</v>
      </c>
      <c r="G50" s="36" t="str">
        <f t="shared" ca="1" si="13"/>
        <v>oui</v>
      </c>
      <c r="H50" s="10"/>
      <c r="I50" s="9" t="s">
        <v>9</v>
      </c>
      <c r="J50" s="36" t="str">
        <f t="shared" ca="1" si="14"/>
        <v>oui</v>
      </c>
      <c r="K50" s="11">
        <v>38724</v>
      </c>
      <c r="L50" s="39" t="str">
        <f t="shared" ca="1" si="15"/>
        <v>oui</v>
      </c>
      <c r="M50" s="10"/>
      <c r="N50" s="9"/>
      <c r="O50" s="36" t="str">
        <f t="shared" si="16"/>
        <v/>
      </c>
      <c r="P50" s="11"/>
      <c r="Q50" s="36" t="str">
        <f t="shared" si="17"/>
        <v/>
      </c>
      <c r="R50" s="10"/>
      <c r="S50" s="9"/>
      <c r="T50" s="36" t="str">
        <f t="shared" si="18"/>
        <v/>
      </c>
      <c r="U50" s="11"/>
      <c r="V50" s="36" t="str">
        <f t="shared" si="19"/>
        <v/>
      </c>
      <c r="W50" s="13"/>
      <c r="X50" s="7"/>
      <c r="Y50" s="36" t="str">
        <f t="shared" si="20"/>
        <v/>
      </c>
      <c r="Z50" s="10"/>
      <c r="AA50" s="48"/>
      <c r="AB50" s="81" t="str">
        <f t="shared" ca="1" si="10"/>
        <v>oui</v>
      </c>
      <c r="AC50" s="79">
        <v>40026</v>
      </c>
      <c r="AD50" s="81" t="str">
        <f t="shared" ca="1" si="11"/>
        <v/>
      </c>
      <c r="AE50" s="79"/>
      <c r="AF50" s="81" t="str">
        <f t="shared" ca="1" si="12"/>
        <v/>
      </c>
      <c r="AG50" s="79"/>
      <c r="AH50" s="48"/>
    </row>
    <row r="51" spans="1:34" ht="15" customHeight="1">
      <c r="A51" s="48"/>
      <c r="B51" s="14" t="s">
        <v>72</v>
      </c>
      <c r="C51" s="6">
        <v>40183</v>
      </c>
      <c r="D51" s="41">
        <f t="shared" si="6"/>
        <v>40548</v>
      </c>
      <c r="E51" s="41">
        <f t="shared" si="7"/>
        <v>41279</v>
      </c>
      <c r="F51" s="9" t="s">
        <v>9</v>
      </c>
      <c r="G51" s="36" t="str">
        <f t="shared" ca="1" si="13"/>
        <v>oui</v>
      </c>
      <c r="H51" s="10"/>
      <c r="I51" s="9"/>
      <c r="J51" s="36" t="str">
        <f t="shared" si="14"/>
        <v/>
      </c>
      <c r="K51" s="11"/>
      <c r="L51" s="39" t="str">
        <f t="shared" si="15"/>
        <v/>
      </c>
      <c r="M51" s="10"/>
      <c r="N51" s="9"/>
      <c r="O51" s="36" t="str">
        <f t="shared" si="16"/>
        <v/>
      </c>
      <c r="P51" s="11"/>
      <c r="Q51" s="36" t="str">
        <f t="shared" si="17"/>
        <v/>
      </c>
      <c r="R51" s="10"/>
      <c r="S51" s="9"/>
      <c r="T51" s="36" t="str">
        <f t="shared" si="18"/>
        <v/>
      </c>
      <c r="U51" s="11"/>
      <c r="V51" s="36" t="str">
        <f t="shared" si="19"/>
        <v/>
      </c>
      <c r="W51" s="13"/>
      <c r="X51" s="7"/>
      <c r="Y51" s="36" t="str">
        <f t="shared" si="20"/>
        <v/>
      </c>
      <c r="Z51" s="10"/>
      <c r="AA51" s="48"/>
      <c r="AB51" s="81" t="str">
        <f t="shared" ca="1" si="10"/>
        <v/>
      </c>
      <c r="AC51" s="79"/>
      <c r="AD51" s="81" t="str">
        <f t="shared" ca="1" si="11"/>
        <v/>
      </c>
      <c r="AE51" s="79"/>
      <c r="AF51" s="81" t="str">
        <f t="shared" ca="1" si="12"/>
        <v/>
      </c>
      <c r="AG51" s="79"/>
      <c r="AH51" s="48"/>
    </row>
    <row r="52" spans="1:34" ht="15" customHeight="1">
      <c r="A52" s="48"/>
      <c r="B52" s="14" t="s">
        <v>73</v>
      </c>
      <c r="C52" s="6">
        <v>36170</v>
      </c>
      <c r="D52" s="41">
        <f t="shared" si="6"/>
        <v>36535</v>
      </c>
      <c r="E52" s="41">
        <f t="shared" si="7"/>
        <v>37266</v>
      </c>
      <c r="F52" s="9" t="s">
        <v>9</v>
      </c>
      <c r="G52" s="36" t="str">
        <f t="shared" ca="1" si="13"/>
        <v>oui</v>
      </c>
      <c r="H52" s="10"/>
      <c r="I52" s="9"/>
      <c r="J52" s="36" t="str">
        <f t="shared" si="14"/>
        <v/>
      </c>
      <c r="K52" s="11"/>
      <c r="L52" s="39" t="str">
        <f t="shared" si="15"/>
        <v/>
      </c>
      <c r="M52" s="10"/>
      <c r="N52" s="9"/>
      <c r="O52" s="36" t="str">
        <f t="shared" si="16"/>
        <v/>
      </c>
      <c r="P52" s="11"/>
      <c r="Q52" s="36" t="str">
        <f t="shared" si="17"/>
        <v/>
      </c>
      <c r="R52" s="10"/>
      <c r="S52" s="9"/>
      <c r="T52" s="36" t="str">
        <f t="shared" si="18"/>
        <v/>
      </c>
      <c r="U52" s="11"/>
      <c r="V52" s="36" t="str">
        <f t="shared" si="19"/>
        <v/>
      </c>
      <c r="W52" s="13"/>
      <c r="X52" s="7"/>
      <c r="Y52" s="36" t="str">
        <f t="shared" si="20"/>
        <v/>
      </c>
      <c r="Z52" s="10"/>
      <c r="AA52" s="48"/>
      <c r="AB52" s="81" t="str">
        <f t="shared" ca="1" si="10"/>
        <v/>
      </c>
      <c r="AC52" s="79"/>
      <c r="AD52" s="81" t="str">
        <f t="shared" ca="1" si="11"/>
        <v/>
      </c>
      <c r="AE52" s="79"/>
      <c r="AF52" s="81" t="str">
        <f t="shared" ca="1" si="12"/>
        <v/>
      </c>
      <c r="AG52" s="79"/>
      <c r="AH52" s="48"/>
    </row>
    <row r="53" spans="1:34" ht="15" customHeight="1">
      <c r="A53" s="48"/>
      <c r="B53" s="14" t="s">
        <v>74</v>
      </c>
      <c r="C53" s="6">
        <v>39823</v>
      </c>
      <c r="D53" s="41">
        <f t="shared" si="6"/>
        <v>40188</v>
      </c>
      <c r="E53" s="41">
        <f t="shared" si="7"/>
        <v>40918</v>
      </c>
      <c r="F53" s="9" t="s">
        <v>9</v>
      </c>
      <c r="G53" s="36" t="str">
        <f t="shared" ca="1" si="13"/>
        <v>oui</v>
      </c>
      <c r="H53" s="10"/>
      <c r="I53" s="9"/>
      <c r="J53" s="36" t="str">
        <f t="shared" si="14"/>
        <v/>
      </c>
      <c r="K53" s="11"/>
      <c r="L53" s="39" t="str">
        <f t="shared" si="15"/>
        <v/>
      </c>
      <c r="M53" s="10"/>
      <c r="N53" s="9"/>
      <c r="O53" s="36" t="str">
        <f t="shared" si="16"/>
        <v/>
      </c>
      <c r="P53" s="11"/>
      <c r="Q53" s="36" t="str">
        <f t="shared" si="17"/>
        <v/>
      </c>
      <c r="R53" s="10"/>
      <c r="S53" s="9"/>
      <c r="T53" s="36" t="str">
        <f t="shared" si="18"/>
        <v/>
      </c>
      <c r="U53" s="11"/>
      <c r="V53" s="36" t="str">
        <f t="shared" si="19"/>
        <v/>
      </c>
      <c r="W53" s="13"/>
      <c r="X53" s="7"/>
      <c r="Y53" s="36" t="str">
        <f t="shared" si="20"/>
        <v/>
      </c>
      <c r="Z53" s="10"/>
      <c r="AA53" s="48"/>
      <c r="AB53" s="81" t="str">
        <f t="shared" ca="1" si="10"/>
        <v/>
      </c>
      <c r="AC53" s="79"/>
      <c r="AD53" s="81" t="str">
        <f t="shared" ca="1" si="11"/>
        <v/>
      </c>
      <c r="AE53" s="79"/>
      <c r="AF53" s="81" t="str">
        <f t="shared" ca="1" si="12"/>
        <v/>
      </c>
      <c r="AG53" s="79"/>
      <c r="AH53" s="48"/>
    </row>
    <row r="54" spans="1:34" ht="15" customHeight="1">
      <c r="A54" s="48"/>
      <c r="B54" s="14" t="s">
        <v>75</v>
      </c>
      <c r="C54" s="6">
        <v>38883</v>
      </c>
      <c r="D54" s="41">
        <f t="shared" si="6"/>
        <v>39248</v>
      </c>
      <c r="E54" s="41">
        <f t="shared" si="7"/>
        <v>39979</v>
      </c>
      <c r="F54" s="9" t="s">
        <v>9</v>
      </c>
      <c r="G54" s="36" t="str">
        <f t="shared" ca="1" si="13"/>
        <v>oui</v>
      </c>
      <c r="H54" s="10"/>
      <c r="I54" s="9" t="s">
        <v>9</v>
      </c>
      <c r="J54" s="36" t="str">
        <f t="shared" ca="1" si="14"/>
        <v>oui</v>
      </c>
      <c r="K54" s="11">
        <v>40654</v>
      </c>
      <c r="L54" s="39" t="str">
        <f t="shared" ca="1" si="15"/>
        <v/>
      </c>
      <c r="M54" s="10"/>
      <c r="N54" s="9"/>
      <c r="O54" s="36" t="str">
        <f t="shared" si="16"/>
        <v/>
      </c>
      <c r="P54" s="11"/>
      <c r="Q54" s="36" t="str">
        <f t="shared" si="17"/>
        <v/>
      </c>
      <c r="R54" s="10"/>
      <c r="S54" s="9"/>
      <c r="T54" s="36" t="str">
        <f t="shared" si="18"/>
        <v/>
      </c>
      <c r="U54" s="11"/>
      <c r="V54" s="36" t="str">
        <f t="shared" si="19"/>
        <v/>
      </c>
      <c r="W54" s="13"/>
      <c r="X54" s="7"/>
      <c r="Y54" s="36" t="str">
        <f t="shared" si="20"/>
        <v/>
      </c>
      <c r="Z54" s="10"/>
      <c r="AA54" s="48"/>
      <c r="AB54" s="81" t="str">
        <f t="shared" ca="1" si="10"/>
        <v/>
      </c>
      <c r="AC54" s="79"/>
      <c r="AD54" s="81" t="str">
        <f t="shared" ca="1" si="11"/>
        <v/>
      </c>
      <c r="AE54" s="79"/>
      <c r="AF54" s="81" t="str">
        <f t="shared" ca="1" si="12"/>
        <v/>
      </c>
      <c r="AG54" s="79"/>
      <c r="AH54" s="48"/>
    </row>
    <row r="55" spans="1:34" ht="15" customHeight="1">
      <c r="A55" s="48"/>
      <c r="B55" s="14" t="s">
        <v>76</v>
      </c>
      <c r="C55" s="6">
        <v>40183</v>
      </c>
      <c r="D55" s="41">
        <f t="shared" si="6"/>
        <v>40548</v>
      </c>
      <c r="E55" s="41">
        <f t="shared" si="7"/>
        <v>41279</v>
      </c>
      <c r="F55" s="9" t="s">
        <v>9</v>
      </c>
      <c r="G55" s="36" t="str">
        <f t="shared" ca="1" si="13"/>
        <v>oui</v>
      </c>
      <c r="H55" s="10"/>
      <c r="I55" s="9"/>
      <c r="J55" s="36" t="str">
        <f t="shared" si="14"/>
        <v/>
      </c>
      <c r="K55" s="11"/>
      <c r="L55" s="39" t="str">
        <f t="shared" si="15"/>
        <v/>
      </c>
      <c r="M55" s="10"/>
      <c r="N55" s="9"/>
      <c r="O55" s="36" t="str">
        <f t="shared" si="16"/>
        <v/>
      </c>
      <c r="P55" s="11"/>
      <c r="Q55" s="36" t="str">
        <f t="shared" si="17"/>
        <v/>
      </c>
      <c r="R55" s="10"/>
      <c r="S55" s="9"/>
      <c r="T55" s="36" t="str">
        <f t="shared" si="18"/>
        <v/>
      </c>
      <c r="U55" s="11"/>
      <c r="V55" s="36" t="str">
        <f t="shared" si="19"/>
        <v/>
      </c>
      <c r="W55" s="13"/>
      <c r="X55" s="7"/>
      <c r="Y55" s="36" t="str">
        <f t="shared" si="20"/>
        <v/>
      </c>
      <c r="Z55" s="10"/>
      <c r="AA55" s="48"/>
      <c r="AB55" s="81" t="str">
        <f t="shared" ca="1" si="10"/>
        <v/>
      </c>
      <c r="AC55" s="79"/>
      <c r="AD55" s="81" t="str">
        <f t="shared" ca="1" si="11"/>
        <v/>
      </c>
      <c r="AE55" s="79"/>
      <c r="AF55" s="81" t="str">
        <f t="shared" ca="1" si="12"/>
        <v/>
      </c>
      <c r="AG55" s="79"/>
      <c r="AH55" s="48"/>
    </row>
    <row r="56" spans="1:34" ht="15" customHeight="1">
      <c r="A56" s="48"/>
      <c r="B56" s="14" t="s">
        <v>77</v>
      </c>
      <c r="C56" s="6">
        <v>40303</v>
      </c>
      <c r="D56" s="41">
        <f t="shared" si="6"/>
        <v>40668</v>
      </c>
      <c r="E56" s="41">
        <f t="shared" si="7"/>
        <v>41399</v>
      </c>
      <c r="F56" s="9"/>
      <c r="G56" s="36" t="str">
        <f t="shared" si="13"/>
        <v/>
      </c>
      <c r="H56" s="10"/>
      <c r="I56" s="9"/>
      <c r="J56" s="36" t="str">
        <f t="shared" si="14"/>
        <v/>
      </c>
      <c r="K56" s="11"/>
      <c r="L56" s="39" t="str">
        <f t="shared" si="15"/>
        <v/>
      </c>
      <c r="M56" s="10"/>
      <c r="N56" s="9"/>
      <c r="O56" s="36" t="str">
        <f t="shared" si="16"/>
        <v/>
      </c>
      <c r="P56" s="11"/>
      <c r="Q56" s="36" t="str">
        <f t="shared" si="17"/>
        <v/>
      </c>
      <c r="R56" s="10"/>
      <c r="S56" s="9"/>
      <c r="T56" s="36" t="str">
        <f t="shared" si="18"/>
        <v/>
      </c>
      <c r="U56" s="11"/>
      <c r="V56" s="36" t="str">
        <f t="shared" si="19"/>
        <v/>
      </c>
      <c r="W56" s="13"/>
      <c r="X56" s="7"/>
      <c r="Y56" s="36" t="str">
        <f t="shared" si="20"/>
        <v/>
      </c>
      <c r="Z56" s="10"/>
      <c r="AA56" s="48"/>
      <c r="AB56" s="81" t="str">
        <f t="shared" ca="1" si="10"/>
        <v/>
      </c>
      <c r="AC56" s="79"/>
      <c r="AD56" s="81" t="str">
        <f t="shared" ca="1" si="11"/>
        <v/>
      </c>
      <c r="AE56" s="79"/>
      <c r="AF56" s="81" t="str">
        <f t="shared" ca="1" si="12"/>
        <v/>
      </c>
      <c r="AG56" s="79"/>
      <c r="AH56" s="48"/>
    </row>
    <row r="57" spans="1:34" ht="15" customHeight="1">
      <c r="A57" s="48"/>
      <c r="B57" s="14" t="s">
        <v>78</v>
      </c>
      <c r="C57" s="6">
        <v>39823</v>
      </c>
      <c r="D57" s="41">
        <f t="shared" si="6"/>
        <v>40188</v>
      </c>
      <c r="E57" s="41">
        <f t="shared" si="7"/>
        <v>40918</v>
      </c>
      <c r="F57" s="9" t="s">
        <v>9</v>
      </c>
      <c r="G57" s="36" t="str">
        <f t="shared" ca="1" si="13"/>
        <v>oui</v>
      </c>
      <c r="H57" s="10"/>
      <c r="I57" s="9"/>
      <c r="J57" s="36" t="str">
        <f t="shared" si="14"/>
        <v/>
      </c>
      <c r="K57" s="11"/>
      <c r="L57" s="39" t="str">
        <f t="shared" si="15"/>
        <v/>
      </c>
      <c r="M57" s="10"/>
      <c r="N57" s="9"/>
      <c r="O57" s="36" t="str">
        <f t="shared" si="16"/>
        <v/>
      </c>
      <c r="P57" s="11"/>
      <c r="Q57" s="36" t="str">
        <f t="shared" si="17"/>
        <v/>
      </c>
      <c r="R57" s="10"/>
      <c r="S57" s="9"/>
      <c r="T57" s="36" t="str">
        <f t="shared" si="18"/>
        <v/>
      </c>
      <c r="U57" s="11"/>
      <c r="V57" s="36" t="str">
        <f t="shared" si="19"/>
        <v/>
      </c>
      <c r="W57" s="13"/>
      <c r="X57" s="7"/>
      <c r="Y57" s="36" t="str">
        <f t="shared" si="20"/>
        <v/>
      </c>
      <c r="Z57" s="10"/>
      <c r="AA57" s="48"/>
      <c r="AB57" s="81" t="str">
        <f t="shared" ca="1" si="10"/>
        <v/>
      </c>
      <c r="AC57" s="79"/>
      <c r="AD57" s="81" t="str">
        <f t="shared" ca="1" si="11"/>
        <v/>
      </c>
      <c r="AE57" s="79"/>
      <c r="AF57" s="81" t="str">
        <f t="shared" ca="1" si="12"/>
        <v/>
      </c>
      <c r="AG57" s="79"/>
      <c r="AH57" s="48"/>
    </row>
    <row r="58" spans="1:34" ht="15" customHeight="1">
      <c r="A58" s="48"/>
      <c r="B58" s="14" t="s">
        <v>79</v>
      </c>
      <c r="C58" s="6">
        <v>36042</v>
      </c>
      <c r="D58" s="41">
        <f t="shared" si="6"/>
        <v>36407</v>
      </c>
      <c r="E58" s="41">
        <f t="shared" si="7"/>
        <v>37138</v>
      </c>
      <c r="F58" s="9" t="s">
        <v>9</v>
      </c>
      <c r="G58" s="36" t="str">
        <f t="shared" ca="1" si="13"/>
        <v>oui</v>
      </c>
      <c r="H58" s="10"/>
      <c r="I58" s="9" t="s">
        <v>9</v>
      </c>
      <c r="J58" s="36" t="str">
        <f t="shared" ca="1" si="14"/>
        <v>oui</v>
      </c>
      <c r="K58" s="11">
        <v>38357</v>
      </c>
      <c r="L58" s="39" t="str">
        <f t="shared" ca="1" si="15"/>
        <v>oui</v>
      </c>
      <c r="M58" s="10"/>
      <c r="N58" s="9" t="s">
        <v>9</v>
      </c>
      <c r="O58" s="36" t="str">
        <f t="shared" ca="1" si="16"/>
        <v>oui</v>
      </c>
      <c r="P58" s="11">
        <v>39452</v>
      </c>
      <c r="Q58" s="36" t="str">
        <f t="shared" ca="1" si="17"/>
        <v>oui</v>
      </c>
      <c r="R58" s="10"/>
      <c r="S58" s="9"/>
      <c r="T58" s="36" t="str">
        <f t="shared" si="18"/>
        <v/>
      </c>
      <c r="U58" s="11"/>
      <c r="V58" s="36" t="str">
        <f t="shared" si="19"/>
        <v/>
      </c>
      <c r="W58" s="13"/>
      <c r="X58" s="7"/>
      <c r="Y58" s="36" t="str">
        <f t="shared" si="20"/>
        <v/>
      </c>
      <c r="Z58" s="10"/>
      <c r="AA58" s="48"/>
      <c r="AB58" s="81" t="str">
        <f t="shared" ca="1" si="10"/>
        <v/>
      </c>
      <c r="AC58" s="79"/>
      <c r="AD58" s="81" t="str">
        <f t="shared" ca="1" si="11"/>
        <v/>
      </c>
      <c r="AE58" s="79"/>
      <c r="AF58" s="81" t="str">
        <f t="shared" ca="1" si="12"/>
        <v/>
      </c>
      <c r="AG58" s="79"/>
      <c r="AH58" s="48"/>
    </row>
    <row r="59" spans="1:34" ht="15" customHeight="1">
      <c r="A59" s="48"/>
      <c r="B59" s="14" t="s">
        <v>80</v>
      </c>
      <c r="C59" s="6">
        <v>39459</v>
      </c>
      <c r="D59" s="41">
        <f t="shared" si="6"/>
        <v>39825</v>
      </c>
      <c r="E59" s="41">
        <f t="shared" si="7"/>
        <v>40555</v>
      </c>
      <c r="F59" s="9" t="s">
        <v>9</v>
      </c>
      <c r="G59" s="36" t="str">
        <f t="shared" ca="1" si="13"/>
        <v>oui</v>
      </c>
      <c r="H59" s="10"/>
      <c r="I59" s="9"/>
      <c r="J59" s="36" t="str">
        <f t="shared" si="14"/>
        <v/>
      </c>
      <c r="K59" s="11"/>
      <c r="L59" s="39" t="str">
        <f t="shared" si="15"/>
        <v/>
      </c>
      <c r="M59" s="10"/>
      <c r="N59" s="9"/>
      <c r="O59" s="36" t="str">
        <f t="shared" si="16"/>
        <v/>
      </c>
      <c r="P59" s="11"/>
      <c r="Q59" s="36" t="str">
        <f t="shared" si="17"/>
        <v/>
      </c>
      <c r="R59" s="10"/>
      <c r="S59" s="9"/>
      <c r="T59" s="36" t="str">
        <f t="shared" si="18"/>
        <v/>
      </c>
      <c r="U59" s="11"/>
      <c r="V59" s="36" t="str">
        <f t="shared" si="19"/>
        <v/>
      </c>
      <c r="W59" s="13"/>
      <c r="X59" s="7"/>
      <c r="Y59" s="36" t="str">
        <f t="shared" si="20"/>
        <v/>
      </c>
      <c r="Z59" s="10"/>
      <c r="AA59" s="48"/>
      <c r="AB59" s="81" t="str">
        <f t="shared" ca="1" si="10"/>
        <v/>
      </c>
      <c r="AC59" s="79"/>
      <c r="AD59" s="81" t="str">
        <f t="shared" ca="1" si="11"/>
        <v/>
      </c>
      <c r="AE59" s="79"/>
      <c r="AF59" s="81" t="str">
        <f t="shared" ca="1" si="12"/>
        <v/>
      </c>
      <c r="AG59" s="79"/>
      <c r="AH59" s="48"/>
    </row>
    <row r="60" spans="1:34" ht="15" customHeight="1">
      <c r="A60" s="48"/>
      <c r="B60" s="14" t="s">
        <v>81</v>
      </c>
      <c r="C60" s="6">
        <v>39456</v>
      </c>
      <c r="D60" s="41">
        <f t="shared" si="6"/>
        <v>39822</v>
      </c>
      <c r="E60" s="41">
        <f t="shared" si="7"/>
        <v>40552</v>
      </c>
      <c r="F60" s="9" t="s">
        <v>9</v>
      </c>
      <c r="G60" s="36" t="str">
        <f t="shared" ca="1" si="13"/>
        <v>oui</v>
      </c>
      <c r="H60" s="10"/>
      <c r="I60" s="9"/>
      <c r="J60" s="36" t="str">
        <f t="shared" si="14"/>
        <v/>
      </c>
      <c r="K60" s="11"/>
      <c r="L60" s="39" t="str">
        <f t="shared" si="15"/>
        <v/>
      </c>
      <c r="M60" s="10"/>
      <c r="N60" s="9"/>
      <c r="O60" s="36" t="str">
        <f t="shared" si="16"/>
        <v/>
      </c>
      <c r="P60" s="11"/>
      <c r="Q60" s="36" t="str">
        <f t="shared" si="17"/>
        <v/>
      </c>
      <c r="R60" s="10"/>
      <c r="S60" s="9"/>
      <c r="T60" s="36" t="str">
        <f t="shared" si="18"/>
        <v/>
      </c>
      <c r="U60" s="11"/>
      <c r="V60" s="36" t="str">
        <f t="shared" si="19"/>
        <v/>
      </c>
      <c r="W60" s="13"/>
      <c r="X60" s="7"/>
      <c r="Y60" s="36" t="str">
        <f t="shared" si="20"/>
        <v/>
      </c>
      <c r="Z60" s="10"/>
      <c r="AA60" s="48"/>
      <c r="AB60" s="81" t="str">
        <f t="shared" ca="1" si="10"/>
        <v/>
      </c>
      <c r="AC60" s="79"/>
      <c r="AD60" s="81" t="str">
        <f t="shared" ca="1" si="11"/>
        <v/>
      </c>
      <c r="AE60" s="79"/>
      <c r="AF60" s="81" t="str">
        <f t="shared" ca="1" si="12"/>
        <v/>
      </c>
      <c r="AG60" s="79"/>
      <c r="AH60" s="48"/>
    </row>
    <row r="61" spans="1:34" ht="15" customHeight="1">
      <c r="A61" s="48"/>
      <c r="B61" s="14" t="s">
        <v>82</v>
      </c>
      <c r="C61" s="6">
        <v>36433</v>
      </c>
      <c r="D61" s="41">
        <f t="shared" si="6"/>
        <v>36799</v>
      </c>
      <c r="E61" s="41">
        <f t="shared" si="7"/>
        <v>37529</v>
      </c>
      <c r="F61" s="9" t="s">
        <v>9</v>
      </c>
      <c r="G61" s="36" t="str">
        <f t="shared" ca="1" si="13"/>
        <v>oui</v>
      </c>
      <c r="H61" s="10"/>
      <c r="I61" s="9" t="s">
        <v>9</v>
      </c>
      <c r="J61" s="36" t="str">
        <f t="shared" ca="1" si="14"/>
        <v>oui</v>
      </c>
      <c r="K61" s="11">
        <v>39452</v>
      </c>
      <c r="L61" s="39" t="str">
        <f t="shared" ca="1" si="15"/>
        <v>oui</v>
      </c>
      <c r="M61" s="10"/>
      <c r="N61" s="9"/>
      <c r="O61" s="36" t="str">
        <f t="shared" si="16"/>
        <v/>
      </c>
      <c r="P61" s="11"/>
      <c r="Q61" s="36" t="str">
        <f t="shared" si="17"/>
        <v/>
      </c>
      <c r="R61" s="10"/>
      <c r="S61" s="9"/>
      <c r="T61" s="36" t="str">
        <f t="shared" si="18"/>
        <v/>
      </c>
      <c r="U61" s="11"/>
      <c r="V61" s="36" t="str">
        <f t="shared" si="19"/>
        <v/>
      </c>
      <c r="W61" s="13"/>
      <c r="X61" s="7"/>
      <c r="Y61" s="36" t="str">
        <f t="shared" si="20"/>
        <v/>
      </c>
      <c r="Z61" s="10"/>
      <c r="AA61" s="48"/>
      <c r="AB61" s="81" t="str">
        <f t="shared" ca="1" si="10"/>
        <v/>
      </c>
      <c r="AC61" s="79"/>
      <c r="AD61" s="81" t="str">
        <f t="shared" ca="1" si="11"/>
        <v/>
      </c>
      <c r="AE61" s="79"/>
      <c r="AF61" s="81" t="str">
        <f t="shared" ca="1" si="12"/>
        <v/>
      </c>
      <c r="AG61" s="79"/>
      <c r="AH61" s="48"/>
    </row>
    <row r="62" spans="1:34" ht="15" customHeight="1">
      <c r="A62" s="48"/>
      <c r="B62" s="14"/>
      <c r="C62" s="6"/>
      <c r="D62" s="41" t="str">
        <f t="shared" si="6"/>
        <v/>
      </c>
      <c r="E62" s="41" t="str">
        <f t="shared" si="7"/>
        <v/>
      </c>
      <c r="F62" s="9"/>
      <c r="G62" s="36" t="str">
        <f t="shared" si="13"/>
        <v/>
      </c>
      <c r="H62" s="10"/>
      <c r="I62" s="9"/>
      <c r="J62" s="36" t="str">
        <f t="shared" si="14"/>
        <v/>
      </c>
      <c r="K62" s="11"/>
      <c r="L62" s="39" t="str">
        <f t="shared" si="15"/>
        <v/>
      </c>
      <c r="M62" s="10"/>
      <c r="N62" s="9"/>
      <c r="O62" s="36" t="str">
        <f t="shared" si="16"/>
        <v/>
      </c>
      <c r="P62" s="11"/>
      <c r="Q62" s="36" t="str">
        <f t="shared" si="17"/>
        <v/>
      </c>
      <c r="R62" s="10"/>
      <c r="S62" s="9"/>
      <c r="T62" s="36" t="str">
        <f t="shared" si="18"/>
        <v/>
      </c>
      <c r="U62" s="11"/>
      <c r="V62" s="36" t="str">
        <f t="shared" si="19"/>
        <v/>
      </c>
      <c r="W62" s="13"/>
      <c r="X62" s="7"/>
      <c r="Y62" s="36" t="str">
        <f t="shared" si="20"/>
        <v/>
      </c>
      <c r="Z62" s="10"/>
      <c r="AA62" s="48"/>
      <c r="AB62" s="81" t="str">
        <f t="shared" si="10"/>
        <v/>
      </c>
      <c r="AC62" s="79"/>
      <c r="AD62" s="81" t="str">
        <f t="shared" si="11"/>
        <v/>
      </c>
      <c r="AE62" s="79"/>
      <c r="AF62" s="81" t="str">
        <f t="shared" si="12"/>
        <v/>
      </c>
      <c r="AG62" s="79"/>
      <c r="AH62" s="48"/>
    </row>
    <row r="63" spans="1:34" ht="15" customHeight="1">
      <c r="A63" s="48"/>
      <c r="B63" s="14"/>
      <c r="C63" s="6"/>
      <c r="D63" s="41" t="str">
        <f t="shared" si="6"/>
        <v/>
      </c>
      <c r="E63" s="41" t="str">
        <f t="shared" si="7"/>
        <v/>
      </c>
      <c r="F63" s="9"/>
      <c r="G63" s="36" t="str">
        <f t="shared" si="13"/>
        <v/>
      </c>
      <c r="H63" s="10"/>
      <c r="I63" s="9"/>
      <c r="J63" s="36" t="str">
        <f t="shared" si="14"/>
        <v/>
      </c>
      <c r="K63" s="11"/>
      <c r="L63" s="39" t="str">
        <f t="shared" si="15"/>
        <v/>
      </c>
      <c r="M63" s="10"/>
      <c r="N63" s="9"/>
      <c r="O63" s="36" t="str">
        <f t="shared" si="16"/>
        <v/>
      </c>
      <c r="P63" s="11"/>
      <c r="Q63" s="36" t="str">
        <f t="shared" si="17"/>
        <v/>
      </c>
      <c r="R63" s="10"/>
      <c r="S63" s="9"/>
      <c r="T63" s="36" t="str">
        <f t="shared" si="18"/>
        <v/>
      </c>
      <c r="U63" s="11"/>
      <c r="V63" s="36" t="str">
        <f t="shared" si="19"/>
        <v/>
      </c>
      <c r="W63" s="13"/>
      <c r="X63" s="7"/>
      <c r="Y63" s="36" t="str">
        <f t="shared" si="20"/>
        <v/>
      </c>
      <c r="Z63" s="10"/>
      <c r="AA63" s="48"/>
      <c r="AB63" s="81" t="str">
        <f t="shared" si="10"/>
        <v/>
      </c>
      <c r="AC63" s="79"/>
      <c r="AD63" s="81" t="str">
        <f t="shared" si="11"/>
        <v/>
      </c>
      <c r="AE63" s="79"/>
      <c r="AF63" s="81" t="str">
        <f t="shared" si="12"/>
        <v/>
      </c>
      <c r="AG63" s="79"/>
      <c r="AH63" s="48"/>
    </row>
    <row r="64" spans="1:34" ht="15" customHeight="1">
      <c r="A64" s="48"/>
      <c r="B64" s="14"/>
      <c r="C64" s="6"/>
      <c r="D64" s="41" t="str">
        <f t="shared" si="6"/>
        <v/>
      </c>
      <c r="E64" s="41" t="str">
        <f t="shared" si="7"/>
        <v/>
      </c>
      <c r="F64" s="9"/>
      <c r="G64" s="36" t="str">
        <f t="shared" si="13"/>
        <v/>
      </c>
      <c r="H64" s="10"/>
      <c r="I64" s="9"/>
      <c r="J64" s="36" t="str">
        <f t="shared" si="14"/>
        <v/>
      </c>
      <c r="K64" s="11"/>
      <c r="L64" s="39" t="str">
        <f t="shared" si="15"/>
        <v/>
      </c>
      <c r="M64" s="10"/>
      <c r="N64" s="9"/>
      <c r="O64" s="36" t="str">
        <f t="shared" si="16"/>
        <v/>
      </c>
      <c r="P64" s="11"/>
      <c r="Q64" s="36" t="str">
        <f t="shared" si="17"/>
        <v/>
      </c>
      <c r="R64" s="10"/>
      <c r="S64" s="9"/>
      <c r="T64" s="36" t="str">
        <f t="shared" si="18"/>
        <v/>
      </c>
      <c r="U64" s="11"/>
      <c r="V64" s="36" t="str">
        <f t="shared" si="19"/>
        <v/>
      </c>
      <c r="W64" s="13"/>
      <c r="X64" s="7"/>
      <c r="Y64" s="36" t="str">
        <f t="shared" si="20"/>
        <v/>
      </c>
      <c r="Z64" s="10"/>
      <c r="AA64" s="48"/>
      <c r="AB64" s="81" t="str">
        <f t="shared" si="10"/>
        <v/>
      </c>
      <c r="AC64" s="79"/>
      <c r="AD64" s="81" t="str">
        <f t="shared" si="11"/>
        <v/>
      </c>
      <c r="AE64" s="79"/>
      <c r="AF64" s="81" t="str">
        <f t="shared" si="12"/>
        <v/>
      </c>
      <c r="AG64" s="79"/>
      <c r="AH64" s="48"/>
    </row>
    <row r="65" spans="1:34" ht="15" customHeight="1">
      <c r="A65" s="48"/>
      <c r="B65" s="14"/>
      <c r="C65" s="6"/>
      <c r="D65" s="41" t="str">
        <f t="shared" si="6"/>
        <v/>
      </c>
      <c r="E65" s="41" t="str">
        <f t="shared" si="7"/>
        <v/>
      </c>
      <c r="F65" s="9"/>
      <c r="G65" s="36" t="str">
        <f t="shared" si="13"/>
        <v/>
      </c>
      <c r="H65" s="10"/>
      <c r="I65" s="9"/>
      <c r="J65" s="36" t="str">
        <f t="shared" si="14"/>
        <v/>
      </c>
      <c r="K65" s="11"/>
      <c r="L65" s="39" t="str">
        <f t="shared" si="15"/>
        <v/>
      </c>
      <c r="M65" s="10"/>
      <c r="N65" s="9"/>
      <c r="O65" s="36" t="str">
        <f t="shared" si="16"/>
        <v/>
      </c>
      <c r="P65" s="11"/>
      <c r="Q65" s="36" t="str">
        <f t="shared" si="17"/>
        <v/>
      </c>
      <c r="R65" s="10"/>
      <c r="S65" s="9"/>
      <c r="T65" s="36" t="str">
        <f t="shared" si="18"/>
        <v/>
      </c>
      <c r="U65" s="11"/>
      <c r="V65" s="36" t="str">
        <f t="shared" si="19"/>
        <v/>
      </c>
      <c r="W65" s="13"/>
      <c r="X65" s="7"/>
      <c r="Y65" s="36" t="str">
        <f t="shared" si="20"/>
        <v/>
      </c>
      <c r="Z65" s="10"/>
      <c r="AA65" s="48"/>
      <c r="AB65" s="81" t="str">
        <f t="shared" si="10"/>
        <v/>
      </c>
      <c r="AC65" s="79"/>
      <c r="AD65" s="81" t="str">
        <f t="shared" si="11"/>
        <v/>
      </c>
      <c r="AE65" s="79"/>
      <c r="AF65" s="81" t="str">
        <f t="shared" si="12"/>
        <v/>
      </c>
      <c r="AG65" s="79"/>
      <c r="AH65" s="48"/>
    </row>
    <row r="66" spans="1:34" ht="15" customHeight="1">
      <c r="A66" s="48"/>
      <c r="B66" s="14"/>
      <c r="C66" s="6"/>
      <c r="D66" s="41" t="str">
        <f t="shared" si="6"/>
        <v/>
      </c>
      <c r="E66" s="41" t="str">
        <f t="shared" si="7"/>
        <v/>
      </c>
      <c r="F66" s="9"/>
      <c r="G66" s="36" t="str">
        <f t="shared" si="13"/>
        <v/>
      </c>
      <c r="H66" s="10"/>
      <c r="I66" s="9"/>
      <c r="J66" s="36" t="str">
        <f t="shared" si="14"/>
        <v/>
      </c>
      <c r="K66" s="11"/>
      <c r="L66" s="39" t="str">
        <f t="shared" si="15"/>
        <v/>
      </c>
      <c r="M66" s="10"/>
      <c r="N66" s="9"/>
      <c r="O66" s="36" t="str">
        <f t="shared" si="16"/>
        <v/>
      </c>
      <c r="P66" s="11"/>
      <c r="Q66" s="36" t="str">
        <f t="shared" si="17"/>
        <v/>
      </c>
      <c r="R66" s="10"/>
      <c r="S66" s="9"/>
      <c r="T66" s="36" t="str">
        <f t="shared" si="18"/>
        <v/>
      </c>
      <c r="U66" s="11"/>
      <c r="V66" s="36" t="str">
        <f t="shared" si="19"/>
        <v/>
      </c>
      <c r="W66" s="13"/>
      <c r="X66" s="7"/>
      <c r="Y66" s="36" t="str">
        <f t="shared" si="20"/>
        <v/>
      </c>
      <c r="Z66" s="10"/>
      <c r="AA66" s="48"/>
      <c r="AB66" s="81" t="str">
        <f t="shared" si="10"/>
        <v/>
      </c>
      <c r="AC66" s="79"/>
      <c r="AD66" s="81" t="str">
        <f t="shared" si="11"/>
        <v/>
      </c>
      <c r="AE66" s="79"/>
      <c r="AF66" s="81" t="str">
        <f t="shared" si="12"/>
        <v/>
      </c>
      <c r="AG66" s="79"/>
      <c r="AH66" s="48"/>
    </row>
    <row r="67" spans="1:34" ht="15" customHeight="1">
      <c r="A67" s="48"/>
      <c r="B67" s="14"/>
      <c r="C67" s="6"/>
      <c r="D67" s="41" t="str">
        <f t="shared" si="6"/>
        <v/>
      </c>
      <c r="E67" s="41" t="str">
        <f t="shared" si="7"/>
        <v/>
      </c>
      <c r="F67" s="9"/>
      <c r="G67" s="36" t="str">
        <f t="shared" si="13"/>
        <v/>
      </c>
      <c r="H67" s="10"/>
      <c r="I67" s="9"/>
      <c r="J67" s="36" t="str">
        <f t="shared" si="14"/>
        <v/>
      </c>
      <c r="K67" s="11"/>
      <c r="L67" s="39" t="str">
        <f t="shared" si="15"/>
        <v/>
      </c>
      <c r="M67" s="10"/>
      <c r="N67" s="9"/>
      <c r="O67" s="36" t="str">
        <f t="shared" si="16"/>
        <v/>
      </c>
      <c r="P67" s="11"/>
      <c r="Q67" s="36" t="str">
        <f t="shared" si="17"/>
        <v/>
      </c>
      <c r="R67" s="10"/>
      <c r="S67" s="9"/>
      <c r="T67" s="36" t="str">
        <f t="shared" si="18"/>
        <v/>
      </c>
      <c r="U67" s="11"/>
      <c r="V67" s="36" t="str">
        <f t="shared" si="19"/>
        <v/>
      </c>
      <c r="W67" s="13"/>
      <c r="X67" s="7"/>
      <c r="Y67" s="36" t="str">
        <f t="shared" si="20"/>
        <v/>
      </c>
      <c r="Z67" s="10"/>
      <c r="AA67" s="48"/>
      <c r="AB67" s="81" t="str">
        <f t="shared" si="10"/>
        <v/>
      </c>
      <c r="AC67" s="79"/>
      <c r="AD67" s="81" t="str">
        <f t="shared" si="11"/>
        <v/>
      </c>
      <c r="AE67" s="79"/>
      <c r="AF67" s="81" t="str">
        <f t="shared" si="12"/>
        <v/>
      </c>
      <c r="AG67" s="79"/>
      <c r="AH67" s="48"/>
    </row>
    <row r="68" spans="1:34" ht="15" customHeight="1">
      <c r="A68" s="48"/>
      <c r="B68" s="14"/>
      <c r="C68" s="6"/>
      <c r="D68" s="41" t="str">
        <f t="shared" si="6"/>
        <v/>
      </c>
      <c r="E68" s="41" t="str">
        <f t="shared" si="7"/>
        <v/>
      </c>
      <c r="F68" s="9"/>
      <c r="G68" s="36" t="str">
        <f t="shared" si="13"/>
        <v/>
      </c>
      <c r="H68" s="10"/>
      <c r="I68" s="9"/>
      <c r="J68" s="36" t="str">
        <f t="shared" si="14"/>
        <v/>
      </c>
      <c r="K68" s="11"/>
      <c r="L68" s="39" t="str">
        <f t="shared" si="15"/>
        <v/>
      </c>
      <c r="M68" s="10"/>
      <c r="N68" s="9"/>
      <c r="O68" s="36" t="str">
        <f t="shared" si="16"/>
        <v/>
      </c>
      <c r="P68" s="11"/>
      <c r="Q68" s="36" t="str">
        <f t="shared" si="17"/>
        <v/>
      </c>
      <c r="R68" s="10"/>
      <c r="S68" s="9"/>
      <c r="T68" s="36" t="str">
        <f t="shared" si="18"/>
        <v/>
      </c>
      <c r="U68" s="11"/>
      <c r="V68" s="36" t="str">
        <f t="shared" si="19"/>
        <v/>
      </c>
      <c r="W68" s="13"/>
      <c r="X68" s="7"/>
      <c r="Y68" s="36" t="str">
        <f t="shared" si="20"/>
        <v/>
      </c>
      <c r="Z68" s="10"/>
      <c r="AA68" s="48"/>
      <c r="AB68" s="81" t="str">
        <f t="shared" si="10"/>
        <v/>
      </c>
      <c r="AC68" s="79"/>
      <c r="AD68" s="81" t="str">
        <f t="shared" si="11"/>
        <v/>
      </c>
      <c r="AE68" s="79"/>
      <c r="AF68" s="81" t="str">
        <f t="shared" si="12"/>
        <v/>
      </c>
      <c r="AG68" s="79"/>
      <c r="AH68" s="48"/>
    </row>
    <row r="69" spans="1:34" ht="15" customHeight="1">
      <c r="A69" s="48"/>
      <c r="B69" s="14"/>
      <c r="C69" s="6"/>
      <c r="D69" s="41" t="str">
        <f t="shared" si="6"/>
        <v/>
      </c>
      <c r="E69" s="41" t="str">
        <f t="shared" si="7"/>
        <v/>
      </c>
      <c r="F69" s="9"/>
      <c r="G69" s="36" t="str">
        <f t="shared" si="13"/>
        <v/>
      </c>
      <c r="H69" s="10"/>
      <c r="I69" s="9"/>
      <c r="J69" s="36" t="str">
        <f t="shared" si="14"/>
        <v/>
      </c>
      <c r="K69" s="11"/>
      <c r="L69" s="39" t="str">
        <f t="shared" si="15"/>
        <v/>
      </c>
      <c r="M69" s="10"/>
      <c r="N69" s="9"/>
      <c r="O69" s="36" t="str">
        <f t="shared" si="16"/>
        <v/>
      </c>
      <c r="P69" s="11"/>
      <c r="Q69" s="36" t="str">
        <f t="shared" si="17"/>
        <v/>
      </c>
      <c r="R69" s="10"/>
      <c r="S69" s="9"/>
      <c r="T69" s="36" t="str">
        <f t="shared" si="18"/>
        <v/>
      </c>
      <c r="U69" s="11"/>
      <c r="V69" s="36" t="str">
        <f t="shared" si="19"/>
        <v/>
      </c>
      <c r="W69" s="13"/>
      <c r="X69" s="7"/>
      <c r="Y69" s="36" t="str">
        <f t="shared" si="20"/>
        <v/>
      </c>
      <c r="Z69" s="10"/>
      <c r="AA69" s="48"/>
      <c r="AB69" s="81" t="str">
        <f t="shared" si="10"/>
        <v/>
      </c>
      <c r="AC69" s="79"/>
      <c r="AD69" s="81" t="str">
        <f t="shared" si="11"/>
        <v/>
      </c>
      <c r="AE69" s="79"/>
      <c r="AF69" s="81" t="str">
        <f t="shared" si="12"/>
        <v/>
      </c>
      <c r="AG69" s="79"/>
      <c r="AH69" s="48"/>
    </row>
    <row r="70" spans="1:34" ht="15" customHeight="1">
      <c r="A70" s="48"/>
      <c r="B70" s="14"/>
      <c r="C70" s="6"/>
      <c r="D70" s="41" t="str">
        <f t="shared" si="6"/>
        <v/>
      </c>
      <c r="E70" s="41" t="str">
        <f t="shared" si="7"/>
        <v/>
      </c>
      <c r="F70" s="9"/>
      <c r="G70" s="36" t="str">
        <f t="shared" si="13"/>
        <v/>
      </c>
      <c r="H70" s="10"/>
      <c r="I70" s="9"/>
      <c r="J70" s="36" t="str">
        <f t="shared" si="14"/>
        <v/>
      </c>
      <c r="K70" s="11"/>
      <c r="L70" s="39" t="str">
        <f t="shared" si="15"/>
        <v/>
      </c>
      <c r="M70" s="10"/>
      <c r="N70" s="9"/>
      <c r="O70" s="36" t="str">
        <f t="shared" si="16"/>
        <v/>
      </c>
      <c r="P70" s="11"/>
      <c r="Q70" s="36" t="str">
        <f t="shared" si="17"/>
        <v/>
      </c>
      <c r="R70" s="10"/>
      <c r="S70" s="9"/>
      <c r="T70" s="36" t="str">
        <f t="shared" si="18"/>
        <v/>
      </c>
      <c r="U70" s="11"/>
      <c r="V70" s="36" t="str">
        <f t="shared" si="19"/>
        <v/>
      </c>
      <c r="W70" s="13"/>
      <c r="X70" s="7"/>
      <c r="Y70" s="36" t="str">
        <f t="shared" si="20"/>
        <v/>
      </c>
      <c r="Z70" s="10"/>
      <c r="AA70" s="48"/>
      <c r="AB70" s="81" t="str">
        <f t="shared" si="10"/>
        <v/>
      </c>
      <c r="AC70" s="79"/>
      <c r="AD70" s="81" t="str">
        <f t="shared" si="11"/>
        <v/>
      </c>
      <c r="AE70" s="79"/>
      <c r="AF70" s="81" t="str">
        <f t="shared" si="12"/>
        <v/>
      </c>
      <c r="AG70" s="79"/>
      <c r="AH70" s="48"/>
    </row>
    <row r="71" spans="1:34" ht="15" customHeight="1">
      <c r="A71" s="48"/>
      <c r="B71" s="14"/>
      <c r="C71" s="6"/>
      <c r="D71" s="41" t="str">
        <f t="shared" si="6"/>
        <v/>
      </c>
      <c r="E71" s="41" t="str">
        <f t="shared" si="7"/>
        <v/>
      </c>
      <c r="F71" s="9"/>
      <c r="G71" s="36" t="str">
        <f t="shared" si="13"/>
        <v/>
      </c>
      <c r="H71" s="10"/>
      <c r="I71" s="9"/>
      <c r="J71" s="36" t="str">
        <f t="shared" si="14"/>
        <v/>
      </c>
      <c r="K71" s="11"/>
      <c r="L71" s="39" t="str">
        <f t="shared" si="15"/>
        <v/>
      </c>
      <c r="M71" s="10"/>
      <c r="N71" s="9"/>
      <c r="O71" s="36" t="str">
        <f t="shared" si="16"/>
        <v/>
      </c>
      <c r="P71" s="11"/>
      <c r="Q71" s="36" t="str">
        <f t="shared" si="17"/>
        <v/>
      </c>
      <c r="R71" s="10"/>
      <c r="S71" s="9"/>
      <c r="T71" s="36" t="str">
        <f t="shared" si="18"/>
        <v/>
      </c>
      <c r="U71" s="11"/>
      <c r="V71" s="36" t="str">
        <f t="shared" si="19"/>
        <v/>
      </c>
      <c r="W71" s="13"/>
      <c r="X71" s="7"/>
      <c r="Y71" s="36" t="str">
        <f t="shared" si="20"/>
        <v/>
      </c>
      <c r="Z71" s="10"/>
      <c r="AA71" s="48"/>
      <c r="AB71" s="81" t="str">
        <f t="shared" si="10"/>
        <v/>
      </c>
      <c r="AC71" s="79"/>
      <c r="AD71" s="81" t="str">
        <f t="shared" si="11"/>
        <v/>
      </c>
      <c r="AE71" s="79"/>
      <c r="AF71" s="81" t="str">
        <f t="shared" si="12"/>
        <v/>
      </c>
      <c r="AG71" s="79"/>
      <c r="AH71" s="48"/>
    </row>
    <row r="72" spans="1:34" ht="15" customHeight="1">
      <c r="A72" s="48"/>
      <c r="B72" s="14"/>
      <c r="C72" s="6"/>
      <c r="D72" s="41" t="str">
        <f t="shared" si="6"/>
        <v/>
      </c>
      <c r="E72" s="41" t="str">
        <f t="shared" si="7"/>
        <v/>
      </c>
      <c r="F72" s="9"/>
      <c r="G72" s="36" t="str">
        <f t="shared" si="13"/>
        <v/>
      </c>
      <c r="H72" s="10"/>
      <c r="I72" s="9"/>
      <c r="J72" s="36" t="str">
        <f t="shared" si="14"/>
        <v/>
      </c>
      <c r="K72" s="11"/>
      <c r="L72" s="39" t="str">
        <f t="shared" si="15"/>
        <v/>
      </c>
      <c r="M72" s="10"/>
      <c r="N72" s="9"/>
      <c r="O72" s="36" t="str">
        <f t="shared" si="16"/>
        <v/>
      </c>
      <c r="P72" s="11"/>
      <c r="Q72" s="36" t="str">
        <f t="shared" si="17"/>
        <v/>
      </c>
      <c r="R72" s="10"/>
      <c r="S72" s="9"/>
      <c r="T72" s="36" t="str">
        <f t="shared" si="18"/>
        <v/>
      </c>
      <c r="U72" s="11"/>
      <c r="V72" s="36" t="str">
        <f t="shared" si="19"/>
        <v/>
      </c>
      <c r="W72" s="13"/>
      <c r="X72" s="7"/>
      <c r="Y72" s="36" t="str">
        <f t="shared" si="20"/>
        <v/>
      </c>
      <c r="Z72" s="10"/>
      <c r="AA72" s="48"/>
      <c r="AB72" s="81" t="str">
        <f t="shared" si="10"/>
        <v/>
      </c>
      <c r="AC72" s="79"/>
      <c r="AD72" s="81" t="str">
        <f t="shared" si="11"/>
        <v/>
      </c>
      <c r="AE72" s="79"/>
      <c r="AF72" s="81" t="str">
        <f t="shared" si="12"/>
        <v/>
      </c>
      <c r="AG72" s="79"/>
      <c r="AH72" s="48"/>
    </row>
    <row r="73" spans="1:34" ht="15" customHeight="1">
      <c r="A73" s="48"/>
      <c r="B73" s="14"/>
      <c r="C73" s="6"/>
      <c r="D73" s="41" t="str">
        <f t="shared" si="6"/>
        <v/>
      </c>
      <c r="E73" s="41" t="str">
        <f t="shared" si="7"/>
        <v/>
      </c>
      <c r="F73" s="9"/>
      <c r="G73" s="36" t="str">
        <f t="shared" ref="G73:G104" si="21">IF(C73="","",IF(F73="","",IF(AND($T$2&gt;=D73,F73="Apte"),"oui","non")))</f>
        <v/>
      </c>
      <c r="H73" s="10"/>
      <c r="I73" s="9"/>
      <c r="J73" s="36" t="str">
        <f t="shared" ref="J73:J104" si="22">IF(I73="","",IF(C73="","",IF(AND($T$2&gt;=E73,I73="apte"),"oui","non")))</f>
        <v/>
      </c>
      <c r="K73" s="11"/>
      <c r="L73" s="39" t="str">
        <f t="shared" ref="L73:L104" si="23">IF(K73="","",IF(K73+1096&gt;=$T$2,"","oui"))</f>
        <v/>
      </c>
      <c r="M73" s="10"/>
      <c r="N73" s="9"/>
      <c r="O73" s="36" t="str">
        <f t="shared" ref="O73:O104" si="24">IF(N73="","",IF(AND($T$2&gt;=K73+1096,N73="apte"),"oui","non"))</f>
        <v/>
      </c>
      <c r="P73" s="11"/>
      <c r="Q73" s="36" t="str">
        <f t="shared" ref="Q73:Q104" si="25">IF(P73="","",IF(P73+1096&gt;=$T$2,"","oui"))</f>
        <v/>
      </c>
      <c r="R73" s="10"/>
      <c r="S73" s="9"/>
      <c r="T73" s="36" t="str">
        <f t="shared" ref="T73:T104" si="26">IF(S73="","",IF(AND($T$2&gt;=P73+2192,S73="apte"),"oui","non"))</f>
        <v/>
      </c>
      <c r="U73" s="11"/>
      <c r="V73" s="36" t="str">
        <f t="shared" ref="V73:V104" si="27">IF(U73="","",IF(U73+1096&gt;=$T$2,"","oui"))</f>
        <v/>
      </c>
      <c r="W73" s="13"/>
      <c r="X73" s="7"/>
      <c r="Y73" s="36" t="str">
        <f t="shared" ref="Y73:Y104" si="28">IF(X73="","",IF(AND($T$2&gt;=P73+731,X73="apte"),"oui","non"))</f>
        <v/>
      </c>
      <c r="Z73" s="10"/>
      <c r="AA73" s="48"/>
      <c r="AB73" s="81" t="str">
        <f t="shared" si="10"/>
        <v/>
      </c>
      <c r="AC73" s="79"/>
      <c r="AD73" s="81" t="str">
        <f t="shared" si="11"/>
        <v/>
      </c>
      <c r="AE73" s="79"/>
      <c r="AF73" s="81" t="str">
        <f t="shared" si="12"/>
        <v/>
      </c>
      <c r="AG73" s="79"/>
      <c r="AH73" s="48"/>
    </row>
    <row r="74" spans="1:34" ht="15" customHeight="1">
      <c r="A74" s="48"/>
      <c r="B74" s="14"/>
      <c r="C74" s="6"/>
      <c r="D74" s="41" t="str">
        <f t="shared" ref="D74:D108" si="29">IF(C74="","",DATE(YEAR(C74)+1,MONTH(C74),DAY(C74)))</f>
        <v/>
      </c>
      <c r="E74" s="41" t="str">
        <f t="shared" ref="E74:E108" si="30">IF(C74="","",DATE(YEAR(C74)+3,MONTH(C74),DAY(C74)))</f>
        <v/>
      </c>
      <c r="F74" s="9"/>
      <c r="G74" s="36" t="str">
        <f t="shared" si="21"/>
        <v/>
      </c>
      <c r="H74" s="10"/>
      <c r="I74" s="9"/>
      <c r="J74" s="36" t="str">
        <f t="shared" si="22"/>
        <v/>
      </c>
      <c r="K74" s="11"/>
      <c r="L74" s="39" t="str">
        <f t="shared" si="23"/>
        <v/>
      </c>
      <c r="M74" s="10"/>
      <c r="N74" s="9"/>
      <c r="O74" s="36" t="str">
        <f t="shared" si="24"/>
        <v/>
      </c>
      <c r="P74" s="11"/>
      <c r="Q74" s="36" t="str">
        <f t="shared" si="25"/>
        <v/>
      </c>
      <c r="R74" s="10"/>
      <c r="S74" s="9"/>
      <c r="T74" s="36" t="str">
        <f t="shared" si="26"/>
        <v/>
      </c>
      <c r="U74" s="11"/>
      <c r="V74" s="36" t="str">
        <f t="shared" si="27"/>
        <v/>
      </c>
      <c r="W74" s="13"/>
      <c r="X74" s="7"/>
      <c r="Y74" s="36" t="str">
        <f t="shared" si="28"/>
        <v/>
      </c>
      <c r="Z74" s="10"/>
      <c r="AA74" s="48"/>
      <c r="AB74" s="81" t="str">
        <f t="shared" si="10"/>
        <v/>
      </c>
      <c r="AC74" s="79"/>
      <c r="AD74" s="81" t="str">
        <f t="shared" si="11"/>
        <v/>
      </c>
      <c r="AE74" s="79"/>
      <c r="AF74" s="81" t="str">
        <f t="shared" si="12"/>
        <v/>
      </c>
      <c r="AG74" s="79"/>
      <c r="AH74" s="48"/>
    </row>
    <row r="75" spans="1:34" ht="15" customHeight="1">
      <c r="A75" s="48"/>
      <c r="B75" s="14"/>
      <c r="C75" s="6"/>
      <c r="D75" s="41" t="str">
        <f t="shared" si="29"/>
        <v/>
      </c>
      <c r="E75" s="41" t="str">
        <f t="shared" si="30"/>
        <v/>
      </c>
      <c r="F75" s="9"/>
      <c r="G75" s="36" t="str">
        <f t="shared" si="21"/>
        <v/>
      </c>
      <c r="H75" s="10"/>
      <c r="I75" s="9"/>
      <c r="J75" s="36" t="str">
        <f t="shared" si="22"/>
        <v/>
      </c>
      <c r="K75" s="11"/>
      <c r="L75" s="39" t="str">
        <f t="shared" si="23"/>
        <v/>
      </c>
      <c r="M75" s="10"/>
      <c r="N75" s="9"/>
      <c r="O75" s="36" t="str">
        <f t="shared" si="24"/>
        <v/>
      </c>
      <c r="P75" s="11"/>
      <c r="Q75" s="36" t="str">
        <f t="shared" si="25"/>
        <v/>
      </c>
      <c r="R75" s="10"/>
      <c r="S75" s="9"/>
      <c r="T75" s="36" t="str">
        <f t="shared" si="26"/>
        <v/>
      </c>
      <c r="U75" s="11"/>
      <c r="V75" s="36" t="str">
        <f t="shared" si="27"/>
        <v/>
      </c>
      <c r="W75" s="13"/>
      <c r="X75" s="7"/>
      <c r="Y75" s="36" t="str">
        <f t="shared" si="28"/>
        <v/>
      </c>
      <c r="Z75" s="10"/>
      <c r="AA75" s="48"/>
      <c r="AB75" s="81" t="str">
        <f t="shared" ref="AB75:AB108" si="31">IF(C75="","",IF(AND($T$2&gt;=C75+7305),"oui",""))</f>
        <v/>
      </c>
      <c r="AC75" s="79"/>
      <c r="AD75" s="81" t="str">
        <f t="shared" ref="AD75:AD108" si="32">IF(C75="","",IF(AND(AC75&lt;&gt;"",$T$2&gt;=C75+9131),"oui",""))</f>
        <v/>
      </c>
      <c r="AE75" s="79"/>
      <c r="AF75" s="81" t="str">
        <f t="shared" ref="AF75:AF108" si="33">IF(C75="","",IF(AND(AE75&lt;&gt;"",$T$2&gt;=C75+10958),"oui",""))</f>
        <v/>
      </c>
      <c r="AG75" s="79"/>
      <c r="AH75" s="48"/>
    </row>
    <row r="76" spans="1:34" ht="15" customHeight="1">
      <c r="A76" s="48"/>
      <c r="B76" s="14"/>
      <c r="C76" s="6"/>
      <c r="D76" s="41" t="str">
        <f t="shared" si="29"/>
        <v/>
      </c>
      <c r="E76" s="41" t="str">
        <f t="shared" si="30"/>
        <v/>
      </c>
      <c r="F76" s="9"/>
      <c r="G76" s="36" t="str">
        <f t="shared" si="21"/>
        <v/>
      </c>
      <c r="H76" s="10"/>
      <c r="I76" s="9"/>
      <c r="J76" s="36" t="str">
        <f t="shared" si="22"/>
        <v/>
      </c>
      <c r="K76" s="11"/>
      <c r="L76" s="39" t="str">
        <f t="shared" si="23"/>
        <v/>
      </c>
      <c r="M76" s="10"/>
      <c r="N76" s="9"/>
      <c r="O76" s="36" t="str">
        <f t="shared" si="24"/>
        <v/>
      </c>
      <c r="P76" s="11"/>
      <c r="Q76" s="36" t="str">
        <f t="shared" si="25"/>
        <v/>
      </c>
      <c r="R76" s="10"/>
      <c r="S76" s="9"/>
      <c r="T76" s="36" t="str">
        <f t="shared" si="26"/>
        <v/>
      </c>
      <c r="U76" s="11"/>
      <c r="V76" s="36" t="str">
        <f t="shared" si="27"/>
        <v/>
      </c>
      <c r="W76" s="13"/>
      <c r="X76" s="7"/>
      <c r="Y76" s="36" t="str">
        <f t="shared" si="28"/>
        <v/>
      </c>
      <c r="Z76" s="10"/>
      <c r="AA76" s="48"/>
      <c r="AB76" s="81" t="str">
        <f t="shared" si="31"/>
        <v/>
      </c>
      <c r="AC76" s="79"/>
      <c r="AD76" s="81" t="str">
        <f t="shared" si="32"/>
        <v/>
      </c>
      <c r="AE76" s="79"/>
      <c r="AF76" s="81" t="str">
        <f t="shared" si="33"/>
        <v/>
      </c>
      <c r="AG76" s="79"/>
      <c r="AH76" s="48"/>
    </row>
    <row r="77" spans="1:34" ht="15" customHeight="1">
      <c r="A77" s="48"/>
      <c r="B77" s="14"/>
      <c r="C77" s="6"/>
      <c r="D77" s="41" t="str">
        <f t="shared" si="29"/>
        <v/>
      </c>
      <c r="E77" s="41" t="str">
        <f t="shared" si="30"/>
        <v/>
      </c>
      <c r="F77" s="9"/>
      <c r="G77" s="36" t="str">
        <f t="shared" si="21"/>
        <v/>
      </c>
      <c r="H77" s="10"/>
      <c r="I77" s="9"/>
      <c r="J77" s="36" t="str">
        <f t="shared" si="22"/>
        <v/>
      </c>
      <c r="K77" s="11"/>
      <c r="L77" s="39" t="str">
        <f t="shared" si="23"/>
        <v/>
      </c>
      <c r="M77" s="10"/>
      <c r="N77" s="9"/>
      <c r="O77" s="36" t="str">
        <f t="shared" si="24"/>
        <v/>
      </c>
      <c r="P77" s="11"/>
      <c r="Q77" s="36" t="str">
        <f t="shared" si="25"/>
        <v/>
      </c>
      <c r="R77" s="10"/>
      <c r="S77" s="9"/>
      <c r="T77" s="36" t="str">
        <f t="shared" si="26"/>
        <v/>
      </c>
      <c r="U77" s="11"/>
      <c r="V77" s="36" t="str">
        <f t="shared" si="27"/>
        <v/>
      </c>
      <c r="W77" s="13"/>
      <c r="X77" s="7"/>
      <c r="Y77" s="36" t="str">
        <f t="shared" si="28"/>
        <v/>
      </c>
      <c r="Z77" s="10"/>
      <c r="AA77" s="48"/>
      <c r="AB77" s="81" t="str">
        <f t="shared" si="31"/>
        <v/>
      </c>
      <c r="AC77" s="79"/>
      <c r="AD77" s="81" t="str">
        <f t="shared" si="32"/>
        <v/>
      </c>
      <c r="AE77" s="79"/>
      <c r="AF77" s="81" t="str">
        <f t="shared" si="33"/>
        <v/>
      </c>
      <c r="AG77" s="79"/>
      <c r="AH77" s="48"/>
    </row>
    <row r="78" spans="1:34" ht="15" customHeight="1">
      <c r="A78" s="48"/>
      <c r="B78" s="14"/>
      <c r="C78" s="6"/>
      <c r="D78" s="41" t="str">
        <f t="shared" si="29"/>
        <v/>
      </c>
      <c r="E78" s="41" t="str">
        <f t="shared" si="30"/>
        <v/>
      </c>
      <c r="F78" s="9"/>
      <c r="G78" s="36" t="str">
        <f t="shared" si="21"/>
        <v/>
      </c>
      <c r="H78" s="10"/>
      <c r="I78" s="9"/>
      <c r="J78" s="36" t="str">
        <f t="shared" si="22"/>
        <v/>
      </c>
      <c r="K78" s="11"/>
      <c r="L78" s="39" t="str">
        <f t="shared" si="23"/>
        <v/>
      </c>
      <c r="M78" s="10"/>
      <c r="N78" s="9"/>
      <c r="O78" s="36" t="str">
        <f t="shared" si="24"/>
        <v/>
      </c>
      <c r="P78" s="11"/>
      <c r="Q78" s="36" t="str">
        <f t="shared" si="25"/>
        <v/>
      </c>
      <c r="R78" s="10"/>
      <c r="S78" s="9"/>
      <c r="T78" s="36" t="str">
        <f t="shared" si="26"/>
        <v/>
      </c>
      <c r="U78" s="11"/>
      <c r="V78" s="36" t="str">
        <f t="shared" si="27"/>
        <v/>
      </c>
      <c r="W78" s="13"/>
      <c r="X78" s="7"/>
      <c r="Y78" s="36" t="str">
        <f t="shared" si="28"/>
        <v/>
      </c>
      <c r="Z78" s="10"/>
      <c r="AA78" s="48"/>
      <c r="AB78" s="81" t="str">
        <f t="shared" si="31"/>
        <v/>
      </c>
      <c r="AC78" s="79"/>
      <c r="AD78" s="81" t="str">
        <f t="shared" si="32"/>
        <v/>
      </c>
      <c r="AE78" s="79"/>
      <c r="AF78" s="81" t="str">
        <f t="shared" si="33"/>
        <v/>
      </c>
      <c r="AG78" s="79"/>
      <c r="AH78" s="48"/>
    </row>
    <row r="79" spans="1:34" ht="15" customHeight="1">
      <c r="A79" s="48"/>
      <c r="B79" s="14"/>
      <c r="C79" s="6"/>
      <c r="D79" s="41" t="str">
        <f t="shared" si="29"/>
        <v/>
      </c>
      <c r="E79" s="41" t="str">
        <f t="shared" si="30"/>
        <v/>
      </c>
      <c r="F79" s="9"/>
      <c r="G79" s="36" t="str">
        <f t="shared" si="21"/>
        <v/>
      </c>
      <c r="H79" s="10"/>
      <c r="I79" s="9"/>
      <c r="J79" s="36" t="str">
        <f t="shared" si="22"/>
        <v/>
      </c>
      <c r="K79" s="11"/>
      <c r="L79" s="39" t="str">
        <f t="shared" si="23"/>
        <v/>
      </c>
      <c r="M79" s="10"/>
      <c r="N79" s="9"/>
      <c r="O79" s="36" t="str">
        <f t="shared" si="24"/>
        <v/>
      </c>
      <c r="P79" s="11"/>
      <c r="Q79" s="36" t="str">
        <f t="shared" si="25"/>
        <v/>
      </c>
      <c r="R79" s="10"/>
      <c r="S79" s="9"/>
      <c r="T79" s="36" t="str">
        <f t="shared" si="26"/>
        <v/>
      </c>
      <c r="U79" s="11"/>
      <c r="V79" s="36" t="str">
        <f t="shared" si="27"/>
        <v/>
      </c>
      <c r="W79" s="13"/>
      <c r="X79" s="7"/>
      <c r="Y79" s="36" t="str">
        <f t="shared" si="28"/>
        <v/>
      </c>
      <c r="Z79" s="10"/>
      <c r="AA79" s="48"/>
      <c r="AB79" s="81" t="str">
        <f t="shared" si="31"/>
        <v/>
      </c>
      <c r="AC79" s="79"/>
      <c r="AD79" s="81" t="str">
        <f t="shared" si="32"/>
        <v/>
      </c>
      <c r="AE79" s="79"/>
      <c r="AF79" s="81" t="str">
        <f t="shared" si="33"/>
        <v/>
      </c>
      <c r="AG79" s="79"/>
      <c r="AH79" s="48"/>
    </row>
    <row r="80" spans="1:34" ht="15" customHeight="1">
      <c r="A80" s="48"/>
      <c r="B80" s="14"/>
      <c r="C80" s="6"/>
      <c r="D80" s="41" t="str">
        <f t="shared" si="29"/>
        <v/>
      </c>
      <c r="E80" s="41" t="str">
        <f t="shared" si="30"/>
        <v/>
      </c>
      <c r="F80" s="9"/>
      <c r="G80" s="36" t="str">
        <f t="shared" si="21"/>
        <v/>
      </c>
      <c r="H80" s="10"/>
      <c r="I80" s="9"/>
      <c r="J80" s="36" t="str">
        <f t="shared" si="22"/>
        <v/>
      </c>
      <c r="K80" s="11"/>
      <c r="L80" s="39" t="str">
        <f t="shared" si="23"/>
        <v/>
      </c>
      <c r="M80" s="10"/>
      <c r="N80" s="9"/>
      <c r="O80" s="36" t="str">
        <f t="shared" si="24"/>
        <v/>
      </c>
      <c r="P80" s="11"/>
      <c r="Q80" s="36" t="str">
        <f t="shared" si="25"/>
        <v/>
      </c>
      <c r="R80" s="10"/>
      <c r="S80" s="9"/>
      <c r="T80" s="36" t="str">
        <f t="shared" si="26"/>
        <v/>
      </c>
      <c r="U80" s="11"/>
      <c r="V80" s="36" t="str">
        <f t="shared" si="27"/>
        <v/>
      </c>
      <c r="W80" s="13"/>
      <c r="X80" s="7"/>
      <c r="Y80" s="36" t="str">
        <f t="shared" si="28"/>
        <v/>
      </c>
      <c r="Z80" s="10"/>
      <c r="AA80" s="48"/>
      <c r="AB80" s="81" t="str">
        <f t="shared" si="31"/>
        <v/>
      </c>
      <c r="AC80" s="79"/>
      <c r="AD80" s="81" t="str">
        <f t="shared" si="32"/>
        <v/>
      </c>
      <c r="AE80" s="79"/>
      <c r="AF80" s="81" t="str">
        <f t="shared" si="33"/>
        <v/>
      </c>
      <c r="AG80" s="79"/>
      <c r="AH80" s="48"/>
    </row>
    <row r="81" spans="1:34" ht="15" customHeight="1">
      <c r="A81" s="48"/>
      <c r="B81" s="14"/>
      <c r="C81" s="6"/>
      <c r="D81" s="41" t="str">
        <f t="shared" si="29"/>
        <v/>
      </c>
      <c r="E81" s="41" t="str">
        <f t="shared" si="30"/>
        <v/>
      </c>
      <c r="F81" s="9"/>
      <c r="G81" s="36" t="str">
        <f t="shared" si="21"/>
        <v/>
      </c>
      <c r="H81" s="10"/>
      <c r="I81" s="9"/>
      <c r="J81" s="36" t="str">
        <f t="shared" si="22"/>
        <v/>
      </c>
      <c r="K81" s="11"/>
      <c r="L81" s="39" t="str">
        <f t="shared" si="23"/>
        <v/>
      </c>
      <c r="M81" s="10"/>
      <c r="N81" s="9"/>
      <c r="O81" s="36" t="str">
        <f t="shared" si="24"/>
        <v/>
      </c>
      <c r="P81" s="11"/>
      <c r="Q81" s="36" t="str">
        <f t="shared" si="25"/>
        <v/>
      </c>
      <c r="R81" s="10"/>
      <c r="S81" s="9"/>
      <c r="T81" s="36" t="str">
        <f t="shared" si="26"/>
        <v/>
      </c>
      <c r="U81" s="11"/>
      <c r="V81" s="36" t="str">
        <f t="shared" si="27"/>
        <v/>
      </c>
      <c r="W81" s="13"/>
      <c r="X81" s="7"/>
      <c r="Y81" s="36" t="str">
        <f t="shared" si="28"/>
        <v/>
      </c>
      <c r="Z81" s="10"/>
      <c r="AA81" s="48"/>
      <c r="AB81" s="81" t="str">
        <f t="shared" si="31"/>
        <v/>
      </c>
      <c r="AC81" s="79"/>
      <c r="AD81" s="81" t="str">
        <f t="shared" si="32"/>
        <v/>
      </c>
      <c r="AE81" s="79"/>
      <c r="AF81" s="81" t="str">
        <f t="shared" si="33"/>
        <v/>
      </c>
      <c r="AG81" s="79"/>
      <c r="AH81" s="48"/>
    </row>
    <row r="82" spans="1:34" ht="15" customHeight="1">
      <c r="A82" s="48"/>
      <c r="B82" s="14"/>
      <c r="C82" s="6"/>
      <c r="D82" s="41" t="str">
        <f t="shared" si="29"/>
        <v/>
      </c>
      <c r="E82" s="41" t="str">
        <f t="shared" si="30"/>
        <v/>
      </c>
      <c r="F82" s="9"/>
      <c r="G82" s="36" t="str">
        <f t="shared" si="21"/>
        <v/>
      </c>
      <c r="H82" s="10"/>
      <c r="I82" s="9"/>
      <c r="J82" s="36" t="str">
        <f t="shared" si="22"/>
        <v/>
      </c>
      <c r="K82" s="11"/>
      <c r="L82" s="39" t="str">
        <f t="shared" si="23"/>
        <v/>
      </c>
      <c r="M82" s="10"/>
      <c r="N82" s="9"/>
      <c r="O82" s="36" t="str">
        <f t="shared" si="24"/>
        <v/>
      </c>
      <c r="P82" s="11"/>
      <c r="Q82" s="36" t="str">
        <f t="shared" si="25"/>
        <v/>
      </c>
      <c r="R82" s="10"/>
      <c r="S82" s="9"/>
      <c r="T82" s="36" t="str">
        <f t="shared" si="26"/>
        <v/>
      </c>
      <c r="U82" s="11"/>
      <c r="V82" s="36" t="str">
        <f t="shared" si="27"/>
        <v/>
      </c>
      <c r="W82" s="13"/>
      <c r="X82" s="7"/>
      <c r="Y82" s="36" t="str">
        <f t="shared" si="28"/>
        <v/>
      </c>
      <c r="Z82" s="10"/>
      <c r="AA82" s="48"/>
      <c r="AB82" s="81" t="str">
        <f t="shared" si="31"/>
        <v/>
      </c>
      <c r="AC82" s="79"/>
      <c r="AD82" s="81" t="str">
        <f t="shared" si="32"/>
        <v/>
      </c>
      <c r="AE82" s="79"/>
      <c r="AF82" s="81" t="str">
        <f t="shared" si="33"/>
        <v/>
      </c>
      <c r="AG82" s="79"/>
      <c r="AH82" s="48"/>
    </row>
    <row r="83" spans="1:34" ht="15" customHeight="1">
      <c r="A83" s="48"/>
      <c r="B83" s="14"/>
      <c r="C83" s="6"/>
      <c r="D83" s="41" t="str">
        <f t="shared" si="29"/>
        <v/>
      </c>
      <c r="E83" s="41" t="str">
        <f t="shared" si="30"/>
        <v/>
      </c>
      <c r="F83" s="9"/>
      <c r="G83" s="36" t="str">
        <f t="shared" si="21"/>
        <v/>
      </c>
      <c r="H83" s="10"/>
      <c r="I83" s="9"/>
      <c r="J83" s="36" t="str">
        <f t="shared" si="22"/>
        <v/>
      </c>
      <c r="K83" s="11"/>
      <c r="L83" s="39" t="str">
        <f t="shared" si="23"/>
        <v/>
      </c>
      <c r="M83" s="10"/>
      <c r="N83" s="9"/>
      <c r="O83" s="36" t="str">
        <f t="shared" si="24"/>
        <v/>
      </c>
      <c r="P83" s="11"/>
      <c r="Q83" s="36" t="str">
        <f t="shared" si="25"/>
        <v/>
      </c>
      <c r="R83" s="10"/>
      <c r="S83" s="9"/>
      <c r="T83" s="36" t="str">
        <f t="shared" si="26"/>
        <v/>
      </c>
      <c r="U83" s="11"/>
      <c r="V83" s="36" t="str">
        <f t="shared" si="27"/>
        <v/>
      </c>
      <c r="W83" s="13"/>
      <c r="X83" s="7"/>
      <c r="Y83" s="36" t="str">
        <f t="shared" si="28"/>
        <v/>
      </c>
      <c r="Z83" s="10"/>
      <c r="AA83" s="48"/>
      <c r="AB83" s="81" t="str">
        <f t="shared" si="31"/>
        <v/>
      </c>
      <c r="AC83" s="79"/>
      <c r="AD83" s="81" t="str">
        <f t="shared" si="32"/>
        <v/>
      </c>
      <c r="AE83" s="79"/>
      <c r="AF83" s="81" t="str">
        <f t="shared" si="33"/>
        <v/>
      </c>
      <c r="AG83" s="79"/>
      <c r="AH83" s="48"/>
    </row>
    <row r="84" spans="1:34" ht="15" customHeight="1">
      <c r="A84" s="48"/>
      <c r="B84" s="14"/>
      <c r="C84" s="6"/>
      <c r="D84" s="41" t="str">
        <f t="shared" si="29"/>
        <v/>
      </c>
      <c r="E84" s="41" t="str">
        <f t="shared" si="30"/>
        <v/>
      </c>
      <c r="F84" s="9"/>
      <c r="G84" s="36" t="str">
        <f t="shared" si="21"/>
        <v/>
      </c>
      <c r="H84" s="10"/>
      <c r="I84" s="9"/>
      <c r="J84" s="36" t="str">
        <f t="shared" si="22"/>
        <v/>
      </c>
      <c r="K84" s="11"/>
      <c r="L84" s="39" t="str">
        <f t="shared" si="23"/>
        <v/>
      </c>
      <c r="M84" s="10"/>
      <c r="N84" s="9"/>
      <c r="O84" s="36" t="str">
        <f t="shared" si="24"/>
        <v/>
      </c>
      <c r="P84" s="11"/>
      <c r="Q84" s="36" t="str">
        <f t="shared" si="25"/>
        <v/>
      </c>
      <c r="R84" s="10"/>
      <c r="S84" s="9"/>
      <c r="T84" s="36" t="str">
        <f t="shared" si="26"/>
        <v/>
      </c>
      <c r="U84" s="11"/>
      <c r="V84" s="36" t="str">
        <f t="shared" si="27"/>
        <v/>
      </c>
      <c r="W84" s="13"/>
      <c r="X84" s="7"/>
      <c r="Y84" s="36" t="str">
        <f t="shared" si="28"/>
        <v/>
      </c>
      <c r="Z84" s="10"/>
      <c r="AA84" s="48"/>
      <c r="AB84" s="81" t="str">
        <f t="shared" si="31"/>
        <v/>
      </c>
      <c r="AC84" s="79"/>
      <c r="AD84" s="81" t="str">
        <f t="shared" si="32"/>
        <v/>
      </c>
      <c r="AE84" s="79"/>
      <c r="AF84" s="81" t="str">
        <f t="shared" si="33"/>
        <v/>
      </c>
      <c r="AG84" s="79"/>
      <c r="AH84" s="48"/>
    </row>
    <row r="85" spans="1:34" ht="15" customHeight="1">
      <c r="A85" s="48"/>
      <c r="B85" s="14"/>
      <c r="C85" s="6"/>
      <c r="D85" s="41" t="str">
        <f t="shared" si="29"/>
        <v/>
      </c>
      <c r="E85" s="41" t="str">
        <f t="shared" si="30"/>
        <v/>
      </c>
      <c r="F85" s="9"/>
      <c r="G85" s="36" t="str">
        <f t="shared" si="21"/>
        <v/>
      </c>
      <c r="H85" s="10"/>
      <c r="I85" s="9"/>
      <c r="J85" s="36" t="str">
        <f t="shared" si="22"/>
        <v/>
      </c>
      <c r="K85" s="11"/>
      <c r="L85" s="39" t="str">
        <f t="shared" si="23"/>
        <v/>
      </c>
      <c r="M85" s="10"/>
      <c r="N85" s="9"/>
      <c r="O85" s="36" t="str">
        <f t="shared" si="24"/>
        <v/>
      </c>
      <c r="P85" s="11"/>
      <c r="Q85" s="36" t="str">
        <f t="shared" si="25"/>
        <v/>
      </c>
      <c r="R85" s="10"/>
      <c r="S85" s="9"/>
      <c r="T85" s="36" t="str">
        <f t="shared" si="26"/>
        <v/>
      </c>
      <c r="U85" s="11"/>
      <c r="V85" s="36" t="str">
        <f t="shared" si="27"/>
        <v/>
      </c>
      <c r="W85" s="13"/>
      <c r="X85" s="7"/>
      <c r="Y85" s="36" t="str">
        <f t="shared" si="28"/>
        <v/>
      </c>
      <c r="Z85" s="10"/>
      <c r="AA85" s="48"/>
      <c r="AB85" s="81" t="str">
        <f t="shared" si="31"/>
        <v/>
      </c>
      <c r="AC85" s="79"/>
      <c r="AD85" s="81" t="str">
        <f t="shared" si="32"/>
        <v/>
      </c>
      <c r="AE85" s="79"/>
      <c r="AF85" s="81" t="str">
        <f t="shared" si="33"/>
        <v/>
      </c>
      <c r="AG85" s="79"/>
      <c r="AH85" s="48"/>
    </row>
    <row r="86" spans="1:34" ht="15" customHeight="1">
      <c r="A86" s="48"/>
      <c r="B86" s="14"/>
      <c r="C86" s="6"/>
      <c r="D86" s="41" t="str">
        <f t="shared" si="29"/>
        <v/>
      </c>
      <c r="E86" s="41" t="str">
        <f t="shared" si="30"/>
        <v/>
      </c>
      <c r="F86" s="9"/>
      <c r="G86" s="36" t="str">
        <f t="shared" si="21"/>
        <v/>
      </c>
      <c r="H86" s="10"/>
      <c r="I86" s="9"/>
      <c r="J86" s="36" t="str">
        <f t="shared" si="22"/>
        <v/>
      </c>
      <c r="K86" s="11"/>
      <c r="L86" s="39" t="str">
        <f t="shared" si="23"/>
        <v/>
      </c>
      <c r="M86" s="10"/>
      <c r="N86" s="9"/>
      <c r="O86" s="36" t="str">
        <f t="shared" si="24"/>
        <v/>
      </c>
      <c r="P86" s="11"/>
      <c r="Q86" s="36" t="str">
        <f t="shared" si="25"/>
        <v/>
      </c>
      <c r="R86" s="10"/>
      <c r="S86" s="9"/>
      <c r="T86" s="36" t="str">
        <f t="shared" si="26"/>
        <v/>
      </c>
      <c r="U86" s="11"/>
      <c r="V86" s="36" t="str">
        <f t="shared" si="27"/>
        <v/>
      </c>
      <c r="W86" s="13"/>
      <c r="X86" s="7"/>
      <c r="Y86" s="36" t="str">
        <f t="shared" si="28"/>
        <v/>
      </c>
      <c r="Z86" s="10"/>
      <c r="AA86" s="48"/>
      <c r="AB86" s="81" t="str">
        <f t="shared" si="31"/>
        <v/>
      </c>
      <c r="AC86" s="79"/>
      <c r="AD86" s="81" t="str">
        <f t="shared" si="32"/>
        <v/>
      </c>
      <c r="AE86" s="79"/>
      <c r="AF86" s="81" t="str">
        <f t="shared" si="33"/>
        <v/>
      </c>
      <c r="AG86" s="79"/>
      <c r="AH86" s="48"/>
    </row>
    <row r="87" spans="1:34" ht="15" customHeight="1">
      <c r="A87" s="48"/>
      <c r="B87" s="14"/>
      <c r="C87" s="6"/>
      <c r="D87" s="41" t="str">
        <f t="shared" si="29"/>
        <v/>
      </c>
      <c r="E87" s="41" t="str">
        <f t="shared" si="30"/>
        <v/>
      </c>
      <c r="F87" s="9"/>
      <c r="G87" s="36" t="str">
        <f t="shared" si="21"/>
        <v/>
      </c>
      <c r="H87" s="10"/>
      <c r="I87" s="9"/>
      <c r="J87" s="36" t="str">
        <f t="shared" si="22"/>
        <v/>
      </c>
      <c r="K87" s="11"/>
      <c r="L87" s="39" t="str">
        <f t="shared" si="23"/>
        <v/>
      </c>
      <c r="M87" s="10"/>
      <c r="N87" s="9"/>
      <c r="O87" s="36" t="str">
        <f t="shared" si="24"/>
        <v/>
      </c>
      <c r="P87" s="11"/>
      <c r="Q87" s="36" t="str">
        <f t="shared" si="25"/>
        <v/>
      </c>
      <c r="R87" s="10"/>
      <c r="S87" s="9"/>
      <c r="T87" s="36" t="str">
        <f t="shared" si="26"/>
        <v/>
      </c>
      <c r="U87" s="11"/>
      <c r="V87" s="36" t="str">
        <f t="shared" si="27"/>
        <v/>
      </c>
      <c r="W87" s="13"/>
      <c r="X87" s="7"/>
      <c r="Y87" s="36" t="str">
        <f t="shared" si="28"/>
        <v/>
      </c>
      <c r="Z87" s="10"/>
      <c r="AA87" s="48"/>
      <c r="AB87" s="81" t="str">
        <f t="shared" si="31"/>
        <v/>
      </c>
      <c r="AC87" s="79"/>
      <c r="AD87" s="81" t="str">
        <f t="shared" si="32"/>
        <v/>
      </c>
      <c r="AE87" s="79"/>
      <c r="AF87" s="81" t="str">
        <f t="shared" si="33"/>
        <v/>
      </c>
      <c r="AG87" s="79"/>
      <c r="AH87" s="48"/>
    </row>
    <row r="88" spans="1:34" ht="15" customHeight="1">
      <c r="A88" s="48"/>
      <c r="B88" s="14"/>
      <c r="C88" s="6"/>
      <c r="D88" s="41" t="str">
        <f t="shared" si="29"/>
        <v/>
      </c>
      <c r="E88" s="41" t="str">
        <f t="shared" si="30"/>
        <v/>
      </c>
      <c r="F88" s="9"/>
      <c r="G88" s="36" t="str">
        <f t="shared" si="21"/>
        <v/>
      </c>
      <c r="H88" s="10"/>
      <c r="I88" s="9"/>
      <c r="J88" s="36" t="str">
        <f t="shared" si="22"/>
        <v/>
      </c>
      <c r="K88" s="11"/>
      <c r="L88" s="39" t="str">
        <f t="shared" si="23"/>
        <v/>
      </c>
      <c r="M88" s="10"/>
      <c r="N88" s="9"/>
      <c r="O88" s="36" t="str">
        <f t="shared" si="24"/>
        <v/>
      </c>
      <c r="P88" s="11"/>
      <c r="Q88" s="36" t="str">
        <f t="shared" si="25"/>
        <v/>
      </c>
      <c r="R88" s="10"/>
      <c r="S88" s="9"/>
      <c r="T88" s="36" t="str">
        <f t="shared" si="26"/>
        <v/>
      </c>
      <c r="U88" s="11"/>
      <c r="V88" s="36" t="str">
        <f t="shared" si="27"/>
        <v/>
      </c>
      <c r="W88" s="13"/>
      <c r="X88" s="7"/>
      <c r="Y88" s="36" t="str">
        <f t="shared" si="28"/>
        <v/>
      </c>
      <c r="Z88" s="10"/>
      <c r="AA88" s="48"/>
      <c r="AB88" s="81" t="str">
        <f t="shared" si="31"/>
        <v/>
      </c>
      <c r="AC88" s="79"/>
      <c r="AD88" s="81" t="str">
        <f t="shared" si="32"/>
        <v/>
      </c>
      <c r="AE88" s="79"/>
      <c r="AF88" s="81" t="str">
        <f t="shared" si="33"/>
        <v/>
      </c>
      <c r="AG88" s="79"/>
      <c r="AH88" s="48"/>
    </row>
    <row r="89" spans="1:34" ht="15" customHeight="1">
      <c r="A89" s="48"/>
      <c r="B89" s="14"/>
      <c r="C89" s="6"/>
      <c r="D89" s="41" t="str">
        <f t="shared" si="29"/>
        <v/>
      </c>
      <c r="E89" s="41" t="str">
        <f t="shared" si="30"/>
        <v/>
      </c>
      <c r="F89" s="9"/>
      <c r="G89" s="36" t="str">
        <f t="shared" si="21"/>
        <v/>
      </c>
      <c r="H89" s="10"/>
      <c r="I89" s="9"/>
      <c r="J89" s="36" t="str">
        <f t="shared" si="22"/>
        <v/>
      </c>
      <c r="K89" s="11"/>
      <c r="L89" s="39" t="str">
        <f t="shared" si="23"/>
        <v/>
      </c>
      <c r="M89" s="10"/>
      <c r="N89" s="9"/>
      <c r="O89" s="36" t="str">
        <f t="shared" si="24"/>
        <v/>
      </c>
      <c r="P89" s="11"/>
      <c r="Q89" s="36" t="str">
        <f t="shared" si="25"/>
        <v/>
      </c>
      <c r="R89" s="10"/>
      <c r="S89" s="9"/>
      <c r="T89" s="36" t="str">
        <f t="shared" si="26"/>
        <v/>
      </c>
      <c r="U89" s="11"/>
      <c r="V89" s="36" t="str">
        <f t="shared" si="27"/>
        <v/>
      </c>
      <c r="W89" s="13"/>
      <c r="X89" s="7"/>
      <c r="Y89" s="36" t="str">
        <f t="shared" si="28"/>
        <v/>
      </c>
      <c r="Z89" s="10"/>
      <c r="AA89" s="48"/>
      <c r="AB89" s="81" t="str">
        <f t="shared" si="31"/>
        <v/>
      </c>
      <c r="AC89" s="79"/>
      <c r="AD89" s="81" t="str">
        <f t="shared" si="32"/>
        <v/>
      </c>
      <c r="AE89" s="79"/>
      <c r="AF89" s="81" t="str">
        <f t="shared" si="33"/>
        <v/>
      </c>
      <c r="AG89" s="79"/>
      <c r="AH89" s="48"/>
    </row>
    <row r="90" spans="1:34" ht="15" customHeight="1">
      <c r="A90" s="48"/>
      <c r="B90" s="14"/>
      <c r="C90" s="6"/>
      <c r="D90" s="41" t="str">
        <f t="shared" si="29"/>
        <v/>
      </c>
      <c r="E90" s="41" t="str">
        <f t="shared" si="30"/>
        <v/>
      </c>
      <c r="F90" s="9"/>
      <c r="G90" s="36" t="str">
        <f t="shared" si="21"/>
        <v/>
      </c>
      <c r="H90" s="10"/>
      <c r="I90" s="9"/>
      <c r="J90" s="36" t="str">
        <f t="shared" si="22"/>
        <v/>
      </c>
      <c r="K90" s="11"/>
      <c r="L90" s="39" t="str">
        <f t="shared" si="23"/>
        <v/>
      </c>
      <c r="M90" s="10"/>
      <c r="N90" s="9"/>
      <c r="O90" s="36" t="str">
        <f t="shared" si="24"/>
        <v/>
      </c>
      <c r="P90" s="11"/>
      <c r="Q90" s="36" t="str">
        <f t="shared" si="25"/>
        <v/>
      </c>
      <c r="R90" s="10"/>
      <c r="S90" s="9"/>
      <c r="T90" s="36" t="str">
        <f t="shared" si="26"/>
        <v/>
      </c>
      <c r="U90" s="11"/>
      <c r="V90" s="36" t="str">
        <f t="shared" si="27"/>
        <v/>
      </c>
      <c r="W90" s="13"/>
      <c r="X90" s="7"/>
      <c r="Y90" s="36" t="str">
        <f t="shared" si="28"/>
        <v/>
      </c>
      <c r="Z90" s="10"/>
      <c r="AA90" s="48"/>
      <c r="AB90" s="81" t="str">
        <f t="shared" si="31"/>
        <v/>
      </c>
      <c r="AC90" s="79"/>
      <c r="AD90" s="81" t="str">
        <f t="shared" si="32"/>
        <v/>
      </c>
      <c r="AE90" s="79"/>
      <c r="AF90" s="81" t="str">
        <f t="shared" si="33"/>
        <v/>
      </c>
      <c r="AG90" s="79"/>
      <c r="AH90" s="48"/>
    </row>
    <row r="91" spans="1:34" ht="15" customHeight="1">
      <c r="A91" s="48"/>
      <c r="B91" s="14"/>
      <c r="C91" s="6"/>
      <c r="D91" s="41" t="str">
        <f t="shared" si="29"/>
        <v/>
      </c>
      <c r="E91" s="41" t="str">
        <f t="shared" si="30"/>
        <v/>
      </c>
      <c r="F91" s="9"/>
      <c r="G91" s="36" t="str">
        <f t="shared" si="21"/>
        <v/>
      </c>
      <c r="H91" s="10"/>
      <c r="I91" s="9"/>
      <c r="J91" s="36" t="str">
        <f t="shared" si="22"/>
        <v/>
      </c>
      <c r="K91" s="11"/>
      <c r="L91" s="39" t="str">
        <f t="shared" si="23"/>
        <v/>
      </c>
      <c r="M91" s="10"/>
      <c r="N91" s="9"/>
      <c r="O91" s="36" t="str">
        <f t="shared" si="24"/>
        <v/>
      </c>
      <c r="P91" s="11"/>
      <c r="Q91" s="36" t="str">
        <f t="shared" si="25"/>
        <v/>
      </c>
      <c r="R91" s="10"/>
      <c r="S91" s="9"/>
      <c r="T91" s="36" t="str">
        <f t="shared" si="26"/>
        <v/>
      </c>
      <c r="U91" s="11"/>
      <c r="V91" s="36" t="str">
        <f t="shared" si="27"/>
        <v/>
      </c>
      <c r="W91" s="13"/>
      <c r="X91" s="7"/>
      <c r="Y91" s="36" t="str">
        <f t="shared" si="28"/>
        <v/>
      </c>
      <c r="Z91" s="10"/>
      <c r="AA91" s="48"/>
      <c r="AB91" s="81" t="str">
        <f t="shared" si="31"/>
        <v/>
      </c>
      <c r="AC91" s="79"/>
      <c r="AD91" s="81" t="str">
        <f t="shared" si="32"/>
        <v/>
      </c>
      <c r="AE91" s="79"/>
      <c r="AF91" s="81" t="str">
        <f t="shared" si="33"/>
        <v/>
      </c>
      <c r="AG91" s="79"/>
      <c r="AH91" s="48"/>
    </row>
    <row r="92" spans="1:34" ht="15" customHeight="1">
      <c r="A92" s="48"/>
      <c r="B92" s="14"/>
      <c r="C92" s="6"/>
      <c r="D92" s="41" t="str">
        <f t="shared" si="29"/>
        <v/>
      </c>
      <c r="E92" s="41" t="str">
        <f t="shared" si="30"/>
        <v/>
      </c>
      <c r="F92" s="9"/>
      <c r="G92" s="36" t="str">
        <f t="shared" si="21"/>
        <v/>
      </c>
      <c r="H92" s="10"/>
      <c r="I92" s="9"/>
      <c r="J92" s="36" t="str">
        <f t="shared" si="22"/>
        <v/>
      </c>
      <c r="K92" s="11"/>
      <c r="L92" s="39" t="str">
        <f t="shared" si="23"/>
        <v/>
      </c>
      <c r="M92" s="10"/>
      <c r="N92" s="9"/>
      <c r="O92" s="36" t="str">
        <f t="shared" si="24"/>
        <v/>
      </c>
      <c r="P92" s="11"/>
      <c r="Q92" s="36" t="str">
        <f t="shared" si="25"/>
        <v/>
      </c>
      <c r="R92" s="10"/>
      <c r="S92" s="9"/>
      <c r="T92" s="36" t="str">
        <f t="shared" si="26"/>
        <v/>
      </c>
      <c r="U92" s="11"/>
      <c r="V92" s="36" t="str">
        <f t="shared" si="27"/>
        <v/>
      </c>
      <c r="W92" s="13"/>
      <c r="X92" s="7"/>
      <c r="Y92" s="36" t="str">
        <f t="shared" si="28"/>
        <v/>
      </c>
      <c r="Z92" s="10"/>
      <c r="AA92" s="48"/>
      <c r="AB92" s="81" t="str">
        <f t="shared" si="31"/>
        <v/>
      </c>
      <c r="AC92" s="79"/>
      <c r="AD92" s="81" t="str">
        <f t="shared" si="32"/>
        <v/>
      </c>
      <c r="AE92" s="79"/>
      <c r="AF92" s="81" t="str">
        <f t="shared" si="33"/>
        <v/>
      </c>
      <c r="AG92" s="79"/>
      <c r="AH92" s="48"/>
    </row>
    <row r="93" spans="1:34" ht="15" customHeight="1">
      <c r="A93" s="48"/>
      <c r="B93" s="14"/>
      <c r="C93" s="6"/>
      <c r="D93" s="41" t="str">
        <f t="shared" si="29"/>
        <v/>
      </c>
      <c r="E93" s="41" t="str">
        <f t="shared" si="30"/>
        <v/>
      </c>
      <c r="F93" s="9"/>
      <c r="G93" s="36" t="str">
        <f t="shared" si="21"/>
        <v/>
      </c>
      <c r="H93" s="10"/>
      <c r="I93" s="9"/>
      <c r="J93" s="36" t="str">
        <f t="shared" si="22"/>
        <v/>
      </c>
      <c r="K93" s="11"/>
      <c r="L93" s="39" t="str">
        <f t="shared" si="23"/>
        <v/>
      </c>
      <c r="M93" s="10"/>
      <c r="N93" s="9"/>
      <c r="O93" s="36" t="str">
        <f t="shared" si="24"/>
        <v/>
      </c>
      <c r="P93" s="11"/>
      <c r="Q93" s="36" t="str">
        <f t="shared" si="25"/>
        <v/>
      </c>
      <c r="R93" s="10"/>
      <c r="S93" s="9"/>
      <c r="T93" s="36" t="str">
        <f t="shared" si="26"/>
        <v/>
      </c>
      <c r="U93" s="11"/>
      <c r="V93" s="36" t="str">
        <f t="shared" si="27"/>
        <v/>
      </c>
      <c r="W93" s="13"/>
      <c r="X93" s="7"/>
      <c r="Y93" s="36" t="str">
        <f t="shared" si="28"/>
        <v/>
      </c>
      <c r="Z93" s="10"/>
      <c r="AA93" s="48"/>
      <c r="AB93" s="81" t="str">
        <f t="shared" si="31"/>
        <v/>
      </c>
      <c r="AC93" s="79"/>
      <c r="AD93" s="81" t="str">
        <f t="shared" si="32"/>
        <v/>
      </c>
      <c r="AE93" s="79"/>
      <c r="AF93" s="81" t="str">
        <f t="shared" si="33"/>
        <v/>
      </c>
      <c r="AG93" s="79"/>
      <c r="AH93" s="48"/>
    </row>
    <row r="94" spans="1:34" ht="15" customHeight="1">
      <c r="A94" s="48"/>
      <c r="B94" s="14"/>
      <c r="C94" s="6"/>
      <c r="D94" s="41" t="str">
        <f t="shared" si="29"/>
        <v/>
      </c>
      <c r="E94" s="41" t="str">
        <f t="shared" si="30"/>
        <v/>
      </c>
      <c r="F94" s="9"/>
      <c r="G94" s="36" t="str">
        <f t="shared" si="21"/>
        <v/>
      </c>
      <c r="H94" s="10"/>
      <c r="I94" s="9"/>
      <c r="J94" s="36" t="str">
        <f t="shared" si="22"/>
        <v/>
      </c>
      <c r="K94" s="11"/>
      <c r="L94" s="39" t="str">
        <f t="shared" si="23"/>
        <v/>
      </c>
      <c r="M94" s="10"/>
      <c r="N94" s="9"/>
      <c r="O94" s="36" t="str">
        <f t="shared" si="24"/>
        <v/>
      </c>
      <c r="P94" s="11"/>
      <c r="Q94" s="36" t="str">
        <f t="shared" si="25"/>
        <v/>
      </c>
      <c r="R94" s="10"/>
      <c r="S94" s="9"/>
      <c r="T94" s="36" t="str">
        <f t="shared" si="26"/>
        <v/>
      </c>
      <c r="U94" s="11"/>
      <c r="V94" s="36" t="str">
        <f t="shared" si="27"/>
        <v/>
      </c>
      <c r="W94" s="13"/>
      <c r="X94" s="7"/>
      <c r="Y94" s="36" t="str">
        <f t="shared" si="28"/>
        <v/>
      </c>
      <c r="Z94" s="10"/>
      <c r="AA94" s="48"/>
      <c r="AB94" s="81" t="str">
        <f t="shared" si="31"/>
        <v/>
      </c>
      <c r="AC94" s="79"/>
      <c r="AD94" s="81" t="str">
        <f t="shared" si="32"/>
        <v/>
      </c>
      <c r="AE94" s="79"/>
      <c r="AF94" s="81" t="str">
        <f t="shared" si="33"/>
        <v/>
      </c>
      <c r="AG94" s="79"/>
      <c r="AH94" s="48"/>
    </row>
    <row r="95" spans="1:34" ht="15" customHeight="1">
      <c r="A95" s="48"/>
      <c r="B95" s="14"/>
      <c r="C95" s="6"/>
      <c r="D95" s="41" t="str">
        <f t="shared" si="29"/>
        <v/>
      </c>
      <c r="E95" s="41" t="str">
        <f t="shared" si="30"/>
        <v/>
      </c>
      <c r="F95" s="9"/>
      <c r="G95" s="36" t="str">
        <f t="shared" si="21"/>
        <v/>
      </c>
      <c r="H95" s="10"/>
      <c r="I95" s="9"/>
      <c r="J95" s="36" t="str">
        <f t="shared" si="22"/>
        <v/>
      </c>
      <c r="K95" s="11"/>
      <c r="L95" s="39" t="str">
        <f t="shared" si="23"/>
        <v/>
      </c>
      <c r="M95" s="10"/>
      <c r="N95" s="9"/>
      <c r="O95" s="36" t="str">
        <f t="shared" si="24"/>
        <v/>
      </c>
      <c r="P95" s="11"/>
      <c r="Q95" s="36" t="str">
        <f t="shared" si="25"/>
        <v/>
      </c>
      <c r="R95" s="10"/>
      <c r="S95" s="9"/>
      <c r="T95" s="36" t="str">
        <f t="shared" si="26"/>
        <v/>
      </c>
      <c r="U95" s="11"/>
      <c r="V95" s="36" t="str">
        <f t="shared" si="27"/>
        <v/>
      </c>
      <c r="W95" s="13"/>
      <c r="X95" s="7"/>
      <c r="Y95" s="36" t="str">
        <f t="shared" si="28"/>
        <v/>
      </c>
      <c r="Z95" s="10"/>
      <c r="AA95" s="48"/>
      <c r="AB95" s="81" t="str">
        <f t="shared" si="31"/>
        <v/>
      </c>
      <c r="AC95" s="79"/>
      <c r="AD95" s="81" t="str">
        <f t="shared" si="32"/>
        <v/>
      </c>
      <c r="AE95" s="79"/>
      <c r="AF95" s="81" t="str">
        <f t="shared" si="33"/>
        <v/>
      </c>
      <c r="AG95" s="79"/>
      <c r="AH95" s="48"/>
    </row>
    <row r="96" spans="1:34" ht="15" customHeight="1">
      <c r="A96" s="48"/>
      <c r="B96" s="14"/>
      <c r="C96" s="6"/>
      <c r="D96" s="41" t="str">
        <f t="shared" si="29"/>
        <v/>
      </c>
      <c r="E96" s="41" t="str">
        <f t="shared" si="30"/>
        <v/>
      </c>
      <c r="F96" s="9"/>
      <c r="G96" s="36" t="str">
        <f t="shared" si="21"/>
        <v/>
      </c>
      <c r="H96" s="10"/>
      <c r="I96" s="9"/>
      <c r="J96" s="36" t="str">
        <f t="shared" si="22"/>
        <v/>
      </c>
      <c r="K96" s="11"/>
      <c r="L96" s="39" t="str">
        <f t="shared" si="23"/>
        <v/>
      </c>
      <c r="M96" s="10"/>
      <c r="N96" s="9"/>
      <c r="O96" s="36" t="str">
        <f t="shared" si="24"/>
        <v/>
      </c>
      <c r="P96" s="11"/>
      <c r="Q96" s="36" t="str">
        <f t="shared" si="25"/>
        <v/>
      </c>
      <c r="R96" s="10"/>
      <c r="S96" s="9"/>
      <c r="T96" s="36" t="str">
        <f t="shared" si="26"/>
        <v/>
      </c>
      <c r="U96" s="11"/>
      <c r="V96" s="36" t="str">
        <f t="shared" si="27"/>
        <v/>
      </c>
      <c r="W96" s="13"/>
      <c r="X96" s="7"/>
      <c r="Y96" s="36" t="str">
        <f t="shared" si="28"/>
        <v/>
      </c>
      <c r="Z96" s="10"/>
      <c r="AA96" s="48"/>
      <c r="AB96" s="81" t="str">
        <f t="shared" si="31"/>
        <v/>
      </c>
      <c r="AC96" s="79"/>
      <c r="AD96" s="81" t="str">
        <f t="shared" si="32"/>
        <v/>
      </c>
      <c r="AE96" s="79"/>
      <c r="AF96" s="81" t="str">
        <f t="shared" si="33"/>
        <v/>
      </c>
      <c r="AG96" s="79"/>
      <c r="AH96" s="48"/>
    </row>
    <row r="97" spans="1:34" ht="15" customHeight="1">
      <c r="A97" s="48"/>
      <c r="B97" s="14"/>
      <c r="C97" s="6"/>
      <c r="D97" s="41" t="str">
        <f t="shared" si="29"/>
        <v/>
      </c>
      <c r="E97" s="41" t="str">
        <f t="shared" si="30"/>
        <v/>
      </c>
      <c r="F97" s="9"/>
      <c r="G97" s="36" t="str">
        <f t="shared" si="21"/>
        <v/>
      </c>
      <c r="H97" s="10"/>
      <c r="I97" s="9"/>
      <c r="J97" s="36" t="str">
        <f t="shared" si="22"/>
        <v/>
      </c>
      <c r="K97" s="11"/>
      <c r="L97" s="39" t="str">
        <f t="shared" si="23"/>
        <v/>
      </c>
      <c r="M97" s="10"/>
      <c r="N97" s="9"/>
      <c r="O97" s="36" t="str">
        <f t="shared" si="24"/>
        <v/>
      </c>
      <c r="P97" s="11"/>
      <c r="Q97" s="36" t="str">
        <f t="shared" si="25"/>
        <v/>
      </c>
      <c r="R97" s="10"/>
      <c r="S97" s="9"/>
      <c r="T97" s="36" t="str">
        <f t="shared" si="26"/>
        <v/>
      </c>
      <c r="U97" s="11"/>
      <c r="V97" s="36" t="str">
        <f t="shared" si="27"/>
        <v/>
      </c>
      <c r="W97" s="13"/>
      <c r="X97" s="7"/>
      <c r="Y97" s="36" t="str">
        <f t="shared" si="28"/>
        <v/>
      </c>
      <c r="Z97" s="10"/>
      <c r="AA97" s="48"/>
      <c r="AB97" s="81" t="str">
        <f t="shared" si="31"/>
        <v/>
      </c>
      <c r="AC97" s="79"/>
      <c r="AD97" s="81" t="str">
        <f t="shared" si="32"/>
        <v/>
      </c>
      <c r="AE97" s="79"/>
      <c r="AF97" s="81" t="str">
        <f t="shared" si="33"/>
        <v/>
      </c>
      <c r="AG97" s="79"/>
      <c r="AH97" s="48"/>
    </row>
    <row r="98" spans="1:34" ht="15" customHeight="1">
      <c r="A98" s="48"/>
      <c r="B98" s="14"/>
      <c r="C98" s="6"/>
      <c r="D98" s="41" t="str">
        <f t="shared" si="29"/>
        <v/>
      </c>
      <c r="E98" s="41" t="str">
        <f t="shared" si="30"/>
        <v/>
      </c>
      <c r="F98" s="9"/>
      <c r="G98" s="36" t="str">
        <f t="shared" si="21"/>
        <v/>
      </c>
      <c r="H98" s="10"/>
      <c r="I98" s="9"/>
      <c r="J98" s="36" t="str">
        <f t="shared" si="22"/>
        <v/>
      </c>
      <c r="K98" s="11"/>
      <c r="L98" s="39" t="str">
        <f t="shared" si="23"/>
        <v/>
      </c>
      <c r="M98" s="10"/>
      <c r="N98" s="9"/>
      <c r="O98" s="36" t="str">
        <f t="shared" si="24"/>
        <v/>
      </c>
      <c r="P98" s="11"/>
      <c r="Q98" s="36" t="str">
        <f t="shared" si="25"/>
        <v/>
      </c>
      <c r="R98" s="10"/>
      <c r="S98" s="9"/>
      <c r="T98" s="36" t="str">
        <f t="shared" si="26"/>
        <v/>
      </c>
      <c r="U98" s="11"/>
      <c r="V98" s="36" t="str">
        <f t="shared" si="27"/>
        <v/>
      </c>
      <c r="W98" s="13"/>
      <c r="X98" s="7"/>
      <c r="Y98" s="36" t="str">
        <f t="shared" si="28"/>
        <v/>
      </c>
      <c r="Z98" s="10"/>
      <c r="AA98" s="48"/>
      <c r="AB98" s="81" t="str">
        <f t="shared" si="31"/>
        <v/>
      </c>
      <c r="AC98" s="79"/>
      <c r="AD98" s="81" t="str">
        <f t="shared" si="32"/>
        <v/>
      </c>
      <c r="AE98" s="79"/>
      <c r="AF98" s="81" t="str">
        <f t="shared" si="33"/>
        <v/>
      </c>
      <c r="AG98" s="79"/>
      <c r="AH98" s="48"/>
    </row>
    <row r="99" spans="1:34" ht="15" customHeight="1">
      <c r="A99" s="48"/>
      <c r="B99" s="14"/>
      <c r="C99" s="6"/>
      <c r="D99" s="41" t="str">
        <f t="shared" si="29"/>
        <v/>
      </c>
      <c r="E99" s="41" t="str">
        <f t="shared" si="30"/>
        <v/>
      </c>
      <c r="F99" s="9"/>
      <c r="G99" s="36" t="str">
        <f t="shared" si="21"/>
        <v/>
      </c>
      <c r="H99" s="10"/>
      <c r="I99" s="9"/>
      <c r="J99" s="36" t="str">
        <f t="shared" si="22"/>
        <v/>
      </c>
      <c r="K99" s="11"/>
      <c r="L99" s="39" t="str">
        <f t="shared" si="23"/>
        <v/>
      </c>
      <c r="M99" s="10"/>
      <c r="N99" s="9"/>
      <c r="O99" s="36" t="str">
        <f t="shared" si="24"/>
        <v/>
      </c>
      <c r="P99" s="11"/>
      <c r="Q99" s="36" t="str">
        <f t="shared" si="25"/>
        <v/>
      </c>
      <c r="R99" s="10"/>
      <c r="S99" s="9"/>
      <c r="T99" s="36" t="str">
        <f t="shared" si="26"/>
        <v/>
      </c>
      <c r="U99" s="11"/>
      <c r="V99" s="36" t="str">
        <f t="shared" si="27"/>
        <v/>
      </c>
      <c r="W99" s="13"/>
      <c r="X99" s="7"/>
      <c r="Y99" s="36" t="str">
        <f t="shared" si="28"/>
        <v/>
      </c>
      <c r="Z99" s="10"/>
      <c r="AA99" s="48"/>
      <c r="AB99" s="81" t="str">
        <f t="shared" si="31"/>
        <v/>
      </c>
      <c r="AC99" s="79"/>
      <c r="AD99" s="81" t="str">
        <f t="shared" si="32"/>
        <v/>
      </c>
      <c r="AE99" s="79"/>
      <c r="AF99" s="81" t="str">
        <f t="shared" si="33"/>
        <v/>
      </c>
      <c r="AG99" s="79"/>
      <c r="AH99" s="48"/>
    </row>
    <row r="100" spans="1:34" ht="15" customHeight="1">
      <c r="A100" s="48"/>
      <c r="B100" s="14"/>
      <c r="C100" s="6"/>
      <c r="D100" s="41" t="str">
        <f t="shared" si="29"/>
        <v/>
      </c>
      <c r="E100" s="41" t="str">
        <f t="shared" si="30"/>
        <v/>
      </c>
      <c r="F100" s="9"/>
      <c r="G100" s="36" t="str">
        <f t="shared" si="21"/>
        <v/>
      </c>
      <c r="H100" s="10"/>
      <c r="I100" s="9"/>
      <c r="J100" s="36" t="str">
        <f t="shared" si="22"/>
        <v/>
      </c>
      <c r="K100" s="11"/>
      <c r="L100" s="39" t="str">
        <f t="shared" si="23"/>
        <v/>
      </c>
      <c r="M100" s="10"/>
      <c r="N100" s="9"/>
      <c r="O100" s="36" t="str">
        <f t="shared" si="24"/>
        <v/>
      </c>
      <c r="P100" s="11"/>
      <c r="Q100" s="36" t="str">
        <f t="shared" si="25"/>
        <v/>
      </c>
      <c r="R100" s="10"/>
      <c r="S100" s="9"/>
      <c r="T100" s="36" t="str">
        <f t="shared" si="26"/>
        <v/>
      </c>
      <c r="U100" s="11"/>
      <c r="V100" s="36" t="str">
        <f t="shared" si="27"/>
        <v/>
      </c>
      <c r="W100" s="13"/>
      <c r="X100" s="7"/>
      <c r="Y100" s="36" t="str">
        <f t="shared" si="28"/>
        <v/>
      </c>
      <c r="Z100" s="10"/>
      <c r="AA100" s="48"/>
      <c r="AB100" s="81" t="str">
        <f t="shared" si="31"/>
        <v/>
      </c>
      <c r="AC100" s="79"/>
      <c r="AD100" s="81" t="str">
        <f t="shared" si="32"/>
        <v/>
      </c>
      <c r="AE100" s="79"/>
      <c r="AF100" s="81" t="str">
        <f t="shared" si="33"/>
        <v/>
      </c>
      <c r="AG100" s="79"/>
      <c r="AH100" s="48"/>
    </row>
    <row r="101" spans="1:34" ht="15" customHeight="1">
      <c r="A101" s="48"/>
      <c r="B101" s="14"/>
      <c r="C101" s="6"/>
      <c r="D101" s="41" t="str">
        <f t="shared" si="29"/>
        <v/>
      </c>
      <c r="E101" s="41" t="str">
        <f t="shared" si="30"/>
        <v/>
      </c>
      <c r="F101" s="9"/>
      <c r="G101" s="36" t="str">
        <f t="shared" si="21"/>
        <v/>
      </c>
      <c r="H101" s="10"/>
      <c r="I101" s="9"/>
      <c r="J101" s="36" t="str">
        <f t="shared" si="22"/>
        <v/>
      </c>
      <c r="K101" s="11"/>
      <c r="L101" s="39" t="str">
        <f t="shared" si="23"/>
        <v/>
      </c>
      <c r="M101" s="10"/>
      <c r="N101" s="9"/>
      <c r="O101" s="36" t="str">
        <f t="shared" si="24"/>
        <v/>
      </c>
      <c r="P101" s="11"/>
      <c r="Q101" s="36" t="str">
        <f t="shared" si="25"/>
        <v/>
      </c>
      <c r="R101" s="10"/>
      <c r="S101" s="9"/>
      <c r="T101" s="36" t="str">
        <f t="shared" si="26"/>
        <v/>
      </c>
      <c r="U101" s="11"/>
      <c r="V101" s="36" t="str">
        <f t="shared" si="27"/>
        <v/>
      </c>
      <c r="W101" s="13"/>
      <c r="X101" s="7"/>
      <c r="Y101" s="36" t="str">
        <f t="shared" si="28"/>
        <v/>
      </c>
      <c r="Z101" s="10"/>
      <c r="AA101" s="48"/>
      <c r="AB101" s="81" t="str">
        <f t="shared" si="31"/>
        <v/>
      </c>
      <c r="AC101" s="79"/>
      <c r="AD101" s="81" t="str">
        <f t="shared" si="32"/>
        <v/>
      </c>
      <c r="AE101" s="79"/>
      <c r="AF101" s="81" t="str">
        <f t="shared" si="33"/>
        <v/>
      </c>
      <c r="AG101" s="79"/>
      <c r="AH101" s="48"/>
    </row>
    <row r="102" spans="1:34" ht="15" customHeight="1">
      <c r="A102" s="48"/>
      <c r="B102" s="14"/>
      <c r="C102" s="6"/>
      <c r="D102" s="41" t="str">
        <f t="shared" si="29"/>
        <v/>
      </c>
      <c r="E102" s="41" t="str">
        <f t="shared" si="30"/>
        <v/>
      </c>
      <c r="F102" s="9"/>
      <c r="G102" s="36" t="str">
        <f t="shared" si="21"/>
        <v/>
      </c>
      <c r="H102" s="10"/>
      <c r="I102" s="9"/>
      <c r="J102" s="36" t="str">
        <f t="shared" si="22"/>
        <v/>
      </c>
      <c r="K102" s="11"/>
      <c r="L102" s="39" t="str">
        <f t="shared" si="23"/>
        <v/>
      </c>
      <c r="M102" s="10"/>
      <c r="N102" s="9"/>
      <c r="O102" s="36" t="str">
        <f t="shared" si="24"/>
        <v/>
      </c>
      <c r="P102" s="11"/>
      <c r="Q102" s="36" t="str">
        <f t="shared" si="25"/>
        <v/>
      </c>
      <c r="R102" s="10"/>
      <c r="S102" s="9"/>
      <c r="T102" s="36" t="str">
        <f t="shared" si="26"/>
        <v/>
      </c>
      <c r="U102" s="11"/>
      <c r="V102" s="36" t="str">
        <f t="shared" si="27"/>
        <v/>
      </c>
      <c r="W102" s="13"/>
      <c r="X102" s="7"/>
      <c r="Y102" s="36" t="str">
        <f t="shared" si="28"/>
        <v/>
      </c>
      <c r="Z102" s="10"/>
      <c r="AA102" s="48"/>
      <c r="AB102" s="81" t="str">
        <f t="shared" si="31"/>
        <v/>
      </c>
      <c r="AC102" s="79"/>
      <c r="AD102" s="81" t="str">
        <f t="shared" si="32"/>
        <v/>
      </c>
      <c r="AE102" s="79"/>
      <c r="AF102" s="81" t="str">
        <f t="shared" si="33"/>
        <v/>
      </c>
      <c r="AG102" s="79"/>
      <c r="AH102" s="48"/>
    </row>
    <row r="103" spans="1:34" ht="15" customHeight="1">
      <c r="A103" s="48"/>
      <c r="B103" s="14"/>
      <c r="C103" s="6"/>
      <c r="D103" s="41" t="str">
        <f t="shared" si="29"/>
        <v/>
      </c>
      <c r="E103" s="41" t="str">
        <f t="shared" si="30"/>
        <v/>
      </c>
      <c r="F103" s="9"/>
      <c r="G103" s="36" t="str">
        <f t="shared" si="21"/>
        <v/>
      </c>
      <c r="H103" s="10"/>
      <c r="I103" s="9"/>
      <c r="J103" s="36" t="str">
        <f t="shared" si="22"/>
        <v/>
      </c>
      <c r="K103" s="11"/>
      <c r="L103" s="39" t="str">
        <f t="shared" si="23"/>
        <v/>
      </c>
      <c r="M103" s="10"/>
      <c r="N103" s="9"/>
      <c r="O103" s="36" t="str">
        <f t="shared" si="24"/>
        <v/>
      </c>
      <c r="P103" s="11"/>
      <c r="Q103" s="36" t="str">
        <f t="shared" si="25"/>
        <v/>
      </c>
      <c r="R103" s="10"/>
      <c r="S103" s="9"/>
      <c r="T103" s="36" t="str">
        <f t="shared" si="26"/>
        <v/>
      </c>
      <c r="U103" s="11"/>
      <c r="V103" s="36" t="str">
        <f t="shared" si="27"/>
        <v/>
      </c>
      <c r="W103" s="13"/>
      <c r="X103" s="7"/>
      <c r="Y103" s="36" t="str">
        <f t="shared" si="28"/>
        <v/>
      </c>
      <c r="Z103" s="10"/>
      <c r="AA103" s="48"/>
      <c r="AB103" s="81" t="str">
        <f t="shared" si="31"/>
        <v/>
      </c>
      <c r="AC103" s="79"/>
      <c r="AD103" s="81" t="str">
        <f t="shared" si="32"/>
        <v/>
      </c>
      <c r="AE103" s="79"/>
      <c r="AF103" s="81" t="str">
        <f t="shared" si="33"/>
        <v/>
      </c>
      <c r="AG103" s="79"/>
      <c r="AH103" s="48"/>
    </row>
    <row r="104" spans="1:34" ht="15" customHeight="1">
      <c r="A104" s="48"/>
      <c r="B104" s="14"/>
      <c r="C104" s="6"/>
      <c r="D104" s="41" t="str">
        <f t="shared" si="29"/>
        <v/>
      </c>
      <c r="E104" s="41" t="str">
        <f t="shared" si="30"/>
        <v/>
      </c>
      <c r="F104" s="9"/>
      <c r="G104" s="36" t="str">
        <f t="shared" si="21"/>
        <v/>
      </c>
      <c r="H104" s="10"/>
      <c r="I104" s="9"/>
      <c r="J104" s="36" t="str">
        <f t="shared" si="22"/>
        <v/>
      </c>
      <c r="K104" s="11"/>
      <c r="L104" s="39" t="str">
        <f t="shared" si="23"/>
        <v/>
      </c>
      <c r="M104" s="10"/>
      <c r="N104" s="9"/>
      <c r="O104" s="36" t="str">
        <f t="shared" si="24"/>
        <v/>
      </c>
      <c r="P104" s="11"/>
      <c r="Q104" s="36" t="str">
        <f t="shared" si="25"/>
        <v/>
      </c>
      <c r="R104" s="10"/>
      <c r="S104" s="9"/>
      <c r="T104" s="36" t="str">
        <f t="shared" si="26"/>
        <v/>
      </c>
      <c r="U104" s="11"/>
      <c r="V104" s="36" t="str">
        <f t="shared" si="27"/>
        <v/>
      </c>
      <c r="W104" s="13"/>
      <c r="X104" s="7"/>
      <c r="Y104" s="36" t="str">
        <f t="shared" si="28"/>
        <v/>
      </c>
      <c r="Z104" s="10"/>
      <c r="AA104" s="48"/>
      <c r="AB104" s="81" t="str">
        <f t="shared" si="31"/>
        <v/>
      </c>
      <c r="AC104" s="79"/>
      <c r="AD104" s="81" t="str">
        <f t="shared" si="32"/>
        <v/>
      </c>
      <c r="AE104" s="79"/>
      <c r="AF104" s="81" t="str">
        <f t="shared" si="33"/>
        <v/>
      </c>
      <c r="AG104" s="79"/>
      <c r="AH104" s="48"/>
    </row>
    <row r="105" spans="1:34" ht="15" customHeight="1">
      <c r="A105" s="48"/>
      <c r="B105" s="14"/>
      <c r="C105" s="6"/>
      <c r="D105" s="41" t="str">
        <f t="shared" si="29"/>
        <v/>
      </c>
      <c r="E105" s="41" t="str">
        <f t="shared" si="30"/>
        <v/>
      </c>
      <c r="F105" s="9"/>
      <c r="G105" s="36" t="str">
        <f t="shared" ref="G105:G108" si="34">IF(C105="","",IF(F105="","",IF(AND($T$2&gt;=D105,F105="Apte"),"oui","non")))</f>
        <v/>
      </c>
      <c r="H105" s="10"/>
      <c r="I105" s="9"/>
      <c r="J105" s="36" t="str">
        <f t="shared" ref="J105:J108" si="35">IF(I105="","",IF(C105="","",IF(AND($T$2&gt;=E105,I105="apte"),"oui","non")))</f>
        <v/>
      </c>
      <c r="K105" s="11"/>
      <c r="L105" s="39" t="str">
        <f t="shared" ref="L105:L108" si="36">IF(K105="","",IF(K105+1096&gt;=$T$2,"","oui"))</f>
        <v/>
      </c>
      <c r="M105" s="10"/>
      <c r="N105" s="9"/>
      <c r="O105" s="36" t="str">
        <f t="shared" ref="O105:O108" si="37">IF(N105="","",IF(AND($T$2&gt;=K105+1096,N105="apte"),"oui","non"))</f>
        <v/>
      </c>
      <c r="P105" s="11"/>
      <c r="Q105" s="36" t="str">
        <f t="shared" ref="Q105:Q108" si="38">IF(P105="","",IF(P105+1096&gt;=$T$2,"","oui"))</f>
        <v/>
      </c>
      <c r="R105" s="10"/>
      <c r="S105" s="9"/>
      <c r="T105" s="36" t="str">
        <f t="shared" ref="T105:T108" si="39">IF(S105="","",IF(AND($T$2&gt;=P105+2192,S105="apte"),"oui","non"))</f>
        <v/>
      </c>
      <c r="U105" s="11"/>
      <c r="V105" s="36" t="str">
        <f t="shared" ref="V105:V108" si="40">IF(U105="","",IF(U105+1096&gt;=$T$2,"","oui"))</f>
        <v/>
      </c>
      <c r="W105" s="13"/>
      <c r="X105" s="7"/>
      <c r="Y105" s="36" t="str">
        <f t="shared" ref="Y105:Y108" si="41">IF(X105="","",IF(AND($T$2&gt;=P105+731,X105="apte"),"oui","non"))</f>
        <v/>
      </c>
      <c r="Z105" s="10"/>
      <c r="AA105" s="48"/>
      <c r="AB105" s="81" t="str">
        <f t="shared" si="31"/>
        <v/>
      </c>
      <c r="AC105" s="79"/>
      <c r="AD105" s="81" t="str">
        <f t="shared" si="32"/>
        <v/>
      </c>
      <c r="AE105" s="79"/>
      <c r="AF105" s="81" t="str">
        <f t="shared" si="33"/>
        <v/>
      </c>
      <c r="AG105" s="79"/>
      <c r="AH105" s="48"/>
    </row>
    <row r="106" spans="1:34" ht="15" customHeight="1">
      <c r="A106" s="48"/>
      <c r="B106" s="14"/>
      <c r="C106" s="6"/>
      <c r="D106" s="41" t="str">
        <f t="shared" si="29"/>
        <v/>
      </c>
      <c r="E106" s="41" t="str">
        <f t="shared" si="30"/>
        <v/>
      </c>
      <c r="F106" s="9"/>
      <c r="G106" s="36" t="str">
        <f t="shared" si="34"/>
        <v/>
      </c>
      <c r="H106" s="10"/>
      <c r="I106" s="9"/>
      <c r="J106" s="36" t="str">
        <f t="shared" si="35"/>
        <v/>
      </c>
      <c r="K106" s="11"/>
      <c r="L106" s="39" t="str">
        <f t="shared" si="36"/>
        <v/>
      </c>
      <c r="M106" s="10"/>
      <c r="N106" s="9"/>
      <c r="O106" s="36" t="str">
        <f t="shared" si="37"/>
        <v/>
      </c>
      <c r="P106" s="11"/>
      <c r="Q106" s="36" t="str">
        <f t="shared" si="38"/>
        <v/>
      </c>
      <c r="R106" s="10"/>
      <c r="S106" s="9"/>
      <c r="T106" s="36" t="str">
        <f t="shared" si="39"/>
        <v/>
      </c>
      <c r="U106" s="11"/>
      <c r="V106" s="36" t="str">
        <f t="shared" si="40"/>
        <v/>
      </c>
      <c r="W106" s="13"/>
      <c r="X106" s="7"/>
      <c r="Y106" s="36" t="str">
        <f t="shared" si="41"/>
        <v/>
      </c>
      <c r="Z106" s="10"/>
      <c r="AA106" s="48"/>
      <c r="AB106" s="81" t="str">
        <f t="shared" si="31"/>
        <v/>
      </c>
      <c r="AC106" s="79"/>
      <c r="AD106" s="81" t="str">
        <f t="shared" si="32"/>
        <v/>
      </c>
      <c r="AE106" s="79"/>
      <c r="AF106" s="81" t="str">
        <f t="shared" si="33"/>
        <v/>
      </c>
      <c r="AG106" s="79"/>
      <c r="AH106" s="48"/>
    </row>
    <row r="107" spans="1:34" ht="15" customHeight="1">
      <c r="A107" s="48"/>
      <c r="B107" s="14"/>
      <c r="C107" s="6"/>
      <c r="D107" s="41" t="str">
        <f t="shared" si="29"/>
        <v/>
      </c>
      <c r="E107" s="41" t="str">
        <f t="shared" si="30"/>
        <v/>
      </c>
      <c r="F107" s="9"/>
      <c r="G107" s="36" t="str">
        <f t="shared" si="34"/>
        <v/>
      </c>
      <c r="H107" s="10"/>
      <c r="I107" s="9"/>
      <c r="J107" s="36" t="str">
        <f t="shared" si="35"/>
        <v/>
      </c>
      <c r="K107" s="11"/>
      <c r="L107" s="39" t="str">
        <f t="shared" si="36"/>
        <v/>
      </c>
      <c r="M107" s="10"/>
      <c r="N107" s="9"/>
      <c r="O107" s="36" t="str">
        <f t="shared" si="37"/>
        <v/>
      </c>
      <c r="P107" s="11"/>
      <c r="Q107" s="36" t="str">
        <f t="shared" si="38"/>
        <v/>
      </c>
      <c r="R107" s="10"/>
      <c r="S107" s="9"/>
      <c r="T107" s="36" t="str">
        <f t="shared" si="39"/>
        <v/>
      </c>
      <c r="U107" s="11"/>
      <c r="V107" s="36" t="str">
        <f t="shared" si="40"/>
        <v/>
      </c>
      <c r="W107" s="13"/>
      <c r="X107" s="7"/>
      <c r="Y107" s="36" t="str">
        <f t="shared" si="41"/>
        <v/>
      </c>
      <c r="Z107" s="10"/>
      <c r="AA107" s="48"/>
      <c r="AB107" s="81" t="str">
        <f t="shared" si="31"/>
        <v/>
      </c>
      <c r="AC107" s="79"/>
      <c r="AD107" s="81" t="str">
        <f t="shared" si="32"/>
        <v/>
      </c>
      <c r="AE107" s="79"/>
      <c r="AF107" s="81" t="str">
        <f t="shared" si="33"/>
        <v/>
      </c>
      <c r="AG107" s="79"/>
      <c r="AH107" s="48"/>
    </row>
    <row r="108" spans="1:34" ht="15" customHeight="1" thickBot="1">
      <c r="A108" s="48"/>
      <c r="B108" s="15"/>
      <c r="C108" s="31"/>
      <c r="D108" s="43" t="str">
        <f t="shared" si="29"/>
        <v/>
      </c>
      <c r="E108" s="43" t="str">
        <f t="shared" si="30"/>
        <v/>
      </c>
      <c r="F108" s="12"/>
      <c r="G108" s="37" t="str">
        <f t="shared" si="34"/>
        <v/>
      </c>
      <c r="H108" s="32"/>
      <c r="I108" s="12"/>
      <c r="J108" s="37" t="str">
        <f t="shared" si="35"/>
        <v/>
      </c>
      <c r="K108" s="33"/>
      <c r="L108" s="40" t="str">
        <f t="shared" si="36"/>
        <v/>
      </c>
      <c r="M108" s="32"/>
      <c r="N108" s="12"/>
      <c r="O108" s="37" t="str">
        <f t="shared" si="37"/>
        <v/>
      </c>
      <c r="P108" s="33"/>
      <c r="Q108" s="37" t="str">
        <f t="shared" si="38"/>
        <v/>
      </c>
      <c r="R108" s="32"/>
      <c r="S108" s="12"/>
      <c r="T108" s="37" t="str">
        <f t="shared" si="39"/>
        <v/>
      </c>
      <c r="U108" s="33"/>
      <c r="V108" s="37" t="str">
        <f t="shared" si="40"/>
        <v/>
      </c>
      <c r="W108" s="34"/>
      <c r="X108" s="8"/>
      <c r="Y108" s="37" t="str">
        <f t="shared" si="41"/>
        <v/>
      </c>
      <c r="Z108" s="32"/>
      <c r="AA108" s="48"/>
      <c r="AB108" s="82" t="str">
        <f t="shared" si="31"/>
        <v/>
      </c>
      <c r="AC108" s="80"/>
      <c r="AD108" s="82" t="str">
        <f t="shared" si="32"/>
        <v/>
      </c>
      <c r="AE108" s="80"/>
      <c r="AF108" s="82" t="str">
        <f t="shared" si="33"/>
        <v/>
      </c>
      <c r="AG108" s="80"/>
      <c r="AH108" s="48"/>
    </row>
    <row r="109" spans="1:34">
      <c r="A109" s="48"/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</row>
  </sheetData>
  <mergeCells count="28">
    <mergeCell ref="AB6:AC6"/>
    <mergeCell ref="AB7:AC7"/>
    <mergeCell ref="AD6:AE6"/>
    <mergeCell ref="AF6:AG6"/>
    <mergeCell ref="AD7:AE7"/>
    <mergeCell ref="AF7:AG7"/>
    <mergeCell ref="S6:U6"/>
    <mergeCell ref="R2:S2"/>
    <mergeCell ref="I6:K6"/>
    <mergeCell ref="L6:M6"/>
    <mergeCell ref="G6:H6"/>
    <mergeCell ref="T2:W2"/>
    <mergeCell ref="B1:AG1"/>
    <mergeCell ref="D7:F7"/>
    <mergeCell ref="S7:U7"/>
    <mergeCell ref="V7:W7"/>
    <mergeCell ref="X7:Z7"/>
    <mergeCell ref="Q7:R7"/>
    <mergeCell ref="N7:P7"/>
    <mergeCell ref="L7:M7"/>
    <mergeCell ref="I7:K7"/>
    <mergeCell ref="G7:H7"/>
    <mergeCell ref="D2:E2"/>
    <mergeCell ref="C6:F6"/>
    <mergeCell ref="N6:P6"/>
    <mergeCell ref="X6:Z6"/>
    <mergeCell ref="Q6:R6"/>
    <mergeCell ref="V6:W6"/>
  </mergeCells>
  <conditionalFormatting sqref="G9:G108">
    <cfRule type="expression" dxfId="17" priority="12">
      <formula>I9="Apte"</formula>
    </cfRule>
    <cfRule type="expression" dxfId="16" priority="22">
      <formula>H9=""</formula>
    </cfRule>
  </conditionalFormatting>
  <conditionalFormatting sqref="J9:J108">
    <cfRule type="expression" dxfId="15" priority="21">
      <formula>K9=""</formula>
    </cfRule>
  </conditionalFormatting>
  <conditionalFormatting sqref="L9:L108">
    <cfRule type="expression" dxfId="1" priority="11">
      <formula>N9="Apte"</formula>
    </cfRule>
    <cfRule type="expression" dxfId="0" priority="20">
      <formula>M9=""</formula>
    </cfRule>
  </conditionalFormatting>
  <conditionalFormatting sqref="O9:O108">
    <cfRule type="expression" dxfId="14" priority="19">
      <formula>P9=""</formula>
    </cfRule>
  </conditionalFormatting>
  <conditionalFormatting sqref="Q9:Q108">
    <cfRule type="expression" dxfId="13" priority="9">
      <formula>S9="Apte"</formula>
    </cfRule>
    <cfRule type="expression" dxfId="12" priority="18">
      <formula>R9=""</formula>
    </cfRule>
  </conditionalFormatting>
  <conditionalFormatting sqref="T9:T108">
    <cfRule type="expression" dxfId="11" priority="17">
      <formula>U9=""</formula>
    </cfRule>
  </conditionalFormatting>
  <conditionalFormatting sqref="V9:V108">
    <cfRule type="expression" dxfId="10" priority="10">
      <formula>X9="Apte"</formula>
    </cfRule>
    <cfRule type="expression" dxfId="9" priority="16">
      <formula>W9=""</formula>
    </cfRule>
  </conditionalFormatting>
  <conditionalFormatting sqref="Y9:Y108">
    <cfRule type="expression" dxfId="8" priority="15">
      <formula>Z9=""</formula>
    </cfRule>
  </conditionalFormatting>
  <conditionalFormatting sqref="D9:D108">
    <cfRule type="expression" dxfId="7" priority="48">
      <formula>D9&gt;$T$2</formula>
    </cfRule>
  </conditionalFormatting>
  <conditionalFormatting sqref="E9:E108">
    <cfRule type="expression" dxfId="6" priority="49">
      <formula>F9="Apte"</formula>
    </cfRule>
    <cfRule type="expression" dxfId="5" priority="50">
      <formula>E9&gt;$T$2</formula>
    </cfRule>
  </conditionalFormatting>
  <conditionalFormatting sqref="AB9:AB108">
    <cfRule type="expression" dxfId="4" priority="3">
      <formula>NOT(ISBLANK(AC9))</formula>
    </cfRule>
  </conditionalFormatting>
  <conditionalFormatting sqref="AD9:AD108">
    <cfRule type="expression" dxfId="3" priority="2">
      <formula>NOT(ISBLANK(AE9))</formula>
    </cfRule>
  </conditionalFormatting>
  <conditionalFormatting sqref="AF9:AF108">
    <cfRule type="expression" dxfId="2" priority="1">
      <formula>NOT(ISBLANK(AG9))</formula>
    </cfRule>
  </conditionalFormatting>
  <dataValidations count="2">
    <dataValidation type="list" allowBlank="1" showInputMessage="1" showErrorMessage="1" sqref="D2">
      <formula1>List_NomPrénom</formula1>
    </dataValidation>
    <dataValidation type="list" allowBlank="1" showInputMessage="1" showErrorMessage="1" sqref="X9:X108 F9:F108 I9:I108 N9:N108 S9:S108">
      <formula1>Aptitude</formula1>
    </dataValidation>
  </dataValidations>
  <pageMargins left="0.11811023622047245" right="0.11811023622047245" top="0.15748031496062992" bottom="0.15748031496062992" header="0.31496062992125984" footer="0.31496062992125984"/>
  <pageSetup paperSize="9" scale="49" fitToHeight="2" orientation="landscape" r:id="rId1"/>
  <legacyDrawing r:id="rId2"/>
  <controls>
    <control shapeId="1029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N62"/>
  <sheetViews>
    <sheetView tabSelected="1" zoomScale="85" zoomScaleNormal="85" workbookViewId="0"/>
  </sheetViews>
  <sheetFormatPr baseColWidth="10" defaultRowHeight="13.2"/>
  <cols>
    <col min="1" max="1" width="1.6640625" customWidth="1"/>
    <col min="2" max="9" width="20.6640625" customWidth="1"/>
    <col min="10" max="10" width="1.6640625" customWidth="1"/>
    <col min="11" max="13" width="20.6640625" customWidth="1"/>
    <col min="14" max="14" width="1.6640625" customWidth="1"/>
  </cols>
  <sheetData>
    <row r="1" spans="1:14" ht="30" customHeight="1">
      <c r="A1" s="48"/>
      <c r="B1" s="147" t="s">
        <v>97</v>
      </c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48"/>
    </row>
    <row r="2" spans="1:14" ht="12" customHeight="1">
      <c r="A2" s="48"/>
      <c r="B2" s="71"/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  <c r="N2" s="48"/>
    </row>
    <row r="3" spans="1:14" ht="12.9" customHeight="1">
      <c r="A3" s="48"/>
      <c r="B3" s="48"/>
      <c r="C3" s="48"/>
      <c r="D3" s="48"/>
      <c r="E3" s="48"/>
      <c r="F3" s="48"/>
      <c r="G3" s="48"/>
      <c r="H3" s="48"/>
      <c r="I3" s="48"/>
      <c r="J3" s="71"/>
      <c r="K3" s="48"/>
      <c r="L3" s="48"/>
      <c r="M3" s="48"/>
      <c r="N3" s="48"/>
    </row>
    <row r="4" spans="1:14" ht="12.9" customHeight="1">
      <c r="A4" s="48"/>
      <c r="B4" s="48"/>
      <c r="C4" s="48"/>
      <c r="D4" s="48"/>
      <c r="E4" s="73" t="str">
        <f>Grade!R2</f>
        <v xml:space="preserve">Nous sommes </v>
      </c>
      <c r="F4" s="143">
        <f ca="1">Grade!T2</f>
        <v>41526</v>
      </c>
      <c r="G4" s="143"/>
      <c r="H4" s="73" t="s">
        <v>111</v>
      </c>
      <c r="I4" s="103">
        <f>B7+C7+D7+E7+F7+G7+H7+I7</f>
        <v>0</v>
      </c>
      <c r="J4" s="48"/>
      <c r="K4" s="73" t="s">
        <v>112</v>
      </c>
      <c r="L4" s="103">
        <f>K7+L7+M7</f>
        <v>0</v>
      </c>
      <c r="M4" s="48"/>
      <c r="N4" s="48"/>
    </row>
    <row r="5" spans="1:14" ht="12.9" customHeight="1">
      <c r="A5" s="48"/>
      <c r="B5" s="48"/>
      <c r="C5" s="48"/>
      <c r="D5" s="48"/>
      <c r="E5" s="73"/>
      <c r="F5" s="73"/>
      <c r="G5" s="73"/>
      <c r="H5" s="48"/>
      <c r="I5" s="72"/>
      <c r="J5" s="72"/>
      <c r="K5" s="72"/>
      <c r="L5" s="88"/>
      <c r="M5" s="48"/>
      <c r="N5" s="48"/>
    </row>
    <row r="6" spans="1:14" ht="12.9" customHeight="1">
      <c r="A6" s="48"/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</row>
    <row r="7" spans="1:14" ht="12.9" customHeight="1" thickBot="1">
      <c r="A7" s="48"/>
      <c r="B7" s="84">
        <f t="shared" ref="B7:I7" si="0">COUNTA(B10:B48)</f>
        <v>0</v>
      </c>
      <c r="C7" s="84">
        <f t="shared" si="0"/>
        <v>0</v>
      </c>
      <c r="D7" s="84">
        <f t="shared" si="0"/>
        <v>0</v>
      </c>
      <c r="E7" s="84">
        <f t="shared" si="0"/>
        <v>0</v>
      </c>
      <c r="F7" s="84">
        <f t="shared" si="0"/>
        <v>0</v>
      </c>
      <c r="G7" s="84">
        <f t="shared" si="0"/>
        <v>0</v>
      </c>
      <c r="H7" s="84">
        <f t="shared" si="0"/>
        <v>0</v>
      </c>
      <c r="I7" s="84">
        <f t="shared" si="0"/>
        <v>0</v>
      </c>
      <c r="J7" s="48"/>
      <c r="K7" s="85">
        <f>COUNTA(K10:K48)</f>
        <v>0</v>
      </c>
      <c r="L7" s="85">
        <f t="shared" ref="L7:M7" si="1">COUNTA(L10:L48)</f>
        <v>0</v>
      </c>
      <c r="M7" s="85">
        <f t="shared" si="1"/>
        <v>0</v>
      </c>
      <c r="N7" s="48"/>
    </row>
    <row r="8" spans="1:14" ht="20.100000000000001" customHeight="1" thickBot="1">
      <c r="A8" s="48"/>
      <c r="B8" s="56" t="s">
        <v>104</v>
      </c>
      <c r="C8" s="53" t="s">
        <v>103</v>
      </c>
      <c r="D8" s="53" t="s">
        <v>105</v>
      </c>
      <c r="E8" s="52" t="s">
        <v>106</v>
      </c>
      <c r="F8" s="52" t="s">
        <v>107</v>
      </c>
      <c r="G8" s="51" t="s">
        <v>108</v>
      </c>
      <c r="H8" s="51" t="s">
        <v>109</v>
      </c>
      <c r="I8" s="91" t="s">
        <v>110</v>
      </c>
      <c r="J8" s="48"/>
      <c r="K8" s="77" t="s">
        <v>26</v>
      </c>
      <c r="L8" s="77" t="s">
        <v>20</v>
      </c>
      <c r="M8" s="86" t="s">
        <v>27</v>
      </c>
      <c r="N8" s="48"/>
    </row>
    <row r="9" spans="1:14" ht="13.8" thickBot="1">
      <c r="A9" s="48"/>
      <c r="B9" s="54" t="s">
        <v>0</v>
      </c>
      <c r="C9" s="54" t="s">
        <v>0</v>
      </c>
      <c r="D9" s="54" t="s">
        <v>0</v>
      </c>
      <c r="E9" s="54" t="s">
        <v>0</v>
      </c>
      <c r="F9" s="54" t="s">
        <v>0</v>
      </c>
      <c r="G9" s="54" t="s">
        <v>0</v>
      </c>
      <c r="H9" s="54" t="s">
        <v>0</v>
      </c>
      <c r="I9" s="87" t="s">
        <v>0</v>
      </c>
      <c r="J9" s="48"/>
      <c r="K9" s="54" t="s">
        <v>0</v>
      </c>
      <c r="L9" s="54" t="s">
        <v>0</v>
      </c>
      <c r="M9" s="87" t="s">
        <v>0</v>
      </c>
      <c r="N9" s="48"/>
    </row>
    <row r="10" spans="1:14" ht="15" customHeight="1">
      <c r="A10" s="48"/>
      <c r="B10" s="57"/>
      <c r="C10" s="57"/>
      <c r="D10" s="57"/>
      <c r="E10" s="57"/>
      <c r="F10" s="57"/>
      <c r="G10" s="57"/>
      <c r="H10" s="57"/>
      <c r="I10" s="92"/>
      <c r="J10" s="48"/>
      <c r="K10" s="92"/>
      <c r="L10" s="92"/>
      <c r="M10" s="92"/>
      <c r="N10" s="48"/>
    </row>
    <row r="11" spans="1:14" ht="15" customHeight="1">
      <c r="A11" s="48"/>
      <c r="B11" s="89"/>
      <c r="C11" s="89"/>
      <c r="D11" s="89"/>
      <c r="E11" s="89"/>
      <c r="F11" s="89"/>
      <c r="G11" s="89"/>
      <c r="H11" s="89"/>
      <c r="I11" s="93"/>
      <c r="J11" s="48"/>
      <c r="K11" s="93"/>
      <c r="L11" s="93"/>
      <c r="M11" s="93"/>
      <c r="N11" s="48"/>
    </row>
    <row r="12" spans="1:14" ht="15" customHeight="1">
      <c r="A12" s="48"/>
      <c r="B12" s="89"/>
      <c r="C12" s="89"/>
      <c r="D12" s="89"/>
      <c r="E12" s="89"/>
      <c r="F12" s="89"/>
      <c r="G12" s="89"/>
      <c r="H12" s="89"/>
      <c r="I12" s="93"/>
      <c r="J12" s="48"/>
      <c r="K12" s="93"/>
      <c r="L12" s="93"/>
      <c r="M12" s="93"/>
      <c r="N12" s="48"/>
    </row>
    <row r="13" spans="1:14" ht="15" customHeight="1">
      <c r="A13" s="48"/>
      <c r="B13" s="89"/>
      <c r="C13" s="89"/>
      <c r="D13" s="89"/>
      <c r="E13" s="89"/>
      <c r="F13" s="89"/>
      <c r="G13" s="89"/>
      <c r="H13" s="89"/>
      <c r="I13" s="93"/>
      <c r="J13" s="48"/>
      <c r="K13" s="93"/>
      <c r="L13" s="93"/>
      <c r="M13" s="93"/>
      <c r="N13" s="48"/>
    </row>
    <row r="14" spans="1:14" ht="15" customHeight="1">
      <c r="A14" s="48"/>
      <c r="B14" s="89"/>
      <c r="C14" s="89"/>
      <c r="D14" s="89"/>
      <c r="E14" s="89"/>
      <c r="F14" s="89"/>
      <c r="G14" s="89"/>
      <c r="H14" s="89"/>
      <c r="I14" s="93"/>
      <c r="J14" s="48"/>
      <c r="K14" s="93"/>
      <c r="L14" s="93"/>
      <c r="M14" s="93"/>
      <c r="N14" s="48"/>
    </row>
    <row r="15" spans="1:14" ht="15" customHeight="1">
      <c r="A15" s="48"/>
      <c r="B15" s="89"/>
      <c r="C15" s="89"/>
      <c r="D15" s="89"/>
      <c r="E15" s="89"/>
      <c r="F15" s="89"/>
      <c r="G15" s="89"/>
      <c r="H15" s="89"/>
      <c r="I15" s="93"/>
      <c r="J15" s="48"/>
      <c r="K15" s="93"/>
      <c r="L15" s="93"/>
      <c r="M15" s="93"/>
      <c r="N15" s="48"/>
    </row>
    <row r="16" spans="1:14" ht="15" customHeight="1">
      <c r="A16" s="48"/>
      <c r="B16" s="89"/>
      <c r="C16" s="89"/>
      <c r="D16" s="89"/>
      <c r="E16" s="89"/>
      <c r="F16" s="89"/>
      <c r="G16" s="89"/>
      <c r="H16" s="89"/>
      <c r="I16" s="93"/>
      <c r="J16" s="48"/>
      <c r="K16" s="93"/>
      <c r="L16" s="93"/>
      <c r="M16" s="93"/>
      <c r="N16" s="48"/>
    </row>
    <row r="17" spans="1:14" ht="15" customHeight="1">
      <c r="A17" s="48"/>
      <c r="B17" s="89"/>
      <c r="C17" s="89"/>
      <c r="D17" s="89"/>
      <c r="E17" s="89"/>
      <c r="F17" s="89"/>
      <c r="G17" s="89"/>
      <c r="H17" s="89"/>
      <c r="I17" s="93"/>
      <c r="J17" s="48"/>
      <c r="K17" s="93"/>
      <c r="L17" s="93"/>
      <c r="M17" s="93"/>
      <c r="N17" s="48"/>
    </row>
    <row r="18" spans="1:14" ht="15" customHeight="1">
      <c r="A18" s="48"/>
      <c r="B18" s="89"/>
      <c r="C18" s="89"/>
      <c r="D18" s="89"/>
      <c r="E18" s="89"/>
      <c r="F18" s="89"/>
      <c r="G18" s="89"/>
      <c r="H18" s="89"/>
      <c r="I18" s="93"/>
      <c r="J18" s="48"/>
      <c r="K18" s="93"/>
      <c r="L18" s="93"/>
      <c r="M18" s="93"/>
      <c r="N18" s="48"/>
    </row>
    <row r="19" spans="1:14" ht="15" customHeight="1">
      <c r="A19" s="48"/>
      <c r="B19" s="89"/>
      <c r="C19" s="89"/>
      <c r="D19" s="89"/>
      <c r="E19" s="89"/>
      <c r="F19" s="89"/>
      <c r="G19" s="89"/>
      <c r="H19" s="89"/>
      <c r="I19" s="93"/>
      <c r="J19" s="48"/>
      <c r="K19" s="93"/>
      <c r="L19" s="93"/>
      <c r="M19" s="93"/>
      <c r="N19" s="48"/>
    </row>
    <row r="20" spans="1:14" ht="15" customHeight="1">
      <c r="A20" s="48"/>
      <c r="B20" s="89"/>
      <c r="C20" s="89"/>
      <c r="D20" s="89"/>
      <c r="E20" s="89"/>
      <c r="F20" s="89"/>
      <c r="G20" s="89"/>
      <c r="H20" s="89"/>
      <c r="I20" s="93"/>
      <c r="J20" s="48"/>
      <c r="K20" s="93"/>
      <c r="L20" s="93"/>
      <c r="M20" s="93"/>
      <c r="N20" s="48"/>
    </row>
    <row r="21" spans="1:14" ht="15" customHeight="1">
      <c r="A21" s="48"/>
      <c r="B21" s="89"/>
      <c r="C21" s="89"/>
      <c r="D21" s="89"/>
      <c r="E21" s="89"/>
      <c r="F21" s="89"/>
      <c r="G21" s="89"/>
      <c r="H21" s="89"/>
      <c r="I21" s="93"/>
      <c r="J21" s="48"/>
      <c r="K21" s="93"/>
      <c r="L21" s="93"/>
      <c r="M21" s="93"/>
      <c r="N21" s="48"/>
    </row>
    <row r="22" spans="1:14" ht="15" customHeight="1">
      <c r="A22" s="48"/>
      <c r="B22" s="89"/>
      <c r="C22" s="89"/>
      <c r="D22" s="89"/>
      <c r="E22" s="89"/>
      <c r="F22" s="89"/>
      <c r="G22" s="89"/>
      <c r="H22" s="89"/>
      <c r="I22" s="93"/>
      <c r="J22" s="48"/>
      <c r="K22" s="93"/>
      <c r="L22" s="93"/>
      <c r="M22" s="93"/>
      <c r="N22" s="48"/>
    </row>
    <row r="23" spans="1:14" ht="15" customHeight="1">
      <c r="A23" s="48"/>
      <c r="B23" s="89"/>
      <c r="C23" s="89"/>
      <c r="D23" s="89"/>
      <c r="E23" s="89"/>
      <c r="F23" s="89"/>
      <c r="G23" s="89"/>
      <c r="H23" s="89"/>
      <c r="I23" s="93"/>
      <c r="J23" s="48"/>
      <c r="K23" s="93"/>
      <c r="L23" s="93"/>
      <c r="M23" s="93"/>
      <c r="N23" s="48"/>
    </row>
    <row r="24" spans="1:14" ht="15" customHeight="1">
      <c r="A24" s="48"/>
      <c r="B24" s="89"/>
      <c r="C24" s="89"/>
      <c r="D24" s="89"/>
      <c r="E24" s="89"/>
      <c r="F24" s="89"/>
      <c r="G24" s="89"/>
      <c r="H24" s="89"/>
      <c r="I24" s="93"/>
      <c r="J24" s="48"/>
      <c r="K24" s="93"/>
      <c r="L24" s="93"/>
      <c r="M24" s="93"/>
      <c r="N24" s="48"/>
    </row>
    <row r="25" spans="1:14" ht="15" customHeight="1">
      <c r="A25" s="48"/>
      <c r="B25" s="89"/>
      <c r="C25" s="89"/>
      <c r="D25" s="89"/>
      <c r="E25" s="89"/>
      <c r="F25" s="89"/>
      <c r="G25" s="89"/>
      <c r="H25" s="89"/>
      <c r="I25" s="93"/>
      <c r="J25" s="48"/>
      <c r="K25" s="93"/>
      <c r="L25" s="93"/>
      <c r="M25" s="93"/>
      <c r="N25" s="48"/>
    </row>
    <row r="26" spans="1:14" ht="15" customHeight="1">
      <c r="A26" s="48"/>
      <c r="B26" s="89"/>
      <c r="C26" s="89"/>
      <c r="D26" s="89"/>
      <c r="E26" s="89"/>
      <c r="F26" s="89"/>
      <c r="G26" s="89"/>
      <c r="H26" s="89"/>
      <c r="I26" s="93"/>
      <c r="J26" s="48"/>
      <c r="K26" s="93"/>
      <c r="L26" s="93"/>
      <c r="M26" s="93"/>
      <c r="N26" s="48"/>
    </row>
    <row r="27" spans="1:14" ht="15" customHeight="1">
      <c r="A27" s="48"/>
      <c r="B27" s="89"/>
      <c r="C27" s="89"/>
      <c r="D27" s="89"/>
      <c r="E27" s="89"/>
      <c r="F27" s="89"/>
      <c r="G27" s="89"/>
      <c r="H27" s="89"/>
      <c r="I27" s="93"/>
      <c r="J27" s="48"/>
      <c r="K27" s="93"/>
      <c r="L27" s="93"/>
      <c r="M27" s="93"/>
      <c r="N27" s="48"/>
    </row>
    <row r="28" spans="1:14" ht="15" customHeight="1">
      <c r="A28" s="48"/>
      <c r="B28" s="89"/>
      <c r="C28" s="89"/>
      <c r="D28" s="89"/>
      <c r="E28" s="89"/>
      <c r="F28" s="89"/>
      <c r="G28" s="89"/>
      <c r="H28" s="89"/>
      <c r="I28" s="93"/>
      <c r="J28" s="48"/>
      <c r="K28" s="93"/>
      <c r="L28" s="93"/>
      <c r="M28" s="93"/>
      <c r="N28" s="48"/>
    </row>
    <row r="29" spans="1:14" ht="15" customHeight="1">
      <c r="A29" s="48"/>
      <c r="B29" s="89"/>
      <c r="C29" s="89"/>
      <c r="D29" s="89"/>
      <c r="E29" s="89"/>
      <c r="F29" s="89"/>
      <c r="G29" s="89"/>
      <c r="H29" s="89"/>
      <c r="I29" s="93"/>
      <c r="J29" s="48"/>
      <c r="K29" s="93"/>
      <c r="L29" s="93"/>
      <c r="M29" s="93"/>
      <c r="N29" s="48"/>
    </row>
    <row r="30" spans="1:14" ht="15" customHeight="1">
      <c r="A30" s="48"/>
      <c r="B30" s="89"/>
      <c r="C30" s="89"/>
      <c r="D30" s="89"/>
      <c r="E30" s="89"/>
      <c r="F30" s="89"/>
      <c r="G30" s="89"/>
      <c r="H30" s="89"/>
      <c r="I30" s="93"/>
      <c r="J30" s="48"/>
      <c r="K30" s="93"/>
      <c r="L30" s="93"/>
      <c r="M30" s="93"/>
      <c r="N30" s="48"/>
    </row>
    <row r="31" spans="1:14" ht="15" customHeight="1">
      <c r="A31" s="48"/>
      <c r="B31" s="89"/>
      <c r="C31" s="89"/>
      <c r="D31" s="89"/>
      <c r="E31" s="89"/>
      <c r="F31" s="89"/>
      <c r="G31" s="89"/>
      <c r="H31" s="89"/>
      <c r="I31" s="93"/>
      <c r="J31" s="48"/>
      <c r="K31" s="93"/>
      <c r="L31" s="93"/>
      <c r="M31" s="93"/>
      <c r="N31" s="48"/>
    </row>
    <row r="32" spans="1:14" ht="15" customHeight="1">
      <c r="A32" s="48"/>
      <c r="B32" s="89"/>
      <c r="C32" s="89"/>
      <c r="D32" s="89"/>
      <c r="E32" s="89"/>
      <c r="F32" s="89"/>
      <c r="G32" s="89"/>
      <c r="H32" s="89"/>
      <c r="I32" s="93"/>
      <c r="J32" s="48"/>
      <c r="K32" s="93"/>
      <c r="L32" s="93"/>
      <c r="M32" s="93"/>
      <c r="N32" s="48"/>
    </row>
    <row r="33" spans="1:14" ht="15" customHeight="1">
      <c r="A33" s="48"/>
      <c r="B33" s="89"/>
      <c r="C33" s="89"/>
      <c r="D33" s="89"/>
      <c r="E33" s="89"/>
      <c r="F33" s="89"/>
      <c r="G33" s="89"/>
      <c r="H33" s="89"/>
      <c r="I33" s="93"/>
      <c r="J33" s="48"/>
      <c r="K33" s="93"/>
      <c r="L33" s="93"/>
      <c r="M33" s="93"/>
      <c r="N33" s="48"/>
    </row>
    <row r="34" spans="1:14" ht="15" customHeight="1">
      <c r="A34" s="48"/>
      <c r="B34" s="89"/>
      <c r="C34" s="89"/>
      <c r="D34" s="89"/>
      <c r="E34" s="89"/>
      <c r="F34" s="89"/>
      <c r="G34" s="89"/>
      <c r="H34" s="89"/>
      <c r="I34" s="93"/>
      <c r="J34" s="48"/>
      <c r="K34" s="93"/>
      <c r="L34" s="93"/>
      <c r="M34" s="93"/>
      <c r="N34" s="48"/>
    </row>
    <row r="35" spans="1:14" ht="15" customHeight="1">
      <c r="A35" s="48"/>
      <c r="B35" s="89"/>
      <c r="C35" s="89"/>
      <c r="D35" s="89"/>
      <c r="E35" s="89"/>
      <c r="F35" s="89"/>
      <c r="G35" s="89"/>
      <c r="H35" s="89"/>
      <c r="I35" s="93"/>
      <c r="J35" s="48"/>
      <c r="K35" s="93"/>
      <c r="L35" s="93"/>
      <c r="M35" s="93"/>
      <c r="N35" s="48"/>
    </row>
    <row r="36" spans="1:14" ht="15" customHeight="1">
      <c r="A36" s="48"/>
      <c r="B36" s="89"/>
      <c r="C36" s="89"/>
      <c r="D36" s="89"/>
      <c r="E36" s="89"/>
      <c r="F36" s="89"/>
      <c r="G36" s="89"/>
      <c r="H36" s="89"/>
      <c r="I36" s="93"/>
      <c r="J36" s="48"/>
      <c r="K36" s="93"/>
      <c r="L36" s="93"/>
      <c r="M36" s="93"/>
      <c r="N36" s="48"/>
    </row>
    <row r="37" spans="1:14" ht="15" customHeight="1">
      <c r="A37" s="48"/>
      <c r="B37" s="89"/>
      <c r="C37" s="89"/>
      <c r="D37" s="89"/>
      <c r="E37" s="89"/>
      <c r="F37" s="89"/>
      <c r="G37" s="89"/>
      <c r="H37" s="89"/>
      <c r="I37" s="93"/>
      <c r="J37" s="48"/>
      <c r="K37" s="93"/>
      <c r="L37" s="93"/>
      <c r="M37" s="93"/>
      <c r="N37" s="48"/>
    </row>
    <row r="38" spans="1:14" ht="15" customHeight="1">
      <c r="A38" s="48"/>
      <c r="B38" s="89"/>
      <c r="C38" s="89"/>
      <c r="D38" s="89"/>
      <c r="E38" s="89"/>
      <c r="F38" s="89"/>
      <c r="G38" s="89"/>
      <c r="H38" s="89"/>
      <c r="I38" s="93"/>
      <c r="J38" s="48"/>
      <c r="K38" s="93"/>
      <c r="L38" s="93"/>
      <c r="M38" s="93"/>
      <c r="N38" s="48"/>
    </row>
    <row r="39" spans="1:14" ht="15" customHeight="1">
      <c r="A39" s="48"/>
      <c r="B39" s="89"/>
      <c r="C39" s="89"/>
      <c r="D39" s="89"/>
      <c r="E39" s="89"/>
      <c r="F39" s="89"/>
      <c r="G39" s="89"/>
      <c r="H39" s="89"/>
      <c r="I39" s="93"/>
      <c r="J39" s="48"/>
      <c r="K39" s="93"/>
      <c r="L39" s="93"/>
      <c r="M39" s="93"/>
      <c r="N39" s="48"/>
    </row>
    <row r="40" spans="1:14" ht="15" customHeight="1">
      <c r="A40" s="48"/>
      <c r="B40" s="89"/>
      <c r="C40" s="89"/>
      <c r="D40" s="89"/>
      <c r="E40" s="89"/>
      <c r="F40" s="89"/>
      <c r="G40" s="89"/>
      <c r="H40" s="89"/>
      <c r="I40" s="93"/>
      <c r="J40" s="48"/>
      <c r="K40" s="93"/>
      <c r="L40" s="93"/>
      <c r="M40" s="93"/>
      <c r="N40" s="48"/>
    </row>
    <row r="41" spans="1:14" ht="15" customHeight="1">
      <c r="A41" s="48"/>
      <c r="B41" s="89"/>
      <c r="C41" s="89"/>
      <c r="D41" s="89"/>
      <c r="E41" s="89"/>
      <c r="F41" s="89"/>
      <c r="G41" s="89"/>
      <c r="H41" s="89"/>
      <c r="I41" s="93"/>
      <c r="J41" s="48"/>
      <c r="K41" s="93"/>
      <c r="L41" s="93"/>
      <c r="M41" s="93"/>
      <c r="N41" s="48"/>
    </row>
    <row r="42" spans="1:14" ht="15" customHeight="1">
      <c r="A42" s="48"/>
      <c r="B42" s="89"/>
      <c r="C42" s="89"/>
      <c r="D42" s="89"/>
      <c r="E42" s="89"/>
      <c r="F42" s="89"/>
      <c r="G42" s="89"/>
      <c r="H42" s="89"/>
      <c r="I42" s="93"/>
      <c r="J42" s="48"/>
      <c r="K42" s="93"/>
      <c r="L42" s="93"/>
      <c r="M42" s="93"/>
      <c r="N42" s="48"/>
    </row>
    <row r="43" spans="1:14" ht="15" customHeight="1">
      <c r="A43" s="48"/>
      <c r="B43" s="89"/>
      <c r="C43" s="89"/>
      <c r="D43" s="89"/>
      <c r="E43" s="89"/>
      <c r="F43" s="89"/>
      <c r="G43" s="89"/>
      <c r="H43" s="89"/>
      <c r="I43" s="93"/>
      <c r="J43" s="48"/>
      <c r="K43" s="93"/>
      <c r="L43" s="93"/>
      <c r="M43" s="93"/>
      <c r="N43" s="48"/>
    </row>
    <row r="44" spans="1:14" ht="15" customHeight="1">
      <c r="A44" s="48"/>
      <c r="B44" s="89"/>
      <c r="C44" s="89"/>
      <c r="D44" s="89"/>
      <c r="E44" s="89"/>
      <c r="F44" s="89"/>
      <c r="G44" s="89"/>
      <c r="H44" s="89"/>
      <c r="I44" s="93"/>
      <c r="J44" s="48"/>
      <c r="K44" s="93"/>
      <c r="L44" s="93"/>
      <c r="M44" s="93"/>
      <c r="N44" s="48"/>
    </row>
    <row r="45" spans="1:14" ht="15" customHeight="1">
      <c r="A45" s="48"/>
      <c r="B45" s="89"/>
      <c r="C45" s="89"/>
      <c r="D45" s="89"/>
      <c r="E45" s="89"/>
      <c r="F45" s="89"/>
      <c r="G45" s="89"/>
      <c r="H45" s="89"/>
      <c r="I45" s="93"/>
      <c r="J45" s="48"/>
      <c r="K45" s="93"/>
      <c r="L45" s="93"/>
      <c r="M45" s="93"/>
      <c r="N45" s="48"/>
    </row>
    <row r="46" spans="1:14" ht="15" customHeight="1">
      <c r="A46" s="48"/>
      <c r="B46" s="89"/>
      <c r="C46" s="89"/>
      <c r="D46" s="89"/>
      <c r="E46" s="89"/>
      <c r="F46" s="89"/>
      <c r="G46" s="89"/>
      <c r="H46" s="89"/>
      <c r="I46" s="93"/>
      <c r="J46" s="48"/>
      <c r="K46" s="93"/>
      <c r="L46" s="93"/>
      <c r="M46" s="93"/>
      <c r="N46" s="48"/>
    </row>
    <row r="47" spans="1:14" ht="15" customHeight="1">
      <c r="A47" s="48"/>
      <c r="B47" s="89"/>
      <c r="C47" s="89"/>
      <c r="D47" s="89"/>
      <c r="E47" s="89"/>
      <c r="F47" s="89"/>
      <c r="G47" s="89"/>
      <c r="H47" s="89"/>
      <c r="I47" s="93"/>
      <c r="J47" s="48"/>
      <c r="K47" s="93"/>
      <c r="L47" s="93"/>
      <c r="M47" s="93"/>
      <c r="N47" s="48"/>
    </row>
    <row r="48" spans="1:14" ht="15" customHeight="1" thickBot="1">
      <c r="A48" s="48"/>
      <c r="B48" s="90"/>
      <c r="C48" s="90"/>
      <c r="D48" s="90"/>
      <c r="E48" s="90"/>
      <c r="F48" s="90"/>
      <c r="G48" s="90"/>
      <c r="H48" s="90"/>
      <c r="I48" s="94"/>
      <c r="J48" s="48"/>
      <c r="K48" s="94"/>
      <c r="L48" s="94"/>
      <c r="M48" s="94"/>
      <c r="N48" s="48"/>
    </row>
    <row r="49" spans="1:14" ht="15" customHeight="1">
      <c r="A49" s="48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</row>
    <row r="50" spans="1:14">
      <c r="A50" s="48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</row>
    <row r="51" spans="1:14" ht="18" customHeight="1">
      <c r="A51" s="48"/>
      <c r="B51" s="149" t="s">
        <v>98</v>
      </c>
      <c r="C51" s="149"/>
      <c r="D51" s="150"/>
      <c r="E51" s="100" t="s">
        <v>29</v>
      </c>
      <c r="F51" s="67"/>
      <c r="G51" s="144" t="s">
        <v>101</v>
      </c>
      <c r="H51" s="145"/>
      <c r="I51" s="145"/>
      <c r="J51" s="145"/>
      <c r="K51" s="146"/>
      <c r="L51" s="74" t="s">
        <v>102</v>
      </c>
      <c r="M51" s="48"/>
      <c r="N51" s="48"/>
    </row>
    <row r="52" spans="1:14">
      <c r="A52" s="48"/>
      <c r="B52" s="69"/>
      <c r="C52" s="95"/>
      <c r="D52" s="95"/>
      <c r="E52" s="97"/>
      <c r="F52" s="67"/>
      <c r="G52" s="65"/>
      <c r="H52" s="66"/>
      <c r="I52" s="66"/>
      <c r="J52" s="66"/>
      <c r="K52" s="58"/>
      <c r="L52" s="58"/>
      <c r="M52" s="48"/>
      <c r="N52" s="48"/>
    </row>
    <row r="53" spans="1:14">
      <c r="A53" s="48"/>
      <c r="B53" s="68"/>
      <c r="C53" s="96"/>
      <c r="D53" s="95"/>
      <c r="E53" s="101" t="s">
        <v>28</v>
      </c>
      <c r="F53" s="60"/>
      <c r="G53" s="59"/>
      <c r="H53" s="60"/>
      <c r="I53" s="60"/>
      <c r="J53" s="60"/>
      <c r="K53" s="61"/>
      <c r="L53" s="102" t="s">
        <v>28</v>
      </c>
      <c r="M53" s="48"/>
      <c r="N53" s="48"/>
    </row>
    <row r="54" spans="1:14">
      <c r="A54" s="48"/>
      <c r="B54" s="68"/>
      <c r="C54" s="96"/>
      <c r="D54" s="95"/>
      <c r="E54" s="98"/>
      <c r="F54" s="60"/>
      <c r="G54" s="59"/>
      <c r="H54" s="60"/>
      <c r="I54" s="60"/>
      <c r="J54" s="60"/>
      <c r="K54" s="61"/>
      <c r="L54" s="61"/>
      <c r="M54" s="48"/>
      <c r="N54" s="48"/>
    </row>
    <row r="55" spans="1:14">
      <c r="A55" s="48"/>
      <c r="B55" s="68"/>
      <c r="C55" s="96"/>
      <c r="D55" s="95"/>
      <c r="E55" s="98"/>
      <c r="F55" s="60"/>
      <c r="G55" s="59"/>
      <c r="H55" s="60"/>
      <c r="I55" s="60"/>
      <c r="J55" s="60"/>
      <c r="K55" s="61"/>
      <c r="L55" s="61"/>
      <c r="M55" s="48"/>
      <c r="N55" s="48"/>
    </row>
    <row r="56" spans="1:14">
      <c r="A56" s="48"/>
      <c r="B56" s="68"/>
      <c r="C56" s="96"/>
      <c r="D56" s="95"/>
      <c r="E56" s="98"/>
      <c r="F56" s="60"/>
      <c r="G56" s="59"/>
      <c r="H56" s="60"/>
      <c r="I56" s="60"/>
      <c r="J56" s="60"/>
      <c r="K56" s="61"/>
      <c r="L56" s="61"/>
      <c r="M56" s="48"/>
      <c r="N56" s="48"/>
    </row>
    <row r="57" spans="1:14">
      <c r="A57" s="48"/>
      <c r="B57" s="48"/>
      <c r="C57" s="60"/>
      <c r="D57" s="95"/>
      <c r="E57" s="98"/>
      <c r="F57" s="60"/>
      <c r="G57" s="59"/>
      <c r="H57" s="60"/>
      <c r="I57" s="60"/>
      <c r="J57" s="60"/>
      <c r="K57" s="61"/>
      <c r="L57" s="61"/>
      <c r="M57" s="48"/>
      <c r="N57" s="48"/>
    </row>
    <row r="58" spans="1:14">
      <c r="A58" s="48"/>
      <c r="B58" s="148" t="s">
        <v>99</v>
      </c>
      <c r="C58" s="148"/>
      <c r="D58" s="148"/>
      <c r="E58" s="98"/>
      <c r="F58" s="60"/>
      <c r="G58" s="59"/>
      <c r="H58" s="60"/>
      <c r="I58" s="60"/>
      <c r="J58" s="60"/>
      <c r="K58" s="61"/>
      <c r="L58" s="61"/>
      <c r="M58" s="48"/>
      <c r="N58" s="48"/>
    </row>
    <row r="59" spans="1:14">
      <c r="A59" s="48"/>
      <c r="B59" s="148" t="s">
        <v>100</v>
      </c>
      <c r="C59" s="148"/>
      <c r="D59" s="148"/>
      <c r="E59" s="99"/>
      <c r="F59" s="60"/>
      <c r="G59" s="62"/>
      <c r="H59" s="63"/>
      <c r="I59" s="63"/>
      <c r="J59" s="63"/>
      <c r="K59" s="64"/>
      <c r="L59" s="64"/>
      <c r="M59" s="48"/>
      <c r="N59" s="48"/>
    </row>
    <row r="60" spans="1:14">
      <c r="A60" s="48"/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</row>
    <row r="62" spans="1:14"/>
  </sheetData>
  <mergeCells count="6">
    <mergeCell ref="F4:G4"/>
    <mergeCell ref="G51:K51"/>
    <mergeCell ref="B1:M1"/>
    <mergeCell ref="B58:D58"/>
    <mergeCell ref="B59:D59"/>
    <mergeCell ref="B51:D51"/>
  </mergeCells>
  <printOptions horizontalCentered="1"/>
  <pageMargins left="0.11811023622047245" right="0.11811023622047245" top="0.15748031496062992" bottom="0.15748031496062992" header="0.31496062992125984" footer="0.31496062992125984"/>
  <pageSetup paperSize="9" scale="63" orientation="landscape" r:id="rId1"/>
  <legacyDrawing r:id="rId2"/>
  <controls>
    <control shapeId="2051" r:id="rId3" name="CommandButton3"/>
    <control shapeId="2050" r:id="rId4" name="CommandButton2"/>
    <control shapeId="2049" r:id="rId5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L4"/>
  <sheetViews>
    <sheetView workbookViewId="0">
      <selection activeCell="D34" sqref="D34"/>
    </sheetView>
  </sheetViews>
  <sheetFormatPr baseColWidth="10" defaultRowHeight="13.2"/>
  <cols>
    <col min="1" max="1" width="16.6640625" customWidth="1"/>
    <col min="2" max="2" width="12.6640625" customWidth="1"/>
  </cols>
  <sheetData>
    <row r="1" spans="1:12">
      <c r="A1" s="2" t="s">
        <v>4</v>
      </c>
      <c r="B1" s="2" t="s">
        <v>2</v>
      </c>
      <c r="C1" s="2" t="s">
        <v>5</v>
      </c>
      <c r="D1" s="2" t="s">
        <v>1</v>
      </c>
      <c r="E1" s="2" t="s">
        <v>6</v>
      </c>
      <c r="F1" s="2" t="s">
        <v>7</v>
      </c>
      <c r="L1" t="s">
        <v>8</v>
      </c>
    </row>
    <row r="2" spans="1:12" ht="15">
      <c r="A2" s="3">
        <f ca="1">TODAY()</f>
        <v>41526</v>
      </c>
      <c r="B2" s="3">
        <v>40969</v>
      </c>
      <c r="C2" s="4" t="str">
        <f>IF(B2="","",TEXT(B2+365,"jj/mm/aaaa"))</f>
        <v>01/03/2013</v>
      </c>
      <c r="D2" s="4" t="str">
        <f>IF(B2="","",TEXT(B2+365,"jj/mm/aaaa"))</f>
        <v>01/03/2013</v>
      </c>
      <c r="E2" s="4" t="s">
        <v>9</v>
      </c>
      <c r="F2" s="5" t="str">
        <f ca="1">IF(AND(A2&gt;=C2)*AND(A2&lt;=D2)*(E2="apte")*1=1,"oui","non")</f>
        <v>non</v>
      </c>
    </row>
    <row r="3" spans="1:12">
      <c r="L3" t="s">
        <v>9</v>
      </c>
    </row>
    <row r="4" spans="1:12">
      <c r="L4" t="s">
        <v>10</v>
      </c>
    </row>
  </sheetData>
  <dataValidations count="1">
    <dataValidation type="list" allowBlank="1" showInputMessage="1" showErrorMessage="1" sqref="E2">
      <formula1>Aptitude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Grade</vt:lpstr>
      <vt:lpstr>Générer</vt:lpstr>
      <vt:lpstr>Feuil2</vt:lpstr>
      <vt:lpstr>Aptitude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Arevine SARL 2</cp:lastModifiedBy>
  <cp:lastPrinted>2013-09-09T08:04:26Z</cp:lastPrinted>
  <dcterms:created xsi:type="dcterms:W3CDTF">2013-08-27T19:19:13Z</dcterms:created>
  <dcterms:modified xsi:type="dcterms:W3CDTF">2013-09-09T11:56:36Z</dcterms:modified>
</cp:coreProperties>
</file>