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3010" windowHeight="2610" tabRatio="920" activeTab="1"/>
  </bookViews>
  <sheets>
    <sheet name="Extraction" sheetId="13" r:id="rId1"/>
    <sheet name="Analyse L1" sheetId="14" r:id="rId2"/>
  </sheets>
  <externalReferences>
    <externalReference r:id="rId3"/>
  </externalReferences>
  <calcPr calcId="152511"/>
</workbook>
</file>

<file path=xl/calcChain.xml><?xml version="1.0" encoding="utf-8"?>
<calcChain xmlns="http://schemas.openxmlformats.org/spreadsheetml/2006/main">
  <c r="F3" i="13" l="1"/>
  <c r="G3" i="13"/>
  <c r="F4" i="13"/>
  <c r="G4" i="13"/>
  <c r="F5" i="13"/>
  <c r="G5" i="13"/>
  <c r="F6" i="13"/>
  <c r="G6" i="13"/>
  <c r="F7" i="13"/>
  <c r="G7" i="13"/>
  <c r="F8" i="13"/>
  <c r="G8" i="13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G2" i="13"/>
  <c r="F2" i="13"/>
  <c r="H3" i="13" l="1"/>
  <c r="H4" i="13"/>
  <c r="H5" i="13"/>
  <c r="H6" i="13"/>
  <c r="H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38" i="13"/>
  <c r="H39" i="13"/>
  <c r="H2" i="13"/>
  <c r="E3" i="13"/>
  <c r="E4" i="13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D3" i="13"/>
  <c r="D4" i="13"/>
  <c r="D5" i="13"/>
  <c r="D6" i="13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E2" i="13"/>
  <c r="A109" i="14"/>
  <c r="A108" i="14"/>
  <c r="A107" i="14"/>
  <c r="A106" i="14"/>
  <c r="A105" i="14"/>
  <c r="A104" i="14"/>
  <c r="A103" i="14"/>
  <c r="A102" i="14"/>
  <c r="A101" i="14"/>
  <c r="A100" i="14"/>
  <c r="A99" i="14"/>
  <c r="A98" i="14"/>
  <c r="A97" i="14"/>
  <c r="A96" i="14"/>
  <c r="A95" i="14"/>
  <c r="A94" i="14"/>
  <c r="A93" i="14"/>
  <c r="A92" i="14"/>
  <c r="A91" i="14"/>
  <c r="A90" i="14"/>
  <c r="A89" i="14"/>
  <c r="A88" i="14"/>
  <c r="A87" i="14"/>
  <c r="A86" i="14"/>
  <c r="A85" i="14"/>
  <c r="A84" i="14"/>
  <c r="A83" i="14"/>
  <c r="A82" i="14"/>
  <c r="A81" i="14"/>
  <c r="A80" i="14"/>
  <c r="A79" i="14"/>
  <c r="A78" i="14"/>
  <c r="A77" i="14"/>
  <c r="A76" i="14"/>
  <c r="A75" i="14"/>
  <c r="A74" i="14"/>
  <c r="A73" i="14"/>
  <c r="A72" i="14"/>
  <c r="A71" i="14"/>
  <c r="A70" i="14"/>
  <c r="A69" i="14"/>
  <c r="A68" i="14"/>
  <c r="A67" i="14"/>
  <c r="A66" i="14"/>
  <c r="A65" i="14"/>
  <c r="A64" i="14"/>
  <c r="A63" i="14"/>
  <c r="A62" i="14"/>
  <c r="A61" i="14"/>
  <c r="A60" i="14"/>
  <c r="A59" i="14"/>
  <c r="A58" i="14"/>
  <c r="A57" i="14"/>
  <c r="A56" i="14"/>
  <c r="A55" i="14"/>
  <c r="A54" i="14"/>
  <c r="A53" i="14"/>
  <c r="A52" i="14"/>
  <c r="A51" i="14"/>
  <c r="A50" i="14"/>
  <c r="A49" i="14"/>
  <c r="A48" i="14"/>
  <c r="A47" i="14"/>
  <c r="A46" i="14"/>
  <c r="A45" i="14"/>
  <c r="A44" i="14"/>
  <c r="A43" i="14"/>
  <c r="A42" i="14"/>
  <c r="A41" i="14"/>
  <c r="A40" i="14"/>
  <c r="A39" i="14"/>
  <c r="A38" i="14"/>
  <c r="A37" i="14"/>
  <c r="A36" i="14"/>
  <c r="A35" i="14"/>
  <c r="A34" i="14"/>
  <c r="A33" i="14"/>
  <c r="A32" i="14"/>
  <c r="A31" i="14"/>
  <c r="A30" i="14"/>
  <c r="A29" i="14"/>
  <c r="A28" i="14"/>
  <c r="A27" i="14"/>
  <c r="A26" i="14"/>
  <c r="A25" i="14"/>
  <c r="A24" i="14"/>
  <c r="A23" i="14"/>
  <c r="A22" i="14"/>
  <c r="A21" i="14"/>
  <c r="A20" i="14"/>
  <c r="A19" i="14"/>
  <c r="A18" i="14"/>
  <c r="A17" i="14"/>
  <c r="A16" i="14"/>
  <c r="A15" i="14"/>
  <c r="A14" i="14"/>
  <c r="A13" i="14"/>
  <c r="A12" i="14"/>
  <c r="A11" i="14"/>
  <c r="A10" i="14"/>
  <c r="A3" i="13"/>
  <c r="B3" i="13" s="1"/>
  <c r="A4" i="13"/>
  <c r="B4" i="13" s="1"/>
  <c r="A5" i="13"/>
  <c r="B5" i="13" s="1"/>
  <c r="A6" i="13"/>
  <c r="B6" i="13" s="1"/>
  <c r="A7" i="13"/>
  <c r="B7" i="13" s="1"/>
  <c r="A8" i="13"/>
  <c r="B8" i="13" s="1"/>
  <c r="A9" i="13"/>
  <c r="B9" i="13" s="1"/>
  <c r="A10" i="13"/>
  <c r="B10" i="13" s="1"/>
  <c r="A11" i="13"/>
  <c r="B11" i="13" s="1"/>
  <c r="A12" i="13"/>
  <c r="B12" i="13" s="1"/>
  <c r="A13" i="13"/>
  <c r="B13" i="13" s="1"/>
  <c r="A14" i="13"/>
  <c r="B14" i="13" s="1"/>
  <c r="A15" i="13"/>
  <c r="B15" i="13" s="1"/>
  <c r="A16" i="13"/>
  <c r="B16" i="13" s="1"/>
  <c r="A17" i="13"/>
  <c r="B17" i="13" s="1"/>
  <c r="A18" i="13"/>
  <c r="B18" i="13" s="1"/>
  <c r="A19" i="13"/>
  <c r="B19" i="13" s="1"/>
  <c r="A20" i="13"/>
  <c r="B20" i="13" s="1"/>
  <c r="A21" i="13"/>
  <c r="B21" i="13" s="1"/>
  <c r="A22" i="13"/>
  <c r="B22" i="13" s="1"/>
  <c r="A23" i="13"/>
  <c r="B23" i="13" s="1"/>
  <c r="A24" i="13"/>
  <c r="B24" i="13" s="1"/>
  <c r="A25" i="13"/>
  <c r="B25" i="13" s="1"/>
  <c r="A26" i="13"/>
  <c r="B26" i="13" s="1"/>
  <c r="A27" i="13"/>
  <c r="B27" i="13" s="1"/>
  <c r="A28" i="13"/>
  <c r="B28" i="13" s="1"/>
  <c r="A29" i="13"/>
  <c r="B29" i="13" s="1"/>
  <c r="A30" i="13"/>
  <c r="B30" i="13" s="1"/>
  <c r="A31" i="13"/>
  <c r="B31" i="13" s="1"/>
  <c r="A32" i="13"/>
  <c r="B32" i="13" s="1"/>
  <c r="A33" i="13"/>
  <c r="B33" i="13" s="1"/>
  <c r="A34" i="13"/>
  <c r="B34" i="13" s="1"/>
  <c r="A35" i="13"/>
  <c r="B35" i="13" s="1"/>
  <c r="A36" i="13"/>
  <c r="B36" i="13" s="1"/>
  <c r="A37" i="13"/>
  <c r="B37" i="13" s="1"/>
  <c r="A38" i="13"/>
  <c r="B38" i="13" s="1"/>
  <c r="A39" i="13"/>
  <c r="B39" i="13" s="1"/>
  <c r="C3" i="13"/>
  <c r="C4" i="13"/>
  <c r="C7" i="13"/>
  <c r="C8" i="13"/>
  <c r="C9" i="13"/>
  <c r="C11" i="13"/>
  <c r="C12" i="13"/>
  <c r="C15" i="13"/>
  <c r="C16" i="13"/>
  <c r="C19" i="13"/>
  <c r="C20" i="13"/>
  <c r="C23" i="13"/>
  <c r="C24" i="13"/>
  <c r="C25" i="13"/>
  <c r="C27" i="13"/>
  <c r="C28" i="13"/>
  <c r="C31" i="13"/>
  <c r="C32" i="13"/>
  <c r="C35" i="13"/>
  <c r="C36" i="13"/>
  <c r="C38" i="13"/>
  <c r="C39" i="13"/>
  <c r="D2" i="13"/>
  <c r="C13" i="13" l="1"/>
  <c r="C33" i="13"/>
  <c r="C17" i="13"/>
  <c r="C29" i="13"/>
  <c r="C37" i="13"/>
  <c r="C21" i="13"/>
  <c r="C5" i="13"/>
  <c r="C34" i="13"/>
  <c r="C30" i="13"/>
  <c r="C26" i="13"/>
  <c r="C22" i="13"/>
  <c r="C18" i="13"/>
  <c r="C14" i="13"/>
  <c r="C10" i="13"/>
  <c r="C6" i="13"/>
  <c r="A2" i="13" l="1"/>
  <c r="B2" i="13" s="1"/>
  <c r="DS1" i="13"/>
  <c r="DR1" i="13"/>
  <c r="DQ1" i="13"/>
  <c r="DP1" i="13"/>
  <c r="DO1" i="13"/>
  <c r="DN1" i="13"/>
  <c r="DM1" i="13"/>
  <c r="DL1" i="13"/>
  <c r="DK1" i="13"/>
  <c r="DJ1" i="13"/>
  <c r="DI1" i="13"/>
  <c r="DH1" i="13"/>
  <c r="DG1" i="13"/>
  <c r="DF1" i="13"/>
  <c r="DE1" i="13"/>
  <c r="DD1" i="13"/>
  <c r="DC1" i="13"/>
  <c r="DB1" i="13"/>
  <c r="DA1" i="13"/>
  <c r="CZ1" i="13"/>
  <c r="CY1" i="13"/>
  <c r="CX1" i="13"/>
  <c r="CW1" i="13"/>
  <c r="CV1" i="13"/>
  <c r="CU1" i="13"/>
  <c r="CT1" i="13"/>
  <c r="CS1" i="13"/>
  <c r="CR1" i="13"/>
  <c r="CQ1" i="13"/>
  <c r="CP1" i="13"/>
  <c r="CO1" i="13"/>
  <c r="CN1" i="13"/>
  <c r="CM1" i="13"/>
  <c r="CL1" i="13"/>
  <c r="CK1" i="13"/>
  <c r="CJ1" i="13"/>
  <c r="CI1" i="13"/>
  <c r="CH1" i="13"/>
  <c r="CG1" i="13"/>
  <c r="CF1" i="13"/>
  <c r="CE1" i="13"/>
  <c r="CD1" i="13"/>
  <c r="CC1" i="13"/>
  <c r="CB1" i="13"/>
  <c r="CA1" i="13"/>
  <c r="BZ1" i="13"/>
  <c r="BY1" i="13"/>
  <c r="BX1" i="13"/>
  <c r="BW1" i="13"/>
  <c r="BV1" i="13"/>
  <c r="BU1" i="13"/>
  <c r="BT1" i="13"/>
  <c r="BS1" i="13"/>
  <c r="BR1" i="13"/>
  <c r="BQ1" i="13"/>
  <c r="BP1" i="13"/>
  <c r="BO1" i="13"/>
  <c r="BN1" i="13"/>
  <c r="BM1" i="13"/>
  <c r="BL1" i="13"/>
  <c r="BK1" i="13"/>
  <c r="BJ1" i="13"/>
  <c r="BI1" i="13"/>
  <c r="BH1" i="13"/>
  <c r="BG1" i="13"/>
  <c r="BF1" i="13"/>
  <c r="BE1" i="13"/>
  <c r="BD1" i="13"/>
  <c r="BC1" i="13"/>
  <c r="BB1" i="13"/>
  <c r="BA1" i="13"/>
  <c r="AZ1" i="13"/>
  <c r="AY1" i="13"/>
  <c r="AX1" i="13"/>
  <c r="AW1" i="13"/>
  <c r="AV1" i="13"/>
  <c r="AU1" i="13"/>
  <c r="AT1" i="13"/>
  <c r="AS1" i="13"/>
  <c r="AR1" i="13"/>
  <c r="AQ1" i="13"/>
  <c r="AP1" i="13"/>
  <c r="AO1" i="13"/>
  <c r="AN1" i="13"/>
  <c r="AM1" i="13"/>
  <c r="AL1" i="13"/>
  <c r="AK1" i="13"/>
  <c r="AJ1" i="13"/>
  <c r="AI1" i="13"/>
  <c r="AH1" i="13"/>
  <c r="AG1" i="13"/>
  <c r="AF1" i="13"/>
  <c r="AE1" i="13"/>
  <c r="AD1" i="13"/>
  <c r="AC1" i="13"/>
  <c r="AB1" i="13"/>
  <c r="AA1" i="13"/>
  <c r="Z1" i="13"/>
  <c r="Y1" i="13"/>
  <c r="X1" i="13"/>
  <c r="W1" i="13"/>
  <c r="V1" i="13"/>
  <c r="U1" i="13"/>
  <c r="T1" i="13"/>
  <c r="S1" i="13"/>
  <c r="R1" i="13"/>
  <c r="Q1" i="13"/>
  <c r="P1" i="13"/>
  <c r="O1" i="13"/>
  <c r="N1" i="13"/>
  <c r="M1" i="13"/>
  <c r="L1" i="13"/>
  <c r="D10" i="14" l="1"/>
  <c r="H10" i="14"/>
  <c r="G10" i="14"/>
  <c r="E10" i="14"/>
  <c r="F10" i="14"/>
  <c r="C10" i="14"/>
  <c r="B68" i="14"/>
  <c r="C76" i="14"/>
  <c r="N80" i="14"/>
  <c r="B84" i="14"/>
  <c r="B88" i="14"/>
  <c r="C96" i="14"/>
  <c r="H100" i="14"/>
  <c r="C100" i="14"/>
  <c r="N100" i="14"/>
  <c r="C104" i="14"/>
  <c r="N104" i="14"/>
  <c r="N108" i="14"/>
  <c r="K15" i="14"/>
  <c r="E15" i="14"/>
  <c r="F15" i="14"/>
  <c r="G19" i="14"/>
  <c r="L19" i="14"/>
  <c r="J19" i="14"/>
  <c r="E27" i="14"/>
  <c r="M39" i="14"/>
  <c r="F39" i="14"/>
  <c r="B39" i="14"/>
  <c r="M47" i="14"/>
  <c r="L47" i="14"/>
  <c r="K55" i="14"/>
  <c r="B55" i="14"/>
  <c r="N59" i="14"/>
  <c r="G63" i="14"/>
  <c r="D63" i="14"/>
  <c r="E63" i="14"/>
  <c r="C67" i="14"/>
  <c r="D67" i="14"/>
  <c r="I67" i="14"/>
  <c r="F67" i="14"/>
  <c r="N83" i="14"/>
  <c r="C91" i="14"/>
  <c r="N95" i="14"/>
  <c r="N16" i="14"/>
  <c r="E24" i="14"/>
  <c r="F32" i="14"/>
  <c r="B32" i="14"/>
  <c r="G36" i="14"/>
  <c r="I40" i="14"/>
  <c r="M40" i="14"/>
  <c r="J40" i="14"/>
  <c r="N48" i="14"/>
  <c r="J52" i="14"/>
  <c r="B56" i="14"/>
  <c r="B60" i="14"/>
  <c r="J64" i="14"/>
  <c r="N64" i="14"/>
  <c r="I64" i="14"/>
  <c r="E13" i="14"/>
  <c r="F13" i="14"/>
  <c r="G13" i="14"/>
  <c r="K17" i="14"/>
  <c r="D17" i="14"/>
  <c r="M17" i="14"/>
  <c r="I21" i="14"/>
  <c r="E21" i="14"/>
  <c r="M21" i="14"/>
  <c r="D25" i="14"/>
  <c r="I25" i="14"/>
  <c r="J25" i="14"/>
  <c r="D29" i="14"/>
  <c r="F33" i="14"/>
  <c r="H33" i="14"/>
  <c r="K37" i="14"/>
  <c r="E37" i="14"/>
  <c r="J37" i="14"/>
  <c r="K41" i="14"/>
  <c r="G41" i="14"/>
  <c r="E41" i="14"/>
  <c r="J45" i="14"/>
  <c r="N45" i="14"/>
  <c r="B49" i="14"/>
  <c r="J53" i="14"/>
  <c r="B57" i="14"/>
  <c r="D61" i="14"/>
  <c r="L61" i="14"/>
  <c r="N61" i="14"/>
  <c r="B65" i="14"/>
  <c r="N73" i="14"/>
  <c r="C77" i="14"/>
  <c r="B81" i="14"/>
  <c r="N72" i="14"/>
  <c r="N76" i="14"/>
  <c r="B80" i="14"/>
  <c r="N84" i="14"/>
  <c r="C92" i="14"/>
  <c r="N96" i="14"/>
  <c r="L100" i="14"/>
  <c r="M100" i="14"/>
  <c r="K100" i="14"/>
  <c r="E104" i="14"/>
  <c r="J104" i="14"/>
  <c r="B108" i="14"/>
  <c r="D15" i="14"/>
  <c r="I15" i="14"/>
  <c r="J15" i="14"/>
  <c r="K19" i="14"/>
  <c r="I19" i="14"/>
  <c r="E19" i="14"/>
  <c r="N27" i="14"/>
  <c r="I39" i="14"/>
  <c r="N39" i="14"/>
  <c r="L43" i="14"/>
  <c r="E47" i="14"/>
  <c r="N47" i="14"/>
  <c r="L55" i="14"/>
  <c r="E55" i="14"/>
  <c r="E59" i="14"/>
  <c r="K63" i="14"/>
  <c r="H63" i="14"/>
  <c r="J63" i="14"/>
  <c r="G67" i="14"/>
  <c r="H67" i="14"/>
  <c r="M67" i="14"/>
  <c r="N75" i="14"/>
  <c r="C83" i="14"/>
  <c r="N91" i="14"/>
  <c r="B95" i="14"/>
  <c r="E16" i="14"/>
  <c r="N24" i="14"/>
  <c r="N32" i="14"/>
  <c r="I36" i="14"/>
  <c r="H36" i="14"/>
  <c r="N40" i="14"/>
  <c r="D40" i="14"/>
  <c r="H40" i="14"/>
  <c r="B48" i="14"/>
  <c r="B52" i="14"/>
  <c r="E60" i="14"/>
  <c r="G64" i="14"/>
  <c r="L64" i="14"/>
  <c r="H64" i="14"/>
  <c r="D13" i="14"/>
  <c r="I13" i="14"/>
  <c r="J13" i="14"/>
  <c r="K13" i="14"/>
  <c r="F17" i="14"/>
  <c r="L17" i="14"/>
  <c r="H17" i="14"/>
  <c r="K21" i="14"/>
  <c r="D21" i="14"/>
  <c r="H21" i="14"/>
  <c r="G25" i="14"/>
  <c r="E25" i="14"/>
  <c r="B25" i="14"/>
  <c r="B29" i="14"/>
  <c r="G33" i="14"/>
  <c r="B33" i="14"/>
  <c r="D37" i="14"/>
  <c r="G37" i="14"/>
  <c r="B37" i="14"/>
  <c r="I41" i="14"/>
  <c r="L41" i="14"/>
  <c r="B41" i="14"/>
  <c r="C45" i="14"/>
  <c r="B45" i="14"/>
  <c r="N53" i="14"/>
  <c r="B53" i="14"/>
  <c r="G61" i="14"/>
  <c r="H61" i="14"/>
  <c r="E61" i="14"/>
  <c r="G65" i="14"/>
  <c r="N69" i="14"/>
  <c r="C73" i="14"/>
  <c r="B77" i="14"/>
  <c r="N85" i="14"/>
  <c r="B72" i="14"/>
  <c r="B76" i="14"/>
  <c r="D84" i="14"/>
  <c r="C88" i="14"/>
  <c r="N92" i="14"/>
  <c r="B96" i="14"/>
  <c r="E100" i="14"/>
  <c r="F100" i="14"/>
  <c r="G100" i="14"/>
  <c r="L104" i="14"/>
  <c r="K104" i="14"/>
  <c r="C15" i="14"/>
  <c r="H15" i="14"/>
  <c r="M15" i="14"/>
  <c r="N15" i="14"/>
  <c r="H19" i="14"/>
  <c r="M19" i="14"/>
  <c r="D19" i="14"/>
  <c r="D27" i="14"/>
  <c r="E39" i="14"/>
  <c r="D39" i="14"/>
  <c r="N43" i="14"/>
  <c r="J47" i="14"/>
  <c r="B47" i="14"/>
  <c r="M55" i="14"/>
  <c r="J55" i="14"/>
  <c r="M59" i="14"/>
  <c r="M63" i="14"/>
  <c r="I63" i="14"/>
  <c r="F63" i="14"/>
  <c r="K67" i="14"/>
  <c r="L67" i="14"/>
  <c r="J67" i="14"/>
  <c r="C75" i="14"/>
  <c r="B83" i="14"/>
  <c r="B91" i="14"/>
  <c r="N107" i="14"/>
  <c r="D16" i="14"/>
  <c r="B24" i="14"/>
  <c r="G32" i="14"/>
  <c r="F36" i="14"/>
  <c r="B36" i="14"/>
  <c r="L40" i="14"/>
  <c r="F40" i="14"/>
  <c r="B40" i="14"/>
  <c r="K52" i="14"/>
  <c r="N56" i="14"/>
  <c r="M60" i="14"/>
  <c r="K64" i="14"/>
  <c r="F64" i="14"/>
  <c r="B64" i="14"/>
  <c r="H13" i="14"/>
  <c r="M13" i="14"/>
  <c r="N13" i="14"/>
  <c r="N17" i="14"/>
  <c r="J17" i="14"/>
  <c r="G17" i="14"/>
  <c r="B17" i="14"/>
  <c r="F21" i="14"/>
  <c r="L21" i="14"/>
  <c r="C21" i="14"/>
  <c r="K25" i="14"/>
  <c r="N25" i="14"/>
  <c r="E29" i="14"/>
  <c r="E33" i="14"/>
  <c r="N33" i="14"/>
  <c r="L37" i="14"/>
  <c r="F37" i="14"/>
  <c r="H37" i="14"/>
  <c r="N41" i="14"/>
  <c r="F41" i="14"/>
  <c r="D41" i="14"/>
  <c r="L45" i="14"/>
  <c r="K45" i="14"/>
  <c r="N49" i="14"/>
  <c r="L53" i="14"/>
  <c r="N57" i="14"/>
  <c r="K61" i="14"/>
  <c r="I61" i="14"/>
  <c r="F61" i="14"/>
  <c r="F65" i="14"/>
  <c r="C69" i="14"/>
  <c r="B73" i="14"/>
  <c r="N81" i="14"/>
  <c r="F85" i="14"/>
  <c r="H85" i="14"/>
  <c r="C72" i="14"/>
  <c r="C80" i="14"/>
  <c r="C84" i="14"/>
  <c r="N88" i="14"/>
  <c r="B92" i="14"/>
  <c r="D100" i="14"/>
  <c r="I100" i="14"/>
  <c r="J100" i="14"/>
  <c r="B100" i="14"/>
  <c r="M104" i="14"/>
  <c r="B104" i="14"/>
  <c r="G15" i="14"/>
  <c r="L15" i="14"/>
  <c r="B15" i="14"/>
  <c r="N19" i="14"/>
  <c r="C19" i="14"/>
  <c r="F19" i="14"/>
  <c r="B19" i="14"/>
  <c r="B27" i="14"/>
  <c r="H39" i="14"/>
  <c r="G39" i="14"/>
  <c r="B43" i="14"/>
  <c r="K47" i="14"/>
  <c r="G55" i="14"/>
  <c r="F55" i="14"/>
  <c r="N55" i="14"/>
  <c r="B59" i="14"/>
  <c r="N63" i="14"/>
  <c r="B63" i="14"/>
  <c r="L63" i="14"/>
  <c r="N67" i="14"/>
  <c r="E67" i="14"/>
  <c r="B67" i="14"/>
  <c r="B75" i="14"/>
  <c r="D83" i="14"/>
  <c r="C95" i="14"/>
  <c r="B107" i="14"/>
  <c r="B16" i="14"/>
  <c r="I32" i="14"/>
  <c r="H32" i="14"/>
  <c r="N36" i="14"/>
  <c r="E40" i="14"/>
  <c r="K40" i="14"/>
  <c r="G40" i="14"/>
  <c r="E48" i="14"/>
  <c r="N52" i="14"/>
  <c r="E56" i="14"/>
  <c r="N60" i="14"/>
  <c r="E64" i="14"/>
  <c r="M64" i="14"/>
  <c r="D64" i="14"/>
  <c r="L13" i="14"/>
  <c r="B13" i="14"/>
  <c r="C13" i="14"/>
  <c r="I17" i="14"/>
  <c r="E17" i="14"/>
  <c r="C17" i="14"/>
  <c r="N21" i="14"/>
  <c r="J21" i="14"/>
  <c r="G21" i="14"/>
  <c r="B21" i="14"/>
  <c r="H25" i="14"/>
  <c r="F25" i="14"/>
  <c r="N29" i="14"/>
  <c r="I33" i="14"/>
  <c r="D33" i="14"/>
  <c r="I37" i="14"/>
  <c r="M37" i="14"/>
  <c r="N37" i="14"/>
  <c r="M41" i="14"/>
  <c r="J41" i="14"/>
  <c r="H41" i="14"/>
  <c r="E45" i="14"/>
  <c r="M45" i="14"/>
  <c r="E49" i="14"/>
  <c r="K53" i="14"/>
  <c r="D57" i="14"/>
  <c r="B61" i="14"/>
  <c r="J61" i="14"/>
  <c r="M61" i="14"/>
  <c r="N65" i="14"/>
  <c r="B69" i="14"/>
  <c r="G85" i="14"/>
  <c r="I85" i="14"/>
  <c r="B89" i="14"/>
  <c r="N97" i="14"/>
  <c r="C105" i="14"/>
  <c r="B105" i="14"/>
  <c r="F11" i="14"/>
  <c r="G11" i="14"/>
  <c r="L11" i="14"/>
  <c r="N23" i="14"/>
  <c r="C23" i="14"/>
  <c r="F23" i="14"/>
  <c r="B23" i="14"/>
  <c r="N31" i="14"/>
  <c r="B31" i="14"/>
  <c r="E35" i="14"/>
  <c r="B35" i="14"/>
  <c r="B51" i="14"/>
  <c r="N79" i="14"/>
  <c r="N87" i="14"/>
  <c r="H99" i="14"/>
  <c r="L99" i="14"/>
  <c r="K99" i="14"/>
  <c r="B103" i="14"/>
  <c r="B12" i="14"/>
  <c r="C12" i="14"/>
  <c r="H12" i="14"/>
  <c r="J20" i="14"/>
  <c r="G20" i="14"/>
  <c r="M20" i="14"/>
  <c r="I28" i="14"/>
  <c r="N28" i="14"/>
  <c r="B28" i="14"/>
  <c r="I44" i="14"/>
  <c r="B44" i="14"/>
  <c r="L10" i="14"/>
  <c r="M10" i="14"/>
  <c r="N10" i="14"/>
  <c r="K14" i="14"/>
  <c r="E14" i="14"/>
  <c r="F14" i="14"/>
  <c r="H18" i="14"/>
  <c r="L18" i="14"/>
  <c r="D18" i="14"/>
  <c r="N22" i="14"/>
  <c r="I22" i="14"/>
  <c r="E22" i="14"/>
  <c r="B22" i="14"/>
  <c r="B26" i="14"/>
  <c r="F30" i="14"/>
  <c r="E30" i="14"/>
  <c r="B30" i="14"/>
  <c r="B34" i="14"/>
  <c r="H38" i="14"/>
  <c r="B38" i="14"/>
  <c r="G42" i="14"/>
  <c r="K42" i="14"/>
  <c r="N46" i="14"/>
  <c r="L46" i="14"/>
  <c r="E50" i="14"/>
  <c r="N54" i="14"/>
  <c r="E58" i="14"/>
  <c r="H62" i="14"/>
  <c r="J62" i="14"/>
  <c r="G66" i="14"/>
  <c r="L66" i="14"/>
  <c r="B66" i="14"/>
  <c r="E66" i="14"/>
  <c r="N74" i="14"/>
  <c r="C78" i="14"/>
  <c r="B82" i="14"/>
  <c r="N90" i="14"/>
  <c r="C94" i="14"/>
  <c r="B98" i="14"/>
  <c r="K106" i="14"/>
  <c r="J106" i="14"/>
  <c r="N77" i="14"/>
  <c r="K85" i="14"/>
  <c r="B85" i="14"/>
  <c r="N93" i="14"/>
  <c r="C97" i="14"/>
  <c r="E105" i="14"/>
  <c r="N109" i="14"/>
  <c r="J11" i="14"/>
  <c r="K11" i="14"/>
  <c r="E11" i="14"/>
  <c r="G23" i="14"/>
  <c r="L23" i="14"/>
  <c r="J23" i="14"/>
  <c r="F31" i="14"/>
  <c r="D31" i="14"/>
  <c r="I35" i="14"/>
  <c r="F35" i="14"/>
  <c r="J51" i="14"/>
  <c r="N71" i="14"/>
  <c r="C79" i="14"/>
  <c r="B87" i="14"/>
  <c r="C99" i="14"/>
  <c r="F99" i="14"/>
  <c r="M99" i="14"/>
  <c r="E12" i="14"/>
  <c r="F12" i="14"/>
  <c r="G12" i="14"/>
  <c r="L12" i="14"/>
  <c r="E20" i="14"/>
  <c r="L20" i="14"/>
  <c r="I20" i="14"/>
  <c r="F28" i="14"/>
  <c r="G28" i="14"/>
  <c r="L44" i="14"/>
  <c r="C44" i="14"/>
  <c r="B10" i="14"/>
  <c r="D14" i="14"/>
  <c r="I14" i="14"/>
  <c r="J14" i="14"/>
  <c r="C18" i="14"/>
  <c r="F18" i="14"/>
  <c r="M18" i="14"/>
  <c r="H22" i="14"/>
  <c r="L22" i="14"/>
  <c r="D22" i="14"/>
  <c r="D26" i="14"/>
  <c r="D30" i="14"/>
  <c r="J30" i="14"/>
  <c r="H30" i="14"/>
  <c r="J34" i="14"/>
  <c r="E38" i="14"/>
  <c r="D38" i="14"/>
  <c r="E42" i="14"/>
  <c r="N42" i="14"/>
  <c r="F42" i="14"/>
  <c r="E46" i="14"/>
  <c r="M46" i="14"/>
  <c r="B50" i="14"/>
  <c r="B54" i="14"/>
  <c r="G62" i="14"/>
  <c r="I62" i="14"/>
  <c r="E62" i="14"/>
  <c r="K66" i="14"/>
  <c r="D66" i="14"/>
  <c r="F66" i="14"/>
  <c r="N70" i="14"/>
  <c r="C74" i="14"/>
  <c r="B78" i="14"/>
  <c r="N86" i="14"/>
  <c r="C90" i="14"/>
  <c r="B94" i="14"/>
  <c r="N102" i="14"/>
  <c r="H106" i="14"/>
  <c r="I106" i="14"/>
  <c r="M106" i="14"/>
  <c r="D106" i="14"/>
  <c r="C81" i="14"/>
  <c r="D85" i="14"/>
  <c r="N89" i="14"/>
  <c r="C93" i="14"/>
  <c r="B97" i="14"/>
  <c r="M105" i="14"/>
  <c r="B109" i="14"/>
  <c r="N11" i="14"/>
  <c r="D11" i="14"/>
  <c r="I11" i="14"/>
  <c r="K23" i="14"/>
  <c r="I23" i="14"/>
  <c r="E23" i="14"/>
  <c r="I31" i="14"/>
  <c r="G31" i="14"/>
  <c r="H35" i="14"/>
  <c r="D35" i="14"/>
  <c r="K51" i="14"/>
  <c r="C71" i="14"/>
  <c r="B79" i="14"/>
  <c r="N99" i="14"/>
  <c r="E99" i="14"/>
  <c r="J99" i="14"/>
  <c r="B99" i="14"/>
  <c r="I12" i="14"/>
  <c r="J12" i="14"/>
  <c r="K12" i="14"/>
  <c r="N20" i="14"/>
  <c r="D20" i="14"/>
  <c r="H20" i="14"/>
  <c r="B20" i="14"/>
  <c r="J28" i="14"/>
  <c r="K28" i="14"/>
  <c r="F44" i="14"/>
  <c r="G44" i="14"/>
  <c r="K10" i="14"/>
  <c r="C14" i="14"/>
  <c r="H14" i="14"/>
  <c r="M14" i="14"/>
  <c r="N14" i="14"/>
  <c r="K18" i="14"/>
  <c r="J18" i="14"/>
  <c r="G18" i="14"/>
  <c r="C22" i="14"/>
  <c r="F22" i="14"/>
  <c r="M22" i="14"/>
  <c r="E26" i="14"/>
  <c r="I30" i="14"/>
  <c r="G30" i="14"/>
  <c r="L30" i="14"/>
  <c r="K34" i="14"/>
  <c r="I38" i="14"/>
  <c r="F38" i="14"/>
  <c r="I42" i="14"/>
  <c r="H42" i="14"/>
  <c r="B42" i="14"/>
  <c r="K46" i="14"/>
  <c r="B46" i="14"/>
  <c r="L54" i="14"/>
  <c r="N58" i="14"/>
  <c r="K62" i="14"/>
  <c r="N62" i="14"/>
  <c r="L62" i="14"/>
  <c r="C66" i="14"/>
  <c r="I66" i="14"/>
  <c r="N66" i="14"/>
  <c r="C70" i="14"/>
  <c r="B74" i="14"/>
  <c r="N82" i="14"/>
  <c r="C86" i="14"/>
  <c r="B90" i="14"/>
  <c r="N98" i="14"/>
  <c r="B102" i="14"/>
  <c r="L106" i="14"/>
  <c r="N106" i="14"/>
  <c r="J85" i="14"/>
  <c r="E85" i="14"/>
  <c r="C89" i="14"/>
  <c r="B93" i="14"/>
  <c r="B101" i="14"/>
  <c r="N105" i="14"/>
  <c r="B11" i="14"/>
  <c r="C11" i="14"/>
  <c r="H11" i="14"/>
  <c r="M11" i="14"/>
  <c r="H23" i="14"/>
  <c r="M23" i="14"/>
  <c r="D23" i="14"/>
  <c r="E31" i="14"/>
  <c r="H31" i="14"/>
  <c r="N35" i="14"/>
  <c r="G35" i="14"/>
  <c r="N51" i="14"/>
  <c r="B71" i="14"/>
  <c r="C87" i="14"/>
  <c r="D99" i="14"/>
  <c r="I99" i="14"/>
  <c r="G99" i="14"/>
  <c r="N103" i="14"/>
  <c r="M12" i="14"/>
  <c r="N12" i="14"/>
  <c r="D12" i="14"/>
  <c r="F20" i="14"/>
  <c r="K20" i="14"/>
  <c r="C20" i="14"/>
  <c r="D28" i="14"/>
  <c r="E28" i="14"/>
  <c r="H28" i="14"/>
  <c r="H44" i="14"/>
  <c r="N44" i="14"/>
  <c r="I10" i="14"/>
  <c r="J10" i="14"/>
  <c r="G14" i="14"/>
  <c r="L14" i="14"/>
  <c r="B14" i="14"/>
  <c r="N18" i="14"/>
  <c r="I18" i="14"/>
  <c r="E18" i="14"/>
  <c r="B18" i="14"/>
  <c r="K22" i="14"/>
  <c r="J22" i="14"/>
  <c r="G22" i="14"/>
  <c r="N26" i="14"/>
  <c r="M30" i="14"/>
  <c r="K30" i="14"/>
  <c r="N30" i="14"/>
  <c r="N34" i="14"/>
  <c r="G38" i="14"/>
  <c r="N38" i="14"/>
  <c r="D42" i="14"/>
  <c r="J42" i="14"/>
  <c r="J46" i="14"/>
  <c r="C46" i="14"/>
  <c r="N50" i="14"/>
  <c r="K54" i="14"/>
  <c r="B58" i="14"/>
  <c r="D62" i="14"/>
  <c r="B62" i="14"/>
  <c r="F62" i="14"/>
  <c r="H66" i="14"/>
  <c r="M66" i="14"/>
  <c r="J66" i="14"/>
  <c r="B70" i="14"/>
  <c r="N78" i="14"/>
  <c r="C82" i="14"/>
  <c r="B86" i="14"/>
  <c r="N94" i="14"/>
  <c r="C98" i="14"/>
  <c r="G106" i="14"/>
  <c r="C106" i="14"/>
  <c r="F106" i="14"/>
  <c r="B106" i="14"/>
  <c r="E106" i="14"/>
  <c r="C2" i="13"/>
</calcChain>
</file>

<file path=xl/sharedStrings.xml><?xml version="1.0" encoding="utf-8"?>
<sst xmlns="http://schemas.openxmlformats.org/spreadsheetml/2006/main" count="152" uniqueCount="79">
  <si>
    <t>salon</t>
  </si>
  <si>
    <t>cuisine</t>
  </si>
  <si>
    <t>sdb 1</t>
  </si>
  <si>
    <t>WC 1</t>
  </si>
  <si>
    <t>buanderie</t>
  </si>
  <si>
    <t>extérieur</t>
  </si>
  <si>
    <t>Autre</t>
  </si>
  <si>
    <t>RETOUCHE</t>
  </si>
  <si>
    <t>ch par. Pig DR</t>
  </si>
  <si>
    <t>ch par. Pig G</t>
  </si>
  <si>
    <t>ch enf. Face AV</t>
  </si>
  <si>
    <t>ch enf. Face AR</t>
  </si>
  <si>
    <t>sdb 2 + WC 2</t>
  </si>
  <si>
    <t>COMMENTAIRES</t>
  </si>
  <si>
    <t xml:space="preserve">Date </t>
  </si>
  <si>
    <t>Ligne</t>
  </si>
  <si>
    <t>numéro de châssis + colonnes</t>
  </si>
  <si>
    <t>Date+ligne</t>
  </si>
  <si>
    <t>Type MH</t>
  </si>
  <si>
    <t>jour en haut</t>
  </si>
  <si>
    <t>pend</t>
  </si>
  <si>
    <t>EVO  33  3 CH   HOME FLOWER</t>
  </si>
  <si>
    <t>ÈVO 33  3 CH HOME FLOWER</t>
  </si>
  <si>
    <t>4 x 80 et 1 x 160 x 200  et  5  Standards</t>
  </si>
  <si>
    <t>43874Mam17</t>
  </si>
  <si>
    <t>4 x 80 et 1 x 160 x 200 et  5 Standards</t>
  </si>
  <si>
    <t>èclat vis dessus miroir</t>
  </si>
  <si>
    <t>61012Autre</t>
  </si>
  <si>
    <t>61012extérieur</t>
  </si>
  <si>
    <t>prise usb droite testeur rentre pas</t>
  </si>
  <si>
    <t>taches noir</t>
  </si>
  <si>
    <t>vis a droite sous console anle clouson</t>
  </si>
  <si>
    <t>61014Autre</t>
  </si>
  <si>
    <t>43875Mam17</t>
  </si>
  <si>
    <t>61014extérieur</t>
  </si>
  <si>
    <t>61014salon</t>
  </si>
  <si>
    <t>61014cuisine</t>
  </si>
  <si>
    <t>61014ch par. Pig DR</t>
  </si>
  <si>
    <t>61014ch par. Pig G</t>
  </si>
  <si>
    <t>61014ch enf. Face AV</t>
  </si>
  <si>
    <t>61014ch enf. Face AR</t>
  </si>
  <si>
    <t>61014sdb 1</t>
  </si>
  <si>
    <t>61014sdb 2 + WC 2</t>
  </si>
  <si>
    <t>61014WC 1</t>
  </si>
  <si>
    <t>61014buanderie</t>
  </si>
  <si>
    <t>61014RETOUCHE</t>
  </si>
  <si>
    <t>61014COMMENTAIRES</t>
  </si>
  <si>
    <t>61014</t>
  </si>
  <si>
    <t>61014nombre défauts</t>
  </si>
  <si>
    <t>61014coefficient</t>
  </si>
  <si>
    <t>61014note</t>
  </si>
  <si>
    <t>61013Autre</t>
  </si>
  <si>
    <t>61013extérieur</t>
  </si>
  <si>
    <t>61013salon</t>
  </si>
  <si>
    <t>61013cuisine</t>
  </si>
  <si>
    <t>61013ch par. Pig DR</t>
  </si>
  <si>
    <t>61013ch par. Pig G</t>
  </si>
  <si>
    <t>61013ch enf. Face AV</t>
  </si>
  <si>
    <t>61013ch enf. Face AR</t>
  </si>
  <si>
    <t>61013sdb 1</t>
  </si>
  <si>
    <t>61013sdb 2 + WC 2</t>
  </si>
  <si>
    <t>61013WC 1</t>
  </si>
  <si>
    <t>61013buanderie</t>
  </si>
  <si>
    <t>61013RETOUCHE</t>
  </si>
  <si>
    <t>61013COMMENTAIRES</t>
  </si>
  <si>
    <t>61013</t>
  </si>
  <si>
    <t>61013nombre défauts</t>
  </si>
  <si>
    <t>61013coefficient</t>
  </si>
  <si>
    <t>61013note</t>
  </si>
  <si>
    <t>Date formatée</t>
  </si>
  <si>
    <t>N°chassis</t>
  </si>
  <si>
    <t>En tête</t>
  </si>
  <si>
    <t xml:space="preserve">Défauts </t>
  </si>
  <si>
    <t>N°semaine</t>
  </si>
  <si>
    <t xml:space="preserve">Recap Jour </t>
  </si>
  <si>
    <t>Recap Semaine</t>
  </si>
  <si>
    <t>Nb de pieces</t>
  </si>
  <si>
    <t>Type Mobile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</si>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</sst>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S&quot;General"/>
  </numFmts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lightDown">
        <fgColor auto="1"/>
        <bgColor auto="1"/>
      </patternFill>
    </fill>
    <fill>
      <patternFill patternType="lightDown">
        <bgColor theme="0" tint="-4.9989318521683403E-2"/>
      </patternFill>
    </fill>
    <fill>
      <patternFill patternType="lightDown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/>
    <xf numFmtId="0" fontId="0" fillId="0" borderId="2" xfId="0" applyBorder="1"/>
    <xf numFmtId="0" fontId="0" fillId="2" borderId="2" xfId="0" applyFill="1" applyBorder="1"/>
    <xf numFmtId="0" fontId="0" fillId="3" borderId="2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5" borderId="1" xfId="0" applyFill="1" applyBorder="1" applyProtection="1">
      <protection locked="0"/>
    </xf>
    <xf numFmtId="0" fontId="0" fillId="6" borderId="1" xfId="0" applyFill="1" applyBorder="1" applyProtection="1">
      <protection locked="0"/>
    </xf>
    <xf numFmtId="0" fontId="0" fillId="7" borderId="1" xfId="0" applyFill="1" applyBorder="1" applyProtection="1">
      <protection locked="0"/>
    </xf>
    <xf numFmtId="14" fontId="0" fillId="0" borderId="0" xfId="0" applyNumberFormat="1"/>
    <xf numFmtId="0" fontId="0" fillId="8" borderId="1" xfId="0" applyFill="1" applyBorder="1"/>
    <xf numFmtId="0" fontId="0" fillId="2" borderId="3" xfId="0" applyFill="1" applyBorder="1"/>
    <xf numFmtId="0" fontId="0" fillId="8" borderId="0" xfId="0" applyFill="1" applyAlignment="1">
      <alignment horizontal="center" vertical="center"/>
    </xf>
    <xf numFmtId="164" fontId="0" fillId="2" borderId="1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4" xfId="0" applyFill="1" applyBorder="1"/>
    <xf numFmtId="0" fontId="0" fillId="8" borderId="2" xfId="0" applyFill="1" applyBorder="1"/>
    <xf numFmtId="0" fontId="0" fillId="9" borderId="2" xfId="0" applyFill="1" applyBorder="1" applyProtection="1">
      <protection locked="0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4" borderId="4" xfId="0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0" fillId="9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uenard\Desktop\archives%20qual\Contr&#244;le%20Qualit&#233;%20V2%20ligne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H contrôle 1"/>
      <sheetName val="MH contrôle 4"/>
      <sheetName val="MH contrôle 3"/>
      <sheetName val="MH contrôle 2"/>
      <sheetName val="Rappel MH"/>
      <sheetName val="Mise en format colonne"/>
      <sheetName val="BDD"/>
    </sheetNames>
    <sheetDataSet>
      <sheetData sheetId="0">
        <row r="6">
          <cell r="A6" t="str">
            <v>Jours profils 1 mm (INTUITION) 3 mm (EVO)</v>
          </cell>
        </row>
        <row r="7">
          <cell r="A7" t="str">
            <v>Profil cassé, rayé</v>
          </cell>
        </row>
        <row r="8">
          <cell r="A8" t="str">
            <v>Profil tordu</v>
          </cell>
        </row>
        <row r="9">
          <cell r="A9" t="str">
            <v>Collage profils U et cornières</v>
          </cell>
        </row>
        <row r="10">
          <cell r="A10" t="str">
            <v>Pastilles cache vis + présence vis</v>
          </cell>
        </row>
        <row r="11">
          <cell r="A11" t="str">
            <v>Débordement de colle</v>
          </cell>
        </row>
        <row r="12">
          <cell r="A12" t="str">
            <v>Passe poil plafond rectiligne</v>
          </cell>
        </row>
        <row r="13">
          <cell r="A13" t="str">
            <v>Aucun éclat cloisons et impostes</v>
          </cell>
        </row>
        <row r="14">
          <cell r="A14" t="str">
            <v>Jour cadre de porte</v>
          </cell>
        </row>
        <row r="15">
          <cell r="A15" t="str">
            <v>Fonctionnement des portes de comm.</v>
          </cell>
        </row>
        <row r="16">
          <cell r="A16" t="str">
            <v>Platine du bec de cane ne tourne pas</v>
          </cell>
        </row>
        <row r="17">
          <cell r="A17" t="str">
            <v>Emplacement butées portes battantes</v>
          </cell>
        </row>
        <row r="18">
          <cell r="A18" t="str">
            <v>Butées portes coulissantes</v>
          </cell>
        </row>
        <row r="19">
          <cell r="A19" t="str">
            <v>Impostes perpendiculaires au plafond</v>
          </cell>
        </row>
        <row r="20">
          <cell r="A20" t="str">
            <v>Joint plan de travail cuisine</v>
          </cell>
        </row>
        <row r="21">
          <cell r="A21" t="str">
            <v>Alignement des portes de placard</v>
          </cell>
        </row>
        <row r="22">
          <cell r="A22" t="str">
            <v>Alignement des façades de tiroirs</v>
          </cell>
        </row>
        <row r="23">
          <cell r="A23" t="str">
            <v>Fonctionnement des tiroirs</v>
          </cell>
        </row>
        <row r="24">
          <cell r="A24" t="str">
            <v>Amortisseur tiroir et porte de placard</v>
          </cell>
        </row>
        <row r="25">
          <cell r="A25" t="str">
            <v>Tablette bar horizontale</v>
          </cell>
        </row>
        <row r="26">
          <cell r="A26" t="str">
            <v>Aucun éclat ou rayure meubles / portes</v>
          </cell>
        </row>
        <row r="27">
          <cell r="A27" t="str">
            <v>Ebavurage bares penderies</v>
          </cell>
        </row>
        <row r="28">
          <cell r="A28" t="str">
            <v>Présence tringles dans penderies</v>
          </cell>
        </row>
        <row r="29">
          <cell r="A29" t="str">
            <v>Fixation des étagères pélican</v>
          </cell>
        </row>
        <row r="30">
          <cell r="A30" t="str">
            <v>Fixation des étagères verre</v>
          </cell>
        </row>
        <row r="31">
          <cell r="A31" t="str">
            <v>Fixation et état des meubles pont et portes</v>
          </cell>
        </row>
        <row r="32">
          <cell r="A32" t="str">
            <v>Type et dimension des matelas</v>
          </cell>
        </row>
        <row r="33">
          <cell r="A33" t="str">
            <v>Grilles de ventilation (bouchées si départ)</v>
          </cell>
        </row>
        <row r="34">
          <cell r="A34" t="str">
            <v>Raccordement prise d'antenne (contrôle aléatoire)</v>
          </cell>
        </row>
        <row r="35">
          <cell r="A35" t="str">
            <v>Alignement des prises duo</v>
          </cell>
        </row>
        <row r="36">
          <cell r="A36" t="str">
            <v>Fermeture et longueur des goulottes</v>
          </cell>
        </row>
        <row r="37">
          <cell r="A37" t="str">
            <v xml:space="preserve">Pas d'éclat perçage plafond </v>
          </cell>
        </row>
        <row r="38">
          <cell r="A38" t="str">
            <v>Gaine du câble radiateur dans boite de dériv.</v>
          </cell>
        </row>
        <row r="39">
          <cell r="A39" t="str">
            <v>Etiquettes dans tableau électrique</v>
          </cell>
        </row>
        <row r="40">
          <cell r="A40" t="str">
            <v>Etiquettes "danger électrique"</v>
          </cell>
        </row>
        <row r="41">
          <cell r="A41" t="str">
            <v>Attache des tuyaux d'évacuation</v>
          </cell>
        </row>
        <row r="42">
          <cell r="A42" t="str">
            <v>Hauteur des tuyaux d'évacuation (LV, LL et CB Elec)</v>
          </cell>
        </row>
        <row r="43">
          <cell r="A43" t="str">
            <v>Tresses de mitigeur non vrillées</v>
          </cell>
        </row>
        <row r="44">
          <cell r="A44" t="str">
            <v>Patte de renfort mitigeur évier</v>
          </cell>
        </row>
        <row r="45">
          <cell r="A45" t="str">
            <v>Fixation évier</v>
          </cell>
        </row>
        <row r="46">
          <cell r="A46" t="str">
            <v>Fixation plan de travail sur meuble</v>
          </cell>
        </row>
        <row r="47">
          <cell r="A47" t="str">
            <v>Fixation porte cabine de douche</v>
          </cell>
        </row>
        <row r="48">
          <cell r="A48" t="str">
            <v>Etat joint silicone vasque</v>
          </cell>
        </row>
        <row r="49">
          <cell r="A49" t="str">
            <v>Présence dévidoirs,  et porte serviette</v>
          </cell>
        </row>
        <row r="50">
          <cell r="A50" t="str">
            <v>Etanchéité WC Suspendu</v>
          </cell>
        </row>
        <row r="51">
          <cell r="A51" t="str">
            <v>Collage et agrafage des traversées de plancher</v>
          </cell>
        </row>
        <row r="52">
          <cell r="A52" t="str">
            <v>Frigo intégré vérif. fermeture des portes</v>
          </cell>
        </row>
        <row r="53">
          <cell r="A53" t="str">
            <v>Lave linge scotché / arrimé au sol</v>
          </cell>
        </row>
        <row r="54">
          <cell r="A54" t="str">
            <v>Propreté plaque de cuisson</v>
          </cell>
        </row>
        <row r="55">
          <cell r="A55" t="str">
            <v>Marquage raccord gaz</v>
          </cell>
        </row>
        <row r="56">
          <cell r="A56" t="str">
            <v>Fixation tuyau de gaz</v>
          </cell>
        </row>
        <row r="57">
          <cell r="A57" t="str">
            <v>Nettoyage sol, murs, plafond</v>
          </cell>
        </row>
        <row r="58">
          <cell r="A58" t="str">
            <v>Nettoyage vitres</v>
          </cell>
        </row>
        <row r="59">
          <cell r="A59" t="str">
            <v>Aucun accroc CP</v>
          </cell>
        </row>
        <row r="60">
          <cell r="A60" t="str">
            <v>Aucun accroc lino</v>
          </cell>
        </row>
        <row r="61">
          <cell r="A61" t="str">
            <v>Essai interrupteurs et va et vient</v>
          </cell>
        </row>
        <row r="62">
          <cell r="A62" t="str">
            <v>Essai prises et extérieure</v>
          </cell>
        </row>
        <row r="63">
          <cell r="A63" t="str">
            <v>Essai convecteurs</v>
          </cell>
        </row>
        <row r="64">
          <cell r="A64" t="str">
            <v>Etiq. "norme de sécurité" penderie parents</v>
          </cell>
        </row>
        <row r="65">
          <cell r="A65"/>
        </row>
        <row r="67">
          <cell r="A67"/>
        </row>
        <row r="68">
          <cell r="A68" t="str">
            <v>Réseau d'eau accroché</v>
          </cell>
        </row>
        <row r="69">
          <cell r="A69" t="str">
            <v>Gainage des PER ininterrompu</v>
          </cell>
        </row>
        <row r="70">
          <cell r="A70" t="str">
            <v>Etiquette sur vanne de purge</v>
          </cell>
        </row>
        <row r="71">
          <cell r="A71" t="str">
            <v>Réseau électrique accoché</v>
          </cell>
        </row>
        <row r="72">
          <cell r="A72" t="str">
            <v>Tresse de masse raccordée</v>
          </cell>
        </row>
        <row r="73">
          <cell r="A73" t="str">
            <v>Boites de dérivations fermées</v>
          </cell>
        </row>
        <row r="74">
          <cell r="A74" t="str">
            <v>Câbles antenne accrochés</v>
          </cell>
        </row>
        <row r="75">
          <cell r="A75" t="str">
            <v>Présence étiquettes de levage</v>
          </cell>
        </row>
        <row r="76">
          <cell r="A76" t="str">
            <v>Présence de tous les tires-fond</v>
          </cell>
        </row>
        <row r="77">
          <cell r="A77" t="str">
            <v>Angles de bardage à 90°</v>
          </cell>
        </row>
        <row r="78">
          <cell r="A78" t="str">
            <v>Bardage H, tenue de la première lame</v>
          </cell>
        </row>
        <row r="79">
          <cell r="A79" t="str">
            <v>Bardage non ondulé</v>
          </cell>
        </row>
        <row r="80">
          <cell r="A80" t="str">
            <v>Clouage bardage bois</v>
          </cell>
        </row>
        <row r="81">
          <cell r="A81" t="str">
            <v>Cornière 100 x 26 non ondulée</v>
          </cell>
        </row>
        <row r="82">
          <cell r="A82" t="str">
            <v>Réglage porte d'entrée</v>
          </cell>
        </row>
        <row r="83">
          <cell r="A83" t="str">
            <v>Vis de seuil sans bavures</v>
          </cell>
        </row>
        <row r="84">
          <cell r="A84" t="str">
            <v>Réglage compas fenêtre</v>
          </cell>
        </row>
        <row r="85">
          <cell r="A85" t="str">
            <v>Cheminée ventouse inclinée</v>
          </cell>
        </row>
        <row r="86">
          <cell r="A86" t="str">
            <v>Film microporeux débordement 3 à 5 cm</v>
          </cell>
        </row>
        <row r="87">
          <cell r="A87" t="str">
            <v>Gouttière perpandiculaire au mur</v>
          </cell>
        </row>
        <row r="88">
          <cell r="A88" t="str">
            <v>Position naissances gouttière</v>
          </cell>
        </row>
        <row r="89">
          <cell r="A89" t="str">
            <v>Absence vis dans gouttière</v>
          </cell>
        </row>
        <row r="90">
          <cell r="A90" t="str">
            <v>Vis toiture serrées (joint écrasé)</v>
          </cell>
        </row>
        <row r="91">
          <cell r="A91" t="str">
            <v>Position du solin</v>
          </cell>
        </row>
        <row r="92">
          <cell r="A92" t="str">
            <v>Absence de vis dans solin</v>
          </cell>
        </row>
        <row r="93">
          <cell r="A93" t="str">
            <v>Présence rallonge solin si nécessaire</v>
          </cell>
        </row>
        <row r="94">
          <cell r="A94" t="str">
            <v>Débordement du solin</v>
          </cell>
        </row>
        <row r="95">
          <cell r="A95" t="str">
            <v>Cheminée bouchée</v>
          </cell>
        </row>
        <row r="96">
          <cell r="A96" t="str">
            <v>Etat tôle de rive</v>
          </cell>
        </row>
        <row r="97">
          <cell r="A97" t="str">
            <v>Présence plaque baptême</v>
          </cell>
        </row>
        <row r="98">
          <cell r="A98" t="str">
            <v>Couleur et Nbre de volets</v>
          </cell>
        </row>
        <row r="99">
          <cell r="A99" t="str">
            <v>Nettoyage recoin volet roulant</v>
          </cell>
        </row>
        <row r="100">
          <cell r="A100" t="str">
            <v>Nettoyage extérieur</v>
          </cell>
        </row>
        <row r="101">
          <cell r="A101"/>
        </row>
        <row r="102">
          <cell r="A102"/>
        </row>
        <row r="103">
          <cell r="A103"/>
        </row>
        <row r="104">
          <cell r="A104" t="str">
            <v>Vérification passeport complet</v>
          </cell>
        </row>
        <row r="105">
          <cell r="A105" t="str">
            <v>Code barre des appareils sur passeport</v>
          </cell>
        </row>
        <row r="106">
          <cell r="A106" t="str">
            <v>Vérif. Contrôle eau</v>
          </cell>
        </row>
        <row r="107">
          <cell r="A107" t="str">
            <v>Vérif. Contrôle gaz</v>
          </cell>
        </row>
        <row r="108">
          <cell r="A108" t="str">
            <v>Vérif. Contrôle électricité</v>
          </cell>
        </row>
        <row r="109">
          <cell r="A109" t="str">
            <v>Vérif. Contrôle final chef de ligne</v>
          </cell>
        </row>
        <row r="110">
          <cell r="A110" t="str">
            <v>Fiche des manquants renseignée</v>
          </cell>
        </row>
        <row r="111">
          <cell r="A111" t="str">
            <v>Fiche des retouches visée</v>
          </cell>
        </row>
        <row r="112">
          <cell r="A112" t="str">
            <v>Présence documentations et cache gond</v>
          </cell>
        </row>
        <row r="113">
          <cell r="A113" t="str">
            <v>Présence cheminée</v>
          </cell>
        </row>
        <row r="114">
          <cell r="A114" t="str">
            <v xml:space="preserve">Arrimage </v>
          </cell>
        </row>
        <row r="115">
          <cell r="A115" t="str">
            <v>Présence et vérif. carton d'accessoires</v>
          </cell>
        </row>
        <row r="116">
          <cell r="A116"/>
        </row>
        <row r="117">
          <cell r="A117"/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39"/>
  <sheetViews>
    <sheetView workbookViewId="0">
      <selection activeCell="D2" sqref="D2"/>
    </sheetView>
  </sheetViews>
  <sheetFormatPr baseColWidth="10" defaultRowHeight="15" x14ac:dyDescent="0.25"/>
  <cols>
    <col min="2" max="2" width="6" customWidth="1"/>
    <col min="3" max="3" width="7.85546875" customWidth="1"/>
    <col min="4" max="4" width="5.42578125" customWidth="1"/>
    <col min="5" max="5" width="8.5703125" customWidth="1"/>
    <col min="6" max="6" width="4.7109375" customWidth="1"/>
    <col min="7" max="7" width="33.140625" customWidth="1"/>
    <col min="8" max="8" width="15.42578125" customWidth="1"/>
    <col min="9" max="9" width="22.28515625" customWidth="1"/>
    <col min="10" max="10" width="12.140625" customWidth="1"/>
    <col min="11" max="11" width="13.7109375" customWidth="1"/>
    <col min="12" max="12" width="10.42578125" customWidth="1"/>
    <col min="16" max="16" width="26.85546875" customWidth="1"/>
    <col min="19" max="19" width="31.85546875" bestFit="1" customWidth="1"/>
    <col min="21" max="21" width="11.28515625" customWidth="1"/>
    <col min="121" max="121" width="30.28515625" customWidth="1"/>
  </cols>
  <sheetData>
    <row r="1" spans="1:123" ht="15.75" thickBot="1" x14ac:dyDescent="0.3">
      <c r="A1" s="16" t="s">
        <v>14</v>
      </c>
      <c r="B1" s="17" t="s">
        <v>73</v>
      </c>
      <c r="C1" s="17" t="s">
        <v>69</v>
      </c>
      <c r="D1" s="17" t="s">
        <v>15</v>
      </c>
      <c r="E1" s="17" t="s">
        <v>70</v>
      </c>
      <c r="F1" s="17" t="s">
        <v>76</v>
      </c>
      <c r="G1" s="17" t="s">
        <v>77</v>
      </c>
      <c r="H1" s="18" t="s">
        <v>71</v>
      </c>
      <c r="I1" t="s">
        <v>16</v>
      </c>
      <c r="J1" t="s">
        <v>18</v>
      </c>
      <c r="K1" t="s">
        <v>17</v>
      </c>
      <c r="L1" t="str">
        <f>'[1]MH contrôle 1'!A6</f>
        <v>Jours profils 1 mm (INTUITION) 3 mm (EVO)</v>
      </c>
      <c r="M1" t="str">
        <f>'[1]MH contrôle 1'!A7</f>
        <v>Profil cassé, rayé</v>
      </c>
      <c r="N1" t="str">
        <f>'[1]MH contrôle 1'!A8</f>
        <v>Profil tordu</v>
      </c>
      <c r="O1" t="str">
        <f>'[1]MH contrôle 1'!A9</f>
        <v>Collage profils U et cornières</v>
      </c>
      <c r="P1" t="str">
        <f>'[1]MH contrôle 1'!A10</f>
        <v>Pastilles cache vis + présence vis</v>
      </c>
      <c r="Q1" t="str">
        <f>'[1]MH contrôle 1'!A11</f>
        <v>Débordement de colle</v>
      </c>
      <c r="R1" t="str">
        <f>'[1]MH contrôle 1'!A12</f>
        <v>Passe poil plafond rectiligne</v>
      </c>
      <c r="S1" t="str">
        <f>'[1]MH contrôle 1'!A13</f>
        <v>Aucun éclat cloisons et impostes</v>
      </c>
      <c r="T1" t="str">
        <f>'[1]MH contrôle 1'!A14</f>
        <v>Jour cadre de porte</v>
      </c>
      <c r="U1" t="str">
        <f>'[1]MH contrôle 1'!A15</f>
        <v>Fonctionnement des portes de comm.</v>
      </c>
      <c r="V1" t="str">
        <f>'[1]MH contrôle 1'!A16</f>
        <v>Platine du bec de cane ne tourne pas</v>
      </c>
      <c r="W1" t="str">
        <f>'[1]MH contrôle 1'!A17</f>
        <v>Emplacement butées portes battantes</v>
      </c>
      <c r="X1" t="str">
        <f>'[1]MH contrôle 1'!A18</f>
        <v>Butées portes coulissantes</v>
      </c>
      <c r="Y1" t="str">
        <f>'[1]MH contrôle 1'!A19</f>
        <v>Impostes perpendiculaires au plafond</v>
      </c>
      <c r="Z1" t="str">
        <f>'[1]MH contrôle 1'!A20</f>
        <v>Joint plan de travail cuisine</v>
      </c>
      <c r="AA1" t="str">
        <f>'[1]MH contrôle 1'!A21</f>
        <v>Alignement des portes de placard</v>
      </c>
      <c r="AB1" t="str">
        <f>'[1]MH contrôle 1'!A22</f>
        <v>Alignement des façades de tiroirs</v>
      </c>
      <c r="AC1" t="str">
        <f>'[1]MH contrôle 1'!A23</f>
        <v>Fonctionnement des tiroirs</v>
      </c>
      <c r="AD1" t="str">
        <f>'[1]MH contrôle 1'!A24</f>
        <v>Amortisseur tiroir et porte de placard</v>
      </c>
      <c r="AE1" t="str">
        <f>'[1]MH contrôle 1'!A25</f>
        <v>Tablette bar horizontale</v>
      </c>
      <c r="AF1" t="str">
        <f>'[1]MH contrôle 1'!A26</f>
        <v>Aucun éclat ou rayure meubles / portes</v>
      </c>
      <c r="AG1" t="str">
        <f>'[1]MH contrôle 1'!A27</f>
        <v>Ebavurage bares penderies</v>
      </c>
      <c r="AH1" t="str">
        <f>'[1]MH contrôle 1'!A28</f>
        <v>Présence tringles dans penderies</v>
      </c>
      <c r="AI1" t="str">
        <f>'[1]MH contrôle 1'!A29</f>
        <v>Fixation des étagères pélican</v>
      </c>
      <c r="AJ1" t="str">
        <f>'[1]MH contrôle 1'!A30</f>
        <v>Fixation des étagères verre</v>
      </c>
      <c r="AK1" t="str">
        <f>'[1]MH contrôle 1'!A31</f>
        <v>Fixation et état des meubles pont et portes</v>
      </c>
      <c r="AL1" t="str">
        <f>'[1]MH contrôle 1'!A32</f>
        <v>Type et dimension des matelas</v>
      </c>
      <c r="AM1" t="str">
        <f>'[1]MH contrôle 1'!A33</f>
        <v>Grilles de ventilation (bouchées si départ)</v>
      </c>
      <c r="AN1" t="str">
        <f>'[1]MH contrôle 1'!A34</f>
        <v>Raccordement prise d'antenne (contrôle aléatoire)</v>
      </c>
      <c r="AO1" t="str">
        <f>'[1]MH contrôle 1'!A35</f>
        <v>Alignement des prises duo</v>
      </c>
      <c r="AP1" t="str">
        <f>'[1]MH contrôle 1'!A36</f>
        <v>Fermeture et longueur des goulottes</v>
      </c>
      <c r="AQ1" t="str">
        <f>'[1]MH contrôle 1'!A37</f>
        <v xml:space="preserve">Pas d'éclat perçage plafond </v>
      </c>
      <c r="AR1" t="str">
        <f>'[1]MH contrôle 1'!A38</f>
        <v>Gaine du câble radiateur dans boite de dériv.</v>
      </c>
      <c r="AS1" t="str">
        <f>'[1]MH contrôle 1'!A39</f>
        <v>Etiquettes dans tableau électrique</v>
      </c>
      <c r="AT1" t="str">
        <f>'[1]MH contrôle 1'!A40</f>
        <v>Etiquettes "danger électrique"</v>
      </c>
      <c r="AU1" t="str">
        <f>'[1]MH contrôle 1'!A41</f>
        <v>Attache des tuyaux d'évacuation</v>
      </c>
      <c r="AV1" t="str">
        <f>'[1]MH contrôle 1'!A42</f>
        <v>Hauteur des tuyaux d'évacuation (LV, LL et CB Elec)</v>
      </c>
      <c r="AW1" t="str">
        <f>'[1]MH contrôle 1'!A43</f>
        <v>Tresses de mitigeur non vrillées</v>
      </c>
      <c r="AX1" t="str">
        <f>'[1]MH contrôle 1'!A44</f>
        <v>Patte de renfort mitigeur évier</v>
      </c>
      <c r="AY1" t="str">
        <f>'[1]MH contrôle 1'!A45</f>
        <v>Fixation évier</v>
      </c>
      <c r="AZ1" t="str">
        <f>'[1]MH contrôle 1'!A46</f>
        <v>Fixation plan de travail sur meuble</v>
      </c>
      <c r="BA1" t="str">
        <f>'[1]MH contrôle 1'!A47</f>
        <v>Fixation porte cabine de douche</v>
      </c>
      <c r="BB1" t="str">
        <f>'[1]MH contrôle 1'!A48</f>
        <v>Etat joint silicone vasque</v>
      </c>
      <c r="BC1" t="str">
        <f>'[1]MH contrôle 1'!A49</f>
        <v>Présence dévidoirs,  et porte serviette</v>
      </c>
      <c r="BD1" t="str">
        <f>'[1]MH contrôle 1'!A50</f>
        <v>Etanchéité WC Suspendu</v>
      </c>
      <c r="BE1" t="str">
        <f>'[1]MH contrôle 1'!A51</f>
        <v>Collage et agrafage des traversées de plancher</v>
      </c>
      <c r="BF1" t="str">
        <f>'[1]MH contrôle 1'!A52</f>
        <v>Frigo intégré vérif. fermeture des portes</v>
      </c>
      <c r="BG1" t="str">
        <f>'[1]MH contrôle 1'!A53</f>
        <v>Lave linge scotché / arrimé au sol</v>
      </c>
      <c r="BH1" t="str">
        <f>'[1]MH contrôle 1'!A54</f>
        <v>Propreté plaque de cuisson</v>
      </c>
      <c r="BI1" t="str">
        <f>'[1]MH contrôle 1'!A55</f>
        <v>Marquage raccord gaz</v>
      </c>
      <c r="BJ1" t="str">
        <f>'[1]MH contrôle 1'!A56</f>
        <v>Fixation tuyau de gaz</v>
      </c>
      <c r="BK1" t="str">
        <f>'[1]MH contrôle 1'!A57</f>
        <v>Nettoyage sol, murs, plafond</v>
      </c>
      <c r="BL1" t="str">
        <f>'[1]MH contrôle 1'!A58</f>
        <v>Nettoyage vitres</v>
      </c>
      <c r="BM1" t="str">
        <f>'[1]MH contrôle 1'!A59</f>
        <v>Aucun accroc CP</v>
      </c>
      <c r="BN1" t="str">
        <f>'[1]MH contrôle 1'!A60</f>
        <v>Aucun accroc lino</v>
      </c>
      <c r="BO1" t="str">
        <f>'[1]MH contrôle 1'!A61</f>
        <v>Essai interrupteurs et va et vient</v>
      </c>
      <c r="BP1" t="str">
        <f>'[1]MH contrôle 1'!A62</f>
        <v>Essai prises et extérieure</v>
      </c>
      <c r="BQ1" t="str">
        <f>'[1]MH contrôle 1'!A63</f>
        <v>Essai convecteurs</v>
      </c>
      <c r="BR1" t="str">
        <f>'[1]MH contrôle 1'!A64</f>
        <v>Etiq. "norme de sécurité" penderie parents</v>
      </c>
      <c r="BS1">
        <f>'[1]MH contrôle 1'!A65</f>
        <v>0</v>
      </c>
      <c r="BT1">
        <f>'[1]MH contrôle 1'!A66</f>
        <v>0</v>
      </c>
      <c r="BU1">
        <f>'[1]MH contrôle 1'!A67</f>
        <v>0</v>
      </c>
      <c r="BV1" t="str">
        <f>'[1]MH contrôle 1'!A68</f>
        <v>Réseau d'eau accroché</v>
      </c>
      <c r="BW1" t="str">
        <f>'[1]MH contrôle 1'!A69</f>
        <v>Gainage des PER ininterrompu</v>
      </c>
      <c r="BX1" t="str">
        <f>'[1]MH contrôle 1'!A70</f>
        <v>Etiquette sur vanne de purge</v>
      </c>
      <c r="BY1" t="str">
        <f>'[1]MH contrôle 1'!A71</f>
        <v>Réseau électrique accoché</v>
      </c>
      <c r="BZ1" t="str">
        <f>'[1]MH contrôle 1'!A72</f>
        <v>Tresse de masse raccordée</v>
      </c>
      <c r="CA1" t="str">
        <f>'[1]MH contrôle 1'!A73</f>
        <v>Boites de dérivations fermées</v>
      </c>
      <c r="CB1" t="str">
        <f>'[1]MH contrôle 1'!A74</f>
        <v>Câbles antenne accrochés</v>
      </c>
      <c r="CC1" t="str">
        <f>'[1]MH contrôle 1'!A75</f>
        <v>Présence étiquettes de levage</v>
      </c>
      <c r="CD1" t="str">
        <f>'[1]MH contrôle 1'!A76</f>
        <v>Présence de tous les tires-fond</v>
      </c>
      <c r="CE1" t="str">
        <f>'[1]MH contrôle 1'!A77</f>
        <v>Angles de bardage à 90°</v>
      </c>
      <c r="CF1" t="str">
        <f>'[1]MH contrôle 1'!A78</f>
        <v>Bardage H, tenue de la première lame</v>
      </c>
      <c r="CG1" t="str">
        <f>'[1]MH contrôle 1'!A79</f>
        <v>Bardage non ondulé</v>
      </c>
      <c r="CH1" t="str">
        <f>'[1]MH contrôle 1'!A80</f>
        <v>Clouage bardage bois</v>
      </c>
      <c r="CI1" t="str">
        <f>'[1]MH contrôle 1'!A81</f>
        <v>Cornière 100 x 26 non ondulée</v>
      </c>
      <c r="CJ1" t="str">
        <f>'[1]MH contrôle 1'!A82</f>
        <v>Réglage porte d'entrée</v>
      </c>
      <c r="CK1" t="str">
        <f>'[1]MH contrôle 1'!A83</f>
        <v>Vis de seuil sans bavures</v>
      </c>
      <c r="CL1" t="str">
        <f>'[1]MH contrôle 1'!A84</f>
        <v>Réglage compas fenêtre</v>
      </c>
      <c r="CM1" t="str">
        <f>'[1]MH contrôle 1'!A85</f>
        <v>Cheminée ventouse inclinée</v>
      </c>
      <c r="CN1" t="str">
        <f>'[1]MH contrôle 1'!A86</f>
        <v>Film microporeux débordement 3 à 5 cm</v>
      </c>
      <c r="CO1" t="str">
        <f>'[1]MH contrôle 1'!A87</f>
        <v>Gouttière perpandiculaire au mur</v>
      </c>
      <c r="CP1" t="str">
        <f>'[1]MH contrôle 1'!A88</f>
        <v>Position naissances gouttière</v>
      </c>
      <c r="CQ1" t="str">
        <f>'[1]MH contrôle 1'!A89</f>
        <v>Absence vis dans gouttière</v>
      </c>
      <c r="CR1" t="str">
        <f>'[1]MH contrôle 1'!A90</f>
        <v>Vis toiture serrées (joint écrasé)</v>
      </c>
      <c r="CS1" t="str">
        <f>'[1]MH contrôle 1'!A91</f>
        <v>Position du solin</v>
      </c>
      <c r="CT1" t="str">
        <f>'[1]MH contrôle 1'!A92</f>
        <v>Absence de vis dans solin</v>
      </c>
      <c r="CU1" t="str">
        <f>'[1]MH contrôle 1'!A93</f>
        <v>Présence rallonge solin si nécessaire</v>
      </c>
      <c r="CV1" t="str">
        <f>'[1]MH contrôle 1'!A94</f>
        <v>Débordement du solin</v>
      </c>
      <c r="CW1" t="str">
        <f>'[1]MH contrôle 1'!A95</f>
        <v>Cheminée bouchée</v>
      </c>
      <c r="CX1" t="str">
        <f>'[1]MH contrôle 1'!A96</f>
        <v>Etat tôle de rive</v>
      </c>
      <c r="CY1" t="str">
        <f>'[1]MH contrôle 1'!A97</f>
        <v>Présence plaque baptême</v>
      </c>
      <c r="CZ1" t="str">
        <f>'[1]MH contrôle 1'!A98</f>
        <v>Couleur et Nbre de volets</v>
      </c>
      <c r="DA1" t="str">
        <f>'[1]MH contrôle 1'!A99</f>
        <v>Nettoyage recoin volet roulant</v>
      </c>
      <c r="DB1" t="str">
        <f>'[1]MH contrôle 1'!A100</f>
        <v>Nettoyage extérieur</v>
      </c>
      <c r="DC1">
        <f>'[1]MH contrôle 1'!A101</f>
        <v>0</v>
      </c>
      <c r="DD1">
        <f>'[1]MH contrôle 1'!A102</f>
        <v>0</v>
      </c>
      <c r="DE1">
        <f>'[1]MH contrôle 1'!A103</f>
        <v>0</v>
      </c>
      <c r="DF1" t="str">
        <f>'[1]MH contrôle 1'!A104</f>
        <v>Vérification passeport complet</v>
      </c>
      <c r="DG1" t="str">
        <f>'[1]MH contrôle 1'!A105</f>
        <v>Code barre des appareils sur passeport</v>
      </c>
      <c r="DH1" t="str">
        <f>'[1]MH contrôle 1'!A106</f>
        <v>Vérif. Contrôle eau</v>
      </c>
      <c r="DI1" t="str">
        <f>'[1]MH contrôle 1'!A107</f>
        <v>Vérif. Contrôle gaz</v>
      </c>
      <c r="DJ1" t="str">
        <f>'[1]MH contrôle 1'!A108</f>
        <v>Vérif. Contrôle électricité</v>
      </c>
      <c r="DK1" t="str">
        <f>'[1]MH contrôle 1'!A109</f>
        <v>Vérif. Contrôle final chef de ligne</v>
      </c>
      <c r="DL1" t="str">
        <f>'[1]MH contrôle 1'!A110</f>
        <v>Fiche des manquants renseignée</v>
      </c>
      <c r="DM1" t="str">
        <f>'[1]MH contrôle 1'!A111</f>
        <v>Fiche des retouches visée</v>
      </c>
      <c r="DN1" t="str">
        <f>'[1]MH contrôle 1'!A112</f>
        <v>Présence documentations et cache gond</v>
      </c>
      <c r="DO1" t="str">
        <f>'[1]MH contrôle 1'!A113</f>
        <v>Présence cheminée</v>
      </c>
      <c r="DP1" t="str">
        <f>'[1]MH contrôle 1'!A114</f>
        <v xml:space="preserve">Arrimage </v>
      </c>
      <c r="DQ1" t="str">
        <f>'[1]MH contrôle 1'!A115</f>
        <v>Présence et vérif. carton d'accessoires</v>
      </c>
      <c r="DR1">
        <f>'[1]MH contrôle 1'!A116</f>
        <v>0</v>
      </c>
      <c r="DS1">
        <f>'[1]MH contrôle 1'!A117</f>
        <v>0</v>
      </c>
    </row>
    <row r="2" spans="1:123" x14ac:dyDescent="0.25">
      <c r="A2" s="3" t="str">
        <f>(LEFT(K2,5))</f>
        <v>43874</v>
      </c>
      <c r="B2" s="15">
        <f>WEEKNUM(A2,2)</f>
        <v>7</v>
      </c>
      <c r="C2" s="3" t="str">
        <f>TEXT(A2,"jjjj jj mmmm aaaa")</f>
        <v>jeudi 13 février 2020</v>
      </c>
      <c r="D2" s="3" t="str">
        <f>MID(K2,9,1)</f>
        <v>1</v>
      </c>
      <c r="E2" s="3" t="str">
        <f>(LEFT(I2,5))</f>
        <v>61013</v>
      </c>
      <c r="F2" s="3" t="str">
        <f>RIGHT(K2,1)</f>
        <v>7</v>
      </c>
      <c r="G2" s="19" t="str">
        <f>J2</f>
        <v>ÈVO 33  3 CH HOME FLOWER</v>
      </c>
      <c r="H2" s="20" t="str">
        <f>MID(I2,6,15)</f>
        <v>Autre</v>
      </c>
      <c r="I2" t="s">
        <v>51</v>
      </c>
      <c r="J2" t="s">
        <v>22</v>
      </c>
      <c r="K2" t="s">
        <v>24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0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0</v>
      </c>
      <c r="DG2">
        <v>0</v>
      </c>
      <c r="DH2">
        <v>0</v>
      </c>
      <c r="DI2">
        <v>0</v>
      </c>
      <c r="DJ2">
        <v>0</v>
      </c>
      <c r="DK2">
        <v>0</v>
      </c>
      <c r="DL2">
        <v>0</v>
      </c>
      <c r="DM2">
        <v>0</v>
      </c>
      <c r="DN2">
        <v>0</v>
      </c>
      <c r="DO2">
        <v>0</v>
      </c>
      <c r="DP2">
        <v>0</v>
      </c>
      <c r="DQ2">
        <v>0</v>
      </c>
      <c r="DR2">
        <v>0</v>
      </c>
      <c r="DS2">
        <v>0</v>
      </c>
    </row>
    <row r="3" spans="1:123" x14ac:dyDescent="0.25">
      <c r="A3" s="1" t="str">
        <f t="shared" ref="A3:A39" si="0">(LEFT(K3,5))</f>
        <v>43874</v>
      </c>
      <c r="B3" s="14">
        <f t="shared" ref="B3:B39" si="1">WEEKNUM(A3,2)</f>
        <v>7</v>
      </c>
      <c r="C3" s="1" t="str">
        <f t="shared" ref="C3:C39" si="2">TEXT(A3,"jjjj jj mmmm aaaa")</f>
        <v>jeudi 13 février 2020</v>
      </c>
      <c r="D3" s="1" t="str">
        <f t="shared" ref="D3:D39" si="3">MID(K3,9,1)</f>
        <v>1</v>
      </c>
      <c r="E3" s="1" t="str">
        <f t="shared" ref="E3:E39" si="4">(LEFT(I3,5))</f>
        <v>61013</v>
      </c>
      <c r="F3" s="1" t="str">
        <f t="shared" ref="F3:F39" si="5">RIGHT(K3,1)</f>
        <v>7</v>
      </c>
      <c r="G3" s="12" t="str">
        <f t="shared" ref="G3:G39" si="6">J3</f>
        <v>ÈVO 33  3 CH HOME FLOWER</v>
      </c>
      <c r="H3" s="1" t="str">
        <f t="shared" ref="H3:H39" si="7">MID(I3,6,15)</f>
        <v>extérieur</v>
      </c>
      <c r="I3" t="s">
        <v>52</v>
      </c>
      <c r="J3" t="s">
        <v>22</v>
      </c>
      <c r="K3" t="s">
        <v>24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1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0</v>
      </c>
      <c r="DO3">
        <v>0</v>
      </c>
      <c r="DP3">
        <v>0</v>
      </c>
      <c r="DQ3">
        <v>0</v>
      </c>
      <c r="DR3">
        <v>0</v>
      </c>
      <c r="DS3">
        <v>0</v>
      </c>
    </row>
    <row r="4" spans="1:123" x14ac:dyDescent="0.25">
      <c r="A4" s="1" t="str">
        <f t="shared" si="0"/>
        <v>43874</v>
      </c>
      <c r="B4" s="14">
        <f t="shared" si="1"/>
        <v>7</v>
      </c>
      <c r="C4" s="1" t="str">
        <f t="shared" si="2"/>
        <v>jeudi 13 février 2020</v>
      </c>
      <c r="D4" s="1" t="str">
        <f t="shared" si="3"/>
        <v>1</v>
      </c>
      <c r="E4" s="1" t="str">
        <f t="shared" si="4"/>
        <v>61013</v>
      </c>
      <c r="F4" s="1" t="str">
        <f t="shared" si="5"/>
        <v>7</v>
      </c>
      <c r="G4" s="12" t="str">
        <f t="shared" si="6"/>
        <v>ÈVO 33  3 CH HOME FLOWER</v>
      </c>
      <c r="H4" s="1" t="str">
        <f t="shared" si="7"/>
        <v>salon</v>
      </c>
      <c r="I4" t="s">
        <v>53</v>
      </c>
      <c r="J4" t="s">
        <v>22</v>
      </c>
      <c r="K4" t="s">
        <v>24</v>
      </c>
      <c r="L4">
        <v>0</v>
      </c>
      <c r="M4">
        <v>0</v>
      </c>
      <c r="N4">
        <v>0</v>
      </c>
      <c r="O4">
        <v>1</v>
      </c>
      <c r="P4">
        <v>1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0</v>
      </c>
      <c r="DS4">
        <v>0</v>
      </c>
    </row>
    <row r="5" spans="1:123" x14ac:dyDescent="0.25">
      <c r="A5" s="1" t="str">
        <f t="shared" si="0"/>
        <v>43874</v>
      </c>
      <c r="B5" s="14">
        <f t="shared" si="1"/>
        <v>7</v>
      </c>
      <c r="C5" s="1" t="str">
        <f t="shared" si="2"/>
        <v>jeudi 13 février 2020</v>
      </c>
      <c r="D5" s="1" t="str">
        <f t="shared" si="3"/>
        <v>1</v>
      </c>
      <c r="E5" s="1" t="str">
        <f t="shared" si="4"/>
        <v>61013</v>
      </c>
      <c r="F5" s="1" t="str">
        <f t="shared" si="5"/>
        <v>7</v>
      </c>
      <c r="G5" s="12" t="str">
        <f t="shared" si="6"/>
        <v>ÈVO 33  3 CH HOME FLOWER</v>
      </c>
      <c r="H5" s="1" t="str">
        <f t="shared" si="7"/>
        <v>cuisine</v>
      </c>
      <c r="I5" t="s">
        <v>54</v>
      </c>
      <c r="J5" t="s">
        <v>22</v>
      </c>
      <c r="K5" t="s">
        <v>24</v>
      </c>
      <c r="L5">
        <v>0</v>
      </c>
      <c r="M5">
        <v>0</v>
      </c>
      <c r="N5">
        <v>0</v>
      </c>
      <c r="O5">
        <v>0</v>
      </c>
      <c r="P5">
        <v>1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1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0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</row>
    <row r="6" spans="1:123" x14ac:dyDescent="0.25">
      <c r="A6" s="1" t="str">
        <f t="shared" si="0"/>
        <v>43874</v>
      </c>
      <c r="B6" s="14">
        <f t="shared" si="1"/>
        <v>7</v>
      </c>
      <c r="C6" s="1" t="str">
        <f t="shared" si="2"/>
        <v>jeudi 13 février 2020</v>
      </c>
      <c r="D6" s="1" t="str">
        <f t="shared" si="3"/>
        <v>1</v>
      </c>
      <c r="E6" s="1" t="str">
        <f t="shared" si="4"/>
        <v>61013</v>
      </c>
      <c r="F6" s="1" t="str">
        <f t="shared" si="5"/>
        <v>7</v>
      </c>
      <c r="G6" s="12" t="str">
        <f t="shared" si="6"/>
        <v>ÈVO 33  3 CH HOME FLOWER</v>
      </c>
      <c r="H6" s="1" t="str">
        <f t="shared" si="7"/>
        <v>ch par. Pig DR</v>
      </c>
      <c r="I6" t="s">
        <v>55</v>
      </c>
      <c r="J6" t="s">
        <v>22</v>
      </c>
      <c r="K6" t="s">
        <v>24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0</v>
      </c>
    </row>
    <row r="7" spans="1:123" x14ac:dyDescent="0.25">
      <c r="A7" s="1" t="str">
        <f t="shared" si="0"/>
        <v>43874</v>
      </c>
      <c r="B7" s="14">
        <f t="shared" si="1"/>
        <v>7</v>
      </c>
      <c r="C7" s="1" t="str">
        <f t="shared" si="2"/>
        <v>jeudi 13 février 2020</v>
      </c>
      <c r="D7" s="1" t="str">
        <f t="shared" si="3"/>
        <v>1</v>
      </c>
      <c r="E7" s="1" t="str">
        <f t="shared" si="4"/>
        <v>61013</v>
      </c>
      <c r="F7" s="1" t="str">
        <f t="shared" si="5"/>
        <v>7</v>
      </c>
      <c r="G7" s="12" t="str">
        <f t="shared" si="6"/>
        <v>ÈVO 33  3 CH HOME FLOWER</v>
      </c>
      <c r="H7" s="1" t="str">
        <f t="shared" si="7"/>
        <v>ch par. Pig G</v>
      </c>
      <c r="I7" t="s">
        <v>56</v>
      </c>
      <c r="J7" t="s">
        <v>22</v>
      </c>
      <c r="K7" t="s">
        <v>24</v>
      </c>
      <c r="L7">
        <v>1</v>
      </c>
      <c r="M7">
        <v>0</v>
      </c>
      <c r="N7">
        <v>0</v>
      </c>
      <c r="O7">
        <v>0</v>
      </c>
      <c r="P7">
        <v>1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1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</row>
    <row r="8" spans="1:123" x14ac:dyDescent="0.25">
      <c r="A8" s="1" t="str">
        <f t="shared" si="0"/>
        <v>43874</v>
      </c>
      <c r="B8" s="14">
        <f t="shared" si="1"/>
        <v>7</v>
      </c>
      <c r="C8" s="1" t="str">
        <f t="shared" si="2"/>
        <v>jeudi 13 février 2020</v>
      </c>
      <c r="D8" s="1" t="str">
        <f t="shared" si="3"/>
        <v>1</v>
      </c>
      <c r="E8" s="1" t="str">
        <f t="shared" si="4"/>
        <v>61013</v>
      </c>
      <c r="F8" s="1" t="str">
        <f t="shared" si="5"/>
        <v>7</v>
      </c>
      <c r="G8" s="12" t="str">
        <f t="shared" si="6"/>
        <v>ÈVO 33  3 CH HOME FLOWER</v>
      </c>
      <c r="H8" s="1" t="str">
        <f t="shared" si="7"/>
        <v>ch enf. Face AV</v>
      </c>
      <c r="I8" t="s">
        <v>57</v>
      </c>
      <c r="J8" t="s">
        <v>22</v>
      </c>
      <c r="K8" t="s">
        <v>24</v>
      </c>
      <c r="L8">
        <v>1</v>
      </c>
      <c r="M8">
        <v>1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</row>
    <row r="9" spans="1:123" x14ac:dyDescent="0.25">
      <c r="A9" s="1" t="str">
        <f t="shared" si="0"/>
        <v>43874</v>
      </c>
      <c r="B9" s="14">
        <f t="shared" si="1"/>
        <v>7</v>
      </c>
      <c r="C9" s="1" t="str">
        <f t="shared" si="2"/>
        <v>jeudi 13 février 2020</v>
      </c>
      <c r="D9" s="1" t="str">
        <f t="shared" si="3"/>
        <v>1</v>
      </c>
      <c r="E9" s="1" t="str">
        <f t="shared" si="4"/>
        <v>61013</v>
      </c>
      <c r="F9" s="1" t="str">
        <f t="shared" si="5"/>
        <v>7</v>
      </c>
      <c r="G9" s="12" t="str">
        <f t="shared" si="6"/>
        <v>ÈVO 33  3 CH HOME FLOWER</v>
      </c>
      <c r="H9" s="1" t="str">
        <f t="shared" si="7"/>
        <v>ch enf. Face AR</v>
      </c>
      <c r="I9" t="s">
        <v>58</v>
      </c>
      <c r="J9" t="s">
        <v>22</v>
      </c>
      <c r="K9" t="s">
        <v>24</v>
      </c>
      <c r="L9">
        <v>1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</row>
    <row r="10" spans="1:123" x14ac:dyDescent="0.25">
      <c r="A10" s="1" t="str">
        <f t="shared" si="0"/>
        <v>43874</v>
      </c>
      <c r="B10" s="14">
        <f t="shared" si="1"/>
        <v>7</v>
      </c>
      <c r="C10" s="1" t="str">
        <f t="shared" si="2"/>
        <v>jeudi 13 février 2020</v>
      </c>
      <c r="D10" s="1" t="str">
        <f t="shared" si="3"/>
        <v>1</v>
      </c>
      <c r="E10" s="1" t="str">
        <f t="shared" si="4"/>
        <v>61013</v>
      </c>
      <c r="F10" s="1" t="str">
        <f t="shared" si="5"/>
        <v>7</v>
      </c>
      <c r="G10" s="12" t="str">
        <f t="shared" si="6"/>
        <v>ÈVO 33  3 CH HOME FLOWER</v>
      </c>
      <c r="H10" s="1" t="str">
        <f t="shared" si="7"/>
        <v>sdb 1</v>
      </c>
      <c r="I10" t="s">
        <v>59</v>
      </c>
      <c r="J10" t="s">
        <v>22</v>
      </c>
      <c r="K10" t="s">
        <v>24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1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1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</row>
    <row r="11" spans="1:123" x14ac:dyDescent="0.25">
      <c r="A11" s="1" t="str">
        <f t="shared" si="0"/>
        <v>43874</v>
      </c>
      <c r="B11" s="14">
        <f t="shared" si="1"/>
        <v>7</v>
      </c>
      <c r="C11" s="1" t="str">
        <f t="shared" si="2"/>
        <v>jeudi 13 février 2020</v>
      </c>
      <c r="D11" s="1" t="str">
        <f t="shared" si="3"/>
        <v>1</v>
      </c>
      <c r="E11" s="1" t="str">
        <f t="shared" si="4"/>
        <v>61013</v>
      </c>
      <c r="F11" s="1" t="str">
        <f t="shared" si="5"/>
        <v>7</v>
      </c>
      <c r="G11" s="12" t="str">
        <f t="shared" si="6"/>
        <v>ÈVO 33  3 CH HOME FLOWER</v>
      </c>
      <c r="H11" s="1" t="str">
        <f t="shared" si="7"/>
        <v>sdb 2 + WC 2</v>
      </c>
      <c r="I11" t="s">
        <v>60</v>
      </c>
      <c r="J11" t="s">
        <v>22</v>
      </c>
      <c r="K11" t="s">
        <v>24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</row>
    <row r="12" spans="1:123" x14ac:dyDescent="0.25">
      <c r="A12" s="1" t="str">
        <f t="shared" si="0"/>
        <v>43874</v>
      </c>
      <c r="B12" s="14">
        <f t="shared" si="1"/>
        <v>7</v>
      </c>
      <c r="C12" s="1" t="str">
        <f t="shared" si="2"/>
        <v>jeudi 13 février 2020</v>
      </c>
      <c r="D12" s="1" t="str">
        <f t="shared" si="3"/>
        <v>1</v>
      </c>
      <c r="E12" s="1" t="str">
        <f t="shared" si="4"/>
        <v>61013</v>
      </c>
      <c r="F12" s="1" t="str">
        <f t="shared" si="5"/>
        <v>7</v>
      </c>
      <c r="G12" s="12" t="str">
        <f t="shared" si="6"/>
        <v>ÈVO 33  3 CH HOME FLOWER</v>
      </c>
      <c r="H12" s="1" t="str">
        <f t="shared" si="7"/>
        <v>WC 1</v>
      </c>
      <c r="I12" t="s">
        <v>61</v>
      </c>
      <c r="J12" t="s">
        <v>22</v>
      </c>
      <c r="K12" t="s">
        <v>24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</row>
    <row r="13" spans="1:123" x14ac:dyDescent="0.25">
      <c r="A13" s="1" t="str">
        <f t="shared" si="0"/>
        <v>43874</v>
      </c>
      <c r="B13" s="14">
        <f t="shared" si="1"/>
        <v>7</v>
      </c>
      <c r="C13" s="1" t="str">
        <f t="shared" si="2"/>
        <v>jeudi 13 février 2020</v>
      </c>
      <c r="D13" s="1" t="str">
        <f t="shared" si="3"/>
        <v>1</v>
      </c>
      <c r="E13" s="1" t="str">
        <f t="shared" si="4"/>
        <v>61013</v>
      </c>
      <c r="F13" s="1" t="str">
        <f t="shared" si="5"/>
        <v>7</v>
      </c>
      <c r="G13" s="12" t="str">
        <f t="shared" si="6"/>
        <v>ÈVO 33  3 CH HOME FLOWER</v>
      </c>
      <c r="H13" s="1" t="str">
        <f t="shared" si="7"/>
        <v>buanderie</v>
      </c>
      <c r="I13" t="s">
        <v>62</v>
      </c>
      <c r="J13" t="s">
        <v>22</v>
      </c>
      <c r="K13" t="s">
        <v>24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</row>
    <row r="14" spans="1:123" x14ac:dyDescent="0.25">
      <c r="A14" s="1" t="str">
        <f t="shared" si="0"/>
        <v>43874</v>
      </c>
      <c r="B14" s="14">
        <f t="shared" si="1"/>
        <v>7</v>
      </c>
      <c r="C14" s="1" t="str">
        <f t="shared" si="2"/>
        <v>jeudi 13 février 2020</v>
      </c>
      <c r="D14" s="1" t="str">
        <f t="shared" si="3"/>
        <v>1</v>
      </c>
      <c r="E14" s="1" t="str">
        <f t="shared" si="4"/>
        <v>61013</v>
      </c>
      <c r="F14" s="1" t="str">
        <f t="shared" si="5"/>
        <v>7</v>
      </c>
      <c r="G14" s="12" t="str">
        <f t="shared" si="6"/>
        <v>ÈVO 33  3 CH HOME FLOWER</v>
      </c>
      <c r="H14" s="1" t="str">
        <f t="shared" si="7"/>
        <v>RETOUCHE</v>
      </c>
      <c r="I14" t="s">
        <v>63</v>
      </c>
      <c r="J14" t="s">
        <v>22</v>
      </c>
      <c r="K14" t="s">
        <v>24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</row>
    <row r="15" spans="1:123" x14ac:dyDescent="0.25">
      <c r="A15" s="1" t="str">
        <f t="shared" si="0"/>
        <v>43874</v>
      </c>
      <c r="B15" s="14">
        <f t="shared" si="1"/>
        <v>7</v>
      </c>
      <c r="C15" s="1" t="str">
        <f t="shared" si="2"/>
        <v>jeudi 13 février 2020</v>
      </c>
      <c r="D15" s="1" t="str">
        <f t="shared" si="3"/>
        <v>1</v>
      </c>
      <c r="E15" s="1" t="str">
        <f t="shared" si="4"/>
        <v>61013</v>
      </c>
      <c r="F15" s="1" t="str">
        <f t="shared" si="5"/>
        <v>7</v>
      </c>
      <c r="G15" s="12" t="str">
        <f t="shared" si="6"/>
        <v>ÈVO 33  3 CH HOME FLOWER</v>
      </c>
      <c r="H15" s="1" t="str">
        <f t="shared" si="7"/>
        <v>COMMENTAIRES</v>
      </c>
      <c r="I15" t="s">
        <v>64</v>
      </c>
      <c r="J15" t="s">
        <v>22</v>
      </c>
      <c r="K15" t="s">
        <v>24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 t="s">
        <v>19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 t="s">
        <v>25</v>
      </c>
      <c r="AM15">
        <v>0</v>
      </c>
      <c r="AN15">
        <v>0</v>
      </c>
      <c r="AO15">
        <v>0</v>
      </c>
      <c r="AP15">
        <v>0</v>
      </c>
      <c r="AQ15" t="s">
        <v>26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 t="s">
        <v>20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0</v>
      </c>
    </row>
    <row r="16" spans="1:123" x14ac:dyDescent="0.25">
      <c r="A16" s="1" t="str">
        <f t="shared" si="0"/>
        <v>43874</v>
      </c>
      <c r="B16" s="14">
        <f t="shared" si="1"/>
        <v>7</v>
      </c>
      <c r="C16" s="1" t="str">
        <f t="shared" si="2"/>
        <v>jeudi 13 février 2020</v>
      </c>
      <c r="D16" s="1" t="str">
        <f t="shared" si="3"/>
        <v>1</v>
      </c>
      <c r="E16" s="1" t="str">
        <f t="shared" si="4"/>
        <v>61013</v>
      </c>
      <c r="F16" s="1" t="str">
        <f t="shared" si="5"/>
        <v>7</v>
      </c>
      <c r="G16" s="12" t="str">
        <f t="shared" si="6"/>
        <v>ÈVO 33  3 CH HOME FLOWER</v>
      </c>
      <c r="H16" s="1" t="str">
        <f t="shared" si="7"/>
        <v/>
      </c>
      <c r="I16" t="s">
        <v>65</v>
      </c>
      <c r="J16" t="s">
        <v>22</v>
      </c>
      <c r="K16" t="s">
        <v>24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</row>
    <row r="17" spans="1:123" x14ac:dyDescent="0.25">
      <c r="A17" s="1" t="str">
        <f t="shared" si="0"/>
        <v>43874</v>
      </c>
      <c r="B17" s="14">
        <f t="shared" si="1"/>
        <v>7</v>
      </c>
      <c r="C17" s="1" t="str">
        <f t="shared" si="2"/>
        <v>jeudi 13 février 2020</v>
      </c>
      <c r="D17" s="1" t="str">
        <f t="shared" si="3"/>
        <v>1</v>
      </c>
      <c r="E17" s="1" t="str">
        <f t="shared" si="4"/>
        <v>61013</v>
      </c>
      <c r="F17" s="1" t="str">
        <f t="shared" si="5"/>
        <v>7</v>
      </c>
      <c r="G17" s="12" t="str">
        <f t="shared" si="6"/>
        <v>ÈVO 33  3 CH HOME FLOWER</v>
      </c>
      <c r="H17" s="1" t="str">
        <f t="shared" si="7"/>
        <v>nombre défauts</v>
      </c>
      <c r="I17" t="s">
        <v>66</v>
      </c>
      <c r="J17" t="s">
        <v>22</v>
      </c>
      <c r="K17" t="s">
        <v>24</v>
      </c>
      <c r="L17">
        <v>3</v>
      </c>
      <c r="M17">
        <v>1</v>
      </c>
      <c r="N17">
        <v>0</v>
      </c>
      <c r="O17">
        <v>1</v>
      </c>
      <c r="P17">
        <v>3</v>
      </c>
      <c r="Q17">
        <v>0</v>
      </c>
      <c r="R17">
        <v>0</v>
      </c>
      <c r="S17">
        <v>0</v>
      </c>
      <c r="T17">
        <v>0</v>
      </c>
      <c r="U17">
        <v>1</v>
      </c>
      <c r="V17">
        <v>0</v>
      </c>
      <c r="W17">
        <v>0</v>
      </c>
      <c r="X17">
        <v>0</v>
      </c>
      <c r="Y17">
        <v>0</v>
      </c>
      <c r="Z17">
        <v>0</v>
      </c>
      <c r="AA17">
        <v>1</v>
      </c>
      <c r="AB17">
        <v>0</v>
      </c>
      <c r="AC17">
        <v>0</v>
      </c>
      <c r="AD17">
        <v>0</v>
      </c>
      <c r="AE17">
        <v>0</v>
      </c>
      <c r="AF17">
        <v>1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2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1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</row>
    <row r="18" spans="1:123" x14ac:dyDescent="0.25">
      <c r="A18" s="1" t="str">
        <f t="shared" si="0"/>
        <v>43874</v>
      </c>
      <c r="B18" s="14">
        <f t="shared" si="1"/>
        <v>7</v>
      </c>
      <c r="C18" s="1" t="str">
        <f t="shared" si="2"/>
        <v>jeudi 13 février 2020</v>
      </c>
      <c r="D18" s="1" t="str">
        <f t="shared" si="3"/>
        <v>1</v>
      </c>
      <c r="E18" s="1" t="str">
        <f t="shared" si="4"/>
        <v>61013</v>
      </c>
      <c r="F18" s="1" t="str">
        <f t="shared" si="5"/>
        <v>7</v>
      </c>
      <c r="G18" s="12" t="str">
        <f t="shared" si="6"/>
        <v>ÈVO 33  3 CH HOME FLOWER</v>
      </c>
      <c r="H18" s="1" t="str">
        <f t="shared" si="7"/>
        <v>coefficient</v>
      </c>
      <c r="I18" t="s">
        <v>67</v>
      </c>
      <c r="J18" t="s">
        <v>22</v>
      </c>
      <c r="K18" t="s">
        <v>24</v>
      </c>
      <c r="L18">
        <v>2</v>
      </c>
      <c r="M18">
        <v>2</v>
      </c>
      <c r="N18">
        <v>2</v>
      </c>
      <c r="O18">
        <v>2</v>
      </c>
      <c r="P18">
        <v>2</v>
      </c>
      <c r="Q18">
        <v>2</v>
      </c>
      <c r="R18">
        <v>2</v>
      </c>
      <c r="S18">
        <v>2</v>
      </c>
      <c r="T18">
        <v>2</v>
      </c>
      <c r="U18">
        <v>5</v>
      </c>
      <c r="V18">
        <v>2</v>
      </c>
      <c r="W18">
        <v>5</v>
      </c>
      <c r="X18">
        <v>2</v>
      </c>
      <c r="Y18">
        <v>2</v>
      </c>
      <c r="Z18">
        <v>10</v>
      </c>
      <c r="AA18">
        <v>2</v>
      </c>
      <c r="AB18">
        <v>2</v>
      </c>
      <c r="AC18">
        <v>5</v>
      </c>
      <c r="AD18">
        <v>5</v>
      </c>
      <c r="AE18">
        <v>5</v>
      </c>
      <c r="AF18">
        <v>2</v>
      </c>
      <c r="AG18">
        <v>10</v>
      </c>
      <c r="AH18">
        <v>2</v>
      </c>
      <c r="AI18">
        <v>2</v>
      </c>
      <c r="AJ18">
        <v>2</v>
      </c>
      <c r="AK18">
        <v>2</v>
      </c>
      <c r="AL18">
        <v>2</v>
      </c>
      <c r="AM18">
        <v>2</v>
      </c>
      <c r="AN18">
        <v>2</v>
      </c>
      <c r="AO18">
        <v>2</v>
      </c>
      <c r="AP18">
        <v>2</v>
      </c>
      <c r="AQ18">
        <v>2</v>
      </c>
      <c r="AR18">
        <v>10</v>
      </c>
      <c r="AS18">
        <v>2</v>
      </c>
      <c r="AT18">
        <v>5</v>
      </c>
      <c r="AU18">
        <v>10</v>
      </c>
      <c r="AV18">
        <v>10</v>
      </c>
      <c r="AW18">
        <v>5</v>
      </c>
      <c r="AX18">
        <v>10</v>
      </c>
      <c r="AY18">
        <v>10</v>
      </c>
      <c r="AZ18">
        <v>5</v>
      </c>
      <c r="BA18">
        <v>5</v>
      </c>
      <c r="BB18">
        <v>2</v>
      </c>
      <c r="BC18">
        <v>2</v>
      </c>
      <c r="BD18">
        <v>10</v>
      </c>
      <c r="BE18">
        <v>5</v>
      </c>
      <c r="BF18">
        <v>5</v>
      </c>
      <c r="BG18">
        <v>5</v>
      </c>
      <c r="BH18">
        <v>2</v>
      </c>
      <c r="BI18">
        <v>5</v>
      </c>
      <c r="BJ18">
        <v>10</v>
      </c>
      <c r="BK18">
        <v>2</v>
      </c>
      <c r="BL18">
        <v>2</v>
      </c>
      <c r="BM18">
        <v>2</v>
      </c>
      <c r="BN18">
        <v>2</v>
      </c>
      <c r="BO18">
        <v>5</v>
      </c>
      <c r="BP18">
        <v>5</v>
      </c>
      <c r="BQ18">
        <v>5</v>
      </c>
      <c r="BR18">
        <v>1</v>
      </c>
      <c r="BS18">
        <v>0</v>
      </c>
      <c r="BT18">
        <v>0</v>
      </c>
      <c r="BU18">
        <v>0</v>
      </c>
      <c r="BV18">
        <v>5</v>
      </c>
      <c r="BW18">
        <v>5</v>
      </c>
      <c r="BX18">
        <v>1</v>
      </c>
      <c r="BY18">
        <v>5</v>
      </c>
      <c r="BZ18">
        <v>10</v>
      </c>
      <c r="CA18">
        <v>10</v>
      </c>
      <c r="CB18">
        <v>10</v>
      </c>
      <c r="CC18">
        <v>5</v>
      </c>
      <c r="CD18">
        <v>10</v>
      </c>
      <c r="CE18">
        <v>2</v>
      </c>
      <c r="CF18">
        <v>5</v>
      </c>
      <c r="CG18">
        <v>2</v>
      </c>
      <c r="CH18">
        <v>2</v>
      </c>
      <c r="CI18">
        <v>2</v>
      </c>
      <c r="CJ18">
        <v>5</v>
      </c>
      <c r="CK18">
        <v>10</v>
      </c>
      <c r="CL18">
        <v>2</v>
      </c>
      <c r="CM18">
        <v>5</v>
      </c>
      <c r="CN18">
        <v>5</v>
      </c>
      <c r="CO18">
        <v>2</v>
      </c>
      <c r="CP18">
        <v>2</v>
      </c>
      <c r="CQ18">
        <v>2</v>
      </c>
      <c r="CR18">
        <v>10</v>
      </c>
      <c r="CS18">
        <v>5</v>
      </c>
      <c r="CT18">
        <v>10</v>
      </c>
      <c r="CU18">
        <v>10</v>
      </c>
      <c r="CV18">
        <v>10</v>
      </c>
      <c r="CW18">
        <v>5</v>
      </c>
      <c r="CX18">
        <v>2</v>
      </c>
      <c r="CY18">
        <v>2</v>
      </c>
      <c r="CZ18">
        <v>2</v>
      </c>
      <c r="DA18">
        <v>2</v>
      </c>
      <c r="DB18">
        <v>2</v>
      </c>
      <c r="DC18">
        <v>0</v>
      </c>
      <c r="DD18">
        <v>0</v>
      </c>
      <c r="DE18">
        <v>0</v>
      </c>
      <c r="DF18">
        <v>1</v>
      </c>
      <c r="DG18">
        <v>1</v>
      </c>
      <c r="DH18">
        <v>10</v>
      </c>
      <c r="DI18">
        <v>10</v>
      </c>
      <c r="DJ18">
        <v>10</v>
      </c>
      <c r="DK18">
        <v>1</v>
      </c>
      <c r="DL18">
        <v>1</v>
      </c>
      <c r="DM18">
        <v>1</v>
      </c>
      <c r="DN18">
        <v>1</v>
      </c>
      <c r="DO18">
        <v>2</v>
      </c>
      <c r="DP18">
        <v>1</v>
      </c>
      <c r="DQ18">
        <v>1</v>
      </c>
      <c r="DR18">
        <v>0</v>
      </c>
      <c r="DS18">
        <v>0</v>
      </c>
    </row>
    <row r="19" spans="1:123" x14ac:dyDescent="0.25">
      <c r="A19" s="1" t="str">
        <f t="shared" si="0"/>
        <v>43874</v>
      </c>
      <c r="B19" s="14">
        <f t="shared" si="1"/>
        <v>7</v>
      </c>
      <c r="C19" s="1" t="str">
        <f t="shared" si="2"/>
        <v>jeudi 13 février 2020</v>
      </c>
      <c r="D19" s="1" t="str">
        <f t="shared" si="3"/>
        <v>1</v>
      </c>
      <c r="E19" s="1" t="str">
        <f t="shared" si="4"/>
        <v>61013</v>
      </c>
      <c r="F19" s="1" t="str">
        <f t="shared" si="5"/>
        <v>7</v>
      </c>
      <c r="G19" s="12" t="str">
        <f t="shared" si="6"/>
        <v>ÈVO 33  3 CH HOME FLOWER</v>
      </c>
      <c r="H19" s="1" t="str">
        <f t="shared" si="7"/>
        <v>note</v>
      </c>
      <c r="I19" t="s">
        <v>68</v>
      </c>
      <c r="J19" t="s">
        <v>22</v>
      </c>
      <c r="K19" t="s">
        <v>24</v>
      </c>
      <c r="L19">
        <v>6</v>
      </c>
      <c r="M19">
        <v>2</v>
      </c>
      <c r="N19">
        <v>0</v>
      </c>
      <c r="O19">
        <v>2</v>
      </c>
      <c r="P19">
        <v>6</v>
      </c>
      <c r="Q19">
        <v>0</v>
      </c>
      <c r="R19">
        <v>0</v>
      </c>
      <c r="S19">
        <v>0</v>
      </c>
      <c r="T19">
        <v>0</v>
      </c>
      <c r="U19">
        <v>5</v>
      </c>
      <c r="V19">
        <v>0</v>
      </c>
      <c r="W19">
        <v>0</v>
      </c>
      <c r="X19">
        <v>0</v>
      </c>
      <c r="Y19">
        <v>0</v>
      </c>
      <c r="Z19">
        <v>0</v>
      </c>
      <c r="AA19">
        <v>2</v>
      </c>
      <c r="AB19">
        <v>0</v>
      </c>
      <c r="AC19">
        <v>0</v>
      </c>
      <c r="AD19">
        <v>0</v>
      </c>
      <c r="AE19">
        <v>0</v>
      </c>
      <c r="AF19">
        <v>2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4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10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</row>
    <row r="20" spans="1:123" x14ac:dyDescent="0.25">
      <c r="A20" s="1" t="str">
        <f t="shared" si="0"/>
        <v>43875</v>
      </c>
      <c r="B20" s="14">
        <f t="shared" si="1"/>
        <v>7</v>
      </c>
      <c r="C20" s="1" t="str">
        <f t="shared" si="2"/>
        <v>vendredi 14 février 2020</v>
      </c>
      <c r="D20" s="1" t="str">
        <f t="shared" si="3"/>
        <v>1</v>
      </c>
      <c r="E20" s="1" t="str">
        <f t="shared" si="4"/>
        <v>61014</v>
      </c>
      <c r="F20" s="1" t="str">
        <f t="shared" si="5"/>
        <v>7</v>
      </c>
      <c r="G20" s="12" t="str">
        <f t="shared" si="6"/>
        <v>EVO  33  3 CH   HOME FLOWER</v>
      </c>
      <c r="H20" s="1" t="str">
        <f t="shared" si="7"/>
        <v>Autre</v>
      </c>
      <c r="I20" t="s">
        <v>32</v>
      </c>
      <c r="J20" t="s">
        <v>21</v>
      </c>
      <c r="K20" t="s">
        <v>33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0</v>
      </c>
      <c r="DS20">
        <v>0</v>
      </c>
    </row>
    <row r="21" spans="1:123" x14ac:dyDescent="0.25">
      <c r="A21" s="1" t="str">
        <f t="shared" si="0"/>
        <v>43875</v>
      </c>
      <c r="B21" s="14">
        <f t="shared" si="1"/>
        <v>7</v>
      </c>
      <c r="C21" s="1" t="str">
        <f t="shared" si="2"/>
        <v>vendredi 14 février 2020</v>
      </c>
      <c r="D21" s="1" t="str">
        <f t="shared" si="3"/>
        <v>1</v>
      </c>
      <c r="E21" s="1" t="str">
        <f t="shared" si="4"/>
        <v>61014</v>
      </c>
      <c r="F21" s="1" t="str">
        <f t="shared" si="5"/>
        <v>7</v>
      </c>
      <c r="G21" s="12" t="str">
        <f t="shared" si="6"/>
        <v>EVO  33  3 CH   HOME FLOWER</v>
      </c>
      <c r="H21" s="1" t="str">
        <f t="shared" si="7"/>
        <v>extérieur</v>
      </c>
      <c r="I21" t="s">
        <v>34</v>
      </c>
      <c r="J21" t="s">
        <v>21</v>
      </c>
      <c r="K21" t="s">
        <v>33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0</v>
      </c>
    </row>
    <row r="22" spans="1:123" x14ac:dyDescent="0.25">
      <c r="A22" s="1" t="str">
        <f t="shared" si="0"/>
        <v>43875</v>
      </c>
      <c r="B22" s="14">
        <f t="shared" si="1"/>
        <v>7</v>
      </c>
      <c r="C22" s="1" t="str">
        <f t="shared" si="2"/>
        <v>vendredi 14 février 2020</v>
      </c>
      <c r="D22" s="1" t="str">
        <f t="shared" si="3"/>
        <v>1</v>
      </c>
      <c r="E22" s="1" t="str">
        <f t="shared" si="4"/>
        <v>61014</v>
      </c>
      <c r="F22" s="1" t="str">
        <f t="shared" si="5"/>
        <v>7</v>
      </c>
      <c r="G22" s="12" t="str">
        <f t="shared" si="6"/>
        <v>EVO  33  3 CH   HOME FLOWER</v>
      </c>
      <c r="H22" s="1" t="str">
        <f t="shared" si="7"/>
        <v>salon</v>
      </c>
      <c r="I22" t="s">
        <v>35</v>
      </c>
      <c r="J22" t="s">
        <v>21</v>
      </c>
      <c r="K22" t="s">
        <v>33</v>
      </c>
      <c r="L22">
        <v>0</v>
      </c>
      <c r="M22">
        <v>0</v>
      </c>
      <c r="N22">
        <v>0</v>
      </c>
      <c r="O22">
        <v>1</v>
      </c>
      <c r="P22">
        <v>0</v>
      </c>
      <c r="Q22">
        <v>0</v>
      </c>
      <c r="R22">
        <v>0</v>
      </c>
      <c r="S22">
        <v>1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0</v>
      </c>
    </row>
    <row r="23" spans="1:123" x14ac:dyDescent="0.25">
      <c r="A23" s="1" t="str">
        <f t="shared" si="0"/>
        <v>43875</v>
      </c>
      <c r="B23" s="14">
        <f t="shared" si="1"/>
        <v>7</v>
      </c>
      <c r="C23" s="1" t="str">
        <f t="shared" si="2"/>
        <v>vendredi 14 février 2020</v>
      </c>
      <c r="D23" s="1" t="str">
        <f t="shared" si="3"/>
        <v>1</v>
      </c>
      <c r="E23" s="1" t="str">
        <f t="shared" si="4"/>
        <v>61014</v>
      </c>
      <c r="F23" s="1" t="str">
        <f t="shared" si="5"/>
        <v>7</v>
      </c>
      <c r="G23" s="12" t="str">
        <f t="shared" si="6"/>
        <v>EVO  33  3 CH   HOME FLOWER</v>
      </c>
      <c r="H23" s="1" t="str">
        <f t="shared" si="7"/>
        <v>cuisine</v>
      </c>
      <c r="I23" t="s">
        <v>36</v>
      </c>
      <c r="J23" t="s">
        <v>21</v>
      </c>
      <c r="K23" t="s">
        <v>33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1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</row>
    <row r="24" spans="1:123" x14ac:dyDescent="0.25">
      <c r="A24" s="1" t="str">
        <f t="shared" si="0"/>
        <v>43875</v>
      </c>
      <c r="B24" s="14">
        <f t="shared" si="1"/>
        <v>7</v>
      </c>
      <c r="C24" s="1" t="str">
        <f t="shared" si="2"/>
        <v>vendredi 14 février 2020</v>
      </c>
      <c r="D24" s="1" t="str">
        <f t="shared" si="3"/>
        <v>1</v>
      </c>
      <c r="E24" s="1" t="str">
        <f t="shared" si="4"/>
        <v>61014</v>
      </c>
      <c r="F24" s="1" t="str">
        <f t="shared" si="5"/>
        <v>7</v>
      </c>
      <c r="G24" s="12" t="str">
        <f t="shared" si="6"/>
        <v>EVO  33  3 CH   HOME FLOWER</v>
      </c>
      <c r="H24" s="1" t="str">
        <f t="shared" si="7"/>
        <v>ch par. Pig DR</v>
      </c>
      <c r="I24" t="s">
        <v>37</v>
      </c>
      <c r="J24" t="s">
        <v>21</v>
      </c>
      <c r="K24" t="s">
        <v>33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</row>
    <row r="25" spans="1:123" x14ac:dyDescent="0.25">
      <c r="A25" s="1" t="str">
        <f t="shared" si="0"/>
        <v>43875</v>
      </c>
      <c r="B25" s="14">
        <f t="shared" si="1"/>
        <v>7</v>
      </c>
      <c r="C25" s="1" t="str">
        <f t="shared" si="2"/>
        <v>vendredi 14 février 2020</v>
      </c>
      <c r="D25" s="1" t="str">
        <f t="shared" si="3"/>
        <v>1</v>
      </c>
      <c r="E25" s="1" t="str">
        <f t="shared" si="4"/>
        <v>61014</v>
      </c>
      <c r="F25" s="1" t="str">
        <f t="shared" si="5"/>
        <v>7</v>
      </c>
      <c r="G25" s="12" t="str">
        <f t="shared" si="6"/>
        <v>EVO  33  3 CH   HOME FLOWER</v>
      </c>
      <c r="H25" s="1" t="str">
        <f t="shared" si="7"/>
        <v>ch par. Pig G</v>
      </c>
      <c r="I25" t="s">
        <v>38</v>
      </c>
      <c r="J25" t="s">
        <v>21</v>
      </c>
      <c r="K25" t="s">
        <v>33</v>
      </c>
      <c r="L25">
        <v>0</v>
      </c>
      <c r="M25">
        <v>1</v>
      </c>
      <c r="N25">
        <v>0</v>
      </c>
      <c r="O25">
        <v>0</v>
      </c>
      <c r="P25">
        <v>1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2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1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</row>
    <row r="26" spans="1:123" x14ac:dyDescent="0.25">
      <c r="A26" s="1" t="str">
        <f t="shared" si="0"/>
        <v>43875</v>
      </c>
      <c r="B26" s="14">
        <f t="shared" si="1"/>
        <v>7</v>
      </c>
      <c r="C26" s="1" t="str">
        <f t="shared" si="2"/>
        <v>vendredi 14 février 2020</v>
      </c>
      <c r="D26" s="1" t="str">
        <f t="shared" si="3"/>
        <v>1</v>
      </c>
      <c r="E26" s="1" t="str">
        <f t="shared" si="4"/>
        <v>61014</v>
      </c>
      <c r="F26" s="1" t="str">
        <f t="shared" si="5"/>
        <v>7</v>
      </c>
      <c r="G26" s="12" t="str">
        <f t="shared" si="6"/>
        <v>EVO  33  3 CH   HOME FLOWER</v>
      </c>
      <c r="H26" s="1" t="str">
        <f t="shared" si="7"/>
        <v>ch enf. Face AV</v>
      </c>
      <c r="I26" t="s">
        <v>39</v>
      </c>
      <c r="J26" t="s">
        <v>21</v>
      </c>
      <c r="K26" t="s">
        <v>33</v>
      </c>
      <c r="L26">
        <v>0</v>
      </c>
      <c r="M26">
        <v>0</v>
      </c>
      <c r="N26">
        <v>0</v>
      </c>
      <c r="O26">
        <v>0</v>
      </c>
      <c r="P26">
        <v>1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</row>
    <row r="27" spans="1:123" x14ac:dyDescent="0.25">
      <c r="A27" s="1" t="str">
        <f t="shared" si="0"/>
        <v>43875</v>
      </c>
      <c r="B27" s="14">
        <f t="shared" si="1"/>
        <v>7</v>
      </c>
      <c r="C27" s="1" t="str">
        <f t="shared" si="2"/>
        <v>vendredi 14 février 2020</v>
      </c>
      <c r="D27" s="1" t="str">
        <f t="shared" si="3"/>
        <v>1</v>
      </c>
      <c r="E27" s="1" t="str">
        <f t="shared" si="4"/>
        <v>61014</v>
      </c>
      <c r="F27" s="1" t="str">
        <f t="shared" si="5"/>
        <v>7</v>
      </c>
      <c r="G27" s="12" t="str">
        <f t="shared" si="6"/>
        <v>EVO  33  3 CH   HOME FLOWER</v>
      </c>
      <c r="H27" s="1" t="str">
        <f t="shared" si="7"/>
        <v>ch enf. Face AR</v>
      </c>
      <c r="I27" t="s">
        <v>40</v>
      </c>
      <c r="J27" t="s">
        <v>21</v>
      </c>
      <c r="K27" t="s">
        <v>33</v>
      </c>
      <c r="L27">
        <v>0</v>
      </c>
      <c r="M27">
        <v>0</v>
      </c>
      <c r="N27">
        <v>0</v>
      </c>
      <c r="O27">
        <v>1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1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</row>
    <row r="28" spans="1:123" x14ac:dyDescent="0.25">
      <c r="A28" s="1" t="str">
        <f t="shared" si="0"/>
        <v>43875</v>
      </c>
      <c r="B28" s="14">
        <f t="shared" si="1"/>
        <v>7</v>
      </c>
      <c r="C28" s="1" t="str">
        <f t="shared" si="2"/>
        <v>vendredi 14 février 2020</v>
      </c>
      <c r="D28" s="1" t="str">
        <f t="shared" si="3"/>
        <v>1</v>
      </c>
      <c r="E28" s="1" t="str">
        <f t="shared" si="4"/>
        <v>61014</v>
      </c>
      <c r="F28" s="1" t="str">
        <f t="shared" si="5"/>
        <v>7</v>
      </c>
      <c r="G28" s="12" t="str">
        <f t="shared" si="6"/>
        <v>EVO  33  3 CH   HOME FLOWER</v>
      </c>
      <c r="H28" s="1" t="str">
        <f t="shared" si="7"/>
        <v>sdb 1</v>
      </c>
      <c r="I28" t="s">
        <v>41</v>
      </c>
      <c r="J28" t="s">
        <v>21</v>
      </c>
      <c r="K28" t="s">
        <v>33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1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</row>
    <row r="29" spans="1:123" x14ac:dyDescent="0.25">
      <c r="A29" s="1" t="str">
        <f t="shared" si="0"/>
        <v>43875</v>
      </c>
      <c r="B29" s="14">
        <f t="shared" si="1"/>
        <v>7</v>
      </c>
      <c r="C29" s="1" t="str">
        <f t="shared" si="2"/>
        <v>vendredi 14 février 2020</v>
      </c>
      <c r="D29" s="1" t="str">
        <f t="shared" si="3"/>
        <v>1</v>
      </c>
      <c r="E29" s="1" t="str">
        <f t="shared" si="4"/>
        <v>61014</v>
      </c>
      <c r="F29" s="1" t="str">
        <f t="shared" si="5"/>
        <v>7</v>
      </c>
      <c r="G29" s="12" t="str">
        <f t="shared" si="6"/>
        <v>EVO  33  3 CH   HOME FLOWER</v>
      </c>
      <c r="H29" s="1" t="str">
        <f t="shared" si="7"/>
        <v>sdb 2 + WC 2</v>
      </c>
      <c r="I29" t="s">
        <v>42</v>
      </c>
      <c r="J29" t="s">
        <v>21</v>
      </c>
      <c r="K29" t="s">
        <v>33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</row>
    <row r="30" spans="1:123" x14ac:dyDescent="0.25">
      <c r="A30" s="1" t="str">
        <f t="shared" si="0"/>
        <v>43875</v>
      </c>
      <c r="B30" s="14">
        <f t="shared" si="1"/>
        <v>7</v>
      </c>
      <c r="C30" s="1" t="str">
        <f t="shared" si="2"/>
        <v>vendredi 14 février 2020</v>
      </c>
      <c r="D30" s="1" t="str">
        <f t="shared" si="3"/>
        <v>1</v>
      </c>
      <c r="E30" s="1" t="str">
        <f t="shared" si="4"/>
        <v>61014</v>
      </c>
      <c r="F30" s="1" t="str">
        <f t="shared" si="5"/>
        <v>7</v>
      </c>
      <c r="G30" s="12" t="str">
        <f t="shared" si="6"/>
        <v>EVO  33  3 CH   HOME FLOWER</v>
      </c>
      <c r="H30" s="1" t="str">
        <f t="shared" si="7"/>
        <v>WC 1</v>
      </c>
      <c r="I30" t="s">
        <v>43</v>
      </c>
      <c r="J30" t="s">
        <v>21</v>
      </c>
      <c r="K30" t="s">
        <v>33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1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</row>
    <row r="31" spans="1:123" x14ac:dyDescent="0.25">
      <c r="A31" s="1" t="str">
        <f t="shared" si="0"/>
        <v>43875</v>
      </c>
      <c r="B31" s="14">
        <f t="shared" si="1"/>
        <v>7</v>
      </c>
      <c r="C31" s="1" t="str">
        <f t="shared" si="2"/>
        <v>vendredi 14 février 2020</v>
      </c>
      <c r="D31" s="1" t="str">
        <f t="shared" si="3"/>
        <v>1</v>
      </c>
      <c r="E31" s="1" t="str">
        <f t="shared" si="4"/>
        <v>61014</v>
      </c>
      <c r="F31" s="1" t="str">
        <f t="shared" si="5"/>
        <v>7</v>
      </c>
      <c r="G31" s="12" t="str">
        <f t="shared" si="6"/>
        <v>EVO  33  3 CH   HOME FLOWER</v>
      </c>
      <c r="H31" s="1" t="str">
        <f t="shared" si="7"/>
        <v>buanderie</v>
      </c>
      <c r="I31" t="s">
        <v>44</v>
      </c>
      <c r="J31" t="s">
        <v>21</v>
      </c>
      <c r="K31" t="s">
        <v>33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>
        <v>0</v>
      </c>
    </row>
    <row r="32" spans="1:123" x14ac:dyDescent="0.25">
      <c r="A32" s="1" t="str">
        <f t="shared" si="0"/>
        <v>43875</v>
      </c>
      <c r="B32" s="14">
        <f t="shared" si="1"/>
        <v>7</v>
      </c>
      <c r="C32" s="1" t="str">
        <f t="shared" si="2"/>
        <v>vendredi 14 février 2020</v>
      </c>
      <c r="D32" s="1" t="str">
        <f t="shared" si="3"/>
        <v>1</v>
      </c>
      <c r="E32" s="1" t="str">
        <f t="shared" si="4"/>
        <v>61014</v>
      </c>
      <c r="F32" s="1" t="str">
        <f t="shared" si="5"/>
        <v>7</v>
      </c>
      <c r="G32" s="12" t="str">
        <f t="shared" si="6"/>
        <v>EVO  33  3 CH   HOME FLOWER</v>
      </c>
      <c r="H32" s="1" t="str">
        <f t="shared" si="7"/>
        <v>RETOUCHE</v>
      </c>
      <c r="I32" t="s">
        <v>45</v>
      </c>
      <c r="J32" t="s">
        <v>21</v>
      </c>
      <c r="K32" t="s">
        <v>33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0</v>
      </c>
    </row>
    <row r="33" spans="1:123" x14ac:dyDescent="0.25">
      <c r="A33" s="1" t="str">
        <f t="shared" si="0"/>
        <v>43875</v>
      </c>
      <c r="B33" s="14">
        <f t="shared" si="1"/>
        <v>7</v>
      </c>
      <c r="C33" s="1" t="str">
        <f t="shared" si="2"/>
        <v>vendredi 14 février 2020</v>
      </c>
      <c r="D33" s="1" t="str">
        <f t="shared" si="3"/>
        <v>1</v>
      </c>
      <c r="E33" s="1" t="str">
        <f t="shared" si="4"/>
        <v>61014</v>
      </c>
      <c r="F33" s="1" t="str">
        <f t="shared" si="5"/>
        <v>7</v>
      </c>
      <c r="G33" s="12" t="str">
        <f t="shared" si="6"/>
        <v>EVO  33  3 CH   HOME FLOWER</v>
      </c>
      <c r="H33" s="1" t="str">
        <f t="shared" si="7"/>
        <v>COMMENTAIRES</v>
      </c>
      <c r="I33" t="s">
        <v>46</v>
      </c>
      <c r="J33" t="s">
        <v>21</v>
      </c>
      <c r="K33" t="s">
        <v>33</v>
      </c>
      <c r="L33">
        <v>0</v>
      </c>
      <c r="M33">
        <v>0</v>
      </c>
      <c r="N33">
        <v>0</v>
      </c>
      <c r="O33">
        <v>0</v>
      </c>
      <c r="Q33">
        <v>0</v>
      </c>
      <c r="R33">
        <v>0</v>
      </c>
      <c r="S33" t="s">
        <v>31</v>
      </c>
      <c r="T33">
        <v>0</v>
      </c>
      <c r="U33" t="s">
        <v>19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 t="s">
        <v>23</v>
      </c>
      <c r="AM33">
        <v>0</v>
      </c>
      <c r="AN33">
        <v>0</v>
      </c>
      <c r="AO33">
        <v>0</v>
      </c>
      <c r="AP33">
        <v>0</v>
      </c>
      <c r="AQ33" t="s">
        <v>30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 t="s">
        <v>29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0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0</v>
      </c>
      <c r="DS33">
        <v>0</v>
      </c>
    </row>
    <row r="34" spans="1:123" x14ac:dyDescent="0.25">
      <c r="A34" s="1" t="str">
        <f t="shared" si="0"/>
        <v>43875</v>
      </c>
      <c r="B34" s="14">
        <f t="shared" si="1"/>
        <v>7</v>
      </c>
      <c r="C34" s="1" t="str">
        <f t="shared" si="2"/>
        <v>vendredi 14 février 2020</v>
      </c>
      <c r="D34" s="1" t="str">
        <f t="shared" si="3"/>
        <v>1</v>
      </c>
      <c r="E34" s="1" t="str">
        <f t="shared" si="4"/>
        <v>61014</v>
      </c>
      <c r="F34" s="1" t="str">
        <f t="shared" si="5"/>
        <v>7</v>
      </c>
      <c r="G34" s="12" t="str">
        <f t="shared" si="6"/>
        <v>EVO  33  3 CH   HOME FLOWER</v>
      </c>
      <c r="H34" s="1" t="str">
        <f t="shared" si="7"/>
        <v/>
      </c>
      <c r="I34" t="s">
        <v>47</v>
      </c>
      <c r="J34" t="s">
        <v>21</v>
      </c>
      <c r="K34" t="s">
        <v>33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0</v>
      </c>
    </row>
    <row r="35" spans="1:123" x14ac:dyDescent="0.25">
      <c r="A35" s="1" t="str">
        <f t="shared" si="0"/>
        <v>43875</v>
      </c>
      <c r="B35" s="14">
        <f t="shared" si="1"/>
        <v>7</v>
      </c>
      <c r="C35" s="1" t="str">
        <f t="shared" si="2"/>
        <v>vendredi 14 février 2020</v>
      </c>
      <c r="D35" s="1" t="str">
        <f t="shared" si="3"/>
        <v>1</v>
      </c>
      <c r="E35" s="1" t="str">
        <f t="shared" si="4"/>
        <v>61014</v>
      </c>
      <c r="F35" s="1" t="str">
        <f t="shared" si="5"/>
        <v>7</v>
      </c>
      <c r="G35" s="12" t="str">
        <f t="shared" si="6"/>
        <v>EVO  33  3 CH   HOME FLOWER</v>
      </c>
      <c r="H35" s="1" t="str">
        <f t="shared" si="7"/>
        <v>nombre défauts</v>
      </c>
      <c r="I35" t="s">
        <v>48</v>
      </c>
      <c r="J35" t="s">
        <v>21</v>
      </c>
      <c r="K35" t="s">
        <v>33</v>
      </c>
      <c r="L35">
        <v>0</v>
      </c>
      <c r="M35">
        <v>1</v>
      </c>
      <c r="N35">
        <v>0</v>
      </c>
      <c r="O35">
        <v>2</v>
      </c>
      <c r="P35">
        <v>2</v>
      </c>
      <c r="Q35">
        <v>0</v>
      </c>
      <c r="R35">
        <v>0</v>
      </c>
      <c r="S35">
        <v>1</v>
      </c>
      <c r="T35">
        <v>0</v>
      </c>
      <c r="U35">
        <v>2</v>
      </c>
      <c r="V35">
        <v>0</v>
      </c>
      <c r="W35">
        <v>0</v>
      </c>
      <c r="X35">
        <v>0</v>
      </c>
      <c r="Y35">
        <v>0</v>
      </c>
      <c r="Z35">
        <v>1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3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2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1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0</v>
      </c>
      <c r="DJ35">
        <v>0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>
        <v>0</v>
      </c>
    </row>
    <row r="36" spans="1:123" x14ac:dyDescent="0.25">
      <c r="A36" s="1" t="str">
        <f t="shared" si="0"/>
        <v>43875</v>
      </c>
      <c r="B36" s="14">
        <f t="shared" si="1"/>
        <v>7</v>
      </c>
      <c r="C36" s="1" t="str">
        <f t="shared" si="2"/>
        <v>vendredi 14 février 2020</v>
      </c>
      <c r="D36" s="1" t="str">
        <f t="shared" si="3"/>
        <v>1</v>
      </c>
      <c r="E36" s="1" t="str">
        <f t="shared" si="4"/>
        <v>61014</v>
      </c>
      <c r="F36" s="1" t="str">
        <f t="shared" si="5"/>
        <v>7</v>
      </c>
      <c r="G36" s="12" t="str">
        <f t="shared" si="6"/>
        <v>EVO  33  3 CH   HOME FLOWER</v>
      </c>
      <c r="H36" s="1" t="str">
        <f t="shared" si="7"/>
        <v>coefficient</v>
      </c>
      <c r="I36" t="s">
        <v>49</v>
      </c>
      <c r="J36" t="s">
        <v>21</v>
      </c>
      <c r="K36" t="s">
        <v>33</v>
      </c>
      <c r="L36">
        <v>2</v>
      </c>
      <c r="M36">
        <v>2</v>
      </c>
      <c r="N36">
        <v>2</v>
      </c>
      <c r="O36">
        <v>2</v>
      </c>
      <c r="P36">
        <v>2</v>
      </c>
      <c r="Q36">
        <v>2</v>
      </c>
      <c r="R36">
        <v>2</v>
      </c>
      <c r="S36">
        <v>2</v>
      </c>
      <c r="T36">
        <v>2</v>
      </c>
      <c r="U36">
        <v>5</v>
      </c>
      <c r="V36">
        <v>2</v>
      </c>
      <c r="W36">
        <v>5</v>
      </c>
      <c r="X36">
        <v>2</v>
      </c>
      <c r="Y36">
        <v>2</v>
      </c>
      <c r="Z36">
        <v>10</v>
      </c>
      <c r="AA36">
        <v>2</v>
      </c>
      <c r="AB36">
        <v>2</v>
      </c>
      <c r="AC36">
        <v>5</v>
      </c>
      <c r="AD36">
        <v>5</v>
      </c>
      <c r="AE36">
        <v>5</v>
      </c>
      <c r="AF36">
        <v>2</v>
      </c>
      <c r="AG36">
        <v>10</v>
      </c>
      <c r="AH36">
        <v>2</v>
      </c>
      <c r="AI36">
        <v>2</v>
      </c>
      <c r="AJ36">
        <v>2</v>
      </c>
      <c r="AK36">
        <v>2</v>
      </c>
      <c r="AL36">
        <v>2</v>
      </c>
      <c r="AM36">
        <v>2</v>
      </c>
      <c r="AN36">
        <v>2</v>
      </c>
      <c r="AO36">
        <v>2</v>
      </c>
      <c r="AP36">
        <v>2</v>
      </c>
      <c r="AQ36">
        <v>2</v>
      </c>
      <c r="AR36">
        <v>10</v>
      </c>
      <c r="AS36">
        <v>2</v>
      </c>
      <c r="AT36">
        <v>5</v>
      </c>
      <c r="AU36">
        <v>10</v>
      </c>
      <c r="AV36">
        <v>10</v>
      </c>
      <c r="AW36">
        <v>5</v>
      </c>
      <c r="AX36">
        <v>10</v>
      </c>
      <c r="AY36">
        <v>10</v>
      </c>
      <c r="AZ36">
        <v>5</v>
      </c>
      <c r="BA36">
        <v>5</v>
      </c>
      <c r="BB36">
        <v>2</v>
      </c>
      <c r="BC36">
        <v>2</v>
      </c>
      <c r="BD36">
        <v>10</v>
      </c>
      <c r="BE36">
        <v>5</v>
      </c>
      <c r="BF36">
        <v>5</v>
      </c>
      <c r="BG36">
        <v>5</v>
      </c>
      <c r="BH36">
        <v>2</v>
      </c>
      <c r="BI36">
        <v>5</v>
      </c>
      <c r="BJ36">
        <v>10</v>
      </c>
      <c r="BK36">
        <v>2</v>
      </c>
      <c r="BL36">
        <v>2</v>
      </c>
      <c r="BM36">
        <v>2</v>
      </c>
      <c r="BN36">
        <v>2</v>
      </c>
      <c r="BO36">
        <v>5</v>
      </c>
      <c r="BP36">
        <v>5</v>
      </c>
      <c r="BQ36">
        <v>5</v>
      </c>
      <c r="BR36">
        <v>1</v>
      </c>
      <c r="BS36">
        <v>0</v>
      </c>
      <c r="BT36">
        <v>0</v>
      </c>
      <c r="BU36">
        <v>0</v>
      </c>
      <c r="BV36">
        <v>5</v>
      </c>
      <c r="BW36">
        <v>5</v>
      </c>
      <c r="BX36">
        <v>1</v>
      </c>
      <c r="BY36">
        <v>5</v>
      </c>
      <c r="BZ36">
        <v>10</v>
      </c>
      <c r="CA36">
        <v>10</v>
      </c>
      <c r="CB36">
        <v>10</v>
      </c>
      <c r="CC36">
        <v>5</v>
      </c>
      <c r="CD36">
        <v>10</v>
      </c>
      <c r="CE36">
        <v>2</v>
      </c>
      <c r="CF36">
        <v>5</v>
      </c>
      <c r="CG36">
        <v>2</v>
      </c>
      <c r="CH36">
        <v>2</v>
      </c>
      <c r="CI36">
        <v>2</v>
      </c>
      <c r="CJ36">
        <v>5</v>
      </c>
      <c r="CK36">
        <v>10</v>
      </c>
      <c r="CL36">
        <v>2</v>
      </c>
      <c r="CM36">
        <v>5</v>
      </c>
      <c r="CN36">
        <v>5</v>
      </c>
      <c r="CO36">
        <v>2</v>
      </c>
      <c r="CP36">
        <v>2</v>
      </c>
      <c r="CQ36">
        <v>2</v>
      </c>
      <c r="CR36">
        <v>10</v>
      </c>
      <c r="CS36">
        <v>5</v>
      </c>
      <c r="CT36">
        <v>10</v>
      </c>
      <c r="CU36">
        <v>10</v>
      </c>
      <c r="CV36">
        <v>10</v>
      </c>
      <c r="CW36">
        <v>5</v>
      </c>
      <c r="CX36">
        <v>2</v>
      </c>
      <c r="CY36">
        <v>2</v>
      </c>
      <c r="CZ36">
        <v>2</v>
      </c>
      <c r="DA36">
        <v>2</v>
      </c>
      <c r="DB36">
        <v>2</v>
      </c>
      <c r="DC36">
        <v>0</v>
      </c>
      <c r="DD36">
        <v>0</v>
      </c>
      <c r="DE36">
        <v>0</v>
      </c>
      <c r="DF36">
        <v>1</v>
      </c>
      <c r="DG36">
        <v>1</v>
      </c>
      <c r="DH36">
        <v>10</v>
      </c>
      <c r="DI36">
        <v>10</v>
      </c>
      <c r="DJ36">
        <v>10</v>
      </c>
      <c r="DK36">
        <v>1</v>
      </c>
      <c r="DL36">
        <v>1</v>
      </c>
      <c r="DM36">
        <v>1</v>
      </c>
      <c r="DN36">
        <v>1</v>
      </c>
      <c r="DO36">
        <v>2</v>
      </c>
      <c r="DP36">
        <v>1</v>
      </c>
      <c r="DQ36">
        <v>1</v>
      </c>
      <c r="DR36">
        <v>0</v>
      </c>
      <c r="DS36">
        <v>0</v>
      </c>
    </row>
    <row r="37" spans="1:123" x14ac:dyDescent="0.25">
      <c r="A37" s="1" t="str">
        <f t="shared" si="0"/>
        <v>43875</v>
      </c>
      <c r="B37" s="14">
        <f t="shared" si="1"/>
        <v>7</v>
      </c>
      <c r="C37" s="1" t="str">
        <f t="shared" si="2"/>
        <v>vendredi 14 février 2020</v>
      </c>
      <c r="D37" s="1" t="str">
        <f t="shared" si="3"/>
        <v>1</v>
      </c>
      <c r="E37" s="1" t="str">
        <f t="shared" si="4"/>
        <v>61014</v>
      </c>
      <c r="F37" s="1" t="str">
        <f t="shared" si="5"/>
        <v>7</v>
      </c>
      <c r="G37" s="12" t="str">
        <f t="shared" si="6"/>
        <v>EVO  33  3 CH   HOME FLOWER</v>
      </c>
      <c r="H37" s="1" t="str">
        <f t="shared" si="7"/>
        <v>note</v>
      </c>
      <c r="I37" t="s">
        <v>50</v>
      </c>
      <c r="J37" t="s">
        <v>21</v>
      </c>
      <c r="K37" t="s">
        <v>33</v>
      </c>
      <c r="L37">
        <v>0</v>
      </c>
      <c r="M37">
        <v>2</v>
      </c>
      <c r="N37">
        <v>0</v>
      </c>
      <c r="O37">
        <v>4</v>
      </c>
      <c r="P37">
        <v>4</v>
      </c>
      <c r="Q37">
        <v>0</v>
      </c>
      <c r="R37">
        <v>0</v>
      </c>
      <c r="S37">
        <v>2</v>
      </c>
      <c r="T37">
        <v>0</v>
      </c>
      <c r="U37">
        <v>10</v>
      </c>
      <c r="V37">
        <v>0</v>
      </c>
      <c r="W37">
        <v>0</v>
      </c>
      <c r="X37">
        <v>0</v>
      </c>
      <c r="Y37">
        <v>0</v>
      </c>
      <c r="Z37">
        <v>10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6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4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5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</row>
    <row r="38" spans="1:123" x14ac:dyDescent="0.25">
      <c r="A38" s="1" t="str">
        <f t="shared" si="0"/>
        <v>43874</v>
      </c>
      <c r="B38" s="14">
        <f t="shared" si="1"/>
        <v>7</v>
      </c>
      <c r="C38" s="1" t="str">
        <f t="shared" si="2"/>
        <v>jeudi 13 février 2020</v>
      </c>
      <c r="D38" s="1" t="str">
        <f t="shared" si="3"/>
        <v>1</v>
      </c>
      <c r="E38" s="1" t="str">
        <f t="shared" si="4"/>
        <v>61012</v>
      </c>
      <c r="F38" s="1" t="str">
        <f t="shared" si="5"/>
        <v>7</v>
      </c>
      <c r="G38" s="12" t="str">
        <f t="shared" si="6"/>
        <v>EVO  33  3 CH   HOME FLOWER</v>
      </c>
      <c r="H38" s="1" t="str">
        <f t="shared" si="7"/>
        <v>Autre</v>
      </c>
      <c r="I38" t="s">
        <v>27</v>
      </c>
      <c r="J38" t="s">
        <v>21</v>
      </c>
      <c r="K38" t="s">
        <v>24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1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3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</row>
    <row r="39" spans="1:123" x14ac:dyDescent="0.25">
      <c r="A39" s="1" t="str">
        <f t="shared" si="0"/>
        <v>43874</v>
      </c>
      <c r="B39" s="14">
        <f t="shared" si="1"/>
        <v>7</v>
      </c>
      <c r="C39" s="1" t="str">
        <f t="shared" si="2"/>
        <v>jeudi 13 février 2020</v>
      </c>
      <c r="D39" s="1" t="str">
        <f t="shared" si="3"/>
        <v>1</v>
      </c>
      <c r="E39" s="1" t="str">
        <f t="shared" si="4"/>
        <v>61012</v>
      </c>
      <c r="F39" s="1" t="str">
        <f t="shared" si="5"/>
        <v>7</v>
      </c>
      <c r="G39" s="12" t="str">
        <f t="shared" si="6"/>
        <v>EVO  33  3 CH   HOME FLOWER</v>
      </c>
      <c r="H39" s="1" t="str">
        <f t="shared" si="7"/>
        <v>extérieur</v>
      </c>
      <c r="I39" t="s">
        <v>28</v>
      </c>
      <c r="J39" t="s">
        <v>21</v>
      </c>
      <c r="K39" t="s">
        <v>24</v>
      </c>
      <c r="L39">
        <v>2</v>
      </c>
      <c r="M39">
        <v>0</v>
      </c>
      <c r="N39">
        <v>0</v>
      </c>
      <c r="O39">
        <v>0</v>
      </c>
      <c r="P39">
        <v>1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109"/>
  <sheetViews>
    <sheetView tabSelected="1" topLeftCell="A4" workbookViewId="0">
      <selection activeCell="C6" sqref="C6"/>
    </sheetView>
  </sheetViews>
  <sheetFormatPr baseColWidth="10" defaultRowHeight="15" x14ac:dyDescent="0.25"/>
  <cols>
    <col min="1" max="1" width="47.42578125" customWidth="1"/>
    <col min="2" max="2" width="11.7109375" customWidth="1"/>
    <col min="3" max="16" width="16.140625" customWidth="1"/>
  </cols>
  <sheetData>
    <row r="4" spans="1:16" x14ac:dyDescent="0.25">
      <c r="A4" t="s">
        <v>74</v>
      </c>
      <c r="B4" s="10">
        <v>43874</v>
      </c>
    </row>
    <row r="5" spans="1:16" x14ac:dyDescent="0.25">
      <c r="A5" t="s">
        <v>75</v>
      </c>
      <c r="B5">
        <v>7</v>
      </c>
    </row>
    <row r="6" spans="1:16" x14ac:dyDescent="0.25">
      <c r="A6" s="26" t="s">
        <v>78</v>
      </c>
      <c r="B6" s="26">
        <v>2</v>
      </c>
    </row>
    <row r="9" spans="1:16" ht="24" customHeight="1" x14ac:dyDescent="0.25">
      <c r="A9" s="13" t="s">
        <v>72</v>
      </c>
      <c r="B9" s="11" t="s">
        <v>6</v>
      </c>
      <c r="C9" s="11" t="s">
        <v>5</v>
      </c>
      <c r="D9" s="11" t="s">
        <v>0</v>
      </c>
      <c r="E9" s="11" t="s">
        <v>1</v>
      </c>
      <c r="F9" s="11" t="s">
        <v>8</v>
      </c>
      <c r="G9" s="11" t="s">
        <v>9</v>
      </c>
      <c r="H9" s="11" t="s">
        <v>10</v>
      </c>
      <c r="I9" s="11" t="s">
        <v>11</v>
      </c>
      <c r="J9" s="11" t="s">
        <v>2</v>
      </c>
      <c r="K9" s="11" t="s">
        <v>12</v>
      </c>
      <c r="L9" s="11" t="s">
        <v>3</v>
      </c>
      <c r="M9" s="11" t="s">
        <v>4</v>
      </c>
      <c r="N9" s="11" t="s">
        <v>7</v>
      </c>
      <c r="O9" s="11" t="s">
        <v>13</v>
      </c>
      <c r="P9" s="11"/>
    </row>
    <row r="10" spans="1:16" x14ac:dyDescent="0.25">
      <c r="A10" s="2" t="str">
        <f>'[1]MH contrôle 1'!A10</f>
        <v>Pastilles cache vis + présence vis</v>
      </c>
      <c r="B10" s="4">
        <f ca="1">SUMPRODUCT((Extraction!$B$2:$B$39=$B$5)*(Extraction!$H$2:$H$39=B$9)*(ISNUMBER(OFFSET(Extraction!$A$2:$A$39,,MATCH($A10,Extraction!$A$1:$DS$1,0)-1))),OFFSET(Extraction!$A$2:$A$39,,MATCH($A10,Extraction!$A$1:$DS$1,0)-1))</f>
        <v>0</v>
      </c>
      <c r="C10" s="21">
        <f ca="1">SUMPRODUCT((Extraction!$D$2:$D$39=$B$6)*(Extraction!$B$2:$B$39=$B$5)*(Extraction!$H$2:$H$39=C$9)*(ISNUMBER(OFFSET(Extraction!$A$2:$A$39,,MATCH($A10,Extraction!$A$1:$DS$1,0)-1))),OFFSET(Extraction!$A$2:$A$39,,MATCH($A10,Extraction!$A$1:$DS$1,0)-1))</f>
        <v>0</v>
      </c>
      <c r="D10" s="21">
        <f ca="1">SUMPRODUCT((Extraction!$D$2:$D$39=$B$6)*(Extraction!$B$2:$B$39=$B$5)*(Extraction!$H$2:$H$39=D$9)*(ISNUMBER(OFFSET(Extraction!$A$2:$A$39,,MATCH($A10,Extraction!$A$1:$DS$1,0)-1))),OFFSET(Extraction!$A$2:$A$39,,MATCH($A10,Extraction!$A$1:$DS$1,0)-1))</f>
        <v>0</v>
      </c>
      <c r="E10" s="4">
        <f ca="1">SUMPRODUCT((Extraction!$B$2:$B$39=$B$5)*(Extraction!$H$2:$H$39=E$9)*(ISNUMBER(OFFSET(Extraction!$A$2:$A$39,,MATCH($A10,Extraction!$A$1:$DS$1,0)-1))),OFFSET(Extraction!$A$2:$A$39,,MATCH($A10,Extraction!$A$1:$DS$1,0)-1))</f>
        <v>1</v>
      </c>
      <c r="F10" s="4">
        <f ca="1">SUMPRODUCT((Extraction!$B$2:$B$39=$B$5)*(Extraction!$H$2:$H$39=F$9)*(ISNUMBER(OFFSET(Extraction!$A$2:$A$39,,MATCH($A10,Extraction!$A$1:$DS$1,0)-1))),OFFSET(Extraction!$A$2:$A$39,,MATCH($A10,Extraction!$A$1:$DS$1,0)-1))</f>
        <v>0</v>
      </c>
      <c r="G10" s="4">
        <f ca="1">SUMPRODUCT((Extraction!$B$2:$B$39=$B$5)*(Extraction!$H$2:$H$39=G$9)*(ISNUMBER(OFFSET(Extraction!$A$2:$A$39,,MATCH($A10,Extraction!$A$1:$DS$1,0)-1))),OFFSET(Extraction!$A$2:$A$39,,MATCH($A10,Extraction!$A$1:$DS$1,0)-1))</f>
        <v>2</v>
      </c>
      <c r="H10" s="4">
        <f ca="1">SUMPRODUCT((Extraction!$B$2:$B$39=$B$5)*(Extraction!$H$2:$H$39=H$9)*(ISNUMBER(OFFSET(Extraction!$A$2:$A$39,,MATCH($A10,Extraction!$A$1:$DS$1,0)-1))),OFFSET(Extraction!$A$2:$A$39,,MATCH($A10,Extraction!$A$1:$DS$1,0)-1))</f>
        <v>1</v>
      </c>
      <c r="I10" s="4">
        <f ca="1">SUMPRODUCT((Extraction!$B$2:$B$39=$B$5)*(Extraction!$H$2:$H$39=I$9)*(ISNUMBER(OFFSET(Extraction!$A$2:$A$39,,MATCH($A10,Extraction!$A$1:$DS$1,0)-1))),OFFSET(Extraction!$A$2:$A$39,,MATCH($A10,Extraction!$A$1:$DS$1,0)-1))</f>
        <v>0</v>
      </c>
      <c r="J10" s="4">
        <f ca="1">SUMPRODUCT((Extraction!$B$2:$B$39=$B$5)*(Extraction!$H$2:$H$39=J$9)*(ISNUMBER(OFFSET(Extraction!$A$2:$A$39,,MATCH($A10,Extraction!$A$1:$DS$1,0)-1))),OFFSET(Extraction!$A$2:$A$39,,MATCH($A10,Extraction!$A$1:$DS$1,0)-1))</f>
        <v>0</v>
      </c>
      <c r="K10" s="4">
        <f ca="1">SUMPRODUCT((Extraction!$B$2:$B$39=$B$5)*(Extraction!$H$2:$H$39=K$9)*(ISNUMBER(OFFSET(Extraction!$A$2:$A$39,,MATCH($A10,Extraction!$A$1:$DS$1,0)-1))),OFFSET(Extraction!$A$2:$A$39,,MATCH($A10,Extraction!$A$1:$DS$1,0)-1))</f>
        <v>0</v>
      </c>
      <c r="L10" s="4">
        <f ca="1">SUMPRODUCT((Extraction!$B$2:$B$39=$B$5)*(Extraction!$H$2:$H$39=L$9)*(ISNUMBER(OFFSET(Extraction!$A$2:$A$39,,MATCH($A10,Extraction!$A$1:$DS$1,0)-1))),OFFSET(Extraction!$A$2:$A$39,,MATCH($A10,Extraction!$A$1:$DS$1,0)-1))</f>
        <v>0</v>
      </c>
      <c r="M10" s="4">
        <f ca="1">SUMPRODUCT((Extraction!$B$2:$B$39=$B$5)*(Extraction!$H$2:$H$39=M$9)*(ISNUMBER(OFFSET(Extraction!$A$2:$A$39,,MATCH($A10,Extraction!$A$1:$DS$1,0)-1))),OFFSET(Extraction!$A$2:$A$39,,MATCH($A10,Extraction!$A$1:$DS$1,0)-1))</f>
        <v>0</v>
      </c>
      <c r="N10" s="4">
        <f ca="1">SUMPRODUCT((Extraction!$B$2:$B$39=$B$5)*(Extraction!$H$2:$H$39=N$9)*(ISNUMBER(OFFSET(Extraction!$A$2:$A$39,,MATCH($A10,Extraction!$A$1:$DS$1,0)-1))),OFFSET(Extraction!$A$2:$A$39,,MATCH($A10,Extraction!$A$1:$DS$1,0)-1))</f>
        <v>0</v>
      </c>
      <c r="O10" s="22"/>
      <c r="P10" s="23"/>
    </row>
    <row r="11" spans="1:16" x14ac:dyDescent="0.25">
      <c r="A11" s="2" t="str">
        <f>'[1]MH contrôle 1'!A11</f>
        <v>Débordement de colle</v>
      </c>
      <c r="B11" s="4">
        <f ca="1">SUMPRODUCT((Extraction!$B$2:$B$39=$B$5)*(Extraction!$H$2:$H$39=B$9)*(ISNUMBER(OFFSET(Extraction!$A$2:$A$39,,MATCH($A11,Extraction!$A$1:$DS$1,0)-1))),OFFSET(Extraction!$A$2:$A$39,,MATCH($A11,Extraction!$A$1:$DS$1,0)-1))</f>
        <v>0</v>
      </c>
      <c r="C11" s="4">
        <f ca="1">SUMPRODUCT((Extraction!$B$2:$B$39=$B$5)*(Extraction!$H$2:$H$39=C$9)*(ISNUMBER(OFFSET(Extraction!$A$2:$A$39,,MATCH($A11,Extraction!$A$1:$DS$1,0)-1))),OFFSET(Extraction!$A$2:$A$39,,MATCH($A11,Extraction!$A$1:$DS$1,0)-1))</f>
        <v>0</v>
      </c>
      <c r="D11" s="4">
        <f ca="1">SUMPRODUCT((Extraction!$B$2:$B$39=$B$5)*(Extraction!$H$2:$H$39=D$9)*(ISNUMBER(OFFSET(Extraction!$A$2:$A$39,,MATCH($A11,Extraction!$A$1:$DS$1,0)-1))),OFFSET(Extraction!$A$2:$A$39,,MATCH($A11,Extraction!$A$1:$DS$1,0)-1))</f>
        <v>0</v>
      </c>
      <c r="E11" s="4">
        <f ca="1">SUMPRODUCT((Extraction!$B$2:$B$39=$B$5)*(Extraction!$H$2:$H$39=E$9)*(ISNUMBER(OFFSET(Extraction!$A$2:$A$39,,MATCH($A11,Extraction!$A$1:$DS$1,0)-1))),OFFSET(Extraction!$A$2:$A$39,,MATCH($A11,Extraction!$A$1:$DS$1,0)-1))</f>
        <v>0</v>
      </c>
      <c r="F11" s="4">
        <f ca="1">SUMPRODUCT((Extraction!$B$2:$B$39=$B$5)*(Extraction!$H$2:$H$39=F$9)*(ISNUMBER(OFFSET(Extraction!$A$2:$A$39,,MATCH($A11,Extraction!$A$1:$DS$1,0)-1))),OFFSET(Extraction!$A$2:$A$39,,MATCH($A11,Extraction!$A$1:$DS$1,0)-1))</f>
        <v>0</v>
      </c>
      <c r="G11" s="4">
        <f ca="1">SUMPRODUCT((Extraction!$B$2:$B$39=$B$5)*(Extraction!$H$2:$H$39=G$9)*(ISNUMBER(OFFSET(Extraction!$A$2:$A$39,,MATCH($A11,Extraction!$A$1:$DS$1,0)-1))),OFFSET(Extraction!$A$2:$A$39,,MATCH($A11,Extraction!$A$1:$DS$1,0)-1))</f>
        <v>0</v>
      </c>
      <c r="H11" s="4">
        <f ca="1">SUMPRODUCT((Extraction!$B$2:$B$39=$B$5)*(Extraction!$H$2:$H$39=H$9)*(ISNUMBER(OFFSET(Extraction!$A$2:$A$39,,MATCH($A11,Extraction!$A$1:$DS$1,0)-1))),OFFSET(Extraction!$A$2:$A$39,,MATCH($A11,Extraction!$A$1:$DS$1,0)-1))</f>
        <v>0</v>
      </c>
      <c r="I11" s="4">
        <f ca="1">SUMPRODUCT((Extraction!$B$2:$B$39=$B$5)*(Extraction!$H$2:$H$39=I$9)*(ISNUMBER(OFFSET(Extraction!$A$2:$A$39,,MATCH($A11,Extraction!$A$1:$DS$1,0)-1))),OFFSET(Extraction!$A$2:$A$39,,MATCH($A11,Extraction!$A$1:$DS$1,0)-1))</f>
        <v>0</v>
      </c>
      <c r="J11" s="4">
        <f ca="1">SUMPRODUCT((Extraction!$B$2:$B$39=$B$5)*(Extraction!$H$2:$H$39=J$9)*(ISNUMBER(OFFSET(Extraction!$A$2:$A$39,,MATCH($A11,Extraction!$A$1:$DS$1,0)-1))),OFFSET(Extraction!$A$2:$A$39,,MATCH($A11,Extraction!$A$1:$DS$1,0)-1))</f>
        <v>0</v>
      </c>
      <c r="K11" s="4">
        <f ca="1">SUMPRODUCT((Extraction!$B$2:$B$39=$B$5)*(Extraction!$H$2:$H$39=K$9)*(ISNUMBER(OFFSET(Extraction!$A$2:$A$39,,MATCH($A11,Extraction!$A$1:$DS$1,0)-1))),OFFSET(Extraction!$A$2:$A$39,,MATCH($A11,Extraction!$A$1:$DS$1,0)-1))</f>
        <v>0</v>
      </c>
      <c r="L11" s="4">
        <f ca="1">SUMPRODUCT((Extraction!$B$2:$B$39=$B$5)*(Extraction!$H$2:$H$39=L$9)*(ISNUMBER(OFFSET(Extraction!$A$2:$A$39,,MATCH($A11,Extraction!$A$1:$DS$1,0)-1))),OFFSET(Extraction!$A$2:$A$39,,MATCH($A11,Extraction!$A$1:$DS$1,0)-1))</f>
        <v>0</v>
      </c>
      <c r="M11" s="4">
        <f ca="1">SUMPRODUCT((Extraction!$B$2:$B$39=$B$5)*(Extraction!$H$2:$H$39=M$9)*(ISNUMBER(OFFSET(Extraction!$A$2:$A$39,,MATCH($A11,Extraction!$A$1:$DS$1,0)-1))),OFFSET(Extraction!$A$2:$A$39,,MATCH($A11,Extraction!$A$1:$DS$1,0)-1))</f>
        <v>0</v>
      </c>
      <c r="N11" s="4">
        <f ca="1">SUMPRODUCT((Extraction!$B$2:$B$39=$B$5)*(Extraction!$H$2:$H$39=N$9)*(ISNUMBER(OFFSET(Extraction!$A$2:$A$39,,MATCH($A11,Extraction!$A$1:$DS$1,0)-1))),OFFSET(Extraction!$A$2:$A$39,,MATCH($A11,Extraction!$A$1:$DS$1,0)-1))</f>
        <v>0</v>
      </c>
      <c r="O11" s="22"/>
      <c r="P11" s="23"/>
    </row>
    <row r="12" spans="1:16" x14ac:dyDescent="0.25">
      <c r="A12" s="2" t="str">
        <f>'[1]MH contrôle 1'!A12</f>
        <v>Passe poil plafond rectiligne</v>
      </c>
      <c r="B12" s="4">
        <f ca="1">SUMPRODUCT((Extraction!$B$2:$B$39=$B$5)*(Extraction!$H$2:$H$39=B$9)*(ISNUMBER(OFFSET(Extraction!$A$2:$A$39,,MATCH($A12,Extraction!$A$1:$DS$1,0)-1))),OFFSET(Extraction!$A$2:$A$39,,MATCH($A12,Extraction!$A$1:$DS$1,0)-1))</f>
        <v>0</v>
      </c>
      <c r="C12" s="4">
        <f ca="1">SUMPRODUCT((Extraction!$B$2:$B$39=$B$5)*(Extraction!$H$2:$H$39=C$9)*(ISNUMBER(OFFSET(Extraction!$A$2:$A$39,,MATCH($A12,Extraction!$A$1:$DS$1,0)-1))),OFFSET(Extraction!$A$2:$A$39,,MATCH($A12,Extraction!$A$1:$DS$1,0)-1))</f>
        <v>0</v>
      </c>
      <c r="D12" s="4">
        <f ca="1">SUMPRODUCT((Extraction!$B$2:$B$39=$B$5)*(Extraction!$H$2:$H$39=D$9)*(ISNUMBER(OFFSET(Extraction!$A$2:$A$39,,MATCH($A12,Extraction!$A$1:$DS$1,0)-1))),OFFSET(Extraction!$A$2:$A$39,,MATCH($A12,Extraction!$A$1:$DS$1,0)-1))</f>
        <v>0</v>
      </c>
      <c r="E12" s="4">
        <f ca="1">SUMPRODUCT((Extraction!$B$2:$B$39=$B$5)*(Extraction!$H$2:$H$39=E$9)*(ISNUMBER(OFFSET(Extraction!$A$2:$A$39,,MATCH($A12,Extraction!$A$1:$DS$1,0)-1))),OFFSET(Extraction!$A$2:$A$39,,MATCH($A12,Extraction!$A$1:$DS$1,0)-1))</f>
        <v>0</v>
      </c>
      <c r="F12" s="4">
        <f ca="1">SUMPRODUCT((Extraction!$B$2:$B$39=$B$5)*(Extraction!$H$2:$H$39=F$9)*(ISNUMBER(OFFSET(Extraction!$A$2:$A$39,,MATCH($A12,Extraction!$A$1:$DS$1,0)-1))),OFFSET(Extraction!$A$2:$A$39,,MATCH($A12,Extraction!$A$1:$DS$1,0)-1))</f>
        <v>0</v>
      </c>
      <c r="G12" s="4">
        <f ca="1">SUMPRODUCT((Extraction!$B$2:$B$39=$B$5)*(Extraction!$H$2:$H$39=G$9)*(ISNUMBER(OFFSET(Extraction!$A$2:$A$39,,MATCH($A12,Extraction!$A$1:$DS$1,0)-1))),OFFSET(Extraction!$A$2:$A$39,,MATCH($A12,Extraction!$A$1:$DS$1,0)-1))</f>
        <v>0</v>
      </c>
      <c r="H12" s="4">
        <f ca="1">SUMPRODUCT((Extraction!$B$2:$B$39=$B$5)*(Extraction!$H$2:$H$39=H$9)*(ISNUMBER(OFFSET(Extraction!$A$2:$A$39,,MATCH($A12,Extraction!$A$1:$DS$1,0)-1))),OFFSET(Extraction!$A$2:$A$39,,MATCH($A12,Extraction!$A$1:$DS$1,0)-1))</f>
        <v>0</v>
      </c>
      <c r="I12" s="4">
        <f ca="1">SUMPRODUCT((Extraction!$B$2:$B$39=$B$5)*(Extraction!$H$2:$H$39=I$9)*(ISNUMBER(OFFSET(Extraction!$A$2:$A$39,,MATCH($A12,Extraction!$A$1:$DS$1,0)-1))),OFFSET(Extraction!$A$2:$A$39,,MATCH($A12,Extraction!$A$1:$DS$1,0)-1))</f>
        <v>0</v>
      </c>
      <c r="J12" s="4">
        <f ca="1">SUMPRODUCT((Extraction!$B$2:$B$39=$B$5)*(Extraction!$H$2:$H$39=J$9)*(ISNUMBER(OFFSET(Extraction!$A$2:$A$39,,MATCH($A12,Extraction!$A$1:$DS$1,0)-1))),OFFSET(Extraction!$A$2:$A$39,,MATCH($A12,Extraction!$A$1:$DS$1,0)-1))</f>
        <v>0</v>
      </c>
      <c r="K12" s="4">
        <f ca="1">SUMPRODUCT((Extraction!$B$2:$B$39=$B$5)*(Extraction!$H$2:$H$39=K$9)*(ISNUMBER(OFFSET(Extraction!$A$2:$A$39,,MATCH($A12,Extraction!$A$1:$DS$1,0)-1))),OFFSET(Extraction!$A$2:$A$39,,MATCH($A12,Extraction!$A$1:$DS$1,0)-1))</f>
        <v>0</v>
      </c>
      <c r="L12" s="4">
        <f ca="1">SUMPRODUCT((Extraction!$B$2:$B$39=$B$5)*(Extraction!$H$2:$H$39=L$9)*(ISNUMBER(OFFSET(Extraction!$A$2:$A$39,,MATCH($A12,Extraction!$A$1:$DS$1,0)-1))),OFFSET(Extraction!$A$2:$A$39,,MATCH($A12,Extraction!$A$1:$DS$1,0)-1))</f>
        <v>0</v>
      </c>
      <c r="M12" s="4">
        <f ca="1">SUMPRODUCT((Extraction!$B$2:$B$39=$B$5)*(Extraction!$H$2:$H$39=M$9)*(ISNUMBER(OFFSET(Extraction!$A$2:$A$39,,MATCH($A12,Extraction!$A$1:$DS$1,0)-1))),OFFSET(Extraction!$A$2:$A$39,,MATCH($A12,Extraction!$A$1:$DS$1,0)-1))</f>
        <v>0</v>
      </c>
      <c r="N12" s="4">
        <f ca="1">SUMPRODUCT((Extraction!$B$2:$B$39=$B$5)*(Extraction!$H$2:$H$39=N$9)*(ISNUMBER(OFFSET(Extraction!$A$2:$A$39,,MATCH($A12,Extraction!$A$1:$DS$1,0)-1))),OFFSET(Extraction!$A$2:$A$39,,MATCH($A12,Extraction!$A$1:$DS$1,0)-1))</f>
        <v>0</v>
      </c>
      <c r="O12" s="22"/>
      <c r="P12" s="23"/>
    </row>
    <row r="13" spans="1:16" x14ac:dyDescent="0.25">
      <c r="A13" s="2" t="str">
        <f>'[1]MH contrôle 1'!A13</f>
        <v>Aucun éclat cloisons et impostes</v>
      </c>
      <c r="B13" s="4">
        <f ca="1">SUMPRODUCT((Extraction!$B$2:$B$39=$B$5)*(Extraction!$H$2:$H$39=B$9)*(ISNUMBER(OFFSET(Extraction!$A$2:$A$39,,MATCH($A13,Extraction!$A$1:$DS$1,0)-1))),OFFSET(Extraction!$A$2:$A$39,,MATCH($A13,Extraction!$A$1:$DS$1,0)-1))</f>
        <v>0</v>
      </c>
      <c r="C13" s="4">
        <f ca="1">SUMPRODUCT((Extraction!$B$2:$B$39=$B$5)*(Extraction!$H$2:$H$39=C$9)*(ISNUMBER(OFFSET(Extraction!$A$2:$A$39,,MATCH($A13,Extraction!$A$1:$DS$1,0)-1))),OFFSET(Extraction!$A$2:$A$39,,MATCH($A13,Extraction!$A$1:$DS$1,0)-1))</f>
        <v>0</v>
      </c>
      <c r="D13" s="4">
        <f ca="1">SUMPRODUCT((Extraction!$B$2:$B$39=$B$5)*(Extraction!$H$2:$H$39=D$9)*(ISNUMBER(OFFSET(Extraction!$A$2:$A$39,,MATCH($A13,Extraction!$A$1:$DS$1,0)-1))),OFFSET(Extraction!$A$2:$A$39,,MATCH($A13,Extraction!$A$1:$DS$1,0)-1))</f>
        <v>1</v>
      </c>
      <c r="E13" s="4">
        <f ca="1">SUMPRODUCT((Extraction!$B$2:$B$39=$B$5)*(Extraction!$H$2:$H$39=E$9)*(ISNUMBER(OFFSET(Extraction!$A$2:$A$39,,MATCH($A13,Extraction!$A$1:$DS$1,0)-1))),OFFSET(Extraction!$A$2:$A$39,,MATCH($A13,Extraction!$A$1:$DS$1,0)-1))</f>
        <v>0</v>
      </c>
      <c r="F13" s="4">
        <f ca="1">SUMPRODUCT((Extraction!$B$2:$B$39=$B$5)*(Extraction!$H$2:$H$39=F$9)*(ISNUMBER(OFFSET(Extraction!$A$2:$A$39,,MATCH($A13,Extraction!$A$1:$DS$1,0)-1))),OFFSET(Extraction!$A$2:$A$39,,MATCH($A13,Extraction!$A$1:$DS$1,0)-1))</f>
        <v>0</v>
      </c>
      <c r="G13" s="4">
        <f ca="1">SUMPRODUCT((Extraction!$B$2:$B$39=$B$5)*(Extraction!$H$2:$H$39=G$9)*(ISNUMBER(OFFSET(Extraction!$A$2:$A$39,,MATCH($A13,Extraction!$A$1:$DS$1,0)-1))),OFFSET(Extraction!$A$2:$A$39,,MATCH($A13,Extraction!$A$1:$DS$1,0)-1))</f>
        <v>0</v>
      </c>
      <c r="H13" s="4">
        <f ca="1">SUMPRODUCT((Extraction!$B$2:$B$39=$B$5)*(Extraction!$H$2:$H$39=H$9)*(ISNUMBER(OFFSET(Extraction!$A$2:$A$39,,MATCH($A13,Extraction!$A$1:$DS$1,0)-1))),OFFSET(Extraction!$A$2:$A$39,,MATCH($A13,Extraction!$A$1:$DS$1,0)-1))</f>
        <v>0</v>
      </c>
      <c r="I13" s="4">
        <f ca="1">SUMPRODUCT((Extraction!$B$2:$B$39=$B$5)*(Extraction!$H$2:$H$39=I$9)*(ISNUMBER(OFFSET(Extraction!$A$2:$A$39,,MATCH($A13,Extraction!$A$1:$DS$1,0)-1))),OFFSET(Extraction!$A$2:$A$39,,MATCH($A13,Extraction!$A$1:$DS$1,0)-1))</f>
        <v>0</v>
      </c>
      <c r="J13" s="4">
        <f ca="1">SUMPRODUCT((Extraction!$B$2:$B$39=$B$5)*(Extraction!$H$2:$H$39=J$9)*(ISNUMBER(OFFSET(Extraction!$A$2:$A$39,,MATCH($A13,Extraction!$A$1:$DS$1,0)-1))),OFFSET(Extraction!$A$2:$A$39,,MATCH($A13,Extraction!$A$1:$DS$1,0)-1))</f>
        <v>0</v>
      </c>
      <c r="K13" s="4">
        <f ca="1">SUMPRODUCT((Extraction!$B$2:$B$39=$B$5)*(Extraction!$H$2:$H$39=K$9)*(ISNUMBER(OFFSET(Extraction!$A$2:$A$39,,MATCH($A13,Extraction!$A$1:$DS$1,0)-1))),OFFSET(Extraction!$A$2:$A$39,,MATCH($A13,Extraction!$A$1:$DS$1,0)-1))</f>
        <v>0</v>
      </c>
      <c r="L13" s="4">
        <f ca="1">SUMPRODUCT((Extraction!$B$2:$B$39=$B$5)*(Extraction!$H$2:$H$39=L$9)*(ISNUMBER(OFFSET(Extraction!$A$2:$A$39,,MATCH($A13,Extraction!$A$1:$DS$1,0)-1))),OFFSET(Extraction!$A$2:$A$39,,MATCH($A13,Extraction!$A$1:$DS$1,0)-1))</f>
        <v>0</v>
      </c>
      <c r="M13" s="4">
        <f ca="1">SUMPRODUCT((Extraction!$B$2:$B$39=$B$5)*(Extraction!$H$2:$H$39=M$9)*(ISNUMBER(OFFSET(Extraction!$A$2:$A$39,,MATCH($A13,Extraction!$A$1:$DS$1,0)-1))),OFFSET(Extraction!$A$2:$A$39,,MATCH($A13,Extraction!$A$1:$DS$1,0)-1))</f>
        <v>0</v>
      </c>
      <c r="N13" s="4">
        <f ca="1">SUMPRODUCT((Extraction!$B$2:$B$39=$B$5)*(Extraction!$H$2:$H$39=N$9)*(ISNUMBER(OFFSET(Extraction!$A$2:$A$39,,MATCH($A13,Extraction!$A$1:$DS$1,0)-1))),OFFSET(Extraction!$A$2:$A$39,,MATCH($A13,Extraction!$A$1:$DS$1,0)-1))</f>
        <v>0</v>
      </c>
      <c r="O13" s="22"/>
      <c r="P13" s="23"/>
    </row>
    <row r="14" spans="1:16" x14ac:dyDescent="0.25">
      <c r="A14" s="2" t="str">
        <f>'[1]MH contrôle 1'!A14</f>
        <v>Jour cadre de porte</v>
      </c>
      <c r="B14" s="4">
        <f ca="1">SUMPRODUCT((Extraction!$B$2:$B$39=$B$5)*(Extraction!$H$2:$H$39=B$9)*(ISNUMBER(OFFSET(Extraction!$A$2:$A$39,,MATCH($A14,Extraction!$A$1:$DS$1,0)-1))),OFFSET(Extraction!$A$2:$A$39,,MATCH($A14,Extraction!$A$1:$DS$1,0)-1))</f>
        <v>0</v>
      </c>
      <c r="C14" s="4">
        <f ca="1">SUMPRODUCT((Extraction!$B$2:$B$39=$B$5)*(Extraction!$H$2:$H$39=C$9)*(ISNUMBER(OFFSET(Extraction!$A$2:$A$39,,MATCH($A14,Extraction!$A$1:$DS$1,0)-1))),OFFSET(Extraction!$A$2:$A$39,,MATCH($A14,Extraction!$A$1:$DS$1,0)-1))</f>
        <v>0</v>
      </c>
      <c r="D14" s="4">
        <f ca="1">SUMPRODUCT((Extraction!$B$2:$B$39=$B$5)*(Extraction!$H$2:$H$39=D$9)*(ISNUMBER(OFFSET(Extraction!$A$2:$A$39,,MATCH($A14,Extraction!$A$1:$DS$1,0)-1))),OFFSET(Extraction!$A$2:$A$39,,MATCH($A14,Extraction!$A$1:$DS$1,0)-1))</f>
        <v>0</v>
      </c>
      <c r="E14" s="4">
        <f ca="1">SUMPRODUCT((Extraction!$B$2:$B$39=$B$5)*(Extraction!$H$2:$H$39=E$9)*(ISNUMBER(OFFSET(Extraction!$A$2:$A$39,,MATCH($A14,Extraction!$A$1:$DS$1,0)-1))),OFFSET(Extraction!$A$2:$A$39,,MATCH($A14,Extraction!$A$1:$DS$1,0)-1))</f>
        <v>0</v>
      </c>
      <c r="F14" s="4">
        <f ca="1">SUMPRODUCT((Extraction!$B$2:$B$39=$B$5)*(Extraction!$H$2:$H$39=F$9)*(ISNUMBER(OFFSET(Extraction!$A$2:$A$39,,MATCH($A14,Extraction!$A$1:$DS$1,0)-1))),OFFSET(Extraction!$A$2:$A$39,,MATCH($A14,Extraction!$A$1:$DS$1,0)-1))</f>
        <v>0</v>
      </c>
      <c r="G14" s="4">
        <f ca="1">SUMPRODUCT((Extraction!$B$2:$B$39=$B$5)*(Extraction!$H$2:$H$39=G$9)*(ISNUMBER(OFFSET(Extraction!$A$2:$A$39,,MATCH($A14,Extraction!$A$1:$DS$1,0)-1))),OFFSET(Extraction!$A$2:$A$39,,MATCH($A14,Extraction!$A$1:$DS$1,0)-1))</f>
        <v>0</v>
      </c>
      <c r="H14" s="4">
        <f ca="1">SUMPRODUCT((Extraction!$B$2:$B$39=$B$5)*(Extraction!$H$2:$H$39=H$9)*(ISNUMBER(OFFSET(Extraction!$A$2:$A$39,,MATCH($A14,Extraction!$A$1:$DS$1,0)-1))),OFFSET(Extraction!$A$2:$A$39,,MATCH($A14,Extraction!$A$1:$DS$1,0)-1))</f>
        <v>0</v>
      </c>
      <c r="I14" s="4">
        <f ca="1">SUMPRODUCT((Extraction!$B$2:$B$39=$B$5)*(Extraction!$H$2:$H$39=I$9)*(ISNUMBER(OFFSET(Extraction!$A$2:$A$39,,MATCH($A14,Extraction!$A$1:$DS$1,0)-1))),OFFSET(Extraction!$A$2:$A$39,,MATCH($A14,Extraction!$A$1:$DS$1,0)-1))</f>
        <v>0</v>
      </c>
      <c r="J14" s="4">
        <f ca="1">SUMPRODUCT((Extraction!$B$2:$B$39=$B$5)*(Extraction!$H$2:$H$39=J$9)*(ISNUMBER(OFFSET(Extraction!$A$2:$A$39,,MATCH($A14,Extraction!$A$1:$DS$1,0)-1))),OFFSET(Extraction!$A$2:$A$39,,MATCH($A14,Extraction!$A$1:$DS$1,0)-1))</f>
        <v>0</v>
      </c>
      <c r="K14" s="4">
        <f ca="1">SUMPRODUCT((Extraction!$B$2:$B$39=$B$5)*(Extraction!$H$2:$H$39=K$9)*(ISNUMBER(OFFSET(Extraction!$A$2:$A$39,,MATCH($A14,Extraction!$A$1:$DS$1,0)-1))),OFFSET(Extraction!$A$2:$A$39,,MATCH($A14,Extraction!$A$1:$DS$1,0)-1))</f>
        <v>0</v>
      </c>
      <c r="L14" s="4">
        <f ca="1">SUMPRODUCT((Extraction!$B$2:$B$39=$B$5)*(Extraction!$H$2:$H$39=L$9)*(ISNUMBER(OFFSET(Extraction!$A$2:$A$39,,MATCH($A14,Extraction!$A$1:$DS$1,0)-1))),OFFSET(Extraction!$A$2:$A$39,,MATCH($A14,Extraction!$A$1:$DS$1,0)-1))</f>
        <v>0</v>
      </c>
      <c r="M14" s="4">
        <f ca="1">SUMPRODUCT((Extraction!$B$2:$B$39=$B$5)*(Extraction!$H$2:$H$39=M$9)*(ISNUMBER(OFFSET(Extraction!$A$2:$A$39,,MATCH($A14,Extraction!$A$1:$DS$1,0)-1))),OFFSET(Extraction!$A$2:$A$39,,MATCH($A14,Extraction!$A$1:$DS$1,0)-1))</f>
        <v>0</v>
      </c>
      <c r="N14" s="4">
        <f ca="1">SUMPRODUCT((Extraction!$B$2:$B$39=$B$5)*(Extraction!$H$2:$H$39=N$9)*(ISNUMBER(OFFSET(Extraction!$A$2:$A$39,,MATCH($A14,Extraction!$A$1:$DS$1,0)-1))),OFFSET(Extraction!$A$2:$A$39,,MATCH($A14,Extraction!$A$1:$DS$1,0)-1))</f>
        <v>0</v>
      </c>
      <c r="O14" s="22"/>
      <c r="P14" s="23"/>
    </row>
    <row r="15" spans="1:16" x14ac:dyDescent="0.25">
      <c r="A15" s="2" t="str">
        <f>'[1]MH contrôle 1'!A15</f>
        <v>Fonctionnement des portes de comm.</v>
      </c>
      <c r="B15" s="4">
        <f ca="1">SUMPRODUCT((Extraction!$B$2:$B$39=$B$5)*(Extraction!$H$2:$H$39=B$9)*(ISNUMBER(OFFSET(Extraction!$A$2:$A$39,,MATCH($A15,Extraction!$A$1:$DS$1,0)-1))),OFFSET(Extraction!$A$2:$A$39,,MATCH($A15,Extraction!$A$1:$DS$1,0)-1))</f>
        <v>0</v>
      </c>
      <c r="C15" s="4">
        <f ca="1">SUMPRODUCT((Extraction!$B$2:$B$39=$B$5)*(Extraction!$H$2:$H$39=C$9)*(ISNUMBER(OFFSET(Extraction!$A$2:$A$39,,MATCH($A15,Extraction!$A$1:$DS$1,0)-1))),OFFSET(Extraction!$A$2:$A$39,,MATCH($A15,Extraction!$A$1:$DS$1,0)-1))</f>
        <v>0</v>
      </c>
      <c r="D15" s="4">
        <f ca="1">SUMPRODUCT((Extraction!$B$2:$B$39=$B$5)*(Extraction!$H$2:$H$39=D$9)*(ISNUMBER(OFFSET(Extraction!$A$2:$A$39,,MATCH($A15,Extraction!$A$1:$DS$1,0)-1))),OFFSET(Extraction!$A$2:$A$39,,MATCH($A15,Extraction!$A$1:$DS$1,0)-1))</f>
        <v>0</v>
      </c>
      <c r="E15" s="4">
        <f ca="1">SUMPRODUCT((Extraction!$B$2:$B$39=$B$5)*(Extraction!$H$2:$H$39=E$9)*(ISNUMBER(OFFSET(Extraction!$A$2:$A$39,,MATCH($A15,Extraction!$A$1:$DS$1,0)-1))),OFFSET(Extraction!$A$2:$A$39,,MATCH($A15,Extraction!$A$1:$DS$1,0)-1))</f>
        <v>0</v>
      </c>
      <c r="F15" s="4">
        <f ca="1">SUMPRODUCT((Extraction!$B$2:$B$39=$B$5)*(Extraction!$H$2:$H$39=F$9)*(ISNUMBER(OFFSET(Extraction!$A$2:$A$39,,MATCH($A15,Extraction!$A$1:$DS$1,0)-1))),OFFSET(Extraction!$A$2:$A$39,,MATCH($A15,Extraction!$A$1:$DS$1,0)-1))</f>
        <v>0</v>
      </c>
      <c r="G15" s="4">
        <f ca="1">SUMPRODUCT((Extraction!$B$2:$B$39=$B$5)*(Extraction!$H$2:$H$39=G$9)*(ISNUMBER(OFFSET(Extraction!$A$2:$A$39,,MATCH($A15,Extraction!$A$1:$DS$1,0)-1))),OFFSET(Extraction!$A$2:$A$39,,MATCH($A15,Extraction!$A$1:$DS$1,0)-1))</f>
        <v>0</v>
      </c>
      <c r="H15" s="4">
        <f ca="1">SUMPRODUCT((Extraction!$B$2:$B$39=$B$5)*(Extraction!$H$2:$H$39=H$9)*(ISNUMBER(OFFSET(Extraction!$A$2:$A$39,,MATCH($A15,Extraction!$A$1:$DS$1,0)-1))),OFFSET(Extraction!$A$2:$A$39,,MATCH($A15,Extraction!$A$1:$DS$1,0)-1))</f>
        <v>0</v>
      </c>
      <c r="I15" s="4">
        <f ca="1">SUMPRODUCT((Extraction!$B$2:$B$39=$B$5)*(Extraction!$H$2:$H$39=I$9)*(ISNUMBER(OFFSET(Extraction!$A$2:$A$39,,MATCH($A15,Extraction!$A$1:$DS$1,0)-1))),OFFSET(Extraction!$A$2:$A$39,,MATCH($A15,Extraction!$A$1:$DS$1,0)-1))</f>
        <v>0</v>
      </c>
      <c r="J15" s="4">
        <f ca="1">SUMPRODUCT((Extraction!$B$2:$B$39=$B$5)*(Extraction!$H$2:$H$39=J$9)*(ISNUMBER(OFFSET(Extraction!$A$2:$A$39,,MATCH($A15,Extraction!$A$1:$DS$1,0)-1))),OFFSET(Extraction!$A$2:$A$39,,MATCH($A15,Extraction!$A$1:$DS$1,0)-1))</f>
        <v>2</v>
      </c>
      <c r="K15" s="4">
        <f ca="1">SUMPRODUCT((Extraction!$B$2:$B$39=$B$5)*(Extraction!$H$2:$H$39=K$9)*(ISNUMBER(OFFSET(Extraction!$A$2:$A$39,,MATCH($A15,Extraction!$A$1:$DS$1,0)-1))),OFFSET(Extraction!$A$2:$A$39,,MATCH($A15,Extraction!$A$1:$DS$1,0)-1))</f>
        <v>0</v>
      </c>
      <c r="L15" s="4">
        <f ca="1">SUMPRODUCT((Extraction!$B$2:$B$39=$B$5)*(Extraction!$H$2:$H$39=L$9)*(ISNUMBER(OFFSET(Extraction!$A$2:$A$39,,MATCH($A15,Extraction!$A$1:$DS$1,0)-1))),OFFSET(Extraction!$A$2:$A$39,,MATCH($A15,Extraction!$A$1:$DS$1,0)-1))</f>
        <v>1</v>
      </c>
      <c r="M15" s="4">
        <f ca="1">SUMPRODUCT((Extraction!$B$2:$B$39=$B$5)*(Extraction!$H$2:$H$39=M$9)*(ISNUMBER(OFFSET(Extraction!$A$2:$A$39,,MATCH($A15,Extraction!$A$1:$DS$1,0)-1))),OFFSET(Extraction!$A$2:$A$39,,MATCH($A15,Extraction!$A$1:$DS$1,0)-1))</f>
        <v>0</v>
      </c>
      <c r="N15" s="4">
        <f ca="1">SUMPRODUCT((Extraction!$B$2:$B$39=$B$5)*(Extraction!$H$2:$H$39=N$9)*(ISNUMBER(OFFSET(Extraction!$A$2:$A$39,,MATCH($A15,Extraction!$A$1:$DS$1,0)-1))),OFFSET(Extraction!$A$2:$A$39,,MATCH($A15,Extraction!$A$1:$DS$1,0)-1))</f>
        <v>0</v>
      </c>
      <c r="O15" s="22"/>
      <c r="P15" s="23"/>
    </row>
    <row r="16" spans="1:16" x14ac:dyDescent="0.25">
      <c r="A16" s="2" t="str">
        <f>'[1]MH contrôle 1'!A16</f>
        <v>Platine du bec de cane ne tourne pas</v>
      </c>
      <c r="B16" s="4">
        <f ca="1">SUMPRODUCT((Extraction!$B$2:$B$39=$B$5)*(Extraction!$H$2:$H$39=B$9)*(ISNUMBER(OFFSET(Extraction!$A$2:$A$39,,MATCH($A16,Extraction!$A$1:$DS$1,0)-1))),OFFSET(Extraction!$A$2:$A$39,,MATCH($A16,Extraction!$A$1:$DS$1,0)-1))</f>
        <v>0</v>
      </c>
      <c r="C16" s="7"/>
      <c r="D16" s="4">
        <f ca="1">SUMPRODUCT((Extraction!$B$2:$B$39=$B$5)*(Extraction!$H$2:$H$39=D$9)*(ISNUMBER(OFFSET(Extraction!$A$2:$A$39,,MATCH($A16,Extraction!$A$1:$DS$1,0)-1))),OFFSET(Extraction!$A$2:$A$39,,MATCH($A16,Extraction!$A$1:$DS$1,0)-1))</f>
        <v>0</v>
      </c>
      <c r="E16" s="4">
        <f ca="1">SUMPRODUCT((Extraction!$B$2:$B$39=$B$5)*(Extraction!$H$2:$H$39=E$9)*(ISNUMBER(OFFSET(Extraction!$A$2:$A$39,,MATCH($A16,Extraction!$A$1:$DS$1,0)-1))),OFFSET(Extraction!$A$2:$A$39,,MATCH($A16,Extraction!$A$1:$DS$1,0)-1))</f>
        <v>0</v>
      </c>
      <c r="F16" s="8"/>
      <c r="G16" s="9"/>
      <c r="H16" s="8"/>
      <c r="I16" s="9"/>
      <c r="J16" s="8"/>
      <c r="K16" s="9"/>
      <c r="L16" s="8"/>
      <c r="M16" s="9"/>
      <c r="N16" s="4">
        <f ca="1">SUMPRODUCT((Extraction!$B$2:$B$39=$B$5)*(Extraction!$H$2:$H$39=N$9)*(ISNUMBER(OFFSET(Extraction!$A$2:$A$39,,MATCH($A16,Extraction!$A$1:$DS$1,0)-1))),OFFSET(Extraction!$A$2:$A$39,,MATCH($A16,Extraction!$A$1:$DS$1,0)-1))</f>
        <v>0</v>
      </c>
      <c r="O16" s="22"/>
      <c r="P16" s="23"/>
    </row>
    <row r="17" spans="1:16" x14ac:dyDescent="0.25">
      <c r="A17" s="2" t="str">
        <f>'[1]MH contrôle 1'!A17</f>
        <v>Emplacement butées portes battantes</v>
      </c>
      <c r="B17" s="4">
        <f ca="1">SUMPRODUCT((Extraction!$B$2:$B$39=$B$5)*(Extraction!$H$2:$H$39=B$9)*(ISNUMBER(OFFSET(Extraction!$A$2:$A$39,,MATCH($A17,Extraction!$A$1:$DS$1,0)-1))),OFFSET(Extraction!$A$2:$A$39,,MATCH($A17,Extraction!$A$1:$DS$1,0)-1))</f>
        <v>0</v>
      </c>
      <c r="C17" s="4">
        <f ca="1">SUMPRODUCT((Extraction!$B$2:$B$39=$B$5)*(Extraction!$H$2:$H$39=C$9)*(ISNUMBER(OFFSET(Extraction!$A$2:$A$39,,MATCH($A17,Extraction!$A$1:$DS$1,0)-1))),OFFSET(Extraction!$A$2:$A$39,,MATCH($A17,Extraction!$A$1:$DS$1,0)-1))</f>
        <v>0</v>
      </c>
      <c r="D17" s="4">
        <f ca="1">SUMPRODUCT((Extraction!$B$2:$B$39=$B$5)*(Extraction!$H$2:$H$39=D$9)*(ISNUMBER(OFFSET(Extraction!$A$2:$A$39,,MATCH($A17,Extraction!$A$1:$DS$1,0)-1))),OFFSET(Extraction!$A$2:$A$39,,MATCH($A17,Extraction!$A$1:$DS$1,0)-1))</f>
        <v>0</v>
      </c>
      <c r="E17" s="4">
        <f ca="1">SUMPRODUCT((Extraction!$B$2:$B$39=$B$5)*(Extraction!$H$2:$H$39=E$9)*(ISNUMBER(OFFSET(Extraction!$A$2:$A$39,,MATCH($A17,Extraction!$A$1:$DS$1,0)-1))),OFFSET(Extraction!$A$2:$A$39,,MATCH($A17,Extraction!$A$1:$DS$1,0)-1))</f>
        <v>0</v>
      </c>
      <c r="F17" s="4">
        <f ca="1">SUMPRODUCT((Extraction!$B$2:$B$39=$B$5)*(Extraction!$H$2:$H$39=F$9)*(ISNUMBER(OFFSET(Extraction!$A$2:$A$39,,MATCH($A17,Extraction!$A$1:$DS$1,0)-1))),OFFSET(Extraction!$A$2:$A$39,,MATCH($A17,Extraction!$A$1:$DS$1,0)-1))</f>
        <v>0</v>
      </c>
      <c r="G17" s="4">
        <f ca="1">SUMPRODUCT((Extraction!$B$2:$B$39=$B$5)*(Extraction!$H$2:$H$39=G$9)*(ISNUMBER(OFFSET(Extraction!$A$2:$A$39,,MATCH($A17,Extraction!$A$1:$DS$1,0)-1))),OFFSET(Extraction!$A$2:$A$39,,MATCH($A17,Extraction!$A$1:$DS$1,0)-1))</f>
        <v>0</v>
      </c>
      <c r="H17" s="4">
        <f ca="1">SUMPRODUCT((Extraction!$B$2:$B$39=$B$5)*(Extraction!$H$2:$H$39=H$9)*(ISNUMBER(OFFSET(Extraction!$A$2:$A$39,,MATCH($A17,Extraction!$A$1:$DS$1,0)-1))),OFFSET(Extraction!$A$2:$A$39,,MATCH($A17,Extraction!$A$1:$DS$1,0)-1))</f>
        <v>0</v>
      </c>
      <c r="I17" s="4">
        <f ca="1">SUMPRODUCT((Extraction!$B$2:$B$39=$B$5)*(Extraction!$H$2:$H$39=I$9)*(ISNUMBER(OFFSET(Extraction!$A$2:$A$39,,MATCH($A17,Extraction!$A$1:$DS$1,0)-1))),OFFSET(Extraction!$A$2:$A$39,,MATCH($A17,Extraction!$A$1:$DS$1,0)-1))</f>
        <v>0</v>
      </c>
      <c r="J17" s="4">
        <f ca="1">SUMPRODUCT((Extraction!$B$2:$B$39=$B$5)*(Extraction!$H$2:$H$39=J$9)*(ISNUMBER(OFFSET(Extraction!$A$2:$A$39,,MATCH($A17,Extraction!$A$1:$DS$1,0)-1))),OFFSET(Extraction!$A$2:$A$39,,MATCH($A17,Extraction!$A$1:$DS$1,0)-1))</f>
        <v>0</v>
      </c>
      <c r="K17" s="4">
        <f ca="1">SUMPRODUCT((Extraction!$B$2:$B$39=$B$5)*(Extraction!$H$2:$H$39=K$9)*(ISNUMBER(OFFSET(Extraction!$A$2:$A$39,,MATCH($A17,Extraction!$A$1:$DS$1,0)-1))),OFFSET(Extraction!$A$2:$A$39,,MATCH($A17,Extraction!$A$1:$DS$1,0)-1))</f>
        <v>0</v>
      </c>
      <c r="L17" s="4">
        <f ca="1">SUMPRODUCT((Extraction!$B$2:$B$39=$B$5)*(Extraction!$H$2:$H$39=L$9)*(ISNUMBER(OFFSET(Extraction!$A$2:$A$39,,MATCH($A17,Extraction!$A$1:$DS$1,0)-1))),OFFSET(Extraction!$A$2:$A$39,,MATCH($A17,Extraction!$A$1:$DS$1,0)-1))</f>
        <v>0</v>
      </c>
      <c r="M17" s="4">
        <f ca="1">SUMPRODUCT((Extraction!$B$2:$B$39=$B$5)*(Extraction!$H$2:$H$39=M$9)*(ISNUMBER(OFFSET(Extraction!$A$2:$A$39,,MATCH($A17,Extraction!$A$1:$DS$1,0)-1))),OFFSET(Extraction!$A$2:$A$39,,MATCH($A17,Extraction!$A$1:$DS$1,0)-1))</f>
        <v>0</v>
      </c>
      <c r="N17" s="4">
        <f ca="1">SUMPRODUCT((Extraction!$B$2:$B$39=$B$5)*(Extraction!$H$2:$H$39=N$9)*(ISNUMBER(OFFSET(Extraction!$A$2:$A$39,,MATCH($A17,Extraction!$A$1:$DS$1,0)-1))),OFFSET(Extraction!$A$2:$A$39,,MATCH($A17,Extraction!$A$1:$DS$1,0)-1))</f>
        <v>0</v>
      </c>
      <c r="O17" s="22"/>
      <c r="P17" s="23"/>
    </row>
    <row r="18" spans="1:16" x14ac:dyDescent="0.25">
      <c r="A18" s="2" t="str">
        <f>'[1]MH contrôle 1'!A18</f>
        <v>Butées portes coulissantes</v>
      </c>
      <c r="B18" s="4">
        <f ca="1">SUMPRODUCT((Extraction!$B$2:$B$39=$B$5)*(Extraction!$H$2:$H$39=B$9)*(ISNUMBER(OFFSET(Extraction!$A$2:$A$39,,MATCH($A18,Extraction!$A$1:$DS$1,0)-1))),OFFSET(Extraction!$A$2:$A$39,,MATCH($A18,Extraction!$A$1:$DS$1,0)-1))</f>
        <v>0</v>
      </c>
      <c r="C18" s="4">
        <f ca="1">SUMPRODUCT((Extraction!$B$2:$B$39=$B$5)*(Extraction!$H$2:$H$39=C$9)*(ISNUMBER(OFFSET(Extraction!$A$2:$A$39,,MATCH($A18,Extraction!$A$1:$DS$1,0)-1))),OFFSET(Extraction!$A$2:$A$39,,MATCH($A18,Extraction!$A$1:$DS$1,0)-1))</f>
        <v>0</v>
      </c>
      <c r="D18" s="4">
        <f ca="1">SUMPRODUCT((Extraction!$B$2:$B$39=$B$5)*(Extraction!$H$2:$H$39=D$9)*(ISNUMBER(OFFSET(Extraction!$A$2:$A$39,,MATCH($A18,Extraction!$A$1:$DS$1,0)-1))),OFFSET(Extraction!$A$2:$A$39,,MATCH($A18,Extraction!$A$1:$DS$1,0)-1))</f>
        <v>0</v>
      </c>
      <c r="E18" s="4">
        <f ca="1">SUMPRODUCT((Extraction!$B$2:$B$39=$B$5)*(Extraction!$H$2:$H$39=E$9)*(ISNUMBER(OFFSET(Extraction!$A$2:$A$39,,MATCH($A18,Extraction!$A$1:$DS$1,0)-1))),OFFSET(Extraction!$A$2:$A$39,,MATCH($A18,Extraction!$A$1:$DS$1,0)-1))</f>
        <v>0</v>
      </c>
      <c r="F18" s="4">
        <f ca="1">SUMPRODUCT((Extraction!$B$2:$B$39=$B$5)*(Extraction!$H$2:$H$39=F$9)*(ISNUMBER(OFFSET(Extraction!$A$2:$A$39,,MATCH($A18,Extraction!$A$1:$DS$1,0)-1))),OFFSET(Extraction!$A$2:$A$39,,MATCH($A18,Extraction!$A$1:$DS$1,0)-1))</f>
        <v>0</v>
      </c>
      <c r="G18" s="4">
        <f ca="1">SUMPRODUCT((Extraction!$B$2:$B$39=$B$5)*(Extraction!$H$2:$H$39=G$9)*(ISNUMBER(OFFSET(Extraction!$A$2:$A$39,,MATCH($A18,Extraction!$A$1:$DS$1,0)-1))),OFFSET(Extraction!$A$2:$A$39,,MATCH($A18,Extraction!$A$1:$DS$1,0)-1))</f>
        <v>0</v>
      </c>
      <c r="H18" s="4">
        <f ca="1">SUMPRODUCT((Extraction!$B$2:$B$39=$B$5)*(Extraction!$H$2:$H$39=H$9)*(ISNUMBER(OFFSET(Extraction!$A$2:$A$39,,MATCH($A18,Extraction!$A$1:$DS$1,0)-1))),OFFSET(Extraction!$A$2:$A$39,,MATCH($A18,Extraction!$A$1:$DS$1,0)-1))</f>
        <v>0</v>
      </c>
      <c r="I18" s="4">
        <f ca="1">SUMPRODUCT((Extraction!$B$2:$B$39=$B$5)*(Extraction!$H$2:$H$39=I$9)*(ISNUMBER(OFFSET(Extraction!$A$2:$A$39,,MATCH($A18,Extraction!$A$1:$DS$1,0)-1))),OFFSET(Extraction!$A$2:$A$39,,MATCH($A18,Extraction!$A$1:$DS$1,0)-1))</f>
        <v>0</v>
      </c>
      <c r="J18" s="4">
        <f ca="1">SUMPRODUCT((Extraction!$B$2:$B$39=$B$5)*(Extraction!$H$2:$H$39=J$9)*(ISNUMBER(OFFSET(Extraction!$A$2:$A$39,,MATCH($A18,Extraction!$A$1:$DS$1,0)-1))),OFFSET(Extraction!$A$2:$A$39,,MATCH($A18,Extraction!$A$1:$DS$1,0)-1))</f>
        <v>0</v>
      </c>
      <c r="K18" s="4">
        <f ca="1">SUMPRODUCT((Extraction!$B$2:$B$39=$B$5)*(Extraction!$H$2:$H$39=K$9)*(ISNUMBER(OFFSET(Extraction!$A$2:$A$39,,MATCH($A18,Extraction!$A$1:$DS$1,0)-1))),OFFSET(Extraction!$A$2:$A$39,,MATCH($A18,Extraction!$A$1:$DS$1,0)-1))</f>
        <v>0</v>
      </c>
      <c r="L18" s="4">
        <f ca="1">SUMPRODUCT((Extraction!$B$2:$B$39=$B$5)*(Extraction!$H$2:$H$39=L$9)*(ISNUMBER(OFFSET(Extraction!$A$2:$A$39,,MATCH($A18,Extraction!$A$1:$DS$1,0)-1))),OFFSET(Extraction!$A$2:$A$39,,MATCH($A18,Extraction!$A$1:$DS$1,0)-1))</f>
        <v>0</v>
      </c>
      <c r="M18" s="4">
        <f ca="1">SUMPRODUCT((Extraction!$B$2:$B$39=$B$5)*(Extraction!$H$2:$H$39=M$9)*(ISNUMBER(OFFSET(Extraction!$A$2:$A$39,,MATCH($A18,Extraction!$A$1:$DS$1,0)-1))),OFFSET(Extraction!$A$2:$A$39,,MATCH($A18,Extraction!$A$1:$DS$1,0)-1))</f>
        <v>0</v>
      </c>
      <c r="N18" s="4">
        <f ca="1">SUMPRODUCT((Extraction!$B$2:$B$39=$B$5)*(Extraction!$H$2:$H$39=N$9)*(ISNUMBER(OFFSET(Extraction!$A$2:$A$39,,MATCH($A18,Extraction!$A$1:$DS$1,0)-1))),OFFSET(Extraction!$A$2:$A$39,,MATCH($A18,Extraction!$A$1:$DS$1,0)-1))</f>
        <v>0</v>
      </c>
      <c r="O18" s="22"/>
      <c r="P18" s="23"/>
    </row>
    <row r="19" spans="1:16" x14ac:dyDescent="0.25">
      <c r="A19" s="2" t="str">
        <f>'[1]MH contrôle 1'!A19</f>
        <v>Impostes perpendiculaires au plafond</v>
      </c>
      <c r="B19" s="4">
        <f ca="1">SUMPRODUCT((Extraction!$B$2:$B$39=$B$5)*(Extraction!$H$2:$H$39=B$9)*(ISNUMBER(OFFSET(Extraction!$A$2:$A$39,,MATCH($A19,Extraction!$A$1:$DS$1,0)-1))),OFFSET(Extraction!$A$2:$A$39,,MATCH($A19,Extraction!$A$1:$DS$1,0)-1))</f>
        <v>0</v>
      </c>
      <c r="C19" s="4">
        <f ca="1">SUMPRODUCT((Extraction!$B$2:$B$39=$B$5)*(Extraction!$H$2:$H$39=C$9)*(ISNUMBER(OFFSET(Extraction!$A$2:$A$39,,MATCH($A19,Extraction!$A$1:$DS$1,0)-1))),OFFSET(Extraction!$A$2:$A$39,,MATCH($A19,Extraction!$A$1:$DS$1,0)-1))</f>
        <v>0</v>
      </c>
      <c r="D19" s="4">
        <f ca="1">SUMPRODUCT((Extraction!$B$2:$B$39=$B$5)*(Extraction!$H$2:$H$39=D$9)*(ISNUMBER(OFFSET(Extraction!$A$2:$A$39,,MATCH($A19,Extraction!$A$1:$DS$1,0)-1))),OFFSET(Extraction!$A$2:$A$39,,MATCH($A19,Extraction!$A$1:$DS$1,0)-1))</f>
        <v>0</v>
      </c>
      <c r="E19" s="4">
        <f ca="1">SUMPRODUCT((Extraction!$B$2:$B$39=$B$5)*(Extraction!$H$2:$H$39=E$9)*(ISNUMBER(OFFSET(Extraction!$A$2:$A$39,,MATCH($A19,Extraction!$A$1:$DS$1,0)-1))),OFFSET(Extraction!$A$2:$A$39,,MATCH($A19,Extraction!$A$1:$DS$1,0)-1))</f>
        <v>0</v>
      </c>
      <c r="F19" s="4">
        <f ca="1">SUMPRODUCT((Extraction!$B$2:$B$39=$B$5)*(Extraction!$H$2:$H$39=F$9)*(ISNUMBER(OFFSET(Extraction!$A$2:$A$39,,MATCH($A19,Extraction!$A$1:$DS$1,0)-1))),OFFSET(Extraction!$A$2:$A$39,,MATCH($A19,Extraction!$A$1:$DS$1,0)-1))</f>
        <v>0</v>
      </c>
      <c r="G19" s="4">
        <f ca="1">SUMPRODUCT((Extraction!$B$2:$B$39=$B$5)*(Extraction!$H$2:$H$39=G$9)*(ISNUMBER(OFFSET(Extraction!$A$2:$A$39,,MATCH($A19,Extraction!$A$1:$DS$1,0)-1))),OFFSET(Extraction!$A$2:$A$39,,MATCH($A19,Extraction!$A$1:$DS$1,0)-1))</f>
        <v>0</v>
      </c>
      <c r="H19" s="4">
        <f ca="1">SUMPRODUCT((Extraction!$B$2:$B$39=$B$5)*(Extraction!$H$2:$H$39=H$9)*(ISNUMBER(OFFSET(Extraction!$A$2:$A$39,,MATCH($A19,Extraction!$A$1:$DS$1,0)-1))),OFFSET(Extraction!$A$2:$A$39,,MATCH($A19,Extraction!$A$1:$DS$1,0)-1))</f>
        <v>0</v>
      </c>
      <c r="I19" s="4">
        <f ca="1">SUMPRODUCT((Extraction!$B$2:$B$39=$B$5)*(Extraction!$H$2:$H$39=I$9)*(ISNUMBER(OFFSET(Extraction!$A$2:$A$39,,MATCH($A19,Extraction!$A$1:$DS$1,0)-1))),OFFSET(Extraction!$A$2:$A$39,,MATCH($A19,Extraction!$A$1:$DS$1,0)-1))</f>
        <v>0</v>
      </c>
      <c r="J19" s="4">
        <f ca="1">SUMPRODUCT((Extraction!$B$2:$B$39=$B$5)*(Extraction!$H$2:$H$39=J$9)*(ISNUMBER(OFFSET(Extraction!$A$2:$A$39,,MATCH($A19,Extraction!$A$1:$DS$1,0)-1))),OFFSET(Extraction!$A$2:$A$39,,MATCH($A19,Extraction!$A$1:$DS$1,0)-1))</f>
        <v>0</v>
      </c>
      <c r="K19" s="4">
        <f ca="1">SUMPRODUCT((Extraction!$B$2:$B$39=$B$5)*(Extraction!$H$2:$H$39=K$9)*(ISNUMBER(OFFSET(Extraction!$A$2:$A$39,,MATCH($A19,Extraction!$A$1:$DS$1,0)-1))),OFFSET(Extraction!$A$2:$A$39,,MATCH($A19,Extraction!$A$1:$DS$1,0)-1))</f>
        <v>0</v>
      </c>
      <c r="L19" s="4">
        <f ca="1">SUMPRODUCT((Extraction!$B$2:$B$39=$B$5)*(Extraction!$H$2:$H$39=L$9)*(ISNUMBER(OFFSET(Extraction!$A$2:$A$39,,MATCH($A19,Extraction!$A$1:$DS$1,0)-1))),OFFSET(Extraction!$A$2:$A$39,,MATCH($A19,Extraction!$A$1:$DS$1,0)-1))</f>
        <v>0</v>
      </c>
      <c r="M19" s="4">
        <f ca="1">SUMPRODUCT((Extraction!$B$2:$B$39=$B$5)*(Extraction!$H$2:$H$39=M$9)*(ISNUMBER(OFFSET(Extraction!$A$2:$A$39,,MATCH($A19,Extraction!$A$1:$DS$1,0)-1))),OFFSET(Extraction!$A$2:$A$39,,MATCH($A19,Extraction!$A$1:$DS$1,0)-1))</f>
        <v>0</v>
      </c>
      <c r="N19" s="4">
        <f ca="1">SUMPRODUCT((Extraction!$B$2:$B$39=$B$5)*(Extraction!$H$2:$H$39=N$9)*(ISNUMBER(OFFSET(Extraction!$A$2:$A$39,,MATCH($A19,Extraction!$A$1:$DS$1,0)-1))),OFFSET(Extraction!$A$2:$A$39,,MATCH($A19,Extraction!$A$1:$DS$1,0)-1))</f>
        <v>0</v>
      </c>
      <c r="O19" s="22"/>
      <c r="P19" s="23"/>
    </row>
    <row r="20" spans="1:16" x14ac:dyDescent="0.25">
      <c r="A20" s="2" t="str">
        <f>'[1]MH contrôle 1'!A20</f>
        <v>Joint plan de travail cuisine</v>
      </c>
      <c r="B20" s="4">
        <f ca="1">SUMPRODUCT((Extraction!$B$2:$B$39=$B$5)*(Extraction!$H$2:$H$39=B$9)*(ISNUMBER(OFFSET(Extraction!$A$2:$A$39,,MATCH($A20,Extraction!$A$1:$DS$1,0)-1))),OFFSET(Extraction!$A$2:$A$39,,MATCH($A20,Extraction!$A$1:$DS$1,0)-1))</f>
        <v>0</v>
      </c>
      <c r="C20" s="4">
        <f ca="1">SUMPRODUCT((Extraction!$B$2:$B$39=$B$5)*(Extraction!$H$2:$H$39=C$9)*(ISNUMBER(OFFSET(Extraction!$A$2:$A$39,,MATCH($A20,Extraction!$A$1:$DS$1,0)-1))),OFFSET(Extraction!$A$2:$A$39,,MATCH($A20,Extraction!$A$1:$DS$1,0)-1))</f>
        <v>0</v>
      </c>
      <c r="D20" s="4">
        <f ca="1">SUMPRODUCT((Extraction!$B$2:$B$39=$B$5)*(Extraction!$H$2:$H$39=D$9)*(ISNUMBER(OFFSET(Extraction!$A$2:$A$39,,MATCH($A20,Extraction!$A$1:$DS$1,0)-1))),OFFSET(Extraction!$A$2:$A$39,,MATCH($A20,Extraction!$A$1:$DS$1,0)-1))</f>
        <v>0</v>
      </c>
      <c r="E20" s="4">
        <f ca="1">SUMPRODUCT((Extraction!$B$2:$B$39=$B$5)*(Extraction!$H$2:$H$39=E$9)*(ISNUMBER(OFFSET(Extraction!$A$2:$A$39,,MATCH($A20,Extraction!$A$1:$DS$1,0)-1))),OFFSET(Extraction!$A$2:$A$39,,MATCH($A20,Extraction!$A$1:$DS$1,0)-1))</f>
        <v>1</v>
      </c>
      <c r="F20" s="4">
        <f ca="1">SUMPRODUCT((Extraction!$B$2:$B$39=$B$5)*(Extraction!$H$2:$H$39=F$9)*(ISNUMBER(OFFSET(Extraction!$A$2:$A$39,,MATCH($A20,Extraction!$A$1:$DS$1,0)-1))),OFFSET(Extraction!$A$2:$A$39,,MATCH($A20,Extraction!$A$1:$DS$1,0)-1))</f>
        <v>0</v>
      </c>
      <c r="G20" s="4">
        <f ca="1">SUMPRODUCT((Extraction!$B$2:$B$39=$B$5)*(Extraction!$H$2:$H$39=G$9)*(ISNUMBER(OFFSET(Extraction!$A$2:$A$39,,MATCH($A20,Extraction!$A$1:$DS$1,0)-1))),OFFSET(Extraction!$A$2:$A$39,,MATCH($A20,Extraction!$A$1:$DS$1,0)-1))</f>
        <v>0</v>
      </c>
      <c r="H20" s="4">
        <f ca="1">SUMPRODUCT((Extraction!$B$2:$B$39=$B$5)*(Extraction!$H$2:$H$39=H$9)*(ISNUMBER(OFFSET(Extraction!$A$2:$A$39,,MATCH($A20,Extraction!$A$1:$DS$1,0)-1))),OFFSET(Extraction!$A$2:$A$39,,MATCH($A20,Extraction!$A$1:$DS$1,0)-1))</f>
        <v>0</v>
      </c>
      <c r="I20" s="4">
        <f ca="1">SUMPRODUCT((Extraction!$B$2:$B$39=$B$5)*(Extraction!$H$2:$H$39=I$9)*(ISNUMBER(OFFSET(Extraction!$A$2:$A$39,,MATCH($A20,Extraction!$A$1:$DS$1,0)-1))),OFFSET(Extraction!$A$2:$A$39,,MATCH($A20,Extraction!$A$1:$DS$1,0)-1))</f>
        <v>0</v>
      </c>
      <c r="J20" s="4">
        <f ca="1">SUMPRODUCT((Extraction!$B$2:$B$39=$B$5)*(Extraction!$H$2:$H$39=J$9)*(ISNUMBER(OFFSET(Extraction!$A$2:$A$39,,MATCH($A20,Extraction!$A$1:$DS$1,0)-1))),OFFSET(Extraction!$A$2:$A$39,,MATCH($A20,Extraction!$A$1:$DS$1,0)-1))</f>
        <v>0</v>
      </c>
      <c r="K20" s="4">
        <f ca="1">SUMPRODUCT((Extraction!$B$2:$B$39=$B$5)*(Extraction!$H$2:$H$39=K$9)*(ISNUMBER(OFFSET(Extraction!$A$2:$A$39,,MATCH($A20,Extraction!$A$1:$DS$1,0)-1))),OFFSET(Extraction!$A$2:$A$39,,MATCH($A20,Extraction!$A$1:$DS$1,0)-1))</f>
        <v>0</v>
      </c>
      <c r="L20" s="4">
        <f ca="1">SUMPRODUCT((Extraction!$B$2:$B$39=$B$5)*(Extraction!$H$2:$H$39=L$9)*(ISNUMBER(OFFSET(Extraction!$A$2:$A$39,,MATCH($A20,Extraction!$A$1:$DS$1,0)-1))),OFFSET(Extraction!$A$2:$A$39,,MATCH($A20,Extraction!$A$1:$DS$1,0)-1))</f>
        <v>0</v>
      </c>
      <c r="M20" s="4">
        <f ca="1">SUMPRODUCT((Extraction!$B$2:$B$39=$B$5)*(Extraction!$H$2:$H$39=M$9)*(ISNUMBER(OFFSET(Extraction!$A$2:$A$39,,MATCH($A20,Extraction!$A$1:$DS$1,0)-1))),OFFSET(Extraction!$A$2:$A$39,,MATCH($A20,Extraction!$A$1:$DS$1,0)-1))</f>
        <v>0</v>
      </c>
      <c r="N20" s="4">
        <f ca="1">SUMPRODUCT((Extraction!$B$2:$B$39=$B$5)*(Extraction!$H$2:$H$39=N$9)*(ISNUMBER(OFFSET(Extraction!$A$2:$A$39,,MATCH($A20,Extraction!$A$1:$DS$1,0)-1))),OFFSET(Extraction!$A$2:$A$39,,MATCH($A20,Extraction!$A$1:$DS$1,0)-1))</f>
        <v>0</v>
      </c>
      <c r="O20" s="22"/>
      <c r="P20" s="23"/>
    </row>
    <row r="21" spans="1:16" x14ac:dyDescent="0.25">
      <c r="A21" s="2" t="str">
        <f>'[1]MH contrôle 1'!A21</f>
        <v>Alignement des portes de placard</v>
      </c>
      <c r="B21" s="4">
        <f ca="1">SUMPRODUCT((Extraction!$B$2:$B$39=$B$5)*(Extraction!$H$2:$H$39=B$9)*(ISNUMBER(OFFSET(Extraction!$A$2:$A$39,,MATCH($A21,Extraction!$A$1:$DS$1,0)-1))),OFFSET(Extraction!$A$2:$A$39,,MATCH($A21,Extraction!$A$1:$DS$1,0)-1))</f>
        <v>0</v>
      </c>
      <c r="C21" s="4">
        <f ca="1">SUMPRODUCT((Extraction!$B$2:$B$39=$B$5)*(Extraction!$H$2:$H$39=C$9)*(ISNUMBER(OFFSET(Extraction!$A$2:$A$39,,MATCH($A21,Extraction!$A$1:$DS$1,0)-1))),OFFSET(Extraction!$A$2:$A$39,,MATCH($A21,Extraction!$A$1:$DS$1,0)-1))</f>
        <v>0</v>
      </c>
      <c r="D21" s="4">
        <f ca="1">SUMPRODUCT((Extraction!$B$2:$B$39=$B$5)*(Extraction!$H$2:$H$39=D$9)*(ISNUMBER(OFFSET(Extraction!$A$2:$A$39,,MATCH($A21,Extraction!$A$1:$DS$1,0)-1))),OFFSET(Extraction!$A$2:$A$39,,MATCH($A21,Extraction!$A$1:$DS$1,0)-1))</f>
        <v>0</v>
      </c>
      <c r="E21" s="4">
        <f ca="1">SUMPRODUCT((Extraction!$B$2:$B$39=$B$5)*(Extraction!$H$2:$H$39=E$9)*(ISNUMBER(OFFSET(Extraction!$A$2:$A$39,,MATCH($A21,Extraction!$A$1:$DS$1,0)-1))),OFFSET(Extraction!$A$2:$A$39,,MATCH($A21,Extraction!$A$1:$DS$1,0)-1))</f>
        <v>1</v>
      </c>
      <c r="F21" s="4">
        <f ca="1">SUMPRODUCT((Extraction!$B$2:$B$39=$B$5)*(Extraction!$H$2:$H$39=F$9)*(ISNUMBER(OFFSET(Extraction!$A$2:$A$39,,MATCH($A21,Extraction!$A$1:$DS$1,0)-1))),OFFSET(Extraction!$A$2:$A$39,,MATCH($A21,Extraction!$A$1:$DS$1,0)-1))</f>
        <v>0</v>
      </c>
      <c r="G21" s="4">
        <f ca="1">SUMPRODUCT((Extraction!$B$2:$B$39=$B$5)*(Extraction!$H$2:$H$39=G$9)*(ISNUMBER(OFFSET(Extraction!$A$2:$A$39,,MATCH($A21,Extraction!$A$1:$DS$1,0)-1))),OFFSET(Extraction!$A$2:$A$39,,MATCH($A21,Extraction!$A$1:$DS$1,0)-1))</f>
        <v>0</v>
      </c>
      <c r="H21" s="4">
        <f ca="1">SUMPRODUCT((Extraction!$B$2:$B$39=$B$5)*(Extraction!$H$2:$H$39=H$9)*(ISNUMBER(OFFSET(Extraction!$A$2:$A$39,,MATCH($A21,Extraction!$A$1:$DS$1,0)-1))),OFFSET(Extraction!$A$2:$A$39,,MATCH($A21,Extraction!$A$1:$DS$1,0)-1))</f>
        <v>0</v>
      </c>
      <c r="I21" s="4">
        <f ca="1">SUMPRODUCT((Extraction!$B$2:$B$39=$B$5)*(Extraction!$H$2:$H$39=I$9)*(ISNUMBER(OFFSET(Extraction!$A$2:$A$39,,MATCH($A21,Extraction!$A$1:$DS$1,0)-1))),OFFSET(Extraction!$A$2:$A$39,,MATCH($A21,Extraction!$A$1:$DS$1,0)-1))</f>
        <v>0</v>
      </c>
      <c r="J21" s="4">
        <f ca="1">SUMPRODUCT((Extraction!$B$2:$B$39=$B$5)*(Extraction!$H$2:$H$39=J$9)*(ISNUMBER(OFFSET(Extraction!$A$2:$A$39,,MATCH($A21,Extraction!$A$1:$DS$1,0)-1))),OFFSET(Extraction!$A$2:$A$39,,MATCH($A21,Extraction!$A$1:$DS$1,0)-1))</f>
        <v>0</v>
      </c>
      <c r="K21" s="4">
        <f ca="1">SUMPRODUCT((Extraction!$B$2:$B$39=$B$5)*(Extraction!$H$2:$H$39=K$9)*(ISNUMBER(OFFSET(Extraction!$A$2:$A$39,,MATCH($A21,Extraction!$A$1:$DS$1,0)-1))),OFFSET(Extraction!$A$2:$A$39,,MATCH($A21,Extraction!$A$1:$DS$1,0)-1))</f>
        <v>0</v>
      </c>
      <c r="L21" s="4">
        <f ca="1">SUMPRODUCT((Extraction!$B$2:$B$39=$B$5)*(Extraction!$H$2:$H$39=L$9)*(ISNUMBER(OFFSET(Extraction!$A$2:$A$39,,MATCH($A21,Extraction!$A$1:$DS$1,0)-1))),OFFSET(Extraction!$A$2:$A$39,,MATCH($A21,Extraction!$A$1:$DS$1,0)-1))</f>
        <v>0</v>
      </c>
      <c r="M21" s="4">
        <f ca="1">SUMPRODUCT((Extraction!$B$2:$B$39=$B$5)*(Extraction!$H$2:$H$39=M$9)*(ISNUMBER(OFFSET(Extraction!$A$2:$A$39,,MATCH($A21,Extraction!$A$1:$DS$1,0)-1))),OFFSET(Extraction!$A$2:$A$39,,MATCH($A21,Extraction!$A$1:$DS$1,0)-1))</f>
        <v>0</v>
      </c>
      <c r="N21" s="4">
        <f ca="1">SUMPRODUCT((Extraction!$B$2:$B$39=$B$5)*(Extraction!$H$2:$H$39=N$9)*(ISNUMBER(OFFSET(Extraction!$A$2:$A$39,,MATCH($A21,Extraction!$A$1:$DS$1,0)-1))),OFFSET(Extraction!$A$2:$A$39,,MATCH($A21,Extraction!$A$1:$DS$1,0)-1))</f>
        <v>0</v>
      </c>
      <c r="O21" s="22"/>
      <c r="P21" s="23"/>
    </row>
    <row r="22" spans="1:16" x14ac:dyDescent="0.25">
      <c r="A22" s="2" t="str">
        <f>'[1]MH contrôle 1'!A22</f>
        <v>Alignement des façades de tiroirs</v>
      </c>
      <c r="B22" s="4">
        <f ca="1">SUMPRODUCT((Extraction!$B$2:$B$39=$B$5)*(Extraction!$H$2:$H$39=B$9)*(ISNUMBER(OFFSET(Extraction!$A$2:$A$39,,MATCH($A22,Extraction!$A$1:$DS$1,0)-1))),OFFSET(Extraction!$A$2:$A$39,,MATCH($A22,Extraction!$A$1:$DS$1,0)-1))</f>
        <v>0</v>
      </c>
      <c r="C22" s="4">
        <f ca="1">SUMPRODUCT((Extraction!$B$2:$B$39=$B$5)*(Extraction!$H$2:$H$39=C$9)*(ISNUMBER(OFFSET(Extraction!$A$2:$A$39,,MATCH($A22,Extraction!$A$1:$DS$1,0)-1))),OFFSET(Extraction!$A$2:$A$39,,MATCH($A22,Extraction!$A$1:$DS$1,0)-1))</f>
        <v>0</v>
      </c>
      <c r="D22" s="4">
        <f ca="1">SUMPRODUCT((Extraction!$B$2:$B$39=$B$5)*(Extraction!$H$2:$H$39=D$9)*(ISNUMBER(OFFSET(Extraction!$A$2:$A$39,,MATCH($A22,Extraction!$A$1:$DS$1,0)-1))),OFFSET(Extraction!$A$2:$A$39,,MATCH($A22,Extraction!$A$1:$DS$1,0)-1))</f>
        <v>0</v>
      </c>
      <c r="E22" s="4">
        <f ca="1">SUMPRODUCT((Extraction!$B$2:$B$39=$B$5)*(Extraction!$H$2:$H$39=E$9)*(ISNUMBER(OFFSET(Extraction!$A$2:$A$39,,MATCH($A22,Extraction!$A$1:$DS$1,0)-1))),OFFSET(Extraction!$A$2:$A$39,,MATCH($A22,Extraction!$A$1:$DS$1,0)-1))</f>
        <v>0</v>
      </c>
      <c r="F22" s="4">
        <f ca="1">SUMPRODUCT((Extraction!$B$2:$B$39=$B$5)*(Extraction!$H$2:$H$39=F$9)*(ISNUMBER(OFFSET(Extraction!$A$2:$A$39,,MATCH($A22,Extraction!$A$1:$DS$1,0)-1))),OFFSET(Extraction!$A$2:$A$39,,MATCH($A22,Extraction!$A$1:$DS$1,0)-1))</f>
        <v>0</v>
      </c>
      <c r="G22" s="4">
        <f ca="1">SUMPRODUCT((Extraction!$B$2:$B$39=$B$5)*(Extraction!$H$2:$H$39=G$9)*(ISNUMBER(OFFSET(Extraction!$A$2:$A$39,,MATCH($A22,Extraction!$A$1:$DS$1,0)-1))),OFFSET(Extraction!$A$2:$A$39,,MATCH($A22,Extraction!$A$1:$DS$1,0)-1))</f>
        <v>0</v>
      </c>
      <c r="H22" s="4">
        <f ca="1">SUMPRODUCT((Extraction!$B$2:$B$39=$B$5)*(Extraction!$H$2:$H$39=H$9)*(ISNUMBER(OFFSET(Extraction!$A$2:$A$39,,MATCH($A22,Extraction!$A$1:$DS$1,0)-1))),OFFSET(Extraction!$A$2:$A$39,,MATCH($A22,Extraction!$A$1:$DS$1,0)-1))</f>
        <v>0</v>
      </c>
      <c r="I22" s="4">
        <f ca="1">SUMPRODUCT((Extraction!$B$2:$B$39=$B$5)*(Extraction!$H$2:$H$39=I$9)*(ISNUMBER(OFFSET(Extraction!$A$2:$A$39,,MATCH($A22,Extraction!$A$1:$DS$1,0)-1))),OFFSET(Extraction!$A$2:$A$39,,MATCH($A22,Extraction!$A$1:$DS$1,0)-1))</f>
        <v>0</v>
      </c>
      <c r="J22" s="4">
        <f ca="1">SUMPRODUCT((Extraction!$B$2:$B$39=$B$5)*(Extraction!$H$2:$H$39=J$9)*(ISNUMBER(OFFSET(Extraction!$A$2:$A$39,,MATCH($A22,Extraction!$A$1:$DS$1,0)-1))),OFFSET(Extraction!$A$2:$A$39,,MATCH($A22,Extraction!$A$1:$DS$1,0)-1))</f>
        <v>0</v>
      </c>
      <c r="K22" s="4">
        <f ca="1">SUMPRODUCT((Extraction!$B$2:$B$39=$B$5)*(Extraction!$H$2:$H$39=K$9)*(ISNUMBER(OFFSET(Extraction!$A$2:$A$39,,MATCH($A22,Extraction!$A$1:$DS$1,0)-1))),OFFSET(Extraction!$A$2:$A$39,,MATCH($A22,Extraction!$A$1:$DS$1,0)-1))</f>
        <v>0</v>
      </c>
      <c r="L22" s="4">
        <f ca="1">SUMPRODUCT((Extraction!$B$2:$B$39=$B$5)*(Extraction!$H$2:$H$39=L$9)*(ISNUMBER(OFFSET(Extraction!$A$2:$A$39,,MATCH($A22,Extraction!$A$1:$DS$1,0)-1))),OFFSET(Extraction!$A$2:$A$39,,MATCH($A22,Extraction!$A$1:$DS$1,0)-1))</f>
        <v>0</v>
      </c>
      <c r="M22" s="4">
        <f ca="1">SUMPRODUCT((Extraction!$B$2:$B$39=$B$5)*(Extraction!$H$2:$H$39=M$9)*(ISNUMBER(OFFSET(Extraction!$A$2:$A$39,,MATCH($A22,Extraction!$A$1:$DS$1,0)-1))),OFFSET(Extraction!$A$2:$A$39,,MATCH($A22,Extraction!$A$1:$DS$1,0)-1))</f>
        <v>0</v>
      </c>
      <c r="N22" s="4">
        <f ca="1">SUMPRODUCT((Extraction!$B$2:$B$39=$B$5)*(Extraction!$H$2:$H$39=N$9)*(ISNUMBER(OFFSET(Extraction!$A$2:$A$39,,MATCH($A22,Extraction!$A$1:$DS$1,0)-1))),OFFSET(Extraction!$A$2:$A$39,,MATCH($A22,Extraction!$A$1:$DS$1,0)-1))</f>
        <v>0</v>
      </c>
      <c r="O22" s="22"/>
      <c r="P22" s="23"/>
    </row>
    <row r="23" spans="1:16" x14ac:dyDescent="0.25">
      <c r="A23" s="2" t="str">
        <f>'[1]MH contrôle 1'!A23</f>
        <v>Fonctionnement des tiroirs</v>
      </c>
      <c r="B23" s="4">
        <f ca="1">SUMPRODUCT((Extraction!$B$2:$B$39=$B$5)*(Extraction!$H$2:$H$39=B$9)*(ISNUMBER(OFFSET(Extraction!$A$2:$A$39,,MATCH($A23,Extraction!$A$1:$DS$1,0)-1))),OFFSET(Extraction!$A$2:$A$39,,MATCH($A23,Extraction!$A$1:$DS$1,0)-1))</f>
        <v>0</v>
      </c>
      <c r="C23" s="4">
        <f ca="1">SUMPRODUCT((Extraction!$B$2:$B$39=$B$5)*(Extraction!$H$2:$H$39=C$9)*(ISNUMBER(OFFSET(Extraction!$A$2:$A$39,,MATCH($A23,Extraction!$A$1:$DS$1,0)-1))),OFFSET(Extraction!$A$2:$A$39,,MATCH($A23,Extraction!$A$1:$DS$1,0)-1))</f>
        <v>0</v>
      </c>
      <c r="D23" s="4">
        <f ca="1">SUMPRODUCT((Extraction!$B$2:$B$39=$B$5)*(Extraction!$H$2:$H$39=D$9)*(ISNUMBER(OFFSET(Extraction!$A$2:$A$39,,MATCH($A23,Extraction!$A$1:$DS$1,0)-1))),OFFSET(Extraction!$A$2:$A$39,,MATCH($A23,Extraction!$A$1:$DS$1,0)-1))</f>
        <v>0</v>
      </c>
      <c r="E23" s="4">
        <f ca="1">SUMPRODUCT((Extraction!$B$2:$B$39=$B$5)*(Extraction!$H$2:$H$39=E$9)*(ISNUMBER(OFFSET(Extraction!$A$2:$A$39,,MATCH($A23,Extraction!$A$1:$DS$1,0)-1))),OFFSET(Extraction!$A$2:$A$39,,MATCH($A23,Extraction!$A$1:$DS$1,0)-1))</f>
        <v>0</v>
      </c>
      <c r="F23" s="4">
        <f ca="1">SUMPRODUCT((Extraction!$B$2:$B$39=$B$5)*(Extraction!$H$2:$H$39=F$9)*(ISNUMBER(OFFSET(Extraction!$A$2:$A$39,,MATCH($A23,Extraction!$A$1:$DS$1,0)-1))),OFFSET(Extraction!$A$2:$A$39,,MATCH($A23,Extraction!$A$1:$DS$1,0)-1))</f>
        <v>0</v>
      </c>
      <c r="G23" s="4">
        <f ca="1">SUMPRODUCT((Extraction!$B$2:$B$39=$B$5)*(Extraction!$H$2:$H$39=G$9)*(ISNUMBER(OFFSET(Extraction!$A$2:$A$39,,MATCH($A23,Extraction!$A$1:$DS$1,0)-1))),OFFSET(Extraction!$A$2:$A$39,,MATCH($A23,Extraction!$A$1:$DS$1,0)-1))</f>
        <v>0</v>
      </c>
      <c r="H23" s="4">
        <f ca="1">SUMPRODUCT((Extraction!$B$2:$B$39=$B$5)*(Extraction!$H$2:$H$39=H$9)*(ISNUMBER(OFFSET(Extraction!$A$2:$A$39,,MATCH($A23,Extraction!$A$1:$DS$1,0)-1))),OFFSET(Extraction!$A$2:$A$39,,MATCH($A23,Extraction!$A$1:$DS$1,0)-1))</f>
        <v>0</v>
      </c>
      <c r="I23" s="4">
        <f ca="1">SUMPRODUCT((Extraction!$B$2:$B$39=$B$5)*(Extraction!$H$2:$H$39=I$9)*(ISNUMBER(OFFSET(Extraction!$A$2:$A$39,,MATCH($A23,Extraction!$A$1:$DS$1,0)-1))),OFFSET(Extraction!$A$2:$A$39,,MATCH($A23,Extraction!$A$1:$DS$1,0)-1))</f>
        <v>0</v>
      </c>
      <c r="J23" s="4">
        <f ca="1">SUMPRODUCT((Extraction!$B$2:$B$39=$B$5)*(Extraction!$H$2:$H$39=J$9)*(ISNUMBER(OFFSET(Extraction!$A$2:$A$39,,MATCH($A23,Extraction!$A$1:$DS$1,0)-1))),OFFSET(Extraction!$A$2:$A$39,,MATCH($A23,Extraction!$A$1:$DS$1,0)-1))</f>
        <v>0</v>
      </c>
      <c r="K23" s="4">
        <f ca="1">SUMPRODUCT((Extraction!$B$2:$B$39=$B$5)*(Extraction!$H$2:$H$39=K$9)*(ISNUMBER(OFFSET(Extraction!$A$2:$A$39,,MATCH($A23,Extraction!$A$1:$DS$1,0)-1))),OFFSET(Extraction!$A$2:$A$39,,MATCH($A23,Extraction!$A$1:$DS$1,0)-1))</f>
        <v>0</v>
      </c>
      <c r="L23" s="4">
        <f ca="1">SUMPRODUCT((Extraction!$B$2:$B$39=$B$5)*(Extraction!$H$2:$H$39=L$9)*(ISNUMBER(OFFSET(Extraction!$A$2:$A$39,,MATCH($A23,Extraction!$A$1:$DS$1,0)-1))),OFFSET(Extraction!$A$2:$A$39,,MATCH($A23,Extraction!$A$1:$DS$1,0)-1))</f>
        <v>0</v>
      </c>
      <c r="M23" s="4">
        <f ca="1">SUMPRODUCT((Extraction!$B$2:$B$39=$B$5)*(Extraction!$H$2:$H$39=M$9)*(ISNUMBER(OFFSET(Extraction!$A$2:$A$39,,MATCH($A23,Extraction!$A$1:$DS$1,0)-1))),OFFSET(Extraction!$A$2:$A$39,,MATCH($A23,Extraction!$A$1:$DS$1,0)-1))</f>
        <v>0</v>
      </c>
      <c r="N23" s="4">
        <f ca="1">SUMPRODUCT((Extraction!$B$2:$B$39=$B$5)*(Extraction!$H$2:$H$39=N$9)*(ISNUMBER(OFFSET(Extraction!$A$2:$A$39,,MATCH($A23,Extraction!$A$1:$DS$1,0)-1))),OFFSET(Extraction!$A$2:$A$39,,MATCH($A23,Extraction!$A$1:$DS$1,0)-1))</f>
        <v>0</v>
      </c>
      <c r="O23" s="22"/>
      <c r="P23" s="23"/>
    </row>
    <row r="24" spans="1:16" x14ac:dyDescent="0.25">
      <c r="A24" s="2" t="str">
        <f>'[1]MH contrôle 1'!A24</f>
        <v>Amortisseur tiroir et porte de placard</v>
      </c>
      <c r="B24" s="4">
        <f ca="1">SUMPRODUCT((Extraction!$B$2:$B$39=$B$5)*(Extraction!$H$2:$H$39=B$9)*(ISNUMBER(OFFSET(Extraction!$A$2:$A$39,,MATCH($A24,Extraction!$A$1:$DS$1,0)-1))),OFFSET(Extraction!$A$2:$A$39,,MATCH($A24,Extraction!$A$1:$DS$1,0)-1))</f>
        <v>0</v>
      </c>
      <c r="C24" s="9"/>
      <c r="D24" s="8"/>
      <c r="E24" s="4">
        <f ca="1">SUMPRODUCT((Extraction!$B$2:$B$39=$B$5)*(Extraction!$H$2:$H$39=E$9)*(ISNUMBER(OFFSET(Extraction!$A$2:$A$39,,MATCH($A24,Extraction!$A$1:$DS$1,0)-1))),OFFSET(Extraction!$A$2:$A$39,,MATCH($A24,Extraction!$A$1:$DS$1,0)-1))</f>
        <v>0</v>
      </c>
      <c r="F24" s="8"/>
      <c r="G24" s="9"/>
      <c r="H24" s="8"/>
      <c r="I24" s="9"/>
      <c r="J24" s="8"/>
      <c r="K24" s="9"/>
      <c r="L24" s="8"/>
      <c r="M24" s="9"/>
      <c r="N24" s="4">
        <f ca="1">SUMPRODUCT((Extraction!$B$2:$B$39=$B$5)*(Extraction!$H$2:$H$39=N$9)*(ISNUMBER(OFFSET(Extraction!$A$2:$A$39,,MATCH($A24,Extraction!$A$1:$DS$1,0)-1))),OFFSET(Extraction!$A$2:$A$39,,MATCH($A24,Extraction!$A$1:$DS$1,0)-1))</f>
        <v>0</v>
      </c>
      <c r="O24" s="22"/>
      <c r="P24" s="23"/>
    </row>
    <row r="25" spans="1:16" x14ac:dyDescent="0.25">
      <c r="A25" s="2" t="str">
        <f>'[1]MH contrôle 1'!A25</f>
        <v>Tablette bar horizontale</v>
      </c>
      <c r="B25" s="4">
        <f ca="1">SUMPRODUCT((Extraction!$B$2:$B$39=$B$5)*(Extraction!$H$2:$H$39=B$9)*(ISNUMBER(OFFSET(Extraction!$A$2:$A$39,,MATCH($A25,Extraction!$A$1:$DS$1,0)-1))),OFFSET(Extraction!$A$2:$A$39,,MATCH($A25,Extraction!$A$1:$DS$1,0)-1))</f>
        <v>0</v>
      </c>
      <c r="C25" s="9"/>
      <c r="D25" s="4">
        <f ca="1">SUMPRODUCT((Extraction!$B$2:$B$39=$B$5)*(Extraction!$H$2:$H$39=D$9)*(ISNUMBER(OFFSET(Extraction!$A$2:$A$39,,MATCH($A25,Extraction!$A$1:$DS$1,0)-1))),OFFSET(Extraction!$A$2:$A$39,,MATCH($A25,Extraction!$A$1:$DS$1,0)-1))</f>
        <v>0</v>
      </c>
      <c r="E25" s="4">
        <f ca="1">SUMPRODUCT((Extraction!$B$2:$B$39=$B$5)*(Extraction!$H$2:$H$39=E$9)*(ISNUMBER(OFFSET(Extraction!$A$2:$A$39,,MATCH($A25,Extraction!$A$1:$DS$1,0)-1))),OFFSET(Extraction!$A$2:$A$39,,MATCH($A25,Extraction!$A$1:$DS$1,0)-1))</f>
        <v>0</v>
      </c>
      <c r="F25" s="4">
        <f ca="1">SUMPRODUCT((Extraction!$B$2:$B$39=$B$5)*(Extraction!$H$2:$H$39=F$9)*(ISNUMBER(OFFSET(Extraction!$A$2:$A$39,,MATCH($A25,Extraction!$A$1:$DS$1,0)-1))),OFFSET(Extraction!$A$2:$A$39,,MATCH($A25,Extraction!$A$1:$DS$1,0)-1))</f>
        <v>0</v>
      </c>
      <c r="G25" s="4">
        <f ca="1">SUMPRODUCT((Extraction!$B$2:$B$39=$B$5)*(Extraction!$H$2:$H$39=G$9)*(ISNUMBER(OFFSET(Extraction!$A$2:$A$39,,MATCH($A25,Extraction!$A$1:$DS$1,0)-1))),OFFSET(Extraction!$A$2:$A$39,,MATCH($A25,Extraction!$A$1:$DS$1,0)-1))</f>
        <v>0</v>
      </c>
      <c r="H25" s="4">
        <f ca="1">SUMPRODUCT((Extraction!$B$2:$B$39=$B$5)*(Extraction!$H$2:$H$39=H$9)*(ISNUMBER(OFFSET(Extraction!$A$2:$A$39,,MATCH($A25,Extraction!$A$1:$DS$1,0)-1))),OFFSET(Extraction!$A$2:$A$39,,MATCH($A25,Extraction!$A$1:$DS$1,0)-1))</f>
        <v>0</v>
      </c>
      <c r="I25" s="4">
        <f ca="1">SUMPRODUCT((Extraction!$B$2:$B$39=$B$5)*(Extraction!$H$2:$H$39=I$9)*(ISNUMBER(OFFSET(Extraction!$A$2:$A$39,,MATCH($A25,Extraction!$A$1:$DS$1,0)-1))),OFFSET(Extraction!$A$2:$A$39,,MATCH($A25,Extraction!$A$1:$DS$1,0)-1))</f>
        <v>0</v>
      </c>
      <c r="J25" s="4">
        <f ca="1">SUMPRODUCT((Extraction!$B$2:$B$39=$B$5)*(Extraction!$H$2:$H$39=J$9)*(ISNUMBER(OFFSET(Extraction!$A$2:$A$39,,MATCH($A25,Extraction!$A$1:$DS$1,0)-1))),OFFSET(Extraction!$A$2:$A$39,,MATCH($A25,Extraction!$A$1:$DS$1,0)-1))</f>
        <v>0</v>
      </c>
      <c r="K25" s="4">
        <f ca="1">SUMPRODUCT((Extraction!$B$2:$B$39=$B$5)*(Extraction!$H$2:$H$39=K$9)*(ISNUMBER(OFFSET(Extraction!$A$2:$A$39,,MATCH($A25,Extraction!$A$1:$DS$1,0)-1))),OFFSET(Extraction!$A$2:$A$39,,MATCH($A25,Extraction!$A$1:$DS$1,0)-1))</f>
        <v>0</v>
      </c>
      <c r="L25" s="8"/>
      <c r="M25" s="9"/>
      <c r="N25" s="4">
        <f ca="1">SUMPRODUCT((Extraction!$B$2:$B$39=$B$5)*(Extraction!$H$2:$H$39=N$9)*(ISNUMBER(OFFSET(Extraction!$A$2:$A$39,,MATCH($A25,Extraction!$A$1:$DS$1,0)-1))),OFFSET(Extraction!$A$2:$A$39,,MATCH($A25,Extraction!$A$1:$DS$1,0)-1))</f>
        <v>0</v>
      </c>
      <c r="O25" s="22"/>
      <c r="P25" s="23"/>
    </row>
    <row r="26" spans="1:16" x14ac:dyDescent="0.25">
      <c r="A26" s="2" t="str">
        <f>'[1]MH contrôle 1'!A26</f>
        <v>Aucun éclat ou rayure meubles / portes</v>
      </c>
      <c r="B26" s="4">
        <f ca="1">SUMPRODUCT((Extraction!$B$2:$B$39=$B$5)*(Extraction!$H$2:$H$39=B$9)*(ISNUMBER(OFFSET(Extraction!$A$2:$A$39,,MATCH($A26,Extraction!$A$1:$DS$1,0)-1))),OFFSET(Extraction!$A$2:$A$39,,MATCH($A26,Extraction!$A$1:$DS$1,0)-1))</f>
        <v>0</v>
      </c>
      <c r="C26" s="9"/>
      <c r="D26" s="4">
        <f ca="1">SUMPRODUCT((Extraction!$B$2:$B$39=$B$5)*(Extraction!$H$2:$H$39=D$9)*(ISNUMBER(OFFSET(Extraction!$A$2:$A$39,,MATCH($A26,Extraction!$A$1:$DS$1,0)-1))),OFFSET(Extraction!$A$2:$A$39,,MATCH($A26,Extraction!$A$1:$DS$1,0)-1))</f>
        <v>0</v>
      </c>
      <c r="E26" s="4">
        <f ca="1">SUMPRODUCT((Extraction!$B$2:$B$39=$B$5)*(Extraction!$H$2:$H$39=E$9)*(ISNUMBER(OFFSET(Extraction!$A$2:$A$39,,MATCH($A26,Extraction!$A$1:$DS$1,0)-1))),OFFSET(Extraction!$A$2:$A$39,,MATCH($A26,Extraction!$A$1:$DS$1,0)-1))</f>
        <v>1</v>
      </c>
      <c r="F26" s="8"/>
      <c r="G26" s="9"/>
      <c r="H26" s="8"/>
      <c r="I26" s="9"/>
      <c r="J26" s="8"/>
      <c r="K26" s="9"/>
      <c r="L26" s="8"/>
      <c r="M26" s="9"/>
      <c r="N26" s="4">
        <f ca="1">SUMPRODUCT((Extraction!$B$2:$B$39=$B$5)*(Extraction!$H$2:$H$39=N$9)*(ISNUMBER(OFFSET(Extraction!$A$2:$A$39,,MATCH($A26,Extraction!$A$1:$DS$1,0)-1))),OFFSET(Extraction!$A$2:$A$39,,MATCH($A26,Extraction!$A$1:$DS$1,0)-1))</f>
        <v>0</v>
      </c>
      <c r="O26" s="22"/>
      <c r="P26" s="23"/>
    </row>
    <row r="27" spans="1:16" x14ac:dyDescent="0.25">
      <c r="A27" s="2" t="str">
        <f>'[1]MH contrôle 1'!A27</f>
        <v>Ebavurage bares penderies</v>
      </c>
      <c r="B27" s="4">
        <f ca="1">SUMPRODUCT((Extraction!$B$2:$B$39=$B$5)*(Extraction!$H$2:$H$39=B$9)*(ISNUMBER(OFFSET(Extraction!$A$2:$A$39,,MATCH($A27,Extraction!$A$1:$DS$1,0)-1))),OFFSET(Extraction!$A$2:$A$39,,MATCH($A27,Extraction!$A$1:$DS$1,0)-1))</f>
        <v>0</v>
      </c>
      <c r="C27" s="9"/>
      <c r="D27" s="4">
        <f ca="1">SUMPRODUCT((Extraction!$B$2:$B$39=$B$5)*(Extraction!$H$2:$H$39=D$9)*(ISNUMBER(OFFSET(Extraction!$A$2:$A$39,,MATCH($A27,Extraction!$A$1:$DS$1,0)-1))),OFFSET(Extraction!$A$2:$A$39,,MATCH($A27,Extraction!$A$1:$DS$1,0)-1))</f>
        <v>0</v>
      </c>
      <c r="E27" s="4">
        <f ca="1">SUMPRODUCT((Extraction!$B$2:$B$39=$B$5)*(Extraction!$H$2:$H$39=E$9)*(ISNUMBER(OFFSET(Extraction!$A$2:$A$39,,MATCH($A27,Extraction!$A$1:$DS$1,0)-1))),OFFSET(Extraction!$A$2:$A$39,,MATCH($A27,Extraction!$A$1:$DS$1,0)-1))</f>
        <v>0</v>
      </c>
      <c r="F27" s="8"/>
      <c r="G27" s="9"/>
      <c r="H27" s="8"/>
      <c r="I27" s="9"/>
      <c r="J27" s="8"/>
      <c r="K27" s="9"/>
      <c r="L27" s="8"/>
      <c r="M27" s="9"/>
      <c r="N27" s="4">
        <f ca="1">SUMPRODUCT((Extraction!$B$2:$B$39=$B$5)*(Extraction!$H$2:$H$39=N$9)*(ISNUMBER(OFFSET(Extraction!$A$2:$A$39,,MATCH($A27,Extraction!$A$1:$DS$1,0)-1))),OFFSET(Extraction!$A$2:$A$39,,MATCH($A27,Extraction!$A$1:$DS$1,0)-1))</f>
        <v>0</v>
      </c>
      <c r="O27" s="22"/>
      <c r="P27" s="23"/>
    </row>
    <row r="28" spans="1:16" x14ac:dyDescent="0.25">
      <c r="A28" s="2" t="str">
        <f>'[1]MH contrôle 1'!A28</f>
        <v>Présence tringles dans penderies</v>
      </c>
      <c r="B28" s="4">
        <f ca="1">SUMPRODUCT((Extraction!$B$2:$B$39=$B$5)*(Extraction!$H$2:$H$39=B$9)*(ISNUMBER(OFFSET(Extraction!$A$2:$A$39,,MATCH($A28,Extraction!$A$1:$DS$1,0)-1))),OFFSET(Extraction!$A$2:$A$39,,MATCH($A28,Extraction!$A$1:$DS$1,0)-1))</f>
        <v>0</v>
      </c>
      <c r="C28" s="9"/>
      <c r="D28" s="4">
        <f ca="1">SUMPRODUCT((Extraction!$B$2:$B$39=$B$5)*(Extraction!$H$2:$H$39=D$9)*(ISNUMBER(OFFSET(Extraction!$A$2:$A$39,,MATCH($A28,Extraction!$A$1:$DS$1,0)-1))),OFFSET(Extraction!$A$2:$A$39,,MATCH($A28,Extraction!$A$1:$DS$1,0)-1))</f>
        <v>0</v>
      </c>
      <c r="E28" s="4">
        <f ca="1">SUMPRODUCT((Extraction!$B$2:$B$39=$B$5)*(Extraction!$H$2:$H$39=E$9)*(ISNUMBER(OFFSET(Extraction!$A$2:$A$39,,MATCH($A28,Extraction!$A$1:$DS$1,0)-1))),OFFSET(Extraction!$A$2:$A$39,,MATCH($A28,Extraction!$A$1:$DS$1,0)-1))</f>
        <v>0</v>
      </c>
      <c r="F28" s="4">
        <f ca="1">SUMPRODUCT((Extraction!$B$2:$B$39=$B$5)*(Extraction!$H$2:$H$39=F$9)*(ISNUMBER(OFFSET(Extraction!$A$2:$A$39,,MATCH($A28,Extraction!$A$1:$DS$1,0)-1))),OFFSET(Extraction!$A$2:$A$39,,MATCH($A28,Extraction!$A$1:$DS$1,0)-1))</f>
        <v>0</v>
      </c>
      <c r="G28" s="4">
        <f ca="1">SUMPRODUCT((Extraction!$B$2:$B$39=$B$5)*(Extraction!$H$2:$H$39=G$9)*(ISNUMBER(OFFSET(Extraction!$A$2:$A$39,,MATCH($A28,Extraction!$A$1:$DS$1,0)-1))),OFFSET(Extraction!$A$2:$A$39,,MATCH($A28,Extraction!$A$1:$DS$1,0)-1))</f>
        <v>0</v>
      </c>
      <c r="H28" s="4">
        <f ca="1">SUMPRODUCT((Extraction!$B$2:$B$39=$B$5)*(Extraction!$H$2:$H$39=H$9)*(ISNUMBER(OFFSET(Extraction!$A$2:$A$39,,MATCH($A28,Extraction!$A$1:$DS$1,0)-1))),OFFSET(Extraction!$A$2:$A$39,,MATCH($A28,Extraction!$A$1:$DS$1,0)-1))</f>
        <v>0</v>
      </c>
      <c r="I28" s="4">
        <f ca="1">SUMPRODUCT((Extraction!$B$2:$B$39=$B$5)*(Extraction!$H$2:$H$39=I$9)*(ISNUMBER(OFFSET(Extraction!$A$2:$A$39,,MATCH($A28,Extraction!$A$1:$DS$1,0)-1))),OFFSET(Extraction!$A$2:$A$39,,MATCH($A28,Extraction!$A$1:$DS$1,0)-1))</f>
        <v>0</v>
      </c>
      <c r="J28" s="4">
        <f ca="1">SUMPRODUCT((Extraction!$B$2:$B$39=$B$5)*(Extraction!$H$2:$H$39=J$9)*(ISNUMBER(OFFSET(Extraction!$A$2:$A$39,,MATCH($A28,Extraction!$A$1:$DS$1,0)-1))),OFFSET(Extraction!$A$2:$A$39,,MATCH($A28,Extraction!$A$1:$DS$1,0)-1))</f>
        <v>0</v>
      </c>
      <c r="K28" s="4">
        <f ca="1">SUMPRODUCT((Extraction!$B$2:$B$39=$B$5)*(Extraction!$H$2:$H$39=K$9)*(ISNUMBER(OFFSET(Extraction!$A$2:$A$39,,MATCH($A28,Extraction!$A$1:$DS$1,0)-1))),OFFSET(Extraction!$A$2:$A$39,,MATCH($A28,Extraction!$A$1:$DS$1,0)-1))</f>
        <v>0</v>
      </c>
      <c r="L28" s="8"/>
      <c r="M28" s="9"/>
      <c r="N28" s="4">
        <f ca="1">SUMPRODUCT((Extraction!$B$2:$B$39=$B$5)*(Extraction!$H$2:$H$39=N$9)*(ISNUMBER(OFFSET(Extraction!$A$2:$A$39,,MATCH($A28,Extraction!$A$1:$DS$1,0)-1))),OFFSET(Extraction!$A$2:$A$39,,MATCH($A28,Extraction!$A$1:$DS$1,0)-1))</f>
        <v>0</v>
      </c>
      <c r="O28" s="22"/>
      <c r="P28" s="23"/>
    </row>
    <row r="29" spans="1:16" x14ac:dyDescent="0.25">
      <c r="A29" s="2" t="str">
        <f>'[1]MH contrôle 1'!A29</f>
        <v>Fixation des étagères pélican</v>
      </c>
      <c r="B29" s="4">
        <f ca="1">SUMPRODUCT((Extraction!$B$2:$B$39=$B$5)*(Extraction!$H$2:$H$39=B$9)*(ISNUMBER(OFFSET(Extraction!$A$2:$A$39,,MATCH($A29,Extraction!$A$1:$DS$1,0)-1))),OFFSET(Extraction!$A$2:$A$39,,MATCH($A29,Extraction!$A$1:$DS$1,0)-1))</f>
        <v>0</v>
      </c>
      <c r="C29" s="9"/>
      <c r="D29" s="4">
        <f ca="1">SUMPRODUCT((Extraction!$B$2:$B$39=$B$5)*(Extraction!$H$2:$H$39=D$9)*(ISNUMBER(OFFSET(Extraction!$A$2:$A$39,,MATCH($A29,Extraction!$A$1:$DS$1,0)-1))),OFFSET(Extraction!$A$2:$A$39,,MATCH($A29,Extraction!$A$1:$DS$1,0)-1))</f>
        <v>0</v>
      </c>
      <c r="E29" s="4">
        <f ca="1">SUMPRODUCT((Extraction!$B$2:$B$39=$B$5)*(Extraction!$H$2:$H$39=E$9)*(ISNUMBER(OFFSET(Extraction!$A$2:$A$39,,MATCH($A29,Extraction!$A$1:$DS$1,0)-1))),OFFSET(Extraction!$A$2:$A$39,,MATCH($A29,Extraction!$A$1:$DS$1,0)-1))</f>
        <v>0</v>
      </c>
      <c r="F29" s="8"/>
      <c r="G29" s="9"/>
      <c r="H29" s="8"/>
      <c r="I29" s="9"/>
      <c r="J29" s="8"/>
      <c r="K29" s="9"/>
      <c r="L29" s="8"/>
      <c r="M29" s="9"/>
      <c r="N29" s="4">
        <f ca="1">SUMPRODUCT((Extraction!$B$2:$B$39=$B$5)*(Extraction!$H$2:$H$39=N$9)*(ISNUMBER(OFFSET(Extraction!$A$2:$A$39,,MATCH($A29,Extraction!$A$1:$DS$1,0)-1))),OFFSET(Extraction!$A$2:$A$39,,MATCH($A29,Extraction!$A$1:$DS$1,0)-1))</f>
        <v>0</v>
      </c>
      <c r="O29" s="22"/>
      <c r="P29" s="23"/>
    </row>
    <row r="30" spans="1:16" x14ac:dyDescent="0.25">
      <c r="A30" s="2" t="str">
        <f>'[1]MH contrôle 1'!A30</f>
        <v>Fixation des étagères verre</v>
      </c>
      <c r="B30" s="4">
        <f ca="1">SUMPRODUCT((Extraction!$B$2:$B$39=$B$5)*(Extraction!$H$2:$H$39=B$9)*(ISNUMBER(OFFSET(Extraction!$A$2:$A$39,,MATCH($A30,Extraction!$A$1:$DS$1,0)-1))),OFFSET(Extraction!$A$2:$A$39,,MATCH($A30,Extraction!$A$1:$DS$1,0)-1))</f>
        <v>0</v>
      </c>
      <c r="C30" s="9"/>
      <c r="D30" s="4">
        <f ca="1">SUMPRODUCT((Extraction!$B$2:$B$39=$B$5)*(Extraction!$H$2:$H$39=D$9)*(ISNUMBER(OFFSET(Extraction!$A$2:$A$39,,MATCH($A30,Extraction!$A$1:$DS$1,0)-1))),OFFSET(Extraction!$A$2:$A$39,,MATCH($A30,Extraction!$A$1:$DS$1,0)-1))</f>
        <v>0</v>
      </c>
      <c r="E30" s="4">
        <f ca="1">SUMPRODUCT((Extraction!$B$2:$B$39=$B$5)*(Extraction!$H$2:$H$39=E$9)*(ISNUMBER(OFFSET(Extraction!$A$2:$A$39,,MATCH($A30,Extraction!$A$1:$DS$1,0)-1))),OFFSET(Extraction!$A$2:$A$39,,MATCH($A30,Extraction!$A$1:$DS$1,0)-1))</f>
        <v>0</v>
      </c>
      <c r="F30" s="4">
        <f ca="1">SUMPRODUCT((Extraction!$B$2:$B$39=$B$5)*(Extraction!$H$2:$H$39=F$9)*(ISNUMBER(OFFSET(Extraction!$A$2:$A$39,,MATCH($A30,Extraction!$A$1:$DS$1,0)-1))),OFFSET(Extraction!$A$2:$A$39,,MATCH($A30,Extraction!$A$1:$DS$1,0)-1))</f>
        <v>0</v>
      </c>
      <c r="G30" s="4">
        <f ca="1">SUMPRODUCT((Extraction!$B$2:$B$39=$B$5)*(Extraction!$H$2:$H$39=G$9)*(ISNUMBER(OFFSET(Extraction!$A$2:$A$39,,MATCH($A30,Extraction!$A$1:$DS$1,0)-1))),OFFSET(Extraction!$A$2:$A$39,,MATCH($A30,Extraction!$A$1:$DS$1,0)-1))</f>
        <v>0</v>
      </c>
      <c r="H30" s="4">
        <f ca="1">SUMPRODUCT((Extraction!$B$2:$B$39=$B$5)*(Extraction!$H$2:$H$39=H$9)*(ISNUMBER(OFFSET(Extraction!$A$2:$A$39,,MATCH($A30,Extraction!$A$1:$DS$1,0)-1))),OFFSET(Extraction!$A$2:$A$39,,MATCH($A30,Extraction!$A$1:$DS$1,0)-1))</f>
        <v>0</v>
      </c>
      <c r="I30" s="4">
        <f ca="1">SUMPRODUCT((Extraction!$B$2:$B$39=$B$5)*(Extraction!$H$2:$H$39=I$9)*(ISNUMBER(OFFSET(Extraction!$A$2:$A$39,,MATCH($A30,Extraction!$A$1:$DS$1,0)-1))),OFFSET(Extraction!$A$2:$A$39,,MATCH($A30,Extraction!$A$1:$DS$1,0)-1))</f>
        <v>0</v>
      </c>
      <c r="J30" s="4">
        <f ca="1">SUMPRODUCT((Extraction!$B$2:$B$39=$B$5)*(Extraction!$H$2:$H$39=J$9)*(ISNUMBER(OFFSET(Extraction!$A$2:$A$39,,MATCH($A30,Extraction!$A$1:$DS$1,0)-1))),OFFSET(Extraction!$A$2:$A$39,,MATCH($A30,Extraction!$A$1:$DS$1,0)-1))</f>
        <v>0</v>
      </c>
      <c r="K30" s="4">
        <f ca="1">SUMPRODUCT((Extraction!$B$2:$B$39=$B$5)*(Extraction!$H$2:$H$39=K$9)*(ISNUMBER(OFFSET(Extraction!$A$2:$A$39,,MATCH($A30,Extraction!$A$1:$DS$1,0)-1))),OFFSET(Extraction!$A$2:$A$39,,MATCH($A30,Extraction!$A$1:$DS$1,0)-1))</f>
        <v>0</v>
      </c>
      <c r="L30" s="4">
        <f ca="1">SUMPRODUCT((Extraction!$B$2:$B$39=$B$5)*(Extraction!$H$2:$H$39=L$9)*(ISNUMBER(OFFSET(Extraction!$A$2:$A$39,,MATCH($A30,Extraction!$A$1:$DS$1,0)-1))),OFFSET(Extraction!$A$2:$A$39,,MATCH($A30,Extraction!$A$1:$DS$1,0)-1))</f>
        <v>0</v>
      </c>
      <c r="M30" s="4">
        <f ca="1">SUMPRODUCT((Extraction!$B$2:$B$39=$B$5)*(Extraction!$H$2:$H$39=M$9)*(ISNUMBER(OFFSET(Extraction!$A$2:$A$39,,MATCH($A30,Extraction!$A$1:$DS$1,0)-1))),OFFSET(Extraction!$A$2:$A$39,,MATCH($A30,Extraction!$A$1:$DS$1,0)-1))</f>
        <v>0</v>
      </c>
      <c r="N30" s="4">
        <f ca="1">SUMPRODUCT((Extraction!$B$2:$B$39=$B$5)*(Extraction!$H$2:$H$39=N$9)*(ISNUMBER(OFFSET(Extraction!$A$2:$A$39,,MATCH($A30,Extraction!$A$1:$DS$1,0)-1))),OFFSET(Extraction!$A$2:$A$39,,MATCH($A30,Extraction!$A$1:$DS$1,0)-1))</f>
        <v>0</v>
      </c>
      <c r="O30" s="22"/>
      <c r="P30" s="23"/>
    </row>
    <row r="31" spans="1:16" x14ac:dyDescent="0.25">
      <c r="A31" s="2" t="str">
        <f>'[1]MH contrôle 1'!A31</f>
        <v>Fixation et état des meubles pont et portes</v>
      </c>
      <c r="B31" s="4">
        <f ca="1">SUMPRODUCT((Extraction!$B$2:$B$39=$B$5)*(Extraction!$H$2:$H$39=B$9)*(ISNUMBER(OFFSET(Extraction!$A$2:$A$39,,MATCH($A31,Extraction!$A$1:$DS$1,0)-1))),OFFSET(Extraction!$A$2:$A$39,,MATCH($A31,Extraction!$A$1:$DS$1,0)-1))</f>
        <v>0</v>
      </c>
      <c r="C31" s="9"/>
      <c r="D31" s="4">
        <f ca="1">SUMPRODUCT((Extraction!$B$2:$B$39=$B$5)*(Extraction!$H$2:$H$39=D$9)*(ISNUMBER(OFFSET(Extraction!$A$2:$A$39,,MATCH($A31,Extraction!$A$1:$DS$1,0)-1))),OFFSET(Extraction!$A$2:$A$39,,MATCH($A31,Extraction!$A$1:$DS$1,0)-1))</f>
        <v>0</v>
      </c>
      <c r="E31" s="4">
        <f ca="1">SUMPRODUCT((Extraction!$B$2:$B$39=$B$5)*(Extraction!$H$2:$H$39=E$9)*(ISNUMBER(OFFSET(Extraction!$A$2:$A$39,,MATCH($A31,Extraction!$A$1:$DS$1,0)-1))),OFFSET(Extraction!$A$2:$A$39,,MATCH($A31,Extraction!$A$1:$DS$1,0)-1))</f>
        <v>0</v>
      </c>
      <c r="F31" s="4">
        <f ca="1">SUMPRODUCT((Extraction!$B$2:$B$39=$B$5)*(Extraction!$H$2:$H$39=F$9)*(ISNUMBER(OFFSET(Extraction!$A$2:$A$39,,MATCH($A31,Extraction!$A$1:$DS$1,0)-1))),OFFSET(Extraction!$A$2:$A$39,,MATCH($A31,Extraction!$A$1:$DS$1,0)-1))</f>
        <v>0</v>
      </c>
      <c r="G31" s="4">
        <f ca="1">SUMPRODUCT((Extraction!$B$2:$B$39=$B$5)*(Extraction!$H$2:$H$39=G$9)*(ISNUMBER(OFFSET(Extraction!$A$2:$A$39,,MATCH($A31,Extraction!$A$1:$DS$1,0)-1))),OFFSET(Extraction!$A$2:$A$39,,MATCH($A31,Extraction!$A$1:$DS$1,0)-1))</f>
        <v>0</v>
      </c>
      <c r="H31" s="4">
        <f ca="1">SUMPRODUCT((Extraction!$B$2:$B$39=$B$5)*(Extraction!$H$2:$H$39=H$9)*(ISNUMBER(OFFSET(Extraction!$A$2:$A$39,,MATCH($A31,Extraction!$A$1:$DS$1,0)-1))),OFFSET(Extraction!$A$2:$A$39,,MATCH($A31,Extraction!$A$1:$DS$1,0)-1))</f>
        <v>0</v>
      </c>
      <c r="I31" s="4">
        <f ca="1">SUMPRODUCT((Extraction!$B$2:$B$39=$B$5)*(Extraction!$H$2:$H$39=I$9)*(ISNUMBER(OFFSET(Extraction!$A$2:$A$39,,MATCH($A31,Extraction!$A$1:$DS$1,0)-1))),OFFSET(Extraction!$A$2:$A$39,,MATCH($A31,Extraction!$A$1:$DS$1,0)-1))</f>
        <v>0</v>
      </c>
      <c r="J31" s="8"/>
      <c r="K31" s="9"/>
      <c r="L31" s="8"/>
      <c r="M31" s="9"/>
      <c r="N31" s="4">
        <f ca="1">SUMPRODUCT((Extraction!$B$2:$B$39=$B$5)*(Extraction!$H$2:$H$39=N$9)*(ISNUMBER(OFFSET(Extraction!$A$2:$A$39,,MATCH($A31,Extraction!$A$1:$DS$1,0)-1))),OFFSET(Extraction!$A$2:$A$39,,MATCH($A31,Extraction!$A$1:$DS$1,0)-1))</f>
        <v>0</v>
      </c>
      <c r="O31" s="22"/>
      <c r="P31" s="23"/>
    </row>
    <row r="32" spans="1:16" x14ac:dyDescent="0.25">
      <c r="A32" s="2" t="str">
        <f>'[1]MH contrôle 1'!A32</f>
        <v>Type et dimension des matelas</v>
      </c>
      <c r="B32" s="4">
        <f ca="1">SUMPRODUCT((Extraction!$B$2:$B$39=$B$5)*(Extraction!$H$2:$H$39=B$9)*(ISNUMBER(OFFSET(Extraction!$A$2:$A$39,,MATCH($A32,Extraction!$A$1:$DS$1,0)-1))),OFFSET(Extraction!$A$2:$A$39,,MATCH($A32,Extraction!$A$1:$DS$1,0)-1))</f>
        <v>0</v>
      </c>
      <c r="C32" s="9"/>
      <c r="D32" s="8"/>
      <c r="E32" s="9"/>
      <c r="F32" s="4">
        <f ca="1">SUMPRODUCT((Extraction!$B$2:$B$39=$B$5)*(Extraction!$H$2:$H$39=F$9)*(ISNUMBER(OFFSET(Extraction!$A$2:$A$39,,MATCH($A32,Extraction!$A$1:$DS$1,0)-1))),OFFSET(Extraction!$A$2:$A$39,,MATCH($A32,Extraction!$A$1:$DS$1,0)-1))</f>
        <v>0</v>
      </c>
      <c r="G32" s="4">
        <f ca="1">SUMPRODUCT((Extraction!$B$2:$B$39=$B$5)*(Extraction!$H$2:$H$39=G$9)*(ISNUMBER(OFFSET(Extraction!$A$2:$A$39,,MATCH($A32,Extraction!$A$1:$DS$1,0)-1))),OFFSET(Extraction!$A$2:$A$39,,MATCH($A32,Extraction!$A$1:$DS$1,0)-1))</f>
        <v>0</v>
      </c>
      <c r="H32" s="4">
        <f ca="1">SUMPRODUCT((Extraction!$B$2:$B$39=$B$5)*(Extraction!$H$2:$H$39=H$9)*(ISNUMBER(OFFSET(Extraction!$A$2:$A$39,,MATCH($A32,Extraction!$A$1:$DS$1,0)-1))),OFFSET(Extraction!$A$2:$A$39,,MATCH($A32,Extraction!$A$1:$DS$1,0)-1))</f>
        <v>0</v>
      </c>
      <c r="I32" s="4">
        <f ca="1">SUMPRODUCT((Extraction!$B$2:$B$39=$B$5)*(Extraction!$H$2:$H$39=I$9)*(ISNUMBER(OFFSET(Extraction!$A$2:$A$39,,MATCH($A32,Extraction!$A$1:$DS$1,0)-1))),OFFSET(Extraction!$A$2:$A$39,,MATCH($A32,Extraction!$A$1:$DS$1,0)-1))</f>
        <v>0</v>
      </c>
      <c r="J32" s="8"/>
      <c r="K32" s="9"/>
      <c r="L32" s="8"/>
      <c r="M32" s="9"/>
      <c r="N32" s="4">
        <f ca="1">SUMPRODUCT((Extraction!$B$2:$B$39=$B$5)*(Extraction!$H$2:$H$39=N$9)*(ISNUMBER(OFFSET(Extraction!$A$2:$A$39,,MATCH($A32,Extraction!$A$1:$DS$1,0)-1))),OFFSET(Extraction!$A$2:$A$39,,MATCH($A32,Extraction!$A$1:$DS$1,0)-1))</f>
        <v>0</v>
      </c>
      <c r="O32" s="22"/>
      <c r="P32" s="23"/>
    </row>
    <row r="33" spans="1:16" x14ac:dyDescent="0.25">
      <c r="A33" s="2" t="str">
        <f>'[1]MH contrôle 1'!A33</f>
        <v>Grilles de ventilation (bouchées si départ)</v>
      </c>
      <c r="B33" s="4">
        <f ca="1">SUMPRODUCT((Extraction!$B$2:$B$39=$B$5)*(Extraction!$H$2:$H$39=B$9)*(ISNUMBER(OFFSET(Extraction!$A$2:$A$39,,MATCH($A33,Extraction!$A$1:$DS$1,0)-1))),OFFSET(Extraction!$A$2:$A$39,,MATCH($A33,Extraction!$A$1:$DS$1,0)-1))</f>
        <v>0</v>
      </c>
      <c r="C33" s="9"/>
      <c r="D33" s="4">
        <f ca="1">SUMPRODUCT((Extraction!$B$2:$B$39=$B$5)*(Extraction!$H$2:$H$39=D$9)*(ISNUMBER(OFFSET(Extraction!$A$2:$A$39,,MATCH($A33,Extraction!$A$1:$DS$1,0)-1))),OFFSET(Extraction!$A$2:$A$39,,MATCH($A33,Extraction!$A$1:$DS$1,0)-1))</f>
        <v>0</v>
      </c>
      <c r="E33" s="4">
        <f ca="1">SUMPRODUCT((Extraction!$B$2:$B$39=$B$5)*(Extraction!$H$2:$H$39=E$9)*(ISNUMBER(OFFSET(Extraction!$A$2:$A$39,,MATCH($A33,Extraction!$A$1:$DS$1,0)-1))),OFFSET(Extraction!$A$2:$A$39,,MATCH($A33,Extraction!$A$1:$DS$1,0)-1))</f>
        <v>0</v>
      </c>
      <c r="F33" s="4">
        <f ca="1">SUMPRODUCT((Extraction!$B$2:$B$39=$B$5)*(Extraction!$H$2:$H$39=F$9)*(ISNUMBER(OFFSET(Extraction!$A$2:$A$39,,MATCH($A33,Extraction!$A$1:$DS$1,0)-1))),OFFSET(Extraction!$A$2:$A$39,,MATCH($A33,Extraction!$A$1:$DS$1,0)-1))</f>
        <v>0</v>
      </c>
      <c r="G33" s="4">
        <f ca="1">SUMPRODUCT((Extraction!$B$2:$B$39=$B$5)*(Extraction!$H$2:$H$39=G$9)*(ISNUMBER(OFFSET(Extraction!$A$2:$A$39,,MATCH($A33,Extraction!$A$1:$DS$1,0)-1))),OFFSET(Extraction!$A$2:$A$39,,MATCH($A33,Extraction!$A$1:$DS$1,0)-1))</f>
        <v>0</v>
      </c>
      <c r="H33" s="4">
        <f ca="1">SUMPRODUCT((Extraction!$B$2:$B$39=$B$5)*(Extraction!$H$2:$H$39=H$9)*(ISNUMBER(OFFSET(Extraction!$A$2:$A$39,,MATCH($A33,Extraction!$A$1:$DS$1,0)-1))),OFFSET(Extraction!$A$2:$A$39,,MATCH($A33,Extraction!$A$1:$DS$1,0)-1))</f>
        <v>0</v>
      </c>
      <c r="I33" s="4">
        <f ca="1">SUMPRODUCT((Extraction!$B$2:$B$39=$B$5)*(Extraction!$H$2:$H$39=I$9)*(ISNUMBER(OFFSET(Extraction!$A$2:$A$39,,MATCH($A33,Extraction!$A$1:$DS$1,0)-1))),OFFSET(Extraction!$A$2:$A$39,,MATCH($A33,Extraction!$A$1:$DS$1,0)-1))</f>
        <v>0</v>
      </c>
      <c r="J33" s="8"/>
      <c r="K33" s="9"/>
      <c r="L33" s="8"/>
      <c r="M33" s="9"/>
      <c r="N33" s="4">
        <f ca="1">SUMPRODUCT((Extraction!$B$2:$B$39=$B$5)*(Extraction!$H$2:$H$39=N$9)*(ISNUMBER(OFFSET(Extraction!$A$2:$A$39,,MATCH($A33,Extraction!$A$1:$DS$1,0)-1))),OFFSET(Extraction!$A$2:$A$39,,MATCH($A33,Extraction!$A$1:$DS$1,0)-1))</f>
        <v>0</v>
      </c>
      <c r="O33" s="22"/>
      <c r="P33" s="23"/>
    </row>
    <row r="34" spans="1:16" x14ac:dyDescent="0.25">
      <c r="A34" s="2" t="str">
        <f>'[1]MH contrôle 1'!A34</f>
        <v>Raccordement prise d'antenne (contrôle aléatoire)</v>
      </c>
      <c r="B34" s="4">
        <f ca="1">SUMPRODUCT((Extraction!$B$2:$B$39=$B$5)*(Extraction!$H$2:$H$39=B$9)*(ISNUMBER(OFFSET(Extraction!$A$2:$A$39,,MATCH($A34,Extraction!$A$1:$DS$1,0)-1))),OFFSET(Extraction!$A$2:$A$39,,MATCH($A34,Extraction!$A$1:$DS$1,0)-1))</f>
        <v>0</v>
      </c>
      <c r="C34" s="9"/>
      <c r="D34" s="8"/>
      <c r="E34" s="9"/>
      <c r="F34" s="8"/>
      <c r="G34" s="9"/>
      <c r="H34" s="8"/>
      <c r="I34" s="9"/>
      <c r="J34" s="4">
        <f ca="1">SUMPRODUCT((Extraction!$B$2:$B$39=$B$5)*(Extraction!$H$2:$H$39=J$9)*(ISNUMBER(OFFSET(Extraction!$A$2:$A$39,,MATCH($A34,Extraction!$A$1:$DS$1,0)-1))),OFFSET(Extraction!$A$2:$A$39,,MATCH($A34,Extraction!$A$1:$DS$1,0)-1))</f>
        <v>0</v>
      </c>
      <c r="K34" s="4">
        <f ca="1">SUMPRODUCT((Extraction!$B$2:$B$39=$B$5)*(Extraction!$H$2:$H$39=K$9)*(ISNUMBER(OFFSET(Extraction!$A$2:$A$39,,MATCH($A34,Extraction!$A$1:$DS$1,0)-1))),OFFSET(Extraction!$A$2:$A$39,,MATCH($A34,Extraction!$A$1:$DS$1,0)-1))</f>
        <v>0</v>
      </c>
      <c r="L34" s="8"/>
      <c r="M34" s="9"/>
      <c r="N34" s="4">
        <f ca="1">SUMPRODUCT((Extraction!$B$2:$B$39=$B$5)*(Extraction!$H$2:$H$39=N$9)*(ISNUMBER(OFFSET(Extraction!$A$2:$A$39,,MATCH($A34,Extraction!$A$1:$DS$1,0)-1))),OFFSET(Extraction!$A$2:$A$39,,MATCH($A34,Extraction!$A$1:$DS$1,0)-1))</f>
        <v>0</v>
      </c>
      <c r="O34" s="22"/>
      <c r="P34" s="23"/>
    </row>
    <row r="35" spans="1:16" x14ac:dyDescent="0.25">
      <c r="A35" s="2" t="str">
        <f>'[1]MH contrôle 1'!A35</f>
        <v>Alignement des prises duo</v>
      </c>
      <c r="B35" s="4">
        <f ca="1">SUMPRODUCT((Extraction!$B$2:$B$39=$B$5)*(Extraction!$H$2:$H$39=B$9)*(ISNUMBER(OFFSET(Extraction!$A$2:$A$39,,MATCH($A35,Extraction!$A$1:$DS$1,0)-1))),OFFSET(Extraction!$A$2:$A$39,,MATCH($A35,Extraction!$A$1:$DS$1,0)-1))</f>
        <v>0</v>
      </c>
      <c r="C35" s="9"/>
      <c r="D35" s="5">
        <f ca="1">SUMPRODUCT((Extraction!$B$2:$B$39=$B$5)*(Extraction!$H$2:$H$39=D$9)*(ISNUMBER(OFFSET(Extraction!$A$2:$A$39,,MATCH($A35,Extraction!$A$1:$DS$1,0)-1))),OFFSET(Extraction!$A$2:$A$39,,MATCH($A35,Extraction!$A$1:$DS$1,0)-1))</f>
        <v>0</v>
      </c>
      <c r="E35" s="5">
        <f ca="1">SUMPRODUCT((Extraction!$B$2:$B$39=$B$5)*(Extraction!$H$2:$H$39=E$9)*(ISNUMBER(OFFSET(Extraction!$A$2:$A$39,,MATCH($A35,Extraction!$A$1:$DS$1,0)-1))),OFFSET(Extraction!$A$2:$A$39,,MATCH($A35,Extraction!$A$1:$DS$1,0)-1))</f>
        <v>0</v>
      </c>
      <c r="F35" s="5">
        <f ca="1">SUMPRODUCT((Extraction!$B$2:$B$39=$B$5)*(Extraction!$H$2:$H$39=F$9)*(ISNUMBER(OFFSET(Extraction!$A$2:$A$39,,MATCH($A35,Extraction!$A$1:$DS$1,0)-1))),OFFSET(Extraction!$A$2:$A$39,,MATCH($A35,Extraction!$A$1:$DS$1,0)-1))</f>
        <v>0</v>
      </c>
      <c r="G35" s="5">
        <f ca="1">SUMPRODUCT((Extraction!$B$2:$B$39=$B$5)*(Extraction!$H$2:$H$39=G$9)*(ISNUMBER(OFFSET(Extraction!$A$2:$A$39,,MATCH($A35,Extraction!$A$1:$DS$1,0)-1))),OFFSET(Extraction!$A$2:$A$39,,MATCH($A35,Extraction!$A$1:$DS$1,0)-1))</f>
        <v>0</v>
      </c>
      <c r="H35" s="5">
        <f ca="1">SUMPRODUCT((Extraction!$B$2:$B$39=$B$5)*(Extraction!$H$2:$H$39=H$9)*(ISNUMBER(OFFSET(Extraction!$A$2:$A$39,,MATCH($A35,Extraction!$A$1:$DS$1,0)-1))),OFFSET(Extraction!$A$2:$A$39,,MATCH($A35,Extraction!$A$1:$DS$1,0)-1))</f>
        <v>0</v>
      </c>
      <c r="I35" s="5">
        <f ca="1">SUMPRODUCT((Extraction!$B$2:$B$39=$B$5)*(Extraction!$H$2:$H$39=I$9)*(ISNUMBER(OFFSET(Extraction!$A$2:$A$39,,MATCH($A35,Extraction!$A$1:$DS$1,0)-1))),OFFSET(Extraction!$A$2:$A$39,,MATCH($A35,Extraction!$A$1:$DS$1,0)-1))</f>
        <v>0</v>
      </c>
      <c r="J35" s="8"/>
      <c r="K35" s="9"/>
      <c r="L35" s="8"/>
      <c r="M35" s="9"/>
      <c r="N35" s="4">
        <f ca="1">SUMPRODUCT((Extraction!$B$2:$B$39=$B$5)*(Extraction!$H$2:$H$39=N$9)*(ISNUMBER(OFFSET(Extraction!$A$2:$A$39,,MATCH($A35,Extraction!$A$1:$DS$1,0)-1))),OFFSET(Extraction!$A$2:$A$39,,MATCH($A35,Extraction!$A$1:$DS$1,0)-1))</f>
        <v>0</v>
      </c>
      <c r="O35" s="22"/>
      <c r="P35" s="23"/>
    </row>
    <row r="36" spans="1:16" x14ac:dyDescent="0.25">
      <c r="A36" s="2" t="str">
        <f>'[1]MH contrôle 1'!A36</f>
        <v>Fermeture et longueur des goulottes</v>
      </c>
      <c r="B36" s="4">
        <f ca="1">SUMPRODUCT((Extraction!$B$2:$B$39=$B$5)*(Extraction!$H$2:$H$39=B$9)*(ISNUMBER(OFFSET(Extraction!$A$2:$A$39,,MATCH($A36,Extraction!$A$1:$DS$1,0)-1))),OFFSET(Extraction!$A$2:$A$39,,MATCH($A36,Extraction!$A$1:$DS$1,0)-1))</f>
        <v>0</v>
      </c>
      <c r="C36" s="9"/>
      <c r="D36" s="8"/>
      <c r="E36" s="9"/>
      <c r="F36" s="5">
        <f ca="1">SUMPRODUCT((Extraction!$B$2:$B$39=$B$5)*(Extraction!$H$2:$H$39=F$9)*(ISNUMBER(OFFSET(Extraction!$A$2:$A$39,,MATCH($A36,Extraction!$A$1:$DS$1,0)-1))),OFFSET(Extraction!$A$2:$A$39,,MATCH($A36,Extraction!$A$1:$DS$1,0)-1))</f>
        <v>0</v>
      </c>
      <c r="G36" s="5">
        <f ca="1">SUMPRODUCT((Extraction!$B$2:$B$39=$B$5)*(Extraction!$H$2:$H$39=G$9)*(ISNUMBER(OFFSET(Extraction!$A$2:$A$39,,MATCH($A36,Extraction!$A$1:$DS$1,0)-1))),OFFSET(Extraction!$A$2:$A$39,,MATCH($A36,Extraction!$A$1:$DS$1,0)-1))</f>
        <v>0</v>
      </c>
      <c r="H36" s="5">
        <f ca="1">SUMPRODUCT((Extraction!$B$2:$B$39=$B$5)*(Extraction!$H$2:$H$39=H$9)*(ISNUMBER(OFFSET(Extraction!$A$2:$A$39,,MATCH($A36,Extraction!$A$1:$DS$1,0)-1))),OFFSET(Extraction!$A$2:$A$39,,MATCH($A36,Extraction!$A$1:$DS$1,0)-1))</f>
        <v>0</v>
      </c>
      <c r="I36" s="5">
        <f ca="1">SUMPRODUCT((Extraction!$B$2:$B$39=$B$5)*(Extraction!$H$2:$H$39=I$9)*(ISNUMBER(OFFSET(Extraction!$A$2:$A$39,,MATCH($A36,Extraction!$A$1:$DS$1,0)-1))),OFFSET(Extraction!$A$2:$A$39,,MATCH($A36,Extraction!$A$1:$DS$1,0)-1))</f>
        <v>0</v>
      </c>
      <c r="J36" s="8"/>
      <c r="K36" s="9"/>
      <c r="L36" s="8"/>
      <c r="M36" s="9"/>
      <c r="N36" s="4">
        <f ca="1">SUMPRODUCT((Extraction!$B$2:$B$39=$B$5)*(Extraction!$H$2:$H$39=N$9)*(ISNUMBER(OFFSET(Extraction!$A$2:$A$39,,MATCH($A36,Extraction!$A$1:$DS$1,0)-1))),OFFSET(Extraction!$A$2:$A$39,,MATCH($A36,Extraction!$A$1:$DS$1,0)-1))</f>
        <v>0</v>
      </c>
      <c r="O36" s="22"/>
      <c r="P36" s="23"/>
    </row>
    <row r="37" spans="1:16" x14ac:dyDescent="0.25">
      <c r="A37" s="2" t="str">
        <f>'[1]MH contrôle 1'!A37</f>
        <v xml:space="preserve">Pas d'éclat perçage plafond </v>
      </c>
      <c r="B37" s="4">
        <f ca="1">SUMPRODUCT((Extraction!$B$2:$B$39=$B$5)*(Extraction!$H$2:$H$39=B$9)*(ISNUMBER(OFFSET(Extraction!$A$2:$A$39,,MATCH($A37,Extraction!$A$1:$DS$1,0)-1))),OFFSET(Extraction!$A$2:$A$39,,MATCH($A37,Extraction!$A$1:$DS$1,0)-1))</f>
        <v>0</v>
      </c>
      <c r="C37" s="9"/>
      <c r="D37" s="5">
        <f ca="1">SUMPRODUCT((Extraction!$B$2:$B$39=$B$5)*(Extraction!$H$2:$H$39=D$9)*(ISNUMBER(OFFSET(Extraction!$A$2:$A$39,,MATCH($A37,Extraction!$A$1:$DS$1,0)-1))),OFFSET(Extraction!$A$2:$A$39,,MATCH($A37,Extraction!$A$1:$DS$1,0)-1))</f>
        <v>0</v>
      </c>
      <c r="E37" s="5">
        <f ca="1">SUMPRODUCT((Extraction!$B$2:$B$39=$B$5)*(Extraction!$H$2:$H$39=E$9)*(ISNUMBER(OFFSET(Extraction!$A$2:$A$39,,MATCH($A37,Extraction!$A$1:$DS$1,0)-1))),OFFSET(Extraction!$A$2:$A$39,,MATCH($A37,Extraction!$A$1:$DS$1,0)-1))</f>
        <v>0</v>
      </c>
      <c r="F37" s="5">
        <f ca="1">SUMPRODUCT((Extraction!$B$2:$B$39=$B$5)*(Extraction!$H$2:$H$39=F$9)*(ISNUMBER(OFFSET(Extraction!$A$2:$A$39,,MATCH($A37,Extraction!$A$1:$DS$1,0)-1))),OFFSET(Extraction!$A$2:$A$39,,MATCH($A37,Extraction!$A$1:$DS$1,0)-1))</f>
        <v>0</v>
      </c>
      <c r="G37" s="5">
        <f ca="1">SUMPRODUCT((Extraction!$B$2:$B$39=$B$5)*(Extraction!$H$2:$H$39=G$9)*(ISNUMBER(OFFSET(Extraction!$A$2:$A$39,,MATCH($A37,Extraction!$A$1:$DS$1,0)-1))),OFFSET(Extraction!$A$2:$A$39,,MATCH($A37,Extraction!$A$1:$DS$1,0)-1))</f>
        <v>3</v>
      </c>
      <c r="H37" s="5">
        <f ca="1">SUMPRODUCT((Extraction!$B$2:$B$39=$B$5)*(Extraction!$H$2:$H$39=H$9)*(ISNUMBER(OFFSET(Extraction!$A$2:$A$39,,MATCH($A37,Extraction!$A$1:$DS$1,0)-1))),OFFSET(Extraction!$A$2:$A$39,,MATCH($A37,Extraction!$A$1:$DS$1,0)-1))</f>
        <v>0</v>
      </c>
      <c r="I37" s="5">
        <f ca="1">SUMPRODUCT((Extraction!$B$2:$B$39=$B$5)*(Extraction!$H$2:$H$39=I$9)*(ISNUMBER(OFFSET(Extraction!$A$2:$A$39,,MATCH($A37,Extraction!$A$1:$DS$1,0)-1))),OFFSET(Extraction!$A$2:$A$39,,MATCH($A37,Extraction!$A$1:$DS$1,0)-1))</f>
        <v>0</v>
      </c>
      <c r="J37" s="4">
        <f ca="1">SUMPRODUCT((Extraction!$B$2:$B$39=$B$5)*(Extraction!$H$2:$H$39=J$9)*(ISNUMBER(OFFSET(Extraction!$A$2:$A$39,,MATCH($A37,Extraction!$A$1:$DS$1,0)-1))),OFFSET(Extraction!$A$2:$A$39,,MATCH($A37,Extraction!$A$1:$DS$1,0)-1))</f>
        <v>1</v>
      </c>
      <c r="K37" s="4">
        <f ca="1">SUMPRODUCT((Extraction!$B$2:$B$39=$B$5)*(Extraction!$H$2:$H$39=K$9)*(ISNUMBER(OFFSET(Extraction!$A$2:$A$39,,MATCH($A37,Extraction!$A$1:$DS$1,0)-1))),OFFSET(Extraction!$A$2:$A$39,,MATCH($A37,Extraction!$A$1:$DS$1,0)-1))</f>
        <v>0</v>
      </c>
      <c r="L37" s="4">
        <f ca="1">SUMPRODUCT((Extraction!$B$2:$B$39=$B$5)*(Extraction!$H$2:$H$39=L$9)*(ISNUMBER(OFFSET(Extraction!$A$2:$A$39,,MATCH($A37,Extraction!$A$1:$DS$1,0)-1))),OFFSET(Extraction!$A$2:$A$39,,MATCH($A37,Extraction!$A$1:$DS$1,0)-1))</f>
        <v>0</v>
      </c>
      <c r="M37" s="4">
        <f ca="1">SUMPRODUCT((Extraction!$B$2:$B$39=$B$5)*(Extraction!$H$2:$H$39=M$9)*(ISNUMBER(OFFSET(Extraction!$A$2:$A$39,,MATCH($A37,Extraction!$A$1:$DS$1,0)-1))),OFFSET(Extraction!$A$2:$A$39,,MATCH($A37,Extraction!$A$1:$DS$1,0)-1))</f>
        <v>0</v>
      </c>
      <c r="N37" s="4">
        <f ca="1">SUMPRODUCT((Extraction!$B$2:$B$39=$B$5)*(Extraction!$H$2:$H$39=N$9)*(ISNUMBER(OFFSET(Extraction!$A$2:$A$39,,MATCH($A37,Extraction!$A$1:$DS$1,0)-1))),OFFSET(Extraction!$A$2:$A$39,,MATCH($A37,Extraction!$A$1:$DS$1,0)-1))</f>
        <v>0</v>
      </c>
      <c r="O37" s="22"/>
      <c r="P37" s="23"/>
    </row>
    <row r="38" spans="1:16" x14ac:dyDescent="0.25">
      <c r="A38" s="2" t="str">
        <f>'[1]MH contrôle 1'!A38</f>
        <v>Gaine du câble radiateur dans boite de dériv.</v>
      </c>
      <c r="B38" s="4">
        <f ca="1">SUMPRODUCT((Extraction!$B$2:$B$39=$B$5)*(Extraction!$H$2:$H$39=B$9)*(ISNUMBER(OFFSET(Extraction!$A$2:$A$39,,MATCH($A38,Extraction!$A$1:$DS$1,0)-1))),OFFSET(Extraction!$A$2:$A$39,,MATCH($A38,Extraction!$A$1:$DS$1,0)-1))</f>
        <v>0</v>
      </c>
      <c r="C38" s="9"/>
      <c r="D38" s="5">
        <f ca="1">SUMPRODUCT((Extraction!$B$2:$B$39=$B$5)*(Extraction!$H$2:$H$39=D$9)*(ISNUMBER(OFFSET(Extraction!$A$2:$A$39,,MATCH($A38,Extraction!$A$1:$DS$1,0)-1))),OFFSET(Extraction!$A$2:$A$39,,MATCH($A38,Extraction!$A$1:$DS$1,0)-1))</f>
        <v>0</v>
      </c>
      <c r="E38" s="5">
        <f ca="1">SUMPRODUCT((Extraction!$B$2:$B$39=$B$5)*(Extraction!$H$2:$H$39=E$9)*(ISNUMBER(OFFSET(Extraction!$A$2:$A$39,,MATCH($A38,Extraction!$A$1:$DS$1,0)-1))),OFFSET(Extraction!$A$2:$A$39,,MATCH($A38,Extraction!$A$1:$DS$1,0)-1))</f>
        <v>0</v>
      </c>
      <c r="F38" s="5">
        <f ca="1">SUMPRODUCT((Extraction!$B$2:$B$39=$B$5)*(Extraction!$H$2:$H$39=F$9)*(ISNUMBER(OFFSET(Extraction!$A$2:$A$39,,MATCH($A38,Extraction!$A$1:$DS$1,0)-1))),OFFSET(Extraction!$A$2:$A$39,,MATCH($A38,Extraction!$A$1:$DS$1,0)-1))</f>
        <v>0</v>
      </c>
      <c r="G38" s="5">
        <f ca="1">SUMPRODUCT((Extraction!$B$2:$B$39=$B$5)*(Extraction!$H$2:$H$39=G$9)*(ISNUMBER(OFFSET(Extraction!$A$2:$A$39,,MATCH($A38,Extraction!$A$1:$DS$1,0)-1))),OFFSET(Extraction!$A$2:$A$39,,MATCH($A38,Extraction!$A$1:$DS$1,0)-1))</f>
        <v>0</v>
      </c>
      <c r="H38" s="5">
        <f ca="1">SUMPRODUCT((Extraction!$B$2:$B$39=$B$5)*(Extraction!$H$2:$H$39=H$9)*(ISNUMBER(OFFSET(Extraction!$A$2:$A$39,,MATCH($A38,Extraction!$A$1:$DS$1,0)-1))),OFFSET(Extraction!$A$2:$A$39,,MATCH($A38,Extraction!$A$1:$DS$1,0)-1))</f>
        <v>0</v>
      </c>
      <c r="I38" s="5">
        <f ca="1">SUMPRODUCT((Extraction!$B$2:$B$39=$B$5)*(Extraction!$H$2:$H$39=I$9)*(ISNUMBER(OFFSET(Extraction!$A$2:$A$39,,MATCH($A38,Extraction!$A$1:$DS$1,0)-1))),OFFSET(Extraction!$A$2:$A$39,,MATCH($A38,Extraction!$A$1:$DS$1,0)-1))</f>
        <v>0</v>
      </c>
      <c r="J38" s="8"/>
      <c r="K38" s="9"/>
      <c r="L38" s="8"/>
      <c r="M38" s="9"/>
      <c r="N38" s="4">
        <f ca="1">SUMPRODUCT((Extraction!$B$2:$B$39=$B$5)*(Extraction!$H$2:$H$39=N$9)*(ISNUMBER(OFFSET(Extraction!$A$2:$A$39,,MATCH($A38,Extraction!$A$1:$DS$1,0)-1))),OFFSET(Extraction!$A$2:$A$39,,MATCH($A38,Extraction!$A$1:$DS$1,0)-1))</f>
        <v>0</v>
      </c>
      <c r="O38" s="22"/>
      <c r="P38" s="23"/>
    </row>
    <row r="39" spans="1:16" x14ac:dyDescent="0.25">
      <c r="A39" s="2" t="str">
        <f>'[1]MH contrôle 1'!A39</f>
        <v>Etiquettes dans tableau électrique</v>
      </c>
      <c r="B39" s="4">
        <f ca="1">SUMPRODUCT((Extraction!$B$2:$B$39=$B$5)*(Extraction!$H$2:$H$39=B$9)*(ISNUMBER(OFFSET(Extraction!$A$2:$A$39,,MATCH($A39,Extraction!$A$1:$DS$1,0)-1))),OFFSET(Extraction!$A$2:$A$39,,MATCH($A39,Extraction!$A$1:$DS$1,0)-1))</f>
        <v>0</v>
      </c>
      <c r="C39" s="9"/>
      <c r="D39" s="5">
        <f ca="1">SUMPRODUCT((Extraction!$B$2:$B$39=$B$5)*(Extraction!$H$2:$H$39=D$9)*(ISNUMBER(OFFSET(Extraction!$A$2:$A$39,,MATCH($A39,Extraction!$A$1:$DS$1,0)-1))),OFFSET(Extraction!$A$2:$A$39,,MATCH($A39,Extraction!$A$1:$DS$1,0)-1))</f>
        <v>0</v>
      </c>
      <c r="E39" s="5">
        <f ca="1">SUMPRODUCT((Extraction!$B$2:$B$39=$B$5)*(Extraction!$H$2:$H$39=E$9)*(ISNUMBER(OFFSET(Extraction!$A$2:$A$39,,MATCH($A39,Extraction!$A$1:$DS$1,0)-1))),OFFSET(Extraction!$A$2:$A$39,,MATCH($A39,Extraction!$A$1:$DS$1,0)-1))</f>
        <v>0</v>
      </c>
      <c r="F39" s="5">
        <f ca="1">SUMPRODUCT((Extraction!$B$2:$B$39=$B$5)*(Extraction!$H$2:$H$39=F$9)*(ISNUMBER(OFFSET(Extraction!$A$2:$A$39,,MATCH($A39,Extraction!$A$1:$DS$1,0)-1))),OFFSET(Extraction!$A$2:$A$39,,MATCH($A39,Extraction!$A$1:$DS$1,0)-1))</f>
        <v>0</v>
      </c>
      <c r="G39" s="5">
        <f ca="1">SUMPRODUCT((Extraction!$B$2:$B$39=$B$5)*(Extraction!$H$2:$H$39=G$9)*(ISNUMBER(OFFSET(Extraction!$A$2:$A$39,,MATCH($A39,Extraction!$A$1:$DS$1,0)-1))),OFFSET(Extraction!$A$2:$A$39,,MATCH($A39,Extraction!$A$1:$DS$1,0)-1))</f>
        <v>0</v>
      </c>
      <c r="H39" s="5">
        <f ca="1">SUMPRODUCT((Extraction!$B$2:$B$39=$B$5)*(Extraction!$H$2:$H$39=H$9)*(ISNUMBER(OFFSET(Extraction!$A$2:$A$39,,MATCH($A39,Extraction!$A$1:$DS$1,0)-1))),OFFSET(Extraction!$A$2:$A$39,,MATCH($A39,Extraction!$A$1:$DS$1,0)-1))</f>
        <v>0</v>
      </c>
      <c r="I39" s="5">
        <f ca="1">SUMPRODUCT((Extraction!$B$2:$B$39=$B$5)*(Extraction!$H$2:$H$39=I$9)*(ISNUMBER(OFFSET(Extraction!$A$2:$A$39,,MATCH($A39,Extraction!$A$1:$DS$1,0)-1))),OFFSET(Extraction!$A$2:$A$39,,MATCH($A39,Extraction!$A$1:$DS$1,0)-1))</f>
        <v>0</v>
      </c>
      <c r="J39" s="8"/>
      <c r="K39" s="9"/>
      <c r="L39" s="8"/>
      <c r="M39" s="5">
        <f ca="1">SUMPRODUCT((Extraction!$B$2:$B$39=$B$5)*(Extraction!$H$2:$H$39=M$9)*(ISNUMBER(OFFSET(Extraction!$A$2:$A$39,,MATCH($A39,Extraction!$A$1:$DS$1,0)-1))),OFFSET(Extraction!$A$2:$A$39,,MATCH($A39,Extraction!$A$1:$DS$1,0)-1))</f>
        <v>0</v>
      </c>
      <c r="N39" s="4">
        <f ca="1">SUMPRODUCT((Extraction!$B$2:$B$39=$B$5)*(Extraction!$H$2:$H$39=N$9)*(ISNUMBER(OFFSET(Extraction!$A$2:$A$39,,MATCH($A39,Extraction!$A$1:$DS$1,0)-1))),OFFSET(Extraction!$A$2:$A$39,,MATCH($A39,Extraction!$A$1:$DS$1,0)-1))</f>
        <v>0</v>
      </c>
      <c r="O39" s="22"/>
      <c r="P39" s="23"/>
    </row>
    <row r="40" spans="1:16" x14ac:dyDescent="0.25">
      <c r="A40" s="2" t="str">
        <f>'[1]MH contrôle 1'!A40</f>
        <v>Etiquettes "danger électrique"</v>
      </c>
      <c r="B40" s="4">
        <f ca="1">SUMPRODUCT((Extraction!$B$2:$B$39=$B$5)*(Extraction!$H$2:$H$39=B$9)*(ISNUMBER(OFFSET(Extraction!$A$2:$A$39,,MATCH($A40,Extraction!$A$1:$DS$1,0)-1))),OFFSET(Extraction!$A$2:$A$39,,MATCH($A40,Extraction!$A$1:$DS$1,0)-1))</f>
        <v>0</v>
      </c>
      <c r="C40" s="9"/>
      <c r="D40" s="5">
        <f ca="1">SUMPRODUCT((Extraction!$B$2:$B$39=$B$5)*(Extraction!$H$2:$H$39=D$9)*(ISNUMBER(OFFSET(Extraction!$A$2:$A$39,,MATCH($A40,Extraction!$A$1:$DS$1,0)-1))),OFFSET(Extraction!$A$2:$A$39,,MATCH($A40,Extraction!$A$1:$DS$1,0)-1))</f>
        <v>0</v>
      </c>
      <c r="E40" s="5">
        <f ca="1">SUMPRODUCT((Extraction!$B$2:$B$39=$B$5)*(Extraction!$H$2:$H$39=E$9)*(ISNUMBER(OFFSET(Extraction!$A$2:$A$39,,MATCH($A40,Extraction!$A$1:$DS$1,0)-1))),OFFSET(Extraction!$A$2:$A$39,,MATCH($A40,Extraction!$A$1:$DS$1,0)-1))</f>
        <v>0</v>
      </c>
      <c r="F40" s="5">
        <f ca="1">SUMPRODUCT((Extraction!$B$2:$B$39=$B$5)*(Extraction!$H$2:$H$39=F$9)*(ISNUMBER(OFFSET(Extraction!$A$2:$A$39,,MATCH($A40,Extraction!$A$1:$DS$1,0)-1))),OFFSET(Extraction!$A$2:$A$39,,MATCH($A40,Extraction!$A$1:$DS$1,0)-1))</f>
        <v>0</v>
      </c>
      <c r="G40" s="5">
        <f ca="1">SUMPRODUCT((Extraction!$B$2:$B$39=$B$5)*(Extraction!$H$2:$H$39=G$9)*(ISNUMBER(OFFSET(Extraction!$A$2:$A$39,,MATCH($A40,Extraction!$A$1:$DS$1,0)-1))),OFFSET(Extraction!$A$2:$A$39,,MATCH($A40,Extraction!$A$1:$DS$1,0)-1))</f>
        <v>0</v>
      </c>
      <c r="H40" s="5">
        <f ca="1">SUMPRODUCT((Extraction!$B$2:$B$39=$B$5)*(Extraction!$H$2:$H$39=H$9)*(ISNUMBER(OFFSET(Extraction!$A$2:$A$39,,MATCH($A40,Extraction!$A$1:$DS$1,0)-1))),OFFSET(Extraction!$A$2:$A$39,,MATCH($A40,Extraction!$A$1:$DS$1,0)-1))</f>
        <v>0</v>
      </c>
      <c r="I40" s="5">
        <f ca="1">SUMPRODUCT((Extraction!$B$2:$B$39=$B$5)*(Extraction!$H$2:$H$39=I$9)*(ISNUMBER(OFFSET(Extraction!$A$2:$A$39,,MATCH($A40,Extraction!$A$1:$DS$1,0)-1))),OFFSET(Extraction!$A$2:$A$39,,MATCH($A40,Extraction!$A$1:$DS$1,0)-1))</f>
        <v>0</v>
      </c>
      <c r="J40" s="5">
        <f ca="1">SUMPRODUCT((Extraction!$B$2:$B$39=$B$5)*(Extraction!$H$2:$H$39=J$9)*(ISNUMBER(OFFSET(Extraction!$A$2:$A$39,,MATCH($A40,Extraction!$A$1:$DS$1,0)-1))),OFFSET(Extraction!$A$2:$A$39,,MATCH($A40,Extraction!$A$1:$DS$1,0)-1))</f>
        <v>0</v>
      </c>
      <c r="K40" s="5">
        <f ca="1">SUMPRODUCT((Extraction!$B$2:$B$39=$B$5)*(Extraction!$H$2:$H$39=K$9)*(ISNUMBER(OFFSET(Extraction!$A$2:$A$39,,MATCH($A40,Extraction!$A$1:$DS$1,0)-1))),OFFSET(Extraction!$A$2:$A$39,,MATCH($A40,Extraction!$A$1:$DS$1,0)-1))</f>
        <v>0</v>
      </c>
      <c r="L40" s="5">
        <f ca="1">SUMPRODUCT((Extraction!$B$2:$B$39=$B$5)*(Extraction!$H$2:$H$39=L$9)*(ISNUMBER(OFFSET(Extraction!$A$2:$A$39,,MATCH($A40,Extraction!$A$1:$DS$1,0)-1))),OFFSET(Extraction!$A$2:$A$39,,MATCH($A40,Extraction!$A$1:$DS$1,0)-1))</f>
        <v>0</v>
      </c>
      <c r="M40" s="5">
        <f ca="1">SUMPRODUCT((Extraction!$B$2:$B$39=$B$5)*(Extraction!$H$2:$H$39=M$9)*(ISNUMBER(OFFSET(Extraction!$A$2:$A$39,,MATCH($A40,Extraction!$A$1:$DS$1,0)-1))),OFFSET(Extraction!$A$2:$A$39,,MATCH($A40,Extraction!$A$1:$DS$1,0)-1))</f>
        <v>0</v>
      </c>
      <c r="N40" s="4">
        <f ca="1">SUMPRODUCT((Extraction!$B$2:$B$39=$B$5)*(Extraction!$H$2:$H$39=N$9)*(ISNUMBER(OFFSET(Extraction!$A$2:$A$39,,MATCH($A40,Extraction!$A$1:$DS$1,0)-1))),OFFSET(Extraction!$A$2:$A$39,,MATCH($A40,Extraction!$A$1:$DS$1,0)-1))</f>
        <v>0</v>
      </c>
      <c r="O40" s="22"/>
      <c r="P40" s="23"/>
    </row>
    <row r="41" spans="1:16" x14ac:dyDescent="0.25">
      <c r="A41" s="2" t="str">
        <f>'[1]MH contrôle 1'!A41</f>
        <v>Attache des tuyaux d'évacuation</v>
      </c>
      <c r="B41" s="4">
        <f ca="1">SUMPRODUCT((Extraction!$B$2:$B$39=$B$5)*(Extraction!$H$2:$H$39=B$9)*(ISNUMBER(OFFSET(Extraction!$A$2:$A$39,,MATCH($A41,Extraction!$A$1:$DS$1,0)-1))),OFFSET(Extraction!$A$2:$A$39,,MATCH($A41,Extraction!$A$1:$DS$1,0)-1))</f>
        <v>0</v>
      </c>
      <c r="C41" s="9"/>
      <c r="D41" s="5">
        <f ca="1">SUMPRODUCT((Extraction!$B$2:$B$39=$B$5)*(Extraction!$H$2:$H$39=D$9)*(ISNUMBER(OFFSET(Extraction!$A$2:$A$39,,MATCH($A41,Extraction!$A$1:$DS$1,0)-1))),OFFSET(Extraction!$A$2:$A$39,,MATCH($A41,Extraction!$A$1:$DS$1,0)-1))</f>
        <v>0</v>
      </c>
      <c r="E41" s="5">
        <f ca="1">SUMPRODUCT((Extraction!$B$2:$B$39=$B$5)*(Extraction!$H$2:$H$39=E$9)*(ISNUMBER(OFFSET(Extraction!$A$2:$A$39,,MATCH($A41,Extraction!$A$1:$DS$1,0)-1))),OFFSET(Extraction!$A$2:$A$39,,MATCH($A41,Extraction!$A$1:$DS$1,0)-1))</f>
        <v>0</v>
      </c>
      <c r="F41" s="5">
        <f ca="1">SUMPRODUCT((Extraction!$B$2:$B$39=$B$5)*(Extraction!$H$2:$H$39=F$9)*(ISNUMBER(OFFSET(Extraction!$A$2:$A$39,,MATCH($A41,Extraction!$A$1:$DS$1,0)-1))),OFFSET(Extraction!$A$2:$A$39,,MATCH($A41,Extraction!$A$1:$DS$1,0)-1))</f>
        <v>0</v>
      </c>
      <c r="G41" s="5">
        <f ca="1">SUMPRODUCT((Extraction!$B$2:$B$39=$B$5)*(Extraction!$H$2:$H$39=G$9)*(ISNUMBER(OFFSET(Extraction!$A$2:$A$39,,MATCH($A41,Extraction!$A$1:$DS$1,0)-1))),OFFSET(Extraction!$A$2:$A$39,,MATCH($A41,Extraction!$A$1:$DS$1,0)-1))</f>
        <v>0</v>
      </c>
      <c r="H41" s="5">
        <f ca="1">SUMPRODUCT((Extraction!$B$2:$B$39=$B$5)*(Extraction!$H$2:$H$39=H$9)*(ISNUMBER(OFFSET(Extraction!$A$2:$A$39,,MATCH($A41,Extraction!$A$1:$DS$1,0)-1))),OFFSET(Extraction!$A$2:$A$39,,MATCH($A41,Extraction!$A$1:$DS$1,0)-1))</f>
        <v>0</v>
      </c>
      <c r="I41" s="5">
        <f ca="1">SUMPRODUCT((Extraction!$B$2:$B$39=$B$5)*(Extraction!$H$2:$H$39=I$9)*(ISNUMBER(OFFSET(Extraction!$A$2:$A$39,,MATCH($A41,Extraction!$A$1:$DS$1,0)-1))),OFFSET(Extraction!$A$2:$A$39,,MATCH($A41,Extraction!$A$1:$DS$1,0)-1))</f>
        <v>0</v>
      </c>
      <c r="J41" s="5">
        <f ca="1">SUMPRODUCT((Extraction!$B$2:$B$39=$B$5)*(Extraction!$H$2:$H$39=J$9)*(ISNUMBER(OFFSET(Extraction!$A$2:$A$39,,MATCH($A41,Extraction!$A$1:$DS$1,0)-1))),OFFSET(Extraction!$A$2:$A$39,,MATCH($A41,Extraction!$A$1:$DS$1,0)-1))</f>
        <v>0</v>
      </c>
      <c r="K41" s="5">
        <f ca="1">SUMPRODUCT((Extraction!$B$2:$B$39=$B$5)*(Extraction!$H$2:$H$39=K$9)*(ISNUMBER(OFFSET(Extraction!$A$2:$A$39,,MATCH($A41,Extraction!$A$1:$DS$1,0)-1))),OFFSET(Extraction!$A$2:$A$39,,MATCH($A41,Extraction!$A$1:$DS$1,0)-1))</f>
        <v>0</v>
      </c>
      <c r="L41" s="5">
        <f ca="1">SUMPRODUCT((Extraction!$B$2:$B$39=$B$5)*(Extraction!$H$2:$H$39=L$9)*(ISNUMBER(OFFSET(Extraction!$A$2:$A$39,,MATCH($A41,Extraction!$A$1:$DS$1,0)-1))),OFFSET(Extraction!$A$2:$A$39,,MATCH($A41,Extraction!$A$1:$DS$1,0)-1))</f>
        <v>0</v>
      </c>
      <c r="M41" s="5">
        <f ca="1">SUMPRODUCT((Extraction!$B$2:$B$39=$B$5)*(Extraction!$H$2:$H$39=M$9)*(ISNUMBER(OFFSET(Extraction!$A$2:$A$39,,MATCH($A41,Extraction!$A$1:$DS$1,0)-1))),OFFSET(Extraction!$A$2:$A$39,,MATCH($A41,Extraction!$A$1:$DS$1,0)-1))</f>
        <v>0</v>
      </c>
      <c r="N41" s="4">
        <f ca="1">SUMPRODUCT((Extraction!$B$2:$B$39=$B$5)*(Extraction!$H$2:$H$39=N$9)*(ISNUMBER(OFFSET(Extraction!$A$2:$A$39,,MATCH($A41,Extraction!$A$1:$DS$1,0)-1))),OFFSET(Extraction!$A$2:$A$39,,MATCH($A41,Extraction!$A$1:$DS$1,0)-1))</f>
        <v>0</v>
      </c>
      <c r="O41" s="22"/>
      <c r="P41" s="23"/>
    </row>
    <row r="42" spans="1:16" x14ac:dyDescent="0.25">
      <c r="A42" s="2" t="str">
        <f>'[1]MH contrôle 1'!A42</f>
        <v>Hauteur des tuyaux d'évacuation (LV, LL et CB Elec)</v>
      </c>
      <c r="B42" s="4">
        <f ca="1">SUMPRODUCT((Extraction!$B$2:$B$39=$B$5)*(Extraction!$H$2:$H$39=B$9)*(ISNUMBER(OFFSET(Extraction!$A$2:$A$39,,MATCH($A42,Extraction!$A$1:$DS$1,0)-1))),OFFSET(Extraction!$A$2:$A$39,,MATCH($A42,Extraction!$A$1:$DS$1,0)-1))</f>
        <v>0</v>
      </c>
      <c r="C42" s="9"/>
      <c r="D42" s="5">
        <f ca="1">SUMPRODUCT((Extraction!$B$2:$B$39=$B$5)*(Extraction!$H$2:$H$39=D$9)*(ISNUMBER(OFFSET(Extraction!$A$2:$A$39,,MATCH($A42,Extraction!$A$1:$DS$1,0)-1))),OFFSET(Extraction!$A$2:$A$39,,MATCH($A42,Extraction!$A$1:$DS$1,0)-1))</f>
        <v>0</v>
      </c>
      <c r="E42" s="5">
        <f ca="1">SUMPRODUCT((Extraction!$B$2:$B$39=$B$5)*(Extraction!$H$2:$H$39=E$9)*(ISNUMBER(OFFSET(Extraction!$A$2:$A$39,,MATCH($A42,Extraction!$A$1:$DS$1,0)-1))),OFFSET(Extraction!$A$2:$A$39,,MATCH($A42,Extraction!$A$1:$DS$1,0)-1))</f>
        <v>0</v>
      </c>
      <c r="F42" s="5">
        <f ca="1">SUMPRODUCT((Extraction!$B$2:$B$39=$B$5)*(Extraction!$H$2:$H$39=F$9)*(ISNUMBER(OFFSET(Extraction!$A$2:$A$39,,MATCH($A42,Extraction!$A$1:$DS$1,0)-1))),OFFSET(Extraction!$A$2:$A$39,,MATCH($A42,Extraction!$A$1:$DS$1,0)-1))</f>
        <v>0</v>
      </c>
      <c r="G42" s="5">
        <f ca="1">SUMPRODUCT((Extraction!$B$2:$B$39=$B$5)*(Extraction!$H$2:$H$39=G$9)*(ISNUMBER(OFFSET(Extraction!$A$2:$A$39,,MATCH($A42,Extraction!$A$1:$DS$1,0)-1))),OFFSET(Extraction!$A$2:$A$39,,MATCH($A42,Extraction!$A$1:$DS$1,0)-1))</f>
        <v>0</v>
      </c>
      <c r="H42" s="5">
        <f ca="1">SUMPRODUCT((Extraction!$B$2:$B$39=$B$5)*(Extraction!$H$2:$H$39=H$9)*(ISNUMBER(OFFSET(Extraction!$A$2:$A$39,,MATCH($A42,Extraction!$A$1:$DS$1,0)-1))),OFFSET(Extraction!$A$2:$A$39,,MATCH($A42,Extraction!$A$1:$DS$1,0)-1))</f>
        <v>0</v>
      </c>
      <c r="I42" s="5">
        <f ca="1">SUMPRODUCT((Extraction!$B$2:$B$39=$B$5)*(Extraction!$H$2:$H$39=I$9)*(ISNUMBER(OFFSET(Extraction!$A$2:$A$39,,MATCH($A42,Extraction!$A$1:$DS$1,0)-1))),OFFSET(Extraction!$A$2:$A$39,,MATCH($A42,Extraction!$A$1:$DS$1,0)-1))</f>
        <v>0</v>
      </c>
      <c r="J42" s="5">
        <f ca="1">SUMPRODUCT((Extraction!$B$2:$B$39=$B$5)*(Extraction!$H$2:$H$39=J$9)*(ISNUMBER(OFFSET(Extraction!$A$2:$A$39,,MATCH($A42,Extraction!$A$1:$DS$1,0)-1))),OFFSET(Extraction!$A$2:$A$39,,MATCH($A42,Extraction!$A$1:$DS$1,0)-1))</f>
        <v>0</v>
      </c>
      <c r="K42" s="5">
        <f ca="1">SUMPRODUCT((Extraction!$B$2:$B$39=$B$5)*(Extraction!$H$2:$H$39=K$9)*(ISNUMBER(OFFSET(Extraction!$A$2:$A$39,,MATCH($A42,Extraction!$A$1:$DS$1,0)-1))),OFFSET(Extraction!$A$2:$A$39,,MATCH($A42,Extraction!$A$1:$DS$1,0)-1))</f>
        <v>0</v>
      </c>
      <c r="L42" s="8"/>
      <c r="M42" s="9"/>
      <c r="N42" s="4">
        <f ca="1">SUMPRODUCT((Extraction!$B$2:$B$39=$B$5)*(Extraction!$H$2:$H$39=N$9)*(ISNUMBER(OFFSET(Extraction!$A$2:$A$39,,MATCH($A42,Extraction!$A$1:$DS$1,0)-1))),OFFSET(Extraction!$A$2:$A$39,,MATCH($A42,Extraction!$A$1:$DS$1,0)-1))</f>
        <v>0</v>
      </c>
      <c r="O42" s="22"/>
      <c r="P42" s="23"/>
    </row>
    <row r="43" spans="1:16" x14ac:dyDescent="0.25">
      <c r="A43" s="2" t="str">
        <f>'[1]MH contrôle 1'!A43</f>
        <v>Tresses de mitigeur non vrillées</v>
      </c>
      <c r="B43" s="4">
        <f ca="1">SUMPRODUCT((Extraction!$B$2:$B$39=$B$5)*(Extraction!$H$2:$H$39=B$9)*(ISNUMBER(OFFSET(Extraction!$A$2:$A$39,,MATCH($A43,Extraction!$A$1:$DS$1,0)-1))),OFFSET(Extraction!$A$2:$A$39,,MATCH($A43,Extraction!$A$1:$DS$1,0)-1))</f>
        <v>0</v>
      </c>
      <c r="C43" s="9"/>
      <c r="D43" s="8"/>
      <c r="E43" s="9"/>
      <c r="F43" s="8"/>
      <c r="G43" s="9"/>
      <c r="H43" s="8"/>
      <c r="I43" s="9"/>
      <c r="J43" s="8"/>
      <c r="K43" s="9"/>
      <c r="L43" s="4">
        <f ca="1">SUMPRODUCT((Extraction!$B$2:$B$39=$B$5)*(Extraction!$H$2:$H$39=L$9)*(ISNUMBER(OFFSET(Extraction!$A$2:$A$39,,MATCH($A43,Extraction!$A$1:$DS$1,0)-1))),OFFSET(Extraction!$A$2:$A$39,,MATCH($A43,Extraction!$A$1:$DS$1,0)-1))</f>
        <v>0</v>
      </c>
      <c r="M43" s="9"/>
      <c r="N43" s="4">
        <f ca="1">SUMPRODUCT((Extraction!$B$2:$B$39=$B$5)*(Extraction!$H$2:$H$39=N$9)*(ISNUMBER(OFFSET(Extraction!$A$2:$A$39,,MATCH($A43,Extraction!$A$1:$DS$1,0)-1))),OFFSET(Extraction!$A$2:$A$39,,MATCH($A43,Extraction!$A$1:$DS$1,0)-1))</f>
        <v>0</v>
      </c>
      <c r="O43" s="22"/>
      <c r="P43" s="23"/>
    </row>
    <row r="44" spans="1:16" x14ac:dyDescent="0.25">
      <c r="A44" s="2" t="str">
        <f>'[1]MH contrôle 1'!A44</f>
        <v>Patte de renfort mitigeur évier</v>
      </c>
      <c r="B44" s="4">
        <f ca="1">SUMPRODUCT((Extraction!$B$2:$B$39=$B$5)*(Extraction!$H$2:$H$39=B$9)*(ISNUMBER(OFFSET(Extraction!$A$2:$A$39,,MATCH($A44,Extraction!$A$1:$DS$1,0)-1))),OFFSET(Extraction!$A$2:$A$39,,MATCH($A44,Extraction!$A$1:$DS$1,0)-1))</f>
        <v>0</v>
      </c>
      <c r="C44" s="4">
        <f ca="1">SUMPRODUCT((Extraction!$B$2:$B$39=$B$5)*(Extraction!$H$2:$H$39=C$9)*(ISNUMBER(OFFSET(Extraction!$A$2:$A$39,,MATCH($A44,Extraction!$A$1:$DS$1,0)-1))),OFFSET(Extraction!$A$2:$A$39,,MATCH($A44,Extraction!$A$1:$DS$1,0)-1))</f>
        <v>0</v>
      </c>
      <c r="D44" s="8"/>
      <c r="E44" s="9"/>
      <c r="F44" s="4">
        <f ca="1">SUMPRODUCT((Extraction!$B$2:$B$39=$B$5)*(Extraction!$H$2:$H$39=F$9)*(ISNUMBER(OFFSET(Extraction!$A$2:$A$39,,MATCH($A44,Extraction!$A$1:$DS$1,0)-1))),OFFSET(Extraction!$A$2:$A$39,,MATCH($A44,Extraction!$A$1:$DS$1,0)-1))</f>
        <v>0</v>
      </c>
      <c r="G44" s="4">
        <f ca="1">SUMPRODUCT((Extraction!$B$2:$B$39=$B$5)*(Extraction!$H$2:$H$39=G$9)*(ISNUMBER(OFFSET(Extraction!$A$2:$A$39,,MATCH($A44,Extraction!$A$1:$DS$1,0)-1))),OFFSET(Extraction!$A$2:$A$39,,MATCH($A44,Extraction!$A$1:$DS$1,0)-1))</f>
        <v>0</v>
      </c>
      <c r="H44" s="4">
        <f ca="1">SUMPRODUCT((Extraction!$B$2:$B$39=$B$5)*(Extraction!$H$2:$H$39=H$9)*(ISNUMBER(OFFSET(Extraction!$A$2:$A$39,,MATCH($A44,Extraction!$A$1:$DS$1,0)-1))),OFFSET(Extraction!$A$2:$A$39,,MATCH($A44,Extraction!$A$1:$DS$1,0)-1))</f>
        <v>0</v>
      </c>
      <c r="I44" s="4">
        <f ca="1">SUMPRODUCT((Extraction!$B$2:$B$39=$B$5)*(Extraction!$H$2:$H$39=I$9)*(ISNUMBER(OFFSET(Extraction!$A$2:$A$39,,MATCH($A44,Extraction!$A$1:$DS$1,0)-1))),OFFSET(Extraction!$A$2:$A$39,,MATCH($A44,Extraction!$A$1:$DS$1,0)-1))</f>
        <v>0</v>
      </c>
      <c r="J44" s="8"/>
      <c r="K44" s="9"/>
      <c r="L44" s="4">
        <f ca="1">SUMPRODUCT((Extraction!$B$2:$B$39=$B$5)*(Extraction!$H$2:$H$39=L$9)*(ISNUMBER(OFFSET(Extraction!$A$2:$A$39,,MATCH($A44,Extraction!$A$1:$DS$1,0)-1))),OFFSET(Extraction!$A$2:$A$39,,MATCH($A44,Extraction!$A$1:$DS$1,0)-1))</f>
        <v>0</v>
      </c>
      <c r="M44" s="9"/>
      <c r="N44" s="4">
        <f ca="1">SUMPRODUCT((Extraction!$B$2:$B$39=$B$5)*(Extraction!$H$2:$H$39=N$9)*(ISNUMBER(OFFSET(Extraction!$A$2:$A$39,,MATCH($A44,Extraction!$A$1:$DS$1,0)-1))),OFFSET(Extraction!$A$2:$A$39,,MATCH($A44,Extraction!$A$1:$DS$1,0)-1))</f>
        <v>0</v>
      </c>
      <c r="O44" s="22"/>
      <c r="P44" s="23"/>
    </row>
    <row r="45" spans="1:16" x14ac:dyDescent="0.25">
      <c r="A45" s="2" t="str">
        <f>'[1]MH contrôle 1'!A45</f>
        <v>Fixation évier</v>
      </c>
      <c r="B45" s="4">
        <f ca="1">SUMPRODUCT((Extraction!$B$2:$B$39=$B$5)*(Extraction!$H$2:$H$39=B$9)*(ISNUMBER(OFFSET(Extraction!$A$2:$A$39,,MATCH($A45,Extraction!$A$1:$DS$1,0)-1))),OFFSET(Extraction!$A$2:$A$39,,MATCH($A45,Extraction!$A$1:$DS$1,0)-1))</f>
        <v>0</v>
      </c>
      <c r="C45" s="4">
        <f ca="1">SUMPRODUCT((Extraction!$B$2:$B$39=$B$5)*(Extraction!$H$2:$H$39=C$9)*(ISNUMBER(OFFSET(Extraction!$A$2:$A$39,,MATCH($A45,Extraction!$A$1:$DS$1,0)-1))),OFFSET(Extraction!$A$2:$A$39,,MATCH($A45,Extraction!$A$1:$DS$1,0)-1))</f>
        <v>0</v>
      </c>
      <c r="D45" s="8"/>
      <c r="E45" s="4">
        <f ca="1">SUMPRODUCT((Extraction!$B$2:$B$39=$B$5)*(Extraction!$H$2:$H$39=E$9)*(ISNUMBER(OFFSET(Extraction!$A$2:$A$39,,MATCH($A45,Extraction!$A$1:$DS$1,0)-1))),OFFSET(Extraction!$A$2:$A$39,,MATCH($A45,Extraction!$A$1:$DS$1,0)-1))</f>
        <v>0</v>
      </c>
      <c r="F45" s="8"/>
      <c r="G45" s="9"/>
      <c r="H45" s="8"/>
      <c r="I45" s="9"/>
      <c r="J45" s="4">
        <f ca="1">SUMPRODUCT((Extraction!$B$2:$B$39=$B$5)*(Extraction!$H$2:$H$39=J$9)*(ISNUMBER(OFFSET(Extraction!$A$2:$A$39,,MATCH($A45,Extraction!$A$1:$DS$1,0)-1))),OFFSET(Extraction!$A$2:$A$39,,MATCH($A45,Extraction!$A$1:$DS$1,0)-1))</f>
        <v>0</v>
      </c>
      <c r="K45" s="4">
        <f ca="1">SUMPRODUCT((Extraction!$B$2:$B$39=$B$5)*(Extraction!$H$2:$H$39=K$9)*(ISNUMBER(OFFSET(Extraction!$A$2:$A$39,,MATCH($A45,Extraction!$A$1:$DS$1,0)-1))),OFFSET(Extraction!$A$2:$A$39,,MATCH($A45,Extraction!$A$1:$DS$1,0)-1))</f>
        <v>0</v>
      </c>
      <c r="L45" s="4">
        <f ca="1">SUMPRODUCT((Extraction!$B$2:$B$39=$B$5)*(Extraction!$H$2:$H$39=L$9)*(ISNUMBER(OFFSET(Extraction!$A$2:$A$39,,MATCH($A45,Extraction!$A$1:$DS$1,0)-1))),OFFSET(Extraction!$A$2:$A$39,,MATCH($A45,Extraction!$A$1:$DS$1,0)-1))</f>
        <v>0</v>
      </c>
      <c r="M45" s="4">
        <f ca="1">SUMPRODUCT((Extraction!$B$2:$B$39=$B$5)*(Extraction!$H$2:$H$39=M$9)*(ISNUMBER(OFFSET(Extraction!$A$2:$A$39,,MATCH($A45,Extraction!$A$1:$DS$1,0)-1))),OFFSET(Extraction!$A$2:$A$39,,MATCH($A45,Extraction!$A$1:$DS$1,0)-1))</f>
        <v>0</v>
      </c>
      <c r="N45" s="4">
        <f ca="1">SUMPRODUCT((Extraction!$B$2:$B$39=$B$5)*(Extraction!$H$2:$H$39=N$9)*(ISNUMBER(OFFSET(Extraction!$A$2:$A$39,,MATCH($A45,Extraction!$A$1:$DS$1,0)-1))),OFFSET(Extraction!$A$2:$A$39,,MATCH($A45,Extraction!$A$1:$DS$1,0)-1))</f>
        <v>0</v>
      </c>
      <c r="O45" s="22"/>
      <c r="P45" s="23"/>
    </row>
    <row r="46" spans="1:16" x14ac:dyDescent="0.25">
      <c r="A46" s="2" t="str">
        <f>'[1]MH contrôle 1'!A46</f>
        <v>Fixation plan de travail sur meuble</v>
      </c>
      <c r="B46" s="4">
        <f ca="1">SUMPRODUCT((Extraction!$B$2:$B$39=$B$5)*(Extraction!$H$2:$H$39=B$9)*(ISNUMBER(OFFSET(Extraction!$A$2:$A$39,,MATCH($A46,Extraction!$A$1:$DS$1,0)-1))),OFFSET(Extraction!$A$2:$A$39,,MATCH($A46,Extraction!$A$1:$DS$1,0)-1))</f>
        <v>0</v>
      </c>
      <c r="C46" s="4">
        <f ca="1">SUMPRODUCT((Extraction!$B$2:$B$39=$B$5)*(Extraction!$H$2:$H$39=C$9)*(ISNUMBER(OFFSET(Extraction!$A$2:$A$39,,MATCH($A46,Extraction!$A$1:$DS$1,0)-1))),OFFSET(Extraction!$A$2:$A$39,,MATCH($A46,Extraction!$A$1:$DS$1,0)-1))</f>
        <v>0</v>
      </c>
      <c r="D46" s="8"/>
      <c r="E46" s="4">
        <f ca="1">SUMPRODUCT((Extraction!$B$2:$B$39=$B$5)*(Extraction!$H$2:$H$39=E$9)*(ISNUMBER(OFFSET(Extraction!$A$2:$A$39,,MATCH($A46,Extraction!$A$1:$DS$1,0)-1))),OFFSET(Extraction!$A$2:$A$39,,MATCH($A46,Extraction!$A$1:$DS$1,0)-1))</f>
        <v>0</v>
      </c>
      <c r="F46" s="8"/>
      <c r="G46" s="9"/>
      <c r="H46" s="8"/>
      <c r="I46" s="9"/>
      <c r="J46" s="4">
        <f ca="1">SUMPRODUCT((Extraction!$B$2:$B$39=$B$5)*(Extraction!$H$2:$H$39=J$9)*(ISNUMBER(OFFSET(Extraction!$A$2:$A$39,,MATCH($A46,Extraction!$A$1:$DS$1,0)-1))),OFFSET(Extraction!$A$2:$A$39,,MATCH($A46,Extraction!$A$1:$DS$1,0)-1))</f>
        <v>0</v>
      </c>
      <c r="K46" s="4">
        <f ca="1">SUMPRODUCT((Extraction!$B$2:$B$39=$B$5)*(Extraction!$H$2:$H$39=K$9)*(ISNUMBER(OFFSET(Extraction!$A$2:$A$39,,MATCH($A46,Extraction!$A$1:$DS$1,0)-1))),OFFSET(Extraction!$A$2:$A$39,,MATCH($A46,Extraction!$A$1:$DS$1,0)-1))</f>
        <v>0</v>
      </c>
      <c r="L46" s="4">
        <f ca="1">SUMPRODUCT((Extraction!$B$2:$B$39=$B$5)*(Extraction!$H$2:$H$39=L$9)*(ISNUMBER(OFFSET(Extraction!$A$2:$A$39,,MATCH($A46,Extraction!$A$1:$DS$1,0)-1))),OFFSET(Extraction!$A$2:$A$39,,MATCH($A46,Extraction!$A$1:$DS$1,0)-1))</f>
        <v>0</v>
      </c>
      <c r="M46" s="4">
        <f ca="1">SUMPRODUCT((Extraction!$B$2:$B$39=$B$5)*(Extraction!$H$2:$H$39=M$9)*(ISNUMBER(OFFSET(Extraction!$A$2:$A$39,,MATCH($A46,Extraction!$A$1:$DS$1,0)-1))),OFFSET(Extraction!$A$2:$A$39,,MATCH($A46,Extraction!$A$1:$DS$1,0)-1))</f>
        <v>0</v>
      </c>
      <c r="N46" s="4">
        <f ca="1">SUMPRODUCT((Extraction!$B$2:$B$39=$B$5)*(Extraction!$H$2:$H$39=N$9)*(ISNUMBER(OFFSET(Extraction!$A$2:$A$39,,MATCH($A46,Extraction!$A$1:$DS$1,0)-1))),OFFSET(Extraction!$A$2:$A$39,,MATCH($A46,Extraction!$A$1:$DS$1,0)-1))</f>
        <v>0</v>
      </c>
      <c r="O46" s="22"/>
      <c r="P46" s="23"/>
    </row>
    <row r="47" spans="1:16" x14ac:dyDescent="0.25">
      <c r="A47" s="2" t="str">
        <f>'[1]MH contrôle 1'!A47</f>
        <v>Fixation porte cabine de douche</v>
      </c>
      <c r="B47" s="4">
        <f ca="1">SUMPRODUCT((Extraction!$B$2:$B$39=$B$5)*(Extraction!$H$2:$H$39=B$9)*(ISNUMBER(OFFSET(Extraction!$A$2:$A$39,,MATCH($A47,Extraction!$A$1:$DS$1,0)-1))),OFFSET(Extraction!$A$2:$A$39,,MATCH($A47,Extraction!$A$1:$DS$1,0)-1))</f>
        <v>0</v>
      </c>
      <c r="C47" s="9"/>
      <c r="D47" s="8"/>
      <c r="E47" s="4">
        <f ca="1">SUMPRODUCT((Extraction!$B$2:$B$39=$B$5)*(Extraction!$H$2:$H$39=E$9)*(ISNUMBER(OFFSET(Extraction!$A$2:$A$39,,MATCH($A47,Extraction!$A$1:$DS$1,0)-1))),OFFSET(Extraction!$A$2:$A$39,,MATCH($A47,Extraction!$A$1:$DS$1,0)-1))</f>
        <v>0</v>
      </c>
      <c r="F47" s="8"/>
      <c r="G47" s="9"/>
      <c r="H47" s="8"/>
      <c r="I47" s="9"/>
      <c r="J47" s="4">
        <f ca="1">SUMPRODUCT((Extraction!$B$2:$B$39=$B$5)*(Extraction!$H$2:$H$39=J$9)*(ISNUMBER(OFFSET(Extraction!$A$2:$A$39,,MATCH($A47,Extraction!$A$1:$DS$1,0)-1))),OFFSET(Extraction!$A$2:$A$39,,MATCH($A47,Extraction!$A$1:$DS$1,0)-1))</f>
        <v>0</v>
      </c>
      <c r="K47" s="4">
        <f ca="1">SUMPRODUCT((Extraction!$B$2:$B$39=$B$5)*(Extraction!$H$2:$H$39=K$9)*(ISNUMBER(OFFSET(Extraction!$A$2:$A$39,,MATCH($A47,Extraction!$A$1:$DS$1,0)-1))),OFFSET(Extraction!$A$2:$A$39,,MATCH($A47,Extraction!$A$1:$DS$1,0)-1))</f>
        <v>0</v>
      </c>
      <c r="L47" s="4">
        <f ca="1">SUMPRODUCT((Extraction!$B$2:$B$39=$B$5)*(Extraction!$H$2:$H$39=L$9)*(ISNUMBER(OFFSET(Extraction!$A$2:$A$39,,MATCH($A47,Extraction!$A$1:$DS$1,0)-1))),OFFSET(Extraction!$A$2:$A$39,,MATCH($A47,Extraction!$A$1:$DS$1,0)-1))</f>
        <v>0</v>
      </c>
      <c r="M47" s="4">
        <f ca="1">SUMPRODUCT((Extraction!$B$2:$B$39=$B$5)*(Extraction!$H$2:$H$39=M$9)*(ISNUMBER(OFFSET(Extraction!$A$2:$A$39,,MATCH($A47,Extraction!$A$1:$DS$1,0)-1))),OFFSET(Extraction!$A$2:$A$39,,MATCH($A47,Extraction!$A$1:$DS$1,0)-1))</f>
        <v>0</v>
      </c>
      <c r="N47" s="4">
        <f ca="1">SUMPRODUCT((Extraction!$B$2:$B$39=$B$5)*(Extraction!$H$2:$H$39=N$9)*(ISNUMBER(OFFSET(Extraction!$A$2:$A$39,,MATCH($A47,Extraction!$A$1:$DS$1,0)-1))),OFFSET(Extraction!$A$2:$A$39,,MATCH($A47,Extraction!$A$1:$DS$1,0)-1))</f>
        <v>0</v>
      </c>
      <c r="O47" s="22"/>
      <c r="P47" s="23"/>
    </row>
    <row r="48" spans="1:16" x14ac:dyDescent="0.25">
      <c r="A48" s="2" t="str">
        <f>'[1]MH contrôle 1'!A48</f>
        <v>Etat joint silicone vasque</v>
      </c>
      <c r="B48" s="4">
        <f ca="1">SUMPRODUCT((Extraction!$B$2:$B$39=$B$5)*(Extraction!$H$2:$H$39=B$9)*(ISNUMBER(OFFSET(Extraction!$A$2:$A$39,,MATCH($A48,Extraction!$A$1:$DS$1,0)-1))),OFFSET(Extraction!$A$2:$A$39,,MATCH($A48,Extraction!$A$1:$DS$1,0)-1))</f>
        <v>0</v>
      </c>
      <c r="C48" s="9"/>
      <c r="D48" s="8"/>
      <c r="E48" s="4">
        <f ca="1">SUMPRODUCT((Extraction!$B$2:$B$39=$B$5)*(Extraction!$H$2:$H$39=E$9)*(ISNUMBER(OFFSET(Extraction!$A$2:$A$39,,MATCH($A48,Extraction!$A$1:$DS$1,0)-1))),OFFSET(Extraction!$A$2:$A$39,,MATCH($A48,Extraction!$A$1:$DS$1,0)-1))</f>
        <v>0</v>
      </c>
      <c r="F48" s="8"/>
      <c r="G48" s="9"/>
      <c r="H48" s="8"/>
      <c r="I48" s="9"/>
      <c r="J48" s="8"/>
      <c r="K48" s="9"/>
      <c r="L48" s="8"/>
      <c r="M48" s="9"/>
      <c r="N48" s="4">
        <f ca="1">SUMPRODUCT((Extraction!$B$2:$B$39=$B$5)*(Extraction!$H$2:$H$39=N$9)*(ISNUMBER(OFFSET(Extraction!$A$2:$A$39,,MATCH($A48,Extraction!$A$1:$DS$1,0)-1))),OFFSET(Extraction!$A$2:$A$39,,MATCH($A48,Extraction!$A$1:$DS$1,0)-1))</f>
        <v>0</v>
      </c>
      <c r="O48" s="22"/>
      <c r="P48" s="23"/>
    </row>
    <row r="49" spans="1:16" x14ac:dyDescent="0.25">
      <c r="A49" s="2" t="str">
        <f>'[1]MH contrôle 1'!A49</f>
        <v>Présence dévidoirs,  et porte serviette</v>
      </c>
      <c r="B49" s="4">
        <f ca="1">SUMPRODUCT((Extraction!$B$2:$B$39=$B$5)*(Extraction!$H$2:$H$39=B$9)*(ISNUMBER(OFFSET(Extraction!$A$2:$A$39,,MATCH($A49,Extraction!$A$1:$DS$1,0)-1))),OFFSET(Extraction!$A$2:$A$39,,MATCH($A49,Extraction!$A$1:$DS$1,0)-1))</f>
        <v>0</v>
      </c>
      <c r="C49" s="9"/>
      <c r="D49" s="8"/>
      <c r="E49" s="4">
        <f ca="1">SUMPRODUCT((Extraction!$B$2:$B$39=$B$5)*(Extraction!$H$2:$H$39=E$9)*(ISNUMBER(OFFSET(Extraction!$A$2:$A$39,,MATCH($A49,Extraction!$A$1:$DS$1,0)-1))),OFFSET(Extraction!$A$2:$A$39,,MATCH($A49,Extraction!$A$1:$DS$1,0)-1))</f>
        <v>0</v>
      </c>
      <c r="F49" s="8"/>
      <c r="G49" s="9"/>
      <c r="H49" s="8"/>
      <c r="I49" s="9"/>
      <c r="J49" s="8"/>
      <c r="K49" s="9"/>
      <c r="L49" s="8"/>
      <c r="M49" s="9"/>
      <c r="N49" s="4">
        <f ca="1">SUMPRODUCT((Extraction!$B$2:$B$39=$B$5)*(Extraction!$H$2:$H$39=N$9)*(ISNUMBER(OFFSET(Extraction!$A$2:$A$39,,MATCH($A49,Extraction!$A$1:$DS$1,0)-1))),OFFSET(Extraction!$A$2:$A$39,,MATCH($A49,Extraction!$A$1:$DS$1,0)-1))</f>
        <v>0</v>
      </c>
      <c r="O49" s="22"/>
      <c r="P49" s="23"/>
    </row>
    <row r="50" spans="1:16" x14ac:dyDescent="0.25">
      <c r="A50" s="2" t="str">
        <f>'[1]MH contrôle 1'!A50</f>
        <v>Etanchéité WC Suspendu</v>
      </c>
      <c r="B50" s="4">
        <f ca="1">SUMPRODUCT((Extraction!$B$2:$B$39=$B$5)*(Extraction!$H$2:$H$39=B$9)*(ISNUMBER(OFFSET(Extraction!$A$2:$A$39,,MATCH($A50,Extraction!$A$1:$DS$1,0)-1))),OFFSET(Extraction!$A$2:$A$39,,MATCH($A50,Extraction!$A$1:$DS$1,0)-1))</f>
        <v>0</v>
      </c>
      <c r="C50" s="9"/>
      <c r="D50" s="8"/>
      <c r="E50" s="4">
        <f ca="1">SUMPRODUCT((Extraction!$B$2:$B$39=$B$5)*(Extraction!$H$2:$H$39=E$9)*(ISNUMBER(OFFSET(Extraction!$A$2:$A$39,,MATCH($A50,Extraction!$A$1:$DS$1,0)-1))),OFFSET(Extraction!$A$2:$A$39,,MATCH($A50,Extraction!$A$1:$DS$1,0)-1))</f>
        <v>0</v>
      </c>
      <c r="F50" s="8"/>
      <c r="G50" s="9"/>
      <c r="H50" s="8"/>
      <c r="I50" s="9"/>
      <c r="J50" s="8"/>
      <c r="K50" s="9"/>
      <c r="L50" s="8"/>
      <c r="M50" s="9"/>
      <c r="N50" s="4">
        <f ca="1">SUMPRODUCT((Extraction!$B$2:$B$39=$B$5)*(Extraction!$H$2:$H$39=N$9)*(ISNUMBER(OFFSET(Extraction!$A$2:$A$39,,MATCH($A50,Extraction!$A$1:$DS$1,0)-1))),OFFSET(Extraction!$A$2:$A$39,,MATCH($A50,Extraction!$A$1:$DS$1,0)-1))</f>
        <v>0</v>
      </c>
      <c r="O50" s="22"/>
      <c r="P50" s="23"/>
    </row>
    <row r="51" spans="1:16" x14ac:dyDescent="0.25">
      <c r="A51" s="2" t="str">
        <f>'[1]MH contrôle 1'!A51</f>
        <v>Collage et agrafage des traversées de plancher</v>
      </c>
      <c r="B51" s="4">
        <f ca="1">SUMPRODUCT((Extraction!$B$2:$B$39=$B$5)*(Extraction!$H$2:$H$39=B$9)*(ISNUMBER(OFFSET(Extraction!$A$2:$A$39,,MATCH($A51,Extraction!$A$1:$DS$1,0)-1))),OFFSET(Extraction!$A$2:$A$39,,MATCH($A51,Extraction!$A$1:$DS$1,0)-1))</f>
        <v>0</v>
      </c>
      <c r="C51" s="9"/>
      <c r="D51" s="8"/>
      <c r="E51" s="9"/>
      <c r="F51" s="8"/>
      <c r="G51" s="9"/>
      <c r="H51" s="8"/>
      <c r="I51" s="9"/>
      <c r="J51" s="4">
        <f ca="1">SUMPRODUCT((Extraction!$B$2:$B$39=$B$5)*(Extraction!$H$2:$H$39=J$9)*(ISNUMBER(OFFSET(Extraction!$A$2:$A$39,,MATCH($A51,Extraction!$A$1:$DS$1,0)-1))),OFFSET(Extraction!$A$2:$A$39,,MATCH($A51,Extraction!$A$1:$DS$1,0)-1))</f>
        <v>0</v>
      </c>
      <c r="K51" s="4">
        <f ca="1">SUMPRODUCT((Extraction!$B$2:$B$39=$B$5)*(Extraction!$H$2:$H$39=K$9)*(ISNUMBER(OFFSET(Extraction!$A$2:$A$39,,MATCH($A51,Extraction!$A$1:$DS$1,0)-1))),OFFSET(Extraction!$A$2:$A$39,,MATCH($A51,Extraction!$A$1:$DS$1,0)-1))</f>
        <v>0</v>
      </c>
      <c r="L51" s="8"/>
      <c r="M51" s="9"/>
      <c r="N51" s="4">
        <f ca="1">SUMPRODUCT((Extraction!$B$2:$B$39=$B$5)*(Extraction!$H$2:$H$39=N$9)*(ISNUMBER(OFFSET(Extraction!$A$2:$A$39,,MATCH($A51,Extraction!$A$1:$DS$1,0)-1))),OFFSET(Extraction!$A$2:$A$39,,MATCH($A51,Extraction!$A$1:$DS$1,0)-1))</f>
        <v>0</v>
      </c>
      <c r="O51" s="22"/>
      <c r="P51" s="23"/>
    </row>
    <row r="52" spans="1:16" x14ac:dyDescent="0.25">
      <c r="A52" s="2" t="str">
        <f>'[1]MH contrôle 1'!A52</f>
        <v>Frigo intégré vérif. fermeture des portes</v>
      </c>
      <c r="B52" s="4">
        <f ca="1">SUMPRODUCT((Extraction!$B$2:$B$39=$B$5)*(Extraction!$H$2:$H$39=B$9)*(ISNUMBER(OFFSET(Extraction!$A$2:$A$39,,MATCH($A52,Extraction!$A$1:$DS$1,0)-1))),OFFSET(Extraction!$A$2:$A$39,,MATCH($A52,Extraction!$A$1:$DS$1,0)-1))</f>
        <v>0</v>
      </c>
      <c r="C52" s="9"/>
      <c r="D52" s="8"/>
      <c r="E52" s="9"/>
      <c r="F52" s="8"/>
      <c r="G52" s="9"/>
      <c r="H52" s="8"/>
      <c r="I52" s="9"/>
      <c r="J52" s="4">
        <f ca="1">SUMPRODUCT((Extraction!$B$2:$B$39=$B$5)*(Extraction!$H$2:$H$39=J$9)*(ISNUMBER(OFFSET(Extraction!$A$2:$A$39,,MATCH($A52,Extraction!$A$1:$DS$1,0)-1))),OFFSET(Extraction!$A$2:$A$39,,MATCH($A52,Extraction!$A$1:$DS$1,0)-1))</f>
        <v>0</v>
      </c>
      <c r="K52" s="4">
        <f ca="1">SUMPRODUCT((Extraction!$B$2:$B$39=$B$5)*(Extraction!$H$2:$H$39=K$9)*(ISNUMBER(OFFSET(Extraction!$A$2:$A$39,,MATCH($A52,Extraction!$A$1:$DS$1,0)-1))),OFFSET(Extraction!$A$2:$A$39,,MATCH($A52,Extraction!$A$1:$DS$1,0)-1))</f>
        <v>0</v>
      </c>
      <c r="L52" s="8"/>
      <c r="M52" s="9"/>
      <c r="N52" s="4">
        <f ca="1">SUMPRODUCT((Extraction!$B$2:$B$39=$B$5)*(Extraction!$H$2:$H$39=N$9)*(ISNUMBER(OFFSET(Extraction!$A$2:$A$39,,MATCH($A52,Extraction!$A$1:$DS$1,0)-1))),OFFSET(Extraction!$A$2:$A$39,,MATCH($A52,Extraction!$A$1:$DS$1,0)-1))</f>
        <v>0</v>
      </c>
      <c r="O52" s="22"/>
      <c r="P52" s="23"/>
    </row>
    <row r="53" spans="1:16" x14ac:dyDescent="0.25">
      <c r="A53" s="2" t="str">
        <f>'[1]MH contrôle 1'!A53</f>
        <v>Lave linge scotché / arrimé au sol</v>
      </c>
      <c r="B53" s="4">
        <f ca="1">SUMPRODUCT((Extraction!$B$2:$B$39=$B$5)*(Extraction!$H$2:$H$39=B$9)*(ISNUMBER(OFFSET(Extraction!$A$2:$A$39,,MATCH($A53,Extraction!$A$1:$DS$1,0)-1))),OFFSET(Extraction!$A$2:$A$39,,MATCH($A53,Extraction!$A$1:$DS$1,0)-1))</f>
        <v>0</v>
      </c>
      <c r="C53" s="9"/>
      <c r="D53" s="8"/>
      <c r="E53" s="9"/>
      <c r="F53" s="8"/>
      <c r="G53" s="9"/>
      <c r="H53" s="8"/>
      <c r="I53" s="9"/>
      <c r="J53" s="4">
        <f ca="1">SUMPRODUCT((Extraction!$B$2:$B$39=$B$5)*(Extraction!$H$2:$H$39=J$9)*(ISNUMBER(OFFSET(Extraction!$A$2:$A$39,,MATCH($A53,Extraction!$A$1:$DS$1,0)-1))),OFFSET(Extraction!$A$2:$A$39,,MATCH($A53,Extraction!$A$1:$DS$1,0)-1))</f>
        <v>0</v>
      </c>
      <c r="K53" s="4">
        <f ca="1">SUMPRODUCT((Extraction!$B$2:$B$39=$B$5)*(Extraction!$H$2:$H$39=K$9)*(ISNUMBER(OFFSET(Extraction!$A$2:$A$39,,MATCH($A53,Extraction!$A$1:$DS$1,0)-1))),OFFSET(Extraction!$A$2:$A$39,,MATCH($A53,Extraction!$A$1:$DS$1,0)-1))</f>
        <v>0</v>
      </c>
      <c r="L53" s="4">
        <f ca="1">SUMPRODUCT((Extraction!$B$2:$B$39=$B$5)*(Extraction!$H$2:$H$39=L$9)*(ISNUMBER(OFFSET(Extraction!$A$2:$A$39,,MATCH($A53,Extraction!$A$1:$DS$1,0)-1))),OFFSET(Extraction!$A$2:$A$39,,MATCH($A53,Extraction!$A$1:$DS$1,0)-1))</f>
        <v>0</v>
      </c>
      <c r="M53" s="9"/>
      <c r="N53" s="4">
        <f ca="1">SUMPRODUCT((Extraction!$B$2:$B$39=$B$5)*(Extraction!$H$2:$H$39=N$9)*(ISNUMBER(OFFSET(Extraction!$A$2:$A$39,,MATCH($A53,Extraction!$A$1:$DS$1,0)-1))),OFFSET(Extraction!$A$2:$A$39,,MATCH($A53,Extraction!$A$1:$DS$1,0)-1))</f>
        <v>0</v>
      </c>
      <c r="O53" s="22"/>
      <c r="P53" s="23"/>
    </row>
    <row r="54" spans="1:16" x14ac:dyDescent="0.25">
      <c r="A54" s="2" t="str">
        <f>'[1]MH contrôle 1'!A54</f>
        <v>Propreté plaque de cuisson</v>
      </c>
      <c r="B54" s="4">
        <f ca="1">SUMPRODUCT((Extraction!$B$2:$B$39=$B$5)*(Extraction!$H$2:$H$39=B$9)*(ISNUMBER(OFFSET(Extraction!$A$2:$A$39,,MATCH($A54,Extraction!$A$1:$DS$1,0)-1))),OFFSET(Extraction!$A$2:$A$39,,MATCH($A54,Extraction!$A$1:$DS$1,0)-1))</f>
        <v>0</v>
      </c>
      <c r="C54" s="9"/>
      <c r="D54" s="8"/>
      <c r="E54" s="9"/>
      <c r="F54" s="8"/>
      <c r="G54" s="9"/>
      <c r="H54" s="8"/>
      <c r="I54" s="9"/>
      <c r="J54" s="8"/>
      <c r="K54" s="4">
        <f ca="1">SUMPRODUCT((Extraction!$B$2:$B$39=$B$5)*(Extraction!$H$2:$H$39=K$9)*(ISNUMBER(OFFSET(Extraction!$A$2:$A$39,,MATCH($A54,Extraction!$A$1:$DS$1,0)-1))),OFFSET(Extraction!$A$2:$A$39,,MATCH($A54,Extraction!$A$1:$DS$1,0)-1))</f>
        <v>0</v>
      </c>
      <c r="L54" s="4">
        <f ca="1">SUMPRODUCT((Extraction!$B$2:$B$39=$B$5)*(Extraction!$H$2:$H$39=L$9)*(ISNUMBER(OFFSET(Extraction!$A$2:$A$39,,MATCH($A54,Extraction!$A$1:$DS$1,0)-1))),OFFSET(Extraction!$A$2:$A$39,,MATCH($A54,Extraction!$A$1:$DS$1,0)-1))</f>
        <v>0</v>
      </c>
      <c r="M54" s="9"/>
      <c r="N54" s="4">
        <f ca="1">SUMPRODUCT((Extraction!$B$2:$B$39=$B$5)*(Extraction!$H$2:$H$39=N$9)*(ISNUMBER(OFFSET(Extraction!$A$2:$A$39,,MATCH($A54,Extraction!$A$1:$DS$1,0)-1))),OFFSET(Extraction!$A$2:$A$39,,MATCH($A54,Extraction!$A$1:$DS$1,0)-1))</f>
        <v>0</v>
      </c>
      <c r="O54" s="22"/>
      <c r="P54" s="23"/>
    </row>
    <row r="55" spans="1:16" x14ac:dyDescent="0.25">
      <c r="A55" s="2" t="str">
        <f>'[1]MH contrôle 1'!A55</f>
        <v>Marquage raccord gaz</v>
      </c>
      <c r="B55" s="4">
        <f ca="1">SUMPRODUCT((Extraction!$B$2:$B$39=$B$5)*(Extraction!$H$2:$H$39=B$9)*(ISNUMBER(OFFSET(Extraction!$A$2:$A$39,,MATCH($A55,Extraction!$A$1:$DS$1,0)-1))),OFFSET(Extraction!$A$2:$A$39,,MATCH($A55,Extraction!$A$1:$DS$1,0)-1))</f>
        <v>0</v>
      </c>
      <c r="C55" s="9"/>
      <c r="D55" s="8"/>
      <c r="E55" s="4">
        <f ca="1">SUMPRODUCT((Extraction!$B$2:$B$39=$B$5)*(Extraction!$H$2:$H$39=E$9)*(ISNUMBER(OFFSET(Extraction!$A$2:$A$39,,MATCH($A55,Extraction!$A$1:$DS$1,0)-1))),OFFSET(Extraction!$A$2:$A$39,,MATCH($A55,Extraction!$A$1:$DS$1,0)-1))</f>
        <v>0</v>
      </c>
      <c r="F55" s="4">
        <f ca="1">SUMPRODUCT((Extraction!$B$2:$B$39=$B$5)*(Extraction!$H$2:$H$39=F$9)*(ISNUMBER(OFFSET(Extraction!$A$2:$A$39,,MATCH($A55,Extraction!$A$1:$DS$1,0)-1))),OFFSET(Extraction!$A$2:$A$39,,MATCH($A55,Extraction!$A$1:$DS$1,0)-1))</f>
        <v>0</v>
      </c>
      <c r="G55" s="4">
        <f ca="1">SUMPRODUCT((Extraction!$B$2:$B$39=$B$5)*(Extraction!$H$2:$H$39=G$9)*(ISNUMBER(OFFSET(Extraction!$A$2:$A$39,,MATCH($A55,Extraction!$A$1:$DS$1,0)-1))),OFFSET(Extraction!$A$2:$A$39,,MATCH($A55,Extraction!$A$1:$DS$1,0)-1))</f>
        <v>0</v>
      </c>
      <c r="H55" s="8"/>
      <c r="I55" s="9"/>
      <c r="J55" s="4">
        <f ca="1">SUMPRODUCT((Extraction!$B$2:$B$39=$B$5)*(Extraction!$H$2:$H$39=J$9)*(ISNUMBER(OFFSET(Extraction!$A$2:$A$39,,MATCH($A55,Extraction!$A$1:$DS$1,0)-1))),OFFSET(Extraction!$A$2:$A$39,,MATCH($A55,Extraction!$A$1:$DS$1,0)-1))</f>
        <v>0</v>
      </c>
      <c r="K55" s="4">
        <f ca="1">SUMPRODUCT((Extraction!$B$2:$B$39=$B$5)*(Extraction!$H$2:$H$39=K$9)*(ISNUMBER(OFFSET(Extraction!$A$2:$A$39,,MATCH($A55,Extraction!$A$1:$DS$1,0)-1))),OFFSET(Extraction!$A$2:$A$39,,MATCH($A55,Extraction!$A$1:$DS$1,0)-1))</f>
        <v>0</v>
      </c>
      <c r="L55" s="4">
        <f ca="1">SUMPRODUCT((Extraction!$B$2:$B$39=$B$5)*(Extraction!$H$2:$H$39=L$9)*(ISNUMBER(OFFSET(Extraction!$A$2:$A$39,,MATCH($A55,Extraction!$A$1:$DS$1,0)-1))),OFFSET(Extraction!$A$2:$A$39,,MATCH($A55,Extraction!$A$1:$DS$1,0)-1))</f>
        <v>0</v>
      </c>
      <c r="M55" s="4">
        <f ca="1">SUMPRODUCT((Extraction!$B$2:$B$39=$B$5)*(Extraction!$H$2:$H$39=M$9)*(ISNUMBER(OFFSET(Extraction!$A$2:$A$39,,MATCH($A55,Extraction!$A$1:$DS$1,0)-1))),OFFSET(Extraction!$A$2:$A$39,,MATCH($A55,Extraction!$A$1:$DS$1,0)-1))</f>
        <v>0</v>
      </c>
      <c r="N55" s="4">
        <f ca="1">SUMPRODUCT((Extraction!$B$2:$B$39=$B$5)*(Extraction!$H$2:$H$39=N$9)*(ISNUMBER(OFFSET(Extraction!$A$2:$A$39,,MATCH($A55,Extraction!$A$1:$DS$1,0)-1))),OFFSET(Extraction!$A$2:$A$39,,MATCH($A55,Extraction!$A$1:$DS$1,0)-1))</f>
        <v>0</v>
      </c>
      <c r="O55" s="22"/>
      <c r="P55" s="23"/>
    </row>
    <row r="56" spans="1:16" x14ac:dyDescent="0.25">
      <c r="A56" s="2" t="str">
        <f>'[1]MH contrôle 1'!A56</f>
        <v>Fixation tuyau de gaz</v>
      </c>
      <c r="B56" s="4">
        <f ca="1">SUMPRODUCT((Extraction!$B$2:$B$39=$B$5)*(Extraction!$H$2:$H$39=B$9)*(ISNUMBER(OFFSET(Extraction!$A$2:$A$39,,MATCH($A56,Extraction!$A$1:$DS$1,0)-1))),OFFSET(Extraction!$A$2:$A$39,,MATCH($A56,Extraction!$A$1:$DS$1,0)-1))</f>
        <v>0</v>
      </c>
      <c r="C56" s="9"/>
      <c r="D56" s="8"/>
      <c r="E56" s="4">
        <f ca="1">SUMPRODUCT((Extraction!$B$2:$B$39=$B$5)*(Extraction!$H$2:$H$39=E$9)*(ISNUMBER(OFFSET(Extraction!$A$2:$A$39,,MATCH($A56,Extraction!$A$1:$DS$1,0)-1))),OFFSET(Extraction!$A$2:$A$39,,MATCH($A56,Extraction!$A$1:$DS$1,0)-1))</f>
        <v>0</v>
      </c>
      <c r="F56" s="8"/>
      <c r="G56" s="9"/>
      <c r="H56" s="8"/>
      <c r="I56" s="9"/>
      <c r="J56" s="8"/>
      <c r="K56" s="9"/>
      <c r="L56" s="8"/>
      <c r="M56" s="9"/>
      <c r="N56" s="4">
        <f ca="1">SUMPRODUCT((Extraction!$B$2:$B$39=$B$5)*(Extraction!$H$2:$H$39=N$9)*(ISNUMBER(OFFSET(Extraction!$A$2:$A$39,,MATCH($A56,Extraction!$A$1:$DS$1,0)-1))),OFFSET(Extraction!$A$2:$A$39,,MATCH($A56,Extraction!$A$1:$DS$1,0)-1))</f>
        <v>0</v>
      </c>
      <c r="O56" s="22"/>
      <c r="P56" s="23"/>
    </row>
    <row r="57" spans="1:16" x14ac:dyDescent="0.25">
      <c r="A57" s="2" t="str">
        <f>'[1]MH contrôle 1'!A57</f>
        <v>Nettoyage sol, murs, plafond</v>
      </c>
      <c r="B57" s="4">
        <f ca="1">SUMPRODUCT((Extraction!$B$2:$B$39=$B$5)*(Extraction!$H$2:$H$39=B$9)*(ISNUMBER(OFFSET(Extraction!$A$2:$A$39,,MATCH($A57,Extraction!$A$1:$DS$1,0)-1))),OFFSET(Extraction!$A$2:$A$39,,MATCH($A57,Extraction!$A$1:$DS$1,0)-1))</f>
        <v>0</v>
      </c>
      <c r="C57" s="9"/>
      <c r="D57" s="4">
        <f ca="1">SUMPRODUCT((Extraction!$B$2:$B$39=$B$5)*(Extraction!$H$2:$H$39=D$9)*(ISNUMBER(OFFSET(Extraction!$A$2:$A$39,,MATCH($A57,Extraction!$A$1:$DS$1,0)-1))),OFFSET(Extraction!$A$2:$A$39,,MATCH($A57,Extraction!$A$1:$DS$1,0)-1))</f>
        <v>0</v>
      </c>
      <c r="E57" s="9"/>
      <c r="F57" s="8"/>
      <c r="G57" s="9"/>
      <c r="H57" s="8"/>
      <c r="I57" s="9"/>
      <c r="J57" s="8"/>
      <c r="K57" s="9"/>
      <c r="L57" s="8"/>
      <c r="M57" s="9"/>
      <c r="N57" s="4">
        <f ca="1">SUMPRODUCT((Extraction!$B$2:$B$39=$B$5)*(Extraction!$H$2:$H$39=N$9)*(ISNUMBER(OFFSET(Extraction!$A$2:$A$39,,MATCH($A57,Extraction!$A$1:$DS$1,0)-1))),OFFSET(Extraction!$A$2:$A$39,,MATCH($A57,Extraction!$A$1:$DS$1,0)-1))</f>
        <v>0</v>
      </c>
      <c r="O57" s="22"/>
      <c r="P57" s="23"/>
    </row>
    <row r="58" spans="1:16" x14ac:dyDescent="0.25">
      <c r="A58" s="2" t="str">
        <f>'[1]MH contrôle 1'!A58</f>
        <v>Nettoyage vitres</v>
      </c>
      <c r="B58" s="4">
        <f ca="1">SUMPRODUCT((Extraction!$B$2:$B$39=$B$5)*(Extraction!$H$2:$H$39=B$9)*(ISNUMBER(OFFSET(Extraction!$A$2:$A$39,,MATCH($A58,Extraction!$A$1:$DS$1,0)-1))),OFFSET(Extraction!$A$2:$A$39,,MATCH($A58,Extraction!$A$1:$DS$1,0)-1))</f>
        <v>0</v>
      </c>
      <c r="C58" s="9"/>
      <c r="D58" s="8"/>
      <c r="E58" s="4">
        <f ca="1">SUMPRODUCT((Extraction!$B$2:$B$39=$B$5)*(Extraction!$H$2:$H$39=E$9)*(ISNUMBER(OFFSET(Extraction!$A$2:$A$39,,MATCH($A58,Extraction!$A$1:$DS$1,0)-1))),OFFSET(Extraction!$A$2:$A$39,,MATCH($A58,Extraction!$A$1:$DS$1,0)-1))</f>
        <v>0</v>
      </c>
      <c r="F58" s="8"/>
      <c r="G58" s="9"/>
      <c r="H58" s="8"/>
      <c r="I58" s="9"/>
      <c r="J58" s="8"/>
      <c r="K58" s="9"/>
      <c r="L58" s="8"/>
      <c r="M58" s="9"/>
      <c r="N58" s="4">
        <f ca="1">SUMPRODUCT((Extraction!$B$2:$B$39=$B$5)*(Extraction!$H$2:$H$39=N$9)*(ISNUMBER(OFFSET(Extraction!$A$2:$A$39,,MATCH($A58,Extraction!$A$1:$DS$1,0)-1))),OFFSET(Extraction!$A$2:$A$39,,MATCH($A58,Extraction!$A$1:$DS$1,0)-1))</f>
        <v>0</v>
      </c>
      <c r="O58" s="22"/>
      <c r="P58" s="23"/>
    </row>
    <row r="59" spans="1:16" x14ac:dyDescent="0.25">
      <c r="A59" s="2" t="str">
        <f>'[1]MH contrôle 1'!A59</f>
        <v>Aucun accroc CP</v>
      </c>
      <c r="B59" s="4">
        <f ca="1">SUMPRODUCT((Extraction!$B$2:$B$39=$B$5)*(Extraction!$H$2:$H$39=B$9)*(ISNUMBER(OFFSET(Extraction!$A$2:$A$39,,MATCH($A59,Extraction!$A$1:$DS$1,0)-1))),OFFSET(Extraction!$A$2:$A$39,,MATCH($A59,Extraction!$A$1:$DS$1,0)-1))</f>
        <v>0</v>
      </c>
      <c r="C59" s="9"/>
      <c r="D59" s="8"/>
      <c r="E59" s="4">
        <f ca="1">SUMPRODUCT((Extraction!$B$2:$B$39=$B$5)*(Extraction!$H$2:$H$39=E$9)*(ISNUMBER(OFFSET(Extraction!$A$2:$A$39,,MATCH($A59,Extraction!$A$1:$DS$1,0)-1))),OFFSET(Extraction!$A$2:$A$39,,MATCH($A59,Extraction!$A$1:$DS$1,0)-1))</f>
        <v>0</v>
      </c>
      <c r="F59" s="8"/>
      <c r="G59" s="9"/>
      <c r="H59" s="8"/>
      <c r="I59" s="9"/>
      <c r="J59" s="8"/>
      <c r="K59" s="9"/>
      <c r="L59" s="8"/>
      <c r="M59" s="4">
        <f ca="1">SUMPRODUCT((Extraction!$B$2:$B$39=$B$5)*(Extraction!$H$2:$H$39=M$9)*(ISNUMBER(OFFSET(Extraction!$A$2:$A$39,,MATCH($A59,Extraction!$A$1:$DS$1,0)-1))),OFFSET(Extraction!$A$2:$A$39,,MATCH($A59,Extraction!$A$1:$DS$1,0)-1))</f>
        <v>0</v>
      </c>
      <c r="N59" s="4">
        <f ca="1">SUMPRODUCT((Extraction!$B$2:$B$39=$B$5)*(Extraction!$H$2:$H$39=N$9)*(ISNUMBER(OFFSET(Extraction!$A$2:$A$39,,MATCH($A59,Extraction!$A$1:$DS$1,0)-1))),OFFSET(Extraction!$A$2:$A$39,,MATCH($A59,Extraction!$A$1:$DS$1,0)-1))</f>
        <v>0</v>
      </c>
      <c r="O59" s="22"/>
      <c r="P59" s="23"/>
    </row>
    <row r="60" spans="1:16" x14ac:dyDescent="0.25">
      <c r="A60" s="2" t="str">
        <f>'[1]MH contrôle 1'!A60</f>
        <v>Aucun accroc lino</v>
      </c>
      <c r="B60" s="4">
        <f ca="1">SUMPRODUCT((Extraction!$B$2:$B$39=$B$5)*(Extraction!$H$2:$H$39=B$9)*(ISNUMBER(OFFSET(Extraction!$A$2:$A$39,,MATCH($A60,Extraction!$A$1:$DS$1,0)-1))),OFFSET(Extraction!$A$2:$A$39,,MATCH($A60,Extraction!$A$1:$DS$1,0)-1))</f>
        <v>0</v>
      </c>
      <c r="C60" s="9"/>
      <c r="D60" s="8"/>
      <c r="E60" s="4">
        <f ca="1">SUMPRODUCT((Extraction!$B$2:$B$39=$B$5)*(Extraction!$H$2:$H$39=E$9)*(ISNUMBER(OFFSET(Extraction!$A$2:$A$39,,MATCH($A60,Extraction!$A$1:$DS$1,0)-1))),OFFSET(Extraction!$A$2:$A$39,,MATCH($A60,Extraction!$A$1:$DS$1,0)-1))</f>
        <v>0</v>
      </c>
      <c r="F60" s="8"/>
      <c r="G60" s="9"/>
      <c r="H60" s="8"/>
      <c r="I60" s="9"/>
      <c r="J60" s="8"/>
      <c r="K60" s="9"/>
      <c r="L60" s="8"/>
      <c r="M60" s="4">
        <f ca="1">SUMPRODUCT((Extraction!$B$2:$B$39=$B$5)*(Extraction!$H$2:$H$39=M$9)*(ISNUMBER(OFFSET(Extraction!$A$2:$A$39,,MATCH($A60,Extraction!$A$1:$DS$1,0)-1))),OFFSET(Extraction!$A$2:$A$39,,MATCH($A60,Extraction!$A$1:$DS$1,0)-1))</f>
        <v>0</v>
      </c>
      <c r="N60" s="4">
        <f ca="1">SUMPRODUCT((Extraction!$B$2:$B$39=$B$5)*(Extraction!$H$2:$H$39=N$9)*(ISNUMBER(OFFSET(Extraction!$A$2:$A$39,,MATCH($A60,Extraction!$A$1:$DS$1,0)-1))),OFFSET(Extraction!$A$2:$A$39,,MATCH($A60,Extraction!$A$1:$DS$1,0)-1))</f>
        <v>0</v>
      </c>
      <c r="O60" s="22"/>
      <c r="P60" s="23"/>
    </row>
    <row r="61" spans="1:16" x14ac:dyDescent="0.25">
      <c r="A61" s="2" t="str">
        <f>'[1]MH contrôle 1'!A61</f>
        <v>Essai interrupteurs et va et vient</v>
      </c>
      <c r="B61" s="4">
        <f ca="1">SUMPRODUCT((Extraction!$B$2:$B$39=$B$5)*(Extraction!$H$2:$H$39=B$9)*(ISNUMBER(OFFSET(Extraction!$A$2:$A$39,,MATCH($A61,Extraction!$A$1:$DS$1,0)-1))),OFFSET(Extraction!$A$2:$A$39,,MATCH($A61,Extraction!$A$1:$DS$1,0)-1))</f>
        <v>0</v>
      </c>
      <c r="C61" s="9"/>
      <c r="D61" s="4">
        <f ca="1">SUMPRODUCT((Extraction!$B$2:$B$39=$B$5)*(Extraction!$H$2:$H$39=D$9)*(ISNUMBER(OFFSET(Extraction!$A$2:$A$39,,MATCH($A61,Extraction!$A$1:$DS$1,0)-1))),OFFSET(Extraction!$A$2:$A$39,,MATCH($A61,Extraction!$A$1:$DS$1,0)-1))</f>
        <v>0</v>
      </c>
      <c r="E61" s="4">
        <f ca="1">SUMPRODUCT((Extraction!$B$2:$B$39=$B$5)*(Extraction!$H$2:$H$39=E$9)*(ISNUMBER(OFFSET(Extraction!$A$2:$A$39,,MATCH($A61,Extraction!$A$1:$DS$1,0)-1))),OFFSET(Extraction!$A$2:$A$39,,MATCH($A61,Extraction!$A$1:$DS$1,0)-1))</f>
        <v>0</v>
      </c>
      <c r="F61" s="4">
        <f ca="1">SUMPRODUCT((Extraction!$B$2:$B$39=$B$5)*(Extraction!$H$2:$H$39=F$9)*(ISNUMBER(OFFSET(Extraction!$A$2:$A$39,,MATCH($A61,Extraction!$A$1:$DS$1,0)-1))),OFFSET(Extraction!$A$2:$A$39,,MATCH($A61,Extraction!$A$1:$DS$1,0)-1))</f>
        <v>0</v>
      </c>
      <c r="G61" s="4">
        <f ca="1">SUMPRODUCT((Extraction!$B$2:$B$39=$B$5)*(Extraction!$H$2:$H$39=G$9)*(ISNUMBER(OFFSET(Extraction!$A$2:$A$39,,MATCH($A61,Extraction!$A$1:$DS$1,0)-1))),OFFSET(Extraction!$A$2:$A$39,,MATCH($A61,Extraction!$A$1:$DS$1,0)-1))</f>
        <v>0</v>
      </c>
      <c r="H61" s="4">
        <f ca="1">SUMPRODUCT((Extraction!$B$2:$B$39=$B$5)*(Extraction!$H$2:$H$39=H$9)*(ISNUMBER(OFFSET(Extraction!$A$2:$A$39,,MATCH($A61,Extraction!$A$1:$DS$1,0)-1))),OFFSET(Extraction!$A$2:$A$39,,MATCH($A61,Extraction!$A$1:$DS$1,0)-1))</f>
        <v>0</v>
      </c>
      <c r="I61" s="4">
        <f ca="1">SUMPRODUCT((Extraction!$B$2:$B$39=$B$5)*(Extraction!$H$2:$H$39=I$9)*(ISNUMBER(OFFSET(Extraction!$A$2:$A$39,,MATCH($A61,Extraction!$A$1:$DS$1,0)-1))),OFFSET(Extraction!$A$2:$A$39,,MATCH($A61,Extraction!$A$1:$DS$1,0)-1))</f>
        <v>0</v>
      </c>
      <c r="J61" s="4">
        <f ca="1">SUMPRODUCT((Extraction!$B$2:$B$39=$B$5)*(Extraction!$H$2:$H$39=J$9)*(ISNUMBER(OFFSET(Extraction!$A$2:$A$39,,MATCH($A61,Extraction!$A$1:$DS$1,0)-1))),OFFSET(Extraction!$A$2:$A$39,,MATCH($A61,Extraction!$A$1:$DS$1,0)-1))</f>
        <v>0</v>
      </c>
      <c r="K61" s="4">
        <f ca="1">SUMPRODUCT((Extraction!$B$2:$B$39=$B$5)*(Extraction!$H$2:$H$39=K$9)*(ISNUMBER(OFFSET(Extraction!$A$2:$A$39,,MATCH($A61,Extraction!$A$1:$DS$1,0)-1))),OFFSET(Extraction!$A$2:$A$39,,MATCH($A61,Extraction!$A$1:$DS$1,0)-1))</f>
        <v>0</v>
      </c>
      <c r="L61" s="4">
        <f ca="1">SUMPRODUCT((Extraction!$B$2:$B$39=$B$5)*(Extraction!$H$2:$H$39=L$9)*(ISNUMBER(OFFSET(Extraction!$A$2:$A$39,,MATCH($A61,Extraction!$A$1:$DS$1,0)-1))),OFFSET(Extraction!$A$2:$A$39,,MATCH($A61,Extraction!$A$1:$DS$1,0)-1))</f>
        <v>0</v>
      </c>
      <c r="M61" s="4">
        <f ca="1">SUMPRODUCT((Extraction!$B$2:$B$39=$B$5)*(Extraction!$H$2:$H$39=M$9)*(ISNUMBER(OFFSET(Extraction!$A$2:$A$39,,MATCH($A61,Extraction!$A$1:$DS$1,0)-1))),OFFSET(Extraction!$A$2:$A$39,,MATCH($A61,Extraction!$A$1:$DS$1,0)-1))</f>
        <v>0</v>
      </c>
      <c r="N61" s="4">
        <f ca="1">SUMPRODUCT((Extraction!$B$2:$B$39=$B$5)*(Extraction!$H$2:$H$39=N$9)*(ISNUMBER(OFFSET(Extraction!$A$2:$A$39,,MATCH($A61,Extraction!$A$1:$DS$1,0)-1))),OFFSET(Extraction!$A$2:$A$39,,MATCH($A61,Extraction!$A$1:$DS$1,0)-1))</f>
        <v>0</v>
      </c>
      <c r="O61" s="22"/>
      <c r="P61" s="23"/>
    </row>
    <row r="62" spans="1:16" x14ac:dyDescent="0.25">
      <c r="A62" s="2" t="str">
        <f>'[1]MH contrôle 1'!A62</f>
        <v>Essai prises et extérieure</v>
      </c>
      <c r="B62" s="4">
        <f ca="1">SUMPRODUCT((Extraction!$B$2:$B$39=$B$5)*(Extraction!$H$2:$H$39=B$9)*(ISNUMBER(OFFSET(Extraction!$A$2:$A$39,,MATCH($A62,Extraction!$A$1:$DS$1,0)-1))),OFFSET(Extraction!$A$2:$A$39,,MATCH($A62,Extraction!$A$1:$DS$1,0)-1))</f>
        <v>0</v>
      </c>
      <c r="C62" s="9"/>
      <c r="D62" s="4">
        <f ca="1">SUMPRODUCT((Extraction!$B$2:$B$39=$B$5)*(Extraction!$H$2:$H$39=D$9)*(ISNUMBER(OFFSET(Extraction!$A$2:$A$39,,MATCH($A62,Extraction!$A$1:$DS$1,0)-1))),OFFSET(Extraction!$A$2:$A$39,,MATCH($A62,Extraction!$A$1:$DS$1,0)-1))</f>
        <v>0</v>
      </c>
      <c r="E62" s="4">
        <f ca="1">SUMPRODUCT((Extraction!$B$2:$B$39=$B$5)*(Extraction!$H$2:$H$39=E$9)*(ISNUMBER(OFFSET(Extraction!$A$2:$A$39,,MATCH($A62,Extraction!$A$1:$DS$1,0)-1))),OFFSET(Extraction!$A$2:$A$39,,MATCH($A62,Extraction!$A$1:$DS$1,0)-1))</f>
        <v>0</v>
      </c>
      <c r="F62" s="4">
        <f ca="1">SUMPRODUCT((Extraction!$B$2:$B$39=$B$5)*(Extraction!$H$2:$H$39=F$9)*(ISNUMBER(OFFSET(Extraction!$A$2:$A$39,,MATCH($A62,Extraction!$A$1:$DS$1,0)-1))),OFFSET(Extraction!$A$2:$A$39,,MATCH($A62,Extraction!$A$1:$DS$1,0)-1))</f>
        <v>0</v>
      </c>
      <c r="G62" s="4">
        <f ca="1">SUMPRODUCT((Extraction!$B$2:$B$39=$B$5)*(Extraction!$H$2:$H$39=G$9)*(ISNUMBER(OFFSET(Extraction!$A$2:$A$39,,MATCH($A62,Extraction!$A$1:$DS$1,0)-1))),OFFSET(Extraction!$A$2:$A$39,,MATCH($A62,Extraction!$A$1:$DS$1,0)-1))</f>
        <v>1</v>
      </c>
      <c r="H62" s="4">
        <f ca="1">SUMPRODUCT((Extraction!$B$2:$B$39=$B$5)*(Extraction!$H$2:$H$39=H$9)*(ISNUMBER(OFFSET(Extraction!$A$2:$A$39,,MATCH($A62,Extraction!$A$1:$DS$1,0)-1))),OFFSET(Extraction!$A$2:$A$39,,MATCH($A62,Extraction!$A$1:$DS$1,0)-1))</f>
        <v>0</v>
      </c>
      <c r="I62" s="4">
        <f ca="1">SUMPRODUCT((Extraction!$B$2:$B$39=$B$5)*(Extraction!$H$2:$H$39=I$9)*(ISNUMBER(OFFSET(Extraction!$A$2:$A$39,,MATCH($A62,Extraction!$A$1:$DS$1,0)-1))),OFFSET(Extraction!$A$2:$A$39,,MATCH($A62,Extraction!$A$1:$DS$1,0)-1))</f>
        <v>0</v>
      </c>
      <c r="J62" s="4">
        <f ca="1">SUMPRODUCT((Extraction!$B$2:$B$39=$B$5)*(Extraction!$H$2:$H$39=J$9)*(ISNUMBER(OFFSET(Extraction!$A$2:$A$39,,MATCH($A62,Extraction!$A$1:$DS$1,0)-1))),OFFSET(Extraction!$A$2:$A$39,,MATCH($A62,Extraction!$A$1:$DS$1,0)-1))</f>
        <v>0</v>
      </c>
      <c r="K62" s="4">
        <f ca="1">SUMPRODUCT((Extraction!$B$2:$B$39=$B$5)*(Extraction!$H$2:$H$39=K$9)*(ISNUMBER(OFFSET(Extraction!$A$2:$A$39,,MATCH($A62,Extraction!$A$1:$DS$1,0)-1))),OFFSET(Extraction!$A$2:$A$39,,MATCH($A62,Extraction!$A$1:$DS$1,0)-1))</f>
        <v>0</v>
      </c>
      <c r="L62" s="4">
        <f ca="1">SUMPRODUCT((Extraction!$B$2:$B$39=$B$5)*(Extraction!$H$2:$H$39=L$9)*(ISNUMBER(OFFSET(Extraction!$A$2:$A$39,,MATCH($A62,Extraction!$A$1:$DS$1,0)-1))),OFFSET(Extraction!$A$2:$A$39,,MATCH($A62,Extraction!$A$1:$DS$1,0)-1))</f>
        <v>0</v>
      </c>
      <c r="M62" s="9"/>
      <c r="N62" s="4">
        <f ca="1">SUMPRODUCT((Extraction!$B$2:$B$39=$B$5)*(Extraction!$H$2:$H$39=N$9)*(ISNUMBER(OFFSET(Extraction!$A$2:$A$39,,MATCH($A62,Extraction!$A$1:$DS$1,0)-1))),OFFSET(Extraction!$A$2:$A$39,,MATCH($A62,Extraction!$A$1:$DS$1,0)-1))</f>
        <v>0</v>
      </c>
      <c r="O62" s="22"/>
      <c r="P62" s="23"/>
    </row>
    <row r="63" spans="1:16" x14ac:dyDescent="0.25">
      <c r="A63" s="2" t="str">
        <f>'[1]MH contrôle 1'!A63</f>
        <v>Essai convecteurs</v>
      </c>
      <c r="B63" s="4">
        <f ca="1">SUMPRODUCT((Extraction!$B$2:$B$39=$B$5)*(Extraction!$H$2:$H$39=B$9)*(ISNUMBER(OFFSET(Extraction!$A$2:$A$39,,MATCH($A63,Extraction!$A$1:$DS$1,0)-1))),OFFSET(Extraction!$A$2:$A$39,,MATCH($A63,Extraction!$A$1:$DS$1,0)-1))</f>
        <v>0</v>
      </c>
      <c r="C63" s="9"/>
      <c r="D63" s="4">
        <f ca="1">SUMPRODUCT((Extraction!$B$2:$B$39=$B$5)*(Extraction!$H$2:$H$39=D$9)*(ISNUMBER(OFFSET(Extraction!$A$2:$A$39,,MATCH($A63,Extraction!$A$1:$DS$1,0)-1))),OFFSET(Extraction!$A$2:$A$39,,MATCH($A63,Extraction!$A$1:$DS$1,0)-1))</f>
        <v>0</v>
      </c>
      <c r="E63" s="4">
        <f ca="1">SUMPRODUCT((Extraction!$B$2:$B$39=$B$5)*(Extraction!$H$2:$H$39=E$9)*(ISNUMBER(OFFSET(Extraction!$A$2:$A$39,,MATCH($A63,Extraction!$A$1:$DS$1,0)-1))),OFFSET(Extraction!$A$2:$A$39,,MATCH($A63,Extraction!$A$1:$DS$1,0)-1))</f>
        <v>0</v>
      </c>
      <c r="F63" s="4">
        <f ca="1">SUMPRODUCT((Extraction!$B$2:$B$39=$B$5)*(Extraction!$H$2:$H$39=F$9)*(ISNUMBER(OFFSET(Extraction!$A$2:$A$39,,MATCH($A63,Extraction!$A$1:$DS$1,0)-1))),OFFSET(Extraction!$A$2:$A$39,,MATCH($A63,Extraction!$A$1:$DS$1,0)-1))</f>
        <v>0</v>
      </c>
      <c r="G63" s="4">
        <f ca="1">SUMPRODUCT((Extraction!$B$2:$B$39=$B$5)*(Extraction!$H$2:$H$39=G$9)*(ISNUMBER(OFFSET(Extraction!$A$2:$A$39,,MATCH($A63,Extraction!$A$1:$DS$1,0)-1))),OFFSET(Extraction!$A$2:$A$39,,MATCH($A63,Extraction!$A$1:$DS$1,0)-1))</f>
        <v>0</v>
      </c>
      <c r="H63" s="4">
        <f ca="1">SUMPRODUCT((Extraction!$B$2:$B$39=$B$5)*(Extraction!$H$2:$H$39=H$9)*(ISNUMBER(OFFSET(Extraction!$A$2:$A$39,,MATCH($A63,Extraction!$A$1:$DS$1,0)-1))),OFFSET(Extraction!$A$2:$A$39,,MATCH($A63,Extraction!$A$1:$DS$1,0)-1))</f>
        <v>0</v>
      </c>
      <c r="I63" s="4">
        <f ca="1">SUMPRODUCT((Extraction!$B$2:$B$39=$B$5)*(Extraction!$H$2:$H$39=I$9)*(ISNUMBER(OFFSET(Extraction!$A$2:$A$39,,MATCH($A63,Extraction!$A$1:$DS$1,0)-1))),OFFSET(Extraction!$A$2:$A$39,,MATCH($A63,Extraction!$A$1:$DS$1,0)-1))</f>
        <v>0</v>
      </c>
      <c r="J63" s="4">
        <f ca="1">SUMPRODUCT((Extraction!$B$2:$B$39=$B$5)*(Extraction!$H$2:$H$39=J$9)*(ISNUMBER(OFFSET(Extraction!$A$2:$A$39,,MATCH($A63,Extraction!$A$1:$DS$1,0)-1))),OFFSET(Extraction!$A$2:$A$39,,MATCH($A63,Extraction!$A$1:$DS$1,0)-1))</f>
        <v>0</v>
      </c>
      <c r="K63" s="4">
        <f ca="1">SUMPRODUCT((Extraction!$B$2:$B$39=$B$5)*(Extraction!$H$2:$H$39=K$9)*(ISNUMBER(OFFSET(Extraction!$A$2:$A$39,,MATCH($A63,Extraction!$A$1:$DS$1,0)-1))),OFFSET(Extraction!$A$2:$A$39,,MATCH($A63,Extraction!$A$1:$DS$1,0)-1))</f>
        <v>0</v>
      </c>
      <c r="L63" s="4">
        <f ca="1">SUMPRODUCT((Extraction!$B$2:$B$39=$B$5)*(Extraction!$H$2:$H$39=L$9)*(ISNUMBER(OFFSET(Extraction!$A$2:$A$39,,MATCH($A63,Extraction!$A$1:$DS$1,0)-1))),OFFSET(Extraction!$A$2:$A$39,,MATCH($A63,Extraction!$A$1:$DS$1,0)-1))</f>
        <v>0</v>
      </c>
      <c r="M63" s="4">
        <f ca="1">SUMPRODUCT((Extraction!$B$2:$B$39=$B$5)*(Extraction!$H$2:$H$39=M$9)*(ISNUMBER(OFFSET(Extraction!$A$2:$A$39,,MATCH($A63,Extraction!$A$1:$DS$1,0)-1))),OFFSET(Extraction!$A$2:$A$39,,MATCH($A63,Extraction!$A$1:$DS$1,0)-1))</f>
        <v>0</v>
      </c>
      <c r="N63" s="4">
        <f ca="1">SUMPRODUCT((Extraction!$B$2:$B$39=$B$5)*(Extraction!$H$2:$H$39=N$9)*(ISNUMBER(OFFSET(Extraction!$A$2:$A$39,,MATCH($A63,Extraction!$A$1:$DS$1,0)-1))),OFFSET(Extraction!$A$2:$A$39,,MATCH($A63,Extraction!$A$1:$DS$1,0)-1))</f>
        <v>0</v>
      </c>
      <c r="O63" s="22"/>
      <c r="P63" s="23"/>
    </row>
    <row r="64" spans="1:16" x14ac:dyDescent="0.25">
      <c r="A64" s="2" t="str">
        <f>'[1]MH contrôle 1'!A64</f>
        <v>Etiq. "norme de sécurité" penderie parents</v>
      </c>
      <c r="B64" s="4">
        <f ca="1">SUMPRODUCT((Extraction!$B$2:$B$39=$B$5)*(Extraction!$H$2:$H$39=B$9)*(ISNUMBER(OFFSET(Extraction!$A$2:$A$39,,MATCH($A64,Extraction!$A$1:$DS$1,0)-1))),OFFSET(Extraction!$A$2:$A$39,,MATCH($A64,Extraction!$A$1:$DS$1,0)-1))</f>
        <v>0</v>
      </c>
      <c r="C64" s="9"/>
      <c r="D64" s="4">
        <f ca="1">SUMPRODUCT((Extraction!$B$2:$B$39=$B$5)*(Extraction!$H$2:$H$39=D$9)*(ISNUMBER(OFFSET(Extraction!$A$2:$A$39,,MATCH($A64,Extraction!$A$1:$DS$1,0)-1))),OFFSET(Extraction!$A$2:$A$39,,MATCH($A64,Extraction!$A$1:$DS$1,0)-1))</f>
        <v>0</v>
      </c>
      <c r="E64" s="4">
        <f ca="1">SUMPRODUCT((Extraction!$B$2:$B$39=$B$5)*(Extraction!$H$2:$H$39=E$9)*(ISNUMBER(OFFSET(Extraction!$A$2:$A$39,,MATCH($A64,Extraction!$A$1:$DS$1,0)-1))),OFFSET(Extraction!$A$2:$A$39,,MATCH($A64,Extraction!$A$1:$DS$1,0)-1))</f>
        <v>0</v>
      </c>
      <c r="F64" s="4">
        <f ca="1">SUMPRODUCT((Extraction!$B$2:$B$39=$B$5)*(Extraction!$H$2:$H$39=F$9)*(ISNUMBER(OFFSET(Extraction!$A$2:$A$39,,MATCH($A64,Extraction!$A$1:$DS$1,0)-1))),OFFSET(Extraction!$A$2:$A$39,,MATCH($A64,Extraction!$A$1:$DS$1,0)-1))</f>
        <v>0</v>
      </c>
      <c r="G64" s="4">
        <f ca="1">SUMPRODUCT((Extraction!$B$2:$B$39=$B$5)*(Extraction!$H$2:$H$39=G$9)*(ISNUMBER(OFFSET(Extraction!$A$2:$A$39,,MATCH($A64,Extraction!$A$1:$DS$1,0)-1))),OFFSET(Extraction!$A$2:$A$39,,MATCH($A64,Extraction!$A$1:$DS$1,0)-1))</f>
        <v>0</v>
      </c>
      <c r="H64" s="4">
        <f ca="1">SUMPRODUCT((Extraction!$B$2:$B$39=$B$5)*(Extraction!$H$2:$H$39=H$9)*(ISNUMBER(OFFSET(Extraction!$A$2:$A$39,,MATCH($A64,Extraction!$A$1:$DS$1,0)-1))),OFFSET(Extraction!$A$2:$A$39,,MATCH($A64,Extraction!$A$1:$DS$1,0)-1))</f>
        <v>0</v>
      </c>
      <c r="I64" s="4">
        <f ca="1">SUMPRODUCT((Extraction!$B$2:$B$39=$B$5)*(Extraction!$H$2:$H$39=I$9)*(ISNUMBER(OFFSET(Extraction!$A$2:$A$39,,MATCH($A64,Extraction!$A$1:$DS$1,0)-1))),OFFSET(Extraction!$A$2:$A$39,,MATCH($A64,Extraction!$A$1:$DS$1,0)-1))</f>
        <v>0</v>
      </c>
      <c r="J64" s="4">
        <f ca="1">SUMPRODUCT((Extraction!$B$2:$B$39=$B$5)*(Extraction!$H$2:$H$39=J$9)*(ISNUMBER(OFFSET(Extraction!$A$2:$A$39,,MATCH($A64,Extraction!$A$1:$DS$1,0)-1))),OFFSET(Extraction!$A$2:$A$39,,MATCH($A64,Extraction!$A$1:$DS$1,0)-1))</f>
        <v>0</v>
      </c>
      <c r="K64" s="4">
        <f ca="1">SUMPRODUCT((Extraction!$B$2:$B$39=$B$5)*(Extraction!$H$2:$H$39=K$9)*(ISNUMBER(OFFSET(Extraction!$A$2:$A$39,,MATCH($A64,Extraction!$A$1:$DS$1,0)-1))),OFFSET(Extraction!$A$2:$A$39,,MATCH($A64,Extraction!$A$1:$DS$1,0)-1))</f>
        <v>0</v>
      </c>
      <c r="L64" s="4">
        <f ca="1">SUMPRODUCT((Extraction!$B$2:$B$39=$B$5)*(Extraction!$H$2:$H$39=L$9)*(ISNUMBER(OFFSET(Extraction!$A$2:$A$39,,MATCH($A64,Extraction!$A$1:$DS$1,0)-1))),OFFSET(Extraction!$A$2:$A$39,,MATCH($A64,Extraction!$A$1:$DS$1,0)-1))</f>
        <v>0</v>
      </c>
      <c r="M64" s="4">
        <f ca="1">SUMPRODUCT((Extraction!$B$2:$B$39=$B$5)*(Extraction!$H$2:$H$39=M$9)*(ISNUMBER(OFFSET(Extraction!$A$2:$A$39,,MATCH($A64,Extraction!$A$1:$DS$1,0)-1))),OFFSET(Extraction!$A$2:$A$39,,MATCH($A64,Extraction!$A$1:$DS$1,0)-1))</f>
        <v>0</v>
      </c>
      <c r="N64" s="4">
        <f ca="1">SUMPRODUCT((Extraction!$B$2:$B$39=$B$5)*(Extraction!$H$2:$H$39=N$9)*(ISNUMBER(OFFSET(Extraction!$A$2:$A$39,,MATCH($A64,Extraction!$A$1:$DS$1,0)-1))),OFFSET(Extraction!$A$2:$A$39,,MATCH($A64,Extraction!$A$1:$DS$1,0)-1))</f>
        <v>0</v>
      </c>
      <c r="O64" s="22"/>
      <c r="P64" s="23"/>
    </row>
    <row r="65" spans="1:16" x14ac:dyDescent="0.25">
      <c r="A65" s="2" t="str">
        <f>'[1]MH contrôle 1'!A68</f>
        <v>Réseau d'eau accroché</v>
      </c>
      <c r="B65" s="4">
        <f ca="1">SUMPRODUCT((Extraction!$B$2:$B$39=$B$5)*(Extraction!$H$2:$H$39=B$9)*(ISNUMBER(OFFSET(Extraction!$A$2:$A$39,,MATCH($A65,Extraction!$A$1:$DS$1,0)-1))),OFFSET(Extraction!$A$2:$A$39,,MATCH($A65,Extraction!$A$1:$DS$1,0)-1))</f>
        <v>0</v>
      </c>
      <c r="C65" s="9"/>
      <c r="D65" s="8"/>
      <c r="E65" s="9"/>
      <c r="F65" s="4">
        <f ca="1">SUMPRODUCT((Extraction!$B$2:$B$39=$B$5)*(Extraction!$H$2:$H$39=F$9)*(ISNUMBER(OFFSET(Extraction!$A$2:$A$39,,MATCH($A65,Extraction!$A$1:$DS$1,0)-1))),OFFSET(Extraction!$A$2:$A$39,,MATCH($A65,Extraction!$A$1:$DS$1,0)-1))</f>
        <v>0</v>
      </c>
      <c r="G65" s="4">
        <f ca="1">SUMPRODUCT((Extraction!$B$2:$B$39=$B$5)*(Extraction!$H$2:$H$39=G$9)*(ISNUMBER(OFFSET(Extraction!$A$2:$A$39,,MATCH($A65,Extraction!$A$1:$DS$1,0)-1))),OFFSET(Extraction!$A$2:$A$39,,MATCH($A65,Extraction!$A$1:$DS$1,0)-1))</f>
        <v>0</v>
      </c>
      <c r="H65" s="8"/>
      <c r="I65" s="9"/>
      <c r="J65" s="8"/>
      <c r="K65" s="9"/>
      <c r="L65" s="8"/>
      <c r="M65" s="9"/>
      <c r="N65" s="4">
        <f ca="1">SUMPRODUCT((Extraction!$B$2:$B$39=$B$5)*(Extraction!$H$2:$H$39=N$9)*(ISNUMBER(OFFSET(Extraction!$A$2:$A$39,,MATCH($A65,Extraction!$A$1:$DS$1,0)-1))),OFFSET(Extraction!$A$2:$A$39,,MATCH($A65,Extraction!$A$1:$DS$1,0)-1))</f>
        <v>0</v>
      </c>
      <c r="O65" s="22"/>
      <c r="P65" s="23"/>
    </row>
    <row r="66" spans="1:16" x14ac:dyDescent="0.25">
      <c r="A66" s="2" t="str">
        <f>'[1]MH contrôle 1'!A69</f>
        <v>Gainage des PER ininterrompu</v>
      </c>
      <c r="B66" s="4">
        <f ca="1">SUMPRODUCT((Extraction!$B$2:$B$39=$B$5)*(Extraction!$H$2:$H$39=B$9)*(ISNUMBER(OFFSET(Extraction!$A$2:$A$39,,MATCH($A66,Extraction!$A$1:$DS$1,0)-1))),OFFSET(Extraction!$A$2:$A$39,,MATCH($A66,Extraction!$A$1:$DS$1,0)-1))</f>
        <v>0</v>
      </c>
      <c r="C66" s="4">
        <f ca="1">SUMPRODUCT((Extraction!$B$2:$B$39=$B$5)*(Extraction!$H$2:$H$39=C$9)*(ISNUMBER(OFFSET(Extraction!$A$2:$A$39,,MATCH($A66,Extraction!$A$1:$DS$1,0)-1))),OFFSET(Extraction!$A$2:$A$39,,MATCH($A66,Extraction!$A$1:$DS$1,0)-1))</f>
        <v>0</v>
      </c>
      <c r="D66" s="4">
        <f ca="1">SUMPRODUCT((Extraction!$B$2:$B$39=$B$5)*(Extraction!$H$2:$H$39=D$9)*(ISNUMBER(OFFSET(Extraction!$A$2:$A$39,,MATCH($A66,Extraction!$A$1:$DS$1,0)-1))),OFFSET(Extraction!$A$2:$A$39,,MATCH($A66,Extraction!$A$1:$DS$1,0)-1))</f>
        <v>0</v>
      </c>
      <c r="E66" s="4">
        <f ca="1">SUMPRODUCT((Extraction!$B$2:$B$39=$B$5)*(Extraction!$H$2:$H$39=E$9)*(ISNUMBER(OFFSET(Extraction!$A$2:$A$39,,MATCH($A66,Extraction!$A$1:$DS$1,0)-1))),OFFSET(Extraction!$A$2:$A$39,,MATCH($A66,Extraction!$A$1:$DS$1,0)-1))</f>
        <v>0</v>
      </c>
      <c r="F66" s="4">
        <f ca="1">SUMPRODUCT((Extraction!$B$2:$B$39=$B$5)*(Extraction!$H$2:$H$39=F$9)*(ISNUMBER(OFFSET(Extraction!$A$2:$A$39,,MATCH($A66,Extraction!$A$1:$DS$1,0)-1))),OFFSET(Extraction!$A$2:$A$39,,MATCH($A66,Extraction!$A$1:$DS$1,0)-1))</f>
        <v>0</v>
      </c>
      <c r="G66" s="4">
        <f ca="1">SUMPRODUCT((Extraction!$B$2:$B$39=$B$5)*(Extraction!$H$2:$H$39=G$9)*(ISNUMBER(OFFSET(Extraction!$A$2:$A$39,,MATCH($A66,Extraction!$A$1:$DS$1,0)-1))),OFFSET(Extraction!$A$2:$A$39,,MATCH($A66,Extraction!$A$1:$DS$1,0)-1))</f>
        <v>0</v>
      </c>
      <c r="H66" s="4">
        <f ca="1">SUMPRODUCT((Extraction!$B$2:$B$39=$B$5)*(Extraction!$H$2:$H$39=H$9)*(ISNUMBER(OFFSET(Extraction!$A$2:$A$39,,MATCH($A66,Extraction!$A$1:$DS$1,0)-1))),OFFSET(Extraction!$A$2:$A$39,,MATCH($A66,Extraction!$A$1:$DS$1,0)-1))</f>
        <v>0</v>
      </c>
      <c r="I66" s="4">
        <f ca="1">SUMPRODUCT((Extraction!$B$2:$B$39=$B$5)*(Extraction!$H$2:$H$39=I$9)*(ISNUMBER(OFFSET(Extraction!$A$2:$A$39,,MATCH($A66,Extraction!$A$1:$DS$1,0)-1))),OFFSET(Extraction!$A$2:$A$39,,MATCH($A66,Extraction!$A$1:$DS$1,0)-1))</f>
        <v>0</v>
      </c>
      <c r="J66" s="4">
        <f ca="1">SUMPRODUCT((Extraction!$B$2:$B$39=$B$5)*(Extraction!$H$2:$H$39=J$9)*(ISNUMBER(OFFSET(Extraction!$A$2:$A$39,,MATCH($A66,Extraction!$A$1:$DS$1,0)-1))),OFFSET(Extraction!$A$2:$A$39,,MATCH($A66,Extraction!$A$1:$DS$1,0)-1))</f>
        <v>0</v>
      </c>
      <c r="K66" s="4">
        <f ca="1">SUMPRODUCT((Extraction!$B$2:$B$39=$B$5)*(Extraction!$H$2:$H$39=K$9)*(ISNUMBER(OFFSET(Extraction!$A$2:$A$39,,MATCH($A66,Extraction!$A$1:$DS$1,0)-1))),OFFSET(Extraction!$A$2:$A$39,,MATCH($A66,Extraction!$A$1:$DS$1,0)-1))</f>
        <v>0</v>
      </c>
      <c r="L66" s="4">
        <f ca="1">SUMPRODUCT((Extraction!$B$2:$B$39=$B$5)*(Extraction!$H$2:$H$39=L$9)*(ISNUMBER(OFFSET(Extraction!$A$2:$A$39,,MATCH($A66,Extraction!$A$1:$DS$1,0)-1))),OFFSET(Extraction!$A$2:$A$39,,MATCH($A66,Extraction!$A$1:$DS$1,0)-1))</f>
        <v>0</v>
      </c>
      <c r="M66" s="4">
        <f ca="1">SUMPRODUCT((Extraction!$B$2:$B$39=$B$5)*(Extraction!$H$2:$H$39=M$9)*(ISNUMBER(OFFSET(Extraction!$A$2:$A$39,,MATCH($A66,Extraction!$A$1:$DS$1,0)-1))),OFFSET(Extraction!$A$2:$A$39,,MATCH($A66,Extraction!$A$1:$DS$1,0)-1))</f>
        <v>0</v>
      </c>
      <c r="N66" s="4">
        <f ca="1">SUMPRODUCT((Extraction!$B$2:$B$39=$B$5)*(Extraction!$H$2:$H$39=N$9)*(ISNUMBER(OFFSET(Extraction!$A$2:$A$39,,MATCH($A66,Extraction!$A$1:$DS$1,0)-1))),OFFSET(Extraction!$A$2:$A$39,,MATCH($A66,Extraction!$A$1:$DS$1,0)-1))</f>
        <v>0</v>
      </c>
      <c r="O66" s="22"/>
      <c r="P66" s="23"/>
    </row>
    <row r="67" spans="1:16" x14ac:dyDescent="0.25">
      <c r="A67" s="2" t="str">
        <f>'[1]MH contrôle 1'!A70</f>
        <v>Etiquette sur vanne de purge</v>
      </c>
      <c r="B67" s="4">
        <f ca="1">SUMPRODUCT((Extraction!$B$2:$B$39=$B$5)*(Extraction!$H$2:$H$39=B$9)*(ISNUMBER(OFFSET(Extraction!$A$2:$A$39,,MATCH($A67,Extraction!$A$1:$DS$1,0)-1))),OFFSET(Extraction!$A$2:$A$39,,MATCH($A67,Extraction!$A$1:$DS$1,0)-1))</f>
        <v>0</v>
      </c>
      <c r="C67" s="4">
        <f ca="1">SUMPRODUCT((Extraction!$B$2:$B$39=$B$5)*(Extraction!$H$2:$H$39=C$9)*(ISNUMBER(OFFSET(Extraction!$A$2:$A$39,,MATCH($A67,Extraction!$A$1:$DS$1,0)-1))),OFFSET(Extraction!$A$2:$A$39,,MATCH($A67,Extraction!$A$1:$DS$1,0)-1))</f>
        <v>0</v>
      </c>
      <c r="D67" s="4">
        <f ca="1">SUMPRODUCT((Extraction!$B$2:$B$39=$B$5)*(Extraction!$H$2:$H$39=D$9)*(ISNUMBER(OFFSET(Extraction!$A$2:$A$39,,MATCH($A67,Extraction!$A$1:$DS$1,0)-1))),OFFSET(Extraction!$A$2:$A$39,,MATCH($A67,Extraction!$A$1:$DS$1,0)-1))</f>
        <v>0</v>
      </c>
      <c r="E67" s="4">
        <f ca="1">SUMPRODUCT((Extraction!$B$2:$B$39=$B$5)*(Extraction!$H$2:$H$39=E$9)*(ISNUMBER(OFFSET(Extraction!$A$2:$A$39,,MATCH($A67,Extraction!$A$1:$DS$1,0)-1))),OFFSET(Extraction!$A$2:$A$39,,MATCH($A67,Extraction!$A$1:$DS$1,0)-1))</f>
        <v>0</v>
      </c>
      <c r="F67" s="4">
        <f ca="1">SUMPRODUCT((Extraction!$B$2:$B$39=$B$5)*(Extraction!$H$2:$H$39=F$9)*(ISNUMBER(OFFSET(Extraction!$A$2:$A$39,,MATCH($A67,Extraction!$A$1:$DS$1,0)-1))),OFFSET(Extraction!$A$2:$A$39,,MATCH($A67,Extraction!$A$1:$DS$1,0)-1))</f>
        <v>0</v>
      </c>
      <c r="G67" s="4">
        <f ca="1">SUMPRODUCT((Extraction!$B$2:$B$39=$B$5)*(Extraction!$H$2:$H$39=G$9)*(ISNUMBER(OFFSET(Extraction!$A$2:$A$39,,MATCH($A67,Extraction!$A$1:$DS$1,0)-1))),OFFSET(Extraction!$A$2:$A$39,,MATCH($A67,Extraction!$A$1:$DS$1,0)-1))</f>
        <v>0</v>
      </c>
      <c r="H67" s="4">
        <f ca="1">SUMPRODUCT((Extraction!$B$2:$B$39=$B$5)*(Extraction!$H$2:$H$39=H$9)*(ISNUMBER(OFFSET(Extraction!$A$2:$A$39,,MATCH($A67,Extraction!$A$1:$DS$1,0)-1))),OFFSET(Extraction!$A$2:$A$39,,MATCH($A67,Extraction!$A$1:$DS$1,0)-1))</f>
        <v>0</v>
      </c>
      <c r="I67" s="4">
        <f ca="1">SUMPRODUCT((Extraction!$B$2:$B$39=$B$5)*(Extraction!$H$2:$H$39=I$9)*(ISNUMBER(OFFSET(Extraction!$A$2:$A$39,,MATCH($A67,Extraction!$A$1:$DS$1,0)-1))),OFFSET(Extraction!$A$2:$A$39,,MATCH($A67,Extraction!$A$1:$DS$1,0)-1))</f>
        <v>0</v>
      </c>
      <c r="J67" s="4">
        <f ca="1">SUMPRODUCT((Extraction!$B$2:$B$39=$B$5)*(Extraction!$H$2:$H$39=J$9)*(ISNUMBER(OFFSET(Extraction!$A$2:$A$39,,MATCH($A67,Extraction!$A$1:$DS$1,0)-1))),OFFSET(Extraction!$A$2:$A$39,,MATCH($A67,Extraction!$A$1:$DS$1,0)-1))</f>
        <v>0</v>
      </c>
      <c r="K67" s="4">
        <f ca="1">SUMPRODUCT((Extraction!$B$2:$B$39=$B$5)*(Extraction!$H$2:$H$39=K$9)*(ISNUMBER(OFFSET(Extraction!$A$2:$A$39,,MATCH($A67,Extraction!$A$1:$DS$1,0)-1))),OFFSET(Extraction!$A$2:$A$39,,MATCH($A67,Extraction!$A$1:$DS$1,0)-1))</f>
        <v>0</v>
      </c>
      <c r="L67" s="4">
        <f ca="1">SUMPRODUCT((Extraction!$B$2:$B$39=$B$5)*(Extraction!$H$2:$H$39=L$9)*(ISNUMBER(OFFSET(Extraction!$A$2:$A$39,,MATCH($A67,Extraction!$A$1:$DS$1,0)-1))),OFFSET(Extraction!$A$2:$A$39,,MATCH($A67,Extraction!$A$1:$DS$1,0)-1))</f>
        <v>0</v>
      </c>
      <c r="M67" s="4">
        <f ca="1">SUMPRODUCT((Extraction!$B$2:$B$39=$B$5)*(Extraction!$H$2:$H$39=M$9)*(ISNUMBER(OFFSET(Extraction!$A$2:$A$39,,MATCH($A67,Extraction!$A$1:$DS$1,0)-1))),OFFSET(Extraction!$A$2:$A$39,,MATCH($A67,Extraction!$A$1:$DS$1,0)-1))</f>
        <v>0</v>
      </c>
      <c r="N67" s="4">
        <f ca="1">SUMPRODUCT((Extraction!$B$2:$B$39=$B$5)*(Extraction!$H$2:$H$39=N$9)*(ISNUMBER(OFFSET(Extraction!$A$2:$A$39,,MATCH($A67,Extraction!$A$1:$DS$1,0)-1))),OFFSET(Extraction!$A$2:$A$39,,MATCH($A67,Extraction!$A$1:$DS$1,0)-1))</f>
        <v>0</v>
      </c>
      <c r="O67" s="22"/>
      <c r="P67" s="23"/>
    </row>
    <row r="68" spans="1:16" x14ac:dyDescent="0.25">
      <c r="A68" s="3" t="str">
        <f>'[1]MH contrôle 1'!A71</f>
        <v>Réseau électrique accoché</v>
      </c>
      <c r="B68" s="4">
        <f ca="1">SUMPRODUCT((Extraction!$B$2:$B$39=$B$5)*(Extraction!$H$2:$H$39=B$9)*(ISNUMBER(OFFSET(Extraction!$A$2:$A$39,,MATCH($A68,Extraction!$A$1:$DS$1,0)-1))),OFFSET(Extraction!$A$2:$A$39,,MATCH($A68,Extraction!$A$1:$DS$1,0)-1))</f>
        <v>0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24"/>
      <c r="P68" s="25"/>
    </row>
    <row r="69" spans="1:16" x14ac:dyDescent="0.25">
      <c r="A69" s="2" t="str">
        <f>'[1]MH contrôle 1'!A72</f>
        <v>Tresse de masse raccordée</v>
      </c>
      <c r="B69" s="4">
        <f ca="1">SUMPRODUCT((Extraction!$B$2:$B$39=$B$5)*(Extraction!$H$2:$H$39=B$9)*(ISNUMBER(OFFSET(Extraction!$A$2:$A$39,,MATCH($A69,Extraction!$A$1:$DS$1,0)-1))),OFFSET(Extraction!$A$2:$A$39,,MATCH($A69,Extraction!$A$1:$DS$1,0)-1))</f>
        <v>1</v>
      </c>
      <c r="C69" s="4">
        <f ca="1">SUMPRODUCT((Extraction!$B$2:$B$39=$B$5)*(Extraction!$H$2:$H$39=C$9)*(ISNUMBER(OFFSET(Extraction!$A$2:$A$39,,MATCH($A69,Extraction!$A$1:$DS$1,0)-1))),OFFSET(Extraction!$A$2:$A$39,,MATCH($A69,Extraction!$A$1:$DS$1,0)-1))</f>
        <v>1</v>
      </c>
      <c r="D69" s="8"/>
      <c r="E69" s="9"/>
      <c r="F69" s="8"/>
      <c r="G69" s="9"/>
      <c r="H69" s="8"/>
      <c r="I69" s="9"/>
      <c r="J69" s="8"/>
      <c r="K69" s="9"/>
      <c r="L69" s="8"/>
      <c r="M69" s="9"/>
      <c r="N69" s="4">
        <f ca="1">SUMPRODUCT((Extraction!$B$2:$B$39=$B$5)*(Extraction!$H$2:$H$39=N$9)*(ISNUMBER(OFFSET(Extraction!$A$2:$A$39,,MATCH($A69,Extraction!$A$1:$DS$1,0)-1))),OFFSET(Extraction!$A$2:$A$39,,MATCH($A69,Extraction!$A$1:$DS$1,0)-1))</f>
        <v>0</v>
      </c>
      <c r="O69" s="22"/>
      <c r="P69" s="23"/>
    </row>
    <row r="70" spans="1:16" x14ac:dyDescent="0.25">
      <c r="A70" s="2" t="str">
        <f>'[1]MH contrôle 1'!A73</f>
        <v>Boites de dérivations fermées</v>
      </c>
      <c r="B70" s="4">
        <f ca="1">SUMPRODUCT((Extraction!$B$2:$B$39=$B$5)*(Extraction!$H$2:$H$39=B$9)*(ISNUMBER(OFFSET(Extraction!$A$2:$A$39,,MATCH($A70,Extraction!$A$1:$DS$1,0)-1))),OFFSET(Extraction!$A$2:$A$39,,MATCH($A70,Extraction!$A$1:$DS$1,0)-1))</f>
        <v>0</v>
      </c>
      <c r="C70" s="4">
        <f ca="1">SUMPRODUCT((Extraction!$B$2:$B$39=$B$5)*(Extraction!$H$2:$H$39=C$9)*(ISNUMBER(OFFSET(Extraction!$A$2:$A$39,,MATCH($A70,Extraction!$A$1:$DS$1,0)-1))),OFFSET(Extraction!$A$2:$A$39,,MATCH($A70,Extraction!$A$1:$DS$1,0)-1))</f>
        <v>0</v>
      </c>
      <c r="D70" s="8"/>
      <c r="E70" s="9"/>
      <c r="F70" s="8"/>
      <c r="G70" s="9"/>
      <c r="H70" s="8"/>
      <c r="I70" s="9"/>
      <c r="J70" s="8"/>
      <c r="K70" s="9"/>
      <c r="L70" s="8"/>
      <c r="M70" s="9"/>
      <c r="N70" s="4">
        <f ca="1">SUMPRODUCT((Extraction!$B$2:$B$39=$B$5)*(Extraction!$H$2:$H$39=N$9)*(ISNUMBER(OFFSET(Extraction!$A$2:$A$39,,MATCH($A70,Extraction!$A$1:$DS$1,0)-1))),OFFSET(Extraction!$A$2:$A$39,,MATCH($A70,Extraction!$A$1:$DS$1,0)-1))</f>
        <v>0</v>
      </c>
      <c r="O70" s="22"/>
      <c r="P70" s="23"/>
    </row>
    <row r="71" spans="1:16" x14ac:dyDescent="0.25">
      <c r="A71" s="2" t="str">
        <f>'[1]MH contrôle 1'!A74</f>
        <v>Câbles antenne accrochés</v>
      </c>
      <c r="B71" s="4">
        <f ca="1">SUMPRODUCT((Extraction!$B$2:$B$39=$B$5)*(Extraction!$H$2:$H$39=B$9)*(ISNUMBER(OFFSET(Extraction!$A$2:$A$39,,MATCH($A71,Extraction!$A$1:$DS$1,0)-1))),OFFSET(Extraction!$A$2:$A$39,,MATCH($A71,Extraction!$A$1:$DS$1,0)-1))</f>
        <v>0</v>
      </c>
      <c r="C71" s="4">
        <f ca="1">SUMPRODUCT((Extraction!$B$2:$B$39=$B$5)*(Extraction!$H$2:$H$39=C$9)*(ISNUMBER(OFFSET(Extraction!$A$2:$A$39,,MATCH($A71,Extraction!$A$1:$DS$1,0)-1))),OFFSET(Extraction!$A$2:$A$39,,MATCH($A71,Extraction!$A$1:$DS$1,0)-1))</f>
        <v>0</v>
      </c>
      <c r="D71" s="8"/>
      <c r="E71" s="9"/>
      <c r="F71" s="8"/>
      <c r="G71" s="9"/>
      <c r="H71" s="8"/>
      <c r="I71" s="9"/>
      <c r="J71" s="8"/>
      <c r="K71" s="9"/>
      <c r="L71" s="8"/>
      <c r="M71" s="9"/>
      <c r="N71" s="4">
        <f ca="1">SUMPRODUCT((Extraction!$B$2:$B$39=$B$5)*(Extraction!$H$2:$H$39=N$9)*(ISNUMBER(OFFSET(Extraction!$A$2:$A$39,,MATCH($A71,Extraction!$A$1:$DS$1,0)-1))),OFFSET(Extraction!$A$2:$A$39,,MATCH($A71,Extraction!$A$1:$DS$1,0)-1))</f>
        <v>0</v>
      </c>
      <c r="O71" s="22"/>
      <c r="P71" s="23"/>
    </row>
    <row r="72" spans="1:16" x14ac:dyDescent="0.25">
      <c r="A72" s="2" t="str">
        <f>'[1]MH contrôle 1'!A75</f>
        <v>Présence étiquettes de levage</v>
      </c>
      <c r="B72" s="4">
        <f ca="1">SUMPRODUCT((Extraction!$B$2:$B$39=$B$5)*(Extraction!$H$2:$H$39=B$9)*(ISNUMBER(OFFSET(Extraction!$A$2:$A$39,,MATCH($A72,Extraction!$A$1:$DS$1,0)-1))),OFFSET(Extraction!$A$2:$A$39,,MATCH($A72,Extraction!$A$1:$DS$1,0)-1))</f>
        <v>0</v>
      </c>
      <c r="C72" s="4">
        <f ca="1">SUMPRODUCT((Extraction!$B$2:$B$39=$B$5)*(Extraction!$H$2:$H$39=C$9)*(ISNUMBER(OFFSET(Extraction!$A$2:$A$39,,MATCH($A72,Extraction!$A$1:$DS$1,0)-1))),OFFSET(Extraction!$A$2:$A$39,,MATCH($A72,Extraction!$A$1:$DS$1,0)-1))</f>
        <v>0</v>
      </c>
      <c r="D72" s="8"/>
      <c r="E72" s="9"/>
      <c r="F72" s="8"/>
      <c r="G72" s="9"/>
      <c r="H72" s="8"/>
      <c r="I72" s="9"/>
      <c r="J72" s="8"/>
      <c r="K72" s="9"/>
      <c r="L72" s="8"/>
      <c r="M72" s="9"/>
      <c r="N72" s="4">
        <f ca="1">SUMPRODUCT((Extraction!$B$2:$B$39=$B$5)*(Extraction!$H$2:$H$39=N$9)*(ISNUMBER(OFFSET(Extraction!$A$2:$A$39,,MATCH($A72,Extraction!$A$1:$DS$1,0)-1))),OFFSET(Extraction!$A$2:$A$39,,MATCH($A72,Extraction!$A$1:$DS$1,0)-1))</f>
        <v>0</v>
      </c>
      <c r="O72" s="22"/>
      <c r="P72" s="23"/>
    </row>
    <row r="73" spans="1:16" x14ac:dyDescent="0.25">
      <c r="A73" s="2" t="str">
        <f>'[1]MH contrôle 1'!A76</f>
        <v>Présence de tous les tires-fond</v>
      </c>
      <c r="B73" s="4">
        <f ca="1">SUMPRODUCT((Extraction!$B$2:$B$39=$B$5)*(Extraction!$H$2:$H$39=B$9)*(ISNUMBER(OFFSET(Extraction!$A$2:$A$39,,MATCH($A73,Extraction!$A$1:$DS$1,0)-1))),OFFSET(Extraction!$A$2:$A$39,,MATCH($A73,Extraction!$A$1:$DS$1,0)-1))</f>
        <v>0</v>
      </c>
      <c r="C73" s="4">
        <f ca="1">SUMPRODUCT((Extraction!$B$2:$B$39=$B$5)*(Extraction!$H$2:$H$39=C$9)*(ISNUMBER(OFFSET(Extraction!$A$2:$A$39,,MATCH($A73,Extraction!$A$1:$DS$1,0)-1))),OFFSET(Extraction!$A$2:$A$39,,MATCH($A73,Extraction!$A$1:$DS$1,0)-1))</f>
        <v>0</v>
      </c>
      <c r="D73" s="8"/>
      <c r="E73" s="9"/>
      <c r="F73" s="8"/>
      <c r="G73" s="9"/>
      <c r="H73" s="8"/>
      <c r="I73" s="9"/>
      <c r="J73" s="8"/>
      <c r="K73" s="9"/>
      <c r="L73" s="8"/>
      <c r="M73" s="9"/>
      <c r="N73" s="4">
        <f ca="1">SUMPRODUCT((Extraction!$B$2:$B$39=$B$5)*(Extraction!$H$2:$H$39=N$9)*(ISNUMBER(OFFSET(Extraction!$A$2:$A$39,,MATCH($A73,Extraction!$A$1:$DS$1,0)-1))),OFFSET(Extraction!$A$2:$A$39,,MATCH($A73,Extraction!$A$1:$DS$1,0)-1))</f>
        <v>0</v>
      </c>
      <c r="O73" s="22"/>
      <c r="P73" s="23"/>
    </row>
    <row r="74" spans="1:16" x14ac:dyDescent="0.25">
      <c r="A74" s="2" t="str">
        <f>'[1]MH contrôle 1'!A77</f>
        <v>Angles de bardage à 90°</v>
      </c>
      <c r="B74" s="4">
        <f ca="1">SUMPRODUCT((Extraction!$B$2:$B$39=$B$5)*(Extraction!$H$2:$H$39=B$9)*(ISNUMBER(OFFSET(Extraction!$A$2:$A$39,,MATCH($A74,Extraction!$A$1:$DS$1,0)-1))),OFFSET(Extraction!$A$2:$A$39,,MATCH($A74,Extraction!$A$1:$DS$1,0)-1))</f>
        <v>0</v>
      </c>
      <c r="C74" s="4">
        <f ca="1">SUMPRODUCT((Extraction!$B$2:$B$39=$B$5)*(Extraction!$H$2:$H$39=C$9)*(ISNUMBER(OFFSET(Extraction!$A$2:$A$39,,MATCH($A74,Extraction!$A$1:$DS$1,0)-1))),OFFSET(Extraction!$A$2:$A$39,,MATCH($A74,Extraction!$A$1:$DS$1,0)-1))</f>
        <v>0</v>
      </c>
      <c r="D74" s="8"/>
      <c r="E74" s="9"/>
      <c r="F74" s="8"/>
      <c r="G74" s="9"/>
      <c r="H74" s="8"/>
      <c r="I74" s="9"/>
      <c r="J74" s="8"/>
      <c r="K74" s="9"/>
      <c r="L74" s="8"/>
      <c r="M74" s="9"/>
      <c r="N74" s="4">
        <f ca="1">SUMPRODUCT((Extraction!$B$2:$B$39=$B$5)*(Extraction!$H$2:$H$39=N$9)*(ISNUMBER(OFFSET(Extraction!$A$2:$A$39,,MATCH($A74,Extraction!$A$1:$DS$1,0)-1))),OFFSET(Extraction!$A$2:$A$39,,MATCH($A74,Extraction!$A$1:$DS$1,0)-1))</f>
        <v>0</v>
      </c>
      <c r="O74" s="22"/>
      <c r="P74" s="23"/>
    </row>
    <row r="75" spans="1:16" x14ac:dyDescent="0.25">
      <c r="A75" s="2" t="str">
        <f>'[1]MH contrôle 1'!A78</f>
        <v>Bardage H, tenue de la première lame</v>
      </c>
      <c r="B75" s="4">
        <f ca="1">SUMPRODUCT((Extraction!$B$2:$B$39=$B$5)*(Extraction!$H$2:$H$39=B$9)*(ISNUMBER(OFFSET(Extraction!$A$2:$A$39,,MATCH($A75,Extraction!$A$1:$DS$1,0)-1))),OFFSET(Extraction!$A$2:$A$39,,MATCH($A75,Extraction!$A$1:$DS$1,0)-1))</f>
        <v>0</v>
      </c>
      <c r="C75" s="4">
        <f ca="1">SUMPRODUCT((Extraction!$B$2:$B$39=$B$5)*(Extraction!$H$2:$H$39=C$9)*(ISNUMBER(OFFSET(Extraction!$A$2:$A$39,,MATCH($A75,Extraction!$A$1:$DS$1,0)-1))),OFFSET(Extraction!$A$2:$A$39,,MATCH($A75,Extraction!$A$1:$DS$1,0)-1))</f>
        <v>0</v>
      </c>
      <c r="D75" s="8"/>
      <c r="E75" s="9"/>
      <c r="F75" s="8"/>
      <c r="G75" s="9"/>
      <c r="H75" s="8"/>
      <c r="I75" s="9"/>
      <c r="J75" s="8"/>
      <c r="K75" s="9"/>
      <c r="L75" s="8"/>
      <c r="M75" s="9"/>
      <c r="N75" s="4">
        <f ca="1">SUMPRODUCT((Extraction!$B$2:$B$39=$B$5)*(Extraction!$H$2:$H$39=N$9)*(ISNUMBER(OFFSET(Extraction!$A$2:$A$39,,MATCH($A75,Extraction!$A$1:$DS$1,0)-1))),OFFSET(Extraction!$A$2:$A$39,,MATCH($A75,Extraction!$A$1:$DS$1,0)-1))</f>
        <v>0</v>
      </c>
      <c r="O75" s="22"/>
      <c r="P75" s="23"/>
    </row>
    <row r="76" spans="1:16" x14ac:dyDescent="0.25">
      <c r="A76" s="2" t="str">
        <f>'[1]MH contrôle 1'!A79</f>
        <v>Bardage non ondulé</v>
      </c>
      <c r="B76" s="4">
        <f ca="1">SUMPRODUCT((Extraction!$B$2:$B$39=$B$5)*(Extraction!$H$2:$H$39=B$9)*(ISNUMBER(OFFSET(Extraction!$A$2:$A$39,,MATCH($A76,Extraction!$A$1:$DS$1,0)-1))),OFFSET(Extraction!$A$2:$A$39,,MATCH($A76,Extraction!$A$1:$DS$1,0)-1))</f>
        <v>0</v>
      </c>
      <c r="C76" s="4">
        <f ca="1">SUMPRODUCT((Extraction!$B$2:$B$39=$B$5)*(Extraction!$H$2:$H$39=C$9)*(ISNUMBER(OFFSET(Extraction!$A$2:$A$39,,MATCH($A76,Extraction!$A$1:$DS$1,0)-1))),OFFSET(Extraction!$A$2:$A$39,,MATCH($A76,Extraction!$A$1:$DS$1,0)-1))</f>
        <v>0</v>
      </c>
      <c r="D76" s="8"/>
      <c r="E76" s="9"/>
      <c r="F76" s="8"/>
      <c r="G76" s="9"/>
      <c r="H76" s="8"/>
      <c r="I76" s="9"/>
      <c r="J76" s="8"/>
      <c r="K76" s="9"/>
      <c r="L76" s="8"/>
      <c r="M76" s="9"/>
      <c r="N76" s="4">
        <f ca="1">SUMPRODUCT((Extraction!$B$2:$B$39=$B$5)*(Extraction!$H$2:$H$39=N$9)*(ISNUMBER(OFFSET(Extraction!$A$2:$A$39,,MATCH($A76,Extraction!$A$1:$DS$1,0)-1))),OFFSET(Extraction!$A$2:$A$39,,MATCH($A76,Extraction!$A$1:$DS$1,0)-1))</f>
        <v>0</v>
      </c>
      <c r="O76" s="22"/>
      <c r="P76" s="23"/>
    </row>
    <row r="77" spans="1:16" x14ac:dyDescent="0.25">
      <c r="A77" s="2" t="str">
        <f>'[1]MH contrôle 1'!A80</f>
        <v>Clouage bardage bois</v>
      </c>
      <c r="B77" s="4">
        <f ca="1">SUMPRODUCT((Extraction!$B$2:$B$39=$B$5)*(Extraction!$H$2:$H$39=B$9)*(ISNUMBER(OFFSET(Extraction!$A$2:$A$39,,MATCH($A77,Extraction!$A$1:$DS$1,0)-1))),OFFSET(Extraction!$A$2:$A$39,,MATCH($A77,Extraction!$A$1:$DS$1,0)-1))</f>
        <v>0</v>
      </c>
      <c r="C77" s="4">
        <f ca="1">SUMPRODUCT((Extraction!$B$2:$B$39=$B$5)*(Extraction!$H$2:$H$39=C$9)*(ISNUMBER(OFFSET(Extraction!$A$2:$A$39,,MATCH($A77,Extraction!$A$1:$DS$1,0)-1))),OFFSET(Extraction!$A$2:$A$39,,MATCH($A77,Extraction!$A$1:$DS$1,0)-1))</f>
        <v>0</v>
      </c>
      <c r="D77" s="8"/>
      <c r="E77" s="9"/>
      <c r="F77" s="8"/>
      <c r="G77" s="9"/>
      <c r="H77" s="8"/>
      <c r="I77" s="9"/>
      <c r="J77" s="8"/>
      <c r="K77" s="9"/>
      <c r="L77" s="8"/>
      <c r="M77" s="9"/>
      <c r="N77" s="4">
        <f ca="1">SUMPRODUCT((Extraction!$B$2:$B$39=$B$5)*(Extraction!$H$2:$H$39=N$9)*(ISNUMBER(OFFSET(Extraction!$A$2:$A$39,,MATCH($A77,Extraction!$A$1:$DS$1,0)-1))),OFFSET(Extraction!$A$2:$A$39,,MATCH($A77,Extraction!$A$1:$DS$1,0)-1))</f>
        <v>0</v>
      </c>
      <c r="O77" s="22"/>
      <c r="P77" s="23"/>
    </row>
    <row r="78" spans="1:16" x14ac:dyDescent="0.25">
      <c r="A78" s="2" t="str">
        <f>'[1]MH contrôle 1'!A81</f>
        <v>Cornière 100 x 26 non ondulée</v>
      </c>
      <c r="B78" s="4">
        <f ca="1">SUMPRODUCT((Extraction!$B$2:$B$39=$B$5)*(Extraction!$H$2:$H$39=B$9)*(ISNUMBER(OFFSET(Extraction!$A$2:$A$39,,MATCH($A78,Extraction!$A$1:$DS$1,0)-1))),OFFSET(Extraction!$A$2:$A$39,,MATCH($A78,Extraction!$A$1:$DS$1,0)-1))</f>
        <v>0</v>
      </c>
      <c r="C78" s="4">
        <f ca="1">SUMPRODUCT((Extraction!$B$2:$B$39=$B$5)*(Extraction!$H$2:$H$39=C$9)*(ISNUMBER(OFFSET(Extraction!$A$2:$A$39,,MATCH($A78,Extraction!$A$1:$DS$1,0)-1))),OFFSET(Extraction!$A$2:$A$39,,MATCH($A78,Extraction!$A$1:$DS$1,0)-1))</f>
        <v>0</v>
      </c>
      <c r="D78" s="8"/>
      <c r="E78" s="9"/>
      <c r="F78" s="8"/>
      <c r="G78" s="9"/>
      <c r="H78" s="8"/>
      <c r="I78" s="9"/>
      <c r="J78" s="8"/>
      <c r="K78" s="9"/>
      <c r="L78" s="8"/>
      <c r="M78" s="9"/>
      <c r="N78" s="4">
        <f ca="1">SUMPRODUCT((Extraction!$B$2:$B$39=$B$5)*(Extraction!$H$2:$H$39=N$9)*(ISNUMBER(OFFSET(Extraction!$A$2:$A$39,,MATCH($A78,Extraction!$A$1:$DS$1,0)-1))),OFFSET(Extraction!$A$2:$A$39,,MATCH($A78,Extraction!$A$1:$DS$1,0)-1))</f>
        <v>0</v>
      </c>
      <c r="O78" s="22"/>
      <c r="P78" s="23"/>
    </row>
    <row r="79" spans="1:16" x14ac:dyDescent="0.25">
      <c r="A79" s="2" t="str">
        <f>'[1]MH contrôle 1'!A82</f>
        <v>Réglage porte d'entrée</v>
      </c>
      <c r="B79" s="4">
        <f ca="1">SUMPRODUCT((Extraction!$B$2:$B$39=$B$5)*(Extraction!$H$2:$H$39=B$9)*(ISNUMBER(OFFSET(Extraction!$A$2:$A$39,,MATCH($A79,Extraction!$A$1:$DS$1,0)-1))),OFFSET(Extraction!$A$2:$A$39,,MATCH($A79,Extraction!$A$1:$DS$1,0)-1))</f>
        <v>0</v>
      </c>
      <c r="C79" s="4">
        <f ca="1">SUMPRODUCT((Extraction!$B$2:$B$39=$B$5)*(Extraction!$H$2:$H$39=C$9)*(ISNUMBER(OFFSET(Extraction!$A$2:$A$39,,MATCH($A79,Extraction!$A$1:$DS$1,0)-1))),OFFSET(Extraction!$A$2:$A$39,,MATCH($A79,Extraction!$A$1:$DS$1,0)-1))</f>
        <v>0</v>
      </c>
      <c r="D79" s="8"/>
      <c r="E79" s="9"/>
      <c r="F79" s="8"/>
      <c r="G79" s="9"/>
      <c r="H79" s="8"/>
      <c r="I79" s="9"/>
      <c r="J79" s="8"/>
      <c r="K79" s="9"/>
      <c r="L79" s="8"/>
      <c r="M79" s="9"/>
      <c r="N79" s="4">
        <f ca="1">SUMPRODUCT((Extraction!$B$2:$B$39=$B$5)*(Extraction!$H$2:$H$39=N$9)*(ISNUMBER(OFFSET(Extraction!$A$2:$A$39,,MATCH($A79,Extraction!$A$1:$DS$1,0)-1))),OFFSET(Extraction!$A$2:$A$39,,MATCH($A79,Extraction!$A$1:$DS$1,0)-1))</f>
        <v>0</v>
      </c>
      <c r="O79" s="22"/>
      <c r="P79" s="23"/>
    </row>
    <row r="80" spans="1:16" x14ac:dyDescent="0.25">
      <c r="A80" s="2" t="str">
        <f>'[1]MH contrôle 1'!A83</f>
        <v>Vis de seuil sans bavures</v>
      </c>
      <c r="B80" s="4">
        <f ca="1">SUMPRODUCT((Extraction!$B$2:$B$39=$B$5)*(Extraction!$H$2:$H$39=B$9)*(ISNUMBER(OFFSET(Extraction!$A$2:$A$39,,MATCH($A80,Extraction!$A$1:$DS$1,0)-1))),OFFSET(Extraction!$A$2:$A$39,,MATCH($A80,Extraction!$A$1:$DS$1,0)-1))</f>
        <v>0</v>
      </c>
      <c r="C80" s="4">
        <f ca="1">SUMPRODUCT((Extraction!$B$2:$B$39=$B$5)*(Extraction!$H$2:$H$39=C$9)*(ISNUMBER(OFFSET(Extraction!$A$2:$A$39,,MATCH($A80,Extraction!$A$1:$DS$1,0)-1))),OFFSET(Extraction!$A$2:$A$39,,MATCH($A80,Extraction!$A$1:$DS$1,0)-1))</f>
        <v>0</v>
      </c>
      <c r="D80" s="8"/>
      <c r="E80" s="9"/>
      <c r="F80" s="8"/>
      <c r="G80" s="9"/>
      <c r="H80" s="8"/>
      <c r="I80" s="9"/>
      <c r="J80" s="8"/>
      <c r="K80" s="9"/>
      <c r="L80" s="8"/>
      <c r="M80" s="9"/>
      <c r="N80" s="4">
        <f ca="1">SUMPRODUCT((Extraction!$B$2:$B$39=$B$5)*(Extraction!$H$2:$H$39=N$9)*(ISNUMBER(OFFSET(Extraction!$A$2:$A$39,,MATCH($A80,Extraction!$A$1:$DS$1,0)-1))),OFFSET(Extraction!$A$2:$A$39,,MATCH($A80,Extraction!$A$1:$DS$1,0)-1))</f>
        <v>0</v>
      </c>
      <c r="O80" s="22"/>
      <c r="P80" s="23"/>
    </row>
    <row r="81" spans="1:16" x14ac:dyDescent="0.25">
      <c r="A81" s="2" t="str">
        <f>'[1]MH contrôle 1'!A84</f>
        <v>Réglage compas fenêtre</v>
      </c>
      <c r="B81" s="4">
        <f ca="1">SUMPRODUCT((Extraction!$B$2:$B$39=$B$5)*(Extraction!$H$2:$H$39=B$9)*(ISNUMBER(OFFSET(Extraction!$A$2:$A$39,,MATCH($A81,Extraction!$A$1:$DS$1,0)-1))),OFFSET(Extraction!$A$2:$A$39,,MATCH($A81,Extraction!$A$1:$DS$1,0)-1))</f>
        <v>0</v>
      </c>
      <c r="C81" s="4">
        <f ca="1">SUMPRODUCT((Extraction!$B$2:$B$39=$B$5)*(Extraction!$H$2:$H$39=C$9)*(ISNUMBER(OFFSET(Extraction!$A$2:$A$39,,MATCH($A81,Extraction!$A$1:$DS$1,0)-1))),OFFSET(Extraction!$A$2:$A$39,,MATCH($A81,Extraction!$A$1:$DS$1,0)-1))</f>
        <v>0</v>
      </c>
      <c r="D81" s="8"/>
      <c r="E81" s="9"/>
      <c r="F81" s="8"/>
      <c r="G81" s="9"/>
      <c r="H81" s="8"/>
      <c r="I81" s="9"/>
      <c r="J81" s="8"/>
      <c r="K81" s="9"/>
      <c r="L81" s="8"/>
      <c r="M81" s="9"/>
      <c r="N81" s="4">
        <f ca="1">SUMPRODUCT((Extraction!$B$2:$B$39=$B$5)*(Extraction!$H$2:$H$39=N$9)*(ISNUMBER(OFFSET(Extraction!$A$2:$A$39,,MATCH($A81,Extraction!$A$1:$DS$1,0)-1))),OFFSET(Extraction!$A$2:$A$39,,MATCH($A81,Extraction!$A$1:$DS$1,0)-1))</f>
        <v>0</v>
      </c>
      <c r="O81" s="22"/>
      <c r="P81" s="23"/>
    </row>
    <row r="82" spans="1:16" x14ac:dyDescent="0.25">
      <c r="A82" s="2" t="str">
        <f>'[1]MH contrôle 1'!A85</f>
        <v>Cheminée ventouse inclinée</v>
      </c>
      <c r="B82" s="4">
        <f ca="1">SUMPRODUCT((Extraction!$B$2:$B$39=$B$5)*(Extraction!$H$2:$H$39=B$9)*(ISNUMBER(OFFSET(Extraction!$A$2:$A$39,,MATCH($A82,Extraction!$A$1:$DS$1,0)-1))),OFFSET(Extraction!$A$2:$A$39,,MATCH($A82,Extraction!$A$1:$DS$1,0)-1))</f>
        <v>0</v>
      </c>
      <c r="C82" s="4">
        <f ca="1">SUMPRODUCT((Extraction!$B$2:$B$39=$B$5)*(Extraction!$H$2:$H$39=C$9)*(ISNUMBER(OFFSET(Extraction!$A$2:$A$39,,MATCH($A82,Extraction!$A$1:$DS$1,0)-1))),OFFSET(Extraction!$A$2:$A$39,,MATCH($A82,Extraction!$A$1:$DS$1,0)-1))</f>
        <v>0</v>
      </c>
      <c r="D82" s="8"/>
      <c r="E82" s="9"/>
      <c r="F82" s="8"/>
      <c r="G82" s="9"/>
      <c r="H82" s="8"/>
      <c r="I82" s="9"/>
      <c r="J82" s="8"/>
      <c r="K82" s="9"/>
      <c r="L82" s="8"/>
      <c r="M82" s="9"/>
      <c r="N82" s="4">
        <f ca="1">SUMPRODUCT((Extraction!$B$2:$B$39=$B$5)*(Extraction!$H$2:$H$39=N$9)*(ISNUMBER(OFFSET(Extraction!$A$2:$A$39,,MATCH($A82,Extraction!$A$1:$DS$1,0)-1))),OFFSET(Extraction!$A$2:$A$39,,MATCH($A82,Extraction!$A$1:$DS$1,0)-1))</f>
        <v>0</v>
      </c>
      <c r="O82" s="22"/>
      <c r="P82" s="23"/>
    </row>
    <row r="83" spans="1:16" x14ac:dyDescent="0.25">
      <c r="A83" s="2" t="str">
        <f>'[1]MH contrôle 1'!A86</f>
        <v>Film microporeux débordement 3 à 5 cm</v>
      </c>
      <c r="B83" s="4">
        <f ca="1">SUMPRODUCT((Extraction!$B$2:$B$39=$B$5)*(Extraction!$H$2:$H$39=B$9)*(ISNUMBER(OFFSET(Extraction!$A$2:$A$39,,MATCH($A83,Extraction!$A$1:$DS$1,0)-1))),OFFSET(Extraction!$A$2:$A$39,,MATCH($A83,Extraction!$A$1:$DS$1,0)-1))</f>
        <v>0</v>
      </c>
      <c r="C83" s="4">
        <f ca="1">SUMPRODUCT((Extraction!$B$2:$B$39=$B$5)*(Extraction!$H$2:$H$39=C$9)*(ISNUMBER(OFFSET(Extraction!$A$2:$A$39,,MATCH($A83,Extraction!$A$1:$DS$1,0)-1))),OFFSET(Extraction!$A$2:$A$39,,MATCH($A83,Extraction!$A$1:$DS$1,0)-1))</f>
        <v>0</v>
      </c>
      <c r="D83" s="4">
        <f ca="1">SUMPRODUCT((Extraction!$B$2:$B$39=$B$5)*(Extraction!$H$2:$H$39=D$9)*(ISNUMBER(OFFSET(Extraction!$A$2:$A$39,,MATCH($A83,Extraction!$A$1:$DS$1,0)-1))),OFFSET(Extraction!$A$2:$A$39,,MATCH($A83,Extraction!$A$1:$DS$1,0)-1))</f>
        <v>0</v>
      </c>
      <c r="E83" s="9"/>
      <c r="F83" s="8"/>
      <c r="G83" s="9"/>
      <c r="H83" s="8"/>
      <c r="I83" s="9"/>
      <c r="J83" s="8"/>
      <c r="K83" s="9"/>
      <c r="L83" s="8"/>
      <c r="M83" s="9"/>
      <c r="N83" s="4">
        <f ca="1">SUMPRODUCT((Extraction!$B$2:$B$39=$B$5)*(Extraction!$H$2:$H$39=N$9)*(ISNUMBER(OFFSET(Extraction!$A$2:$A$39,,MATCH($A83,Extraction!$A$1:$DS$1,0)-1))),OFFSET(Extraction!$A$2:$A$39,,MATCH($A83,Extraction!$A$1:$DS$1,0)-1))</f>
        <v>0</v>
      </c>
      <c r="O83" s="22"/>
      <c r="P83" s="23"/>
    </row>
    <row r="84" spans="1:16" x14ac:dyDescent="0.25">
      <c r="A84" s="2" t="str">
        <f>'[1]MH contrôle 1'!A87</f>
        <v>Gouttière perpandiculaire au mur</v>
      </c>
      <c r="B84" s="4">
        <f ca="1">SUMPRODUCT((Extraction!$B$2:$B$39=$B$5)*(Extraction!$H$2:$H$39=B$9)*(ISNUMBER(OFFSET(Extraction!$A$2:$A$39,,MATCH($A84,Extraction!$A$1:$DS$1,0)-1))),OFFSET(Extraction!$A$2:$A$39,,MATCH($A84,Extraction!$A$1:$DS$1,0)-1))</f>
        <v>0</v>
      </c>
      <c r="C84" s="4">
        <f ca="1">SUMPRODUCT((Extraction!$B$2:$B$39=$B$5)*(Extraction!$H$2:$H$39=C$9)*(ISNUMBER(OFFSET(Extraction!$A$2:$A$39,,MATCH($A84,Extraction!$A$1:$DS$1,0)-1))),OFFSET(Extraction!$A$2:$A$39,,MATCH($A84,Extraction!$A$1:$DS$1,0)-1))</f>
        <v>0</v>
      </c>
      <c r="D84" s="4">
        <f ca="1">SUMPRODUCT((Extraction!$B$2:$B$39=$B$5)*(Extraction!$H$2:$H$39=D$9)*(ISNUMBER(OFFSET(Extraction!$A$2:$A$39,,MATCH($A84,Extraction!$A$1:$DS$1,0)-1))),OFFSET(Extraction!$A$2:$A$39,,MATCH($A84,Extraction!$A$1:$DS$1,0)-1))</f>
        <v>0</v>
      </c>
      <c r="E84" s="9"/>
      <c r="F84" s="8"/>
      <c r="G84" s="9"/>
      <c r="H84" s="8"/>
      <c r="I84" s="9"/>
      <c r="J84" s="8"/>
      <c r="K84" s="9"/>
      <c r="L84" s="8"/>
      <c r="M84" s="9"/>
      <c r="N84" s="4">
        <f ca="1">SUMPRODUCT((Extraction!$B$2:$B$39=$B$5)*(Extraction!$H$2:$H$39=N$9)*(ISNUMBER(OFFSET(Extraction!$A$2:$A$39,,MATCH($A84,Extraction!$A$1:$DS$1,0)-1))),OFFSET(Extraction!$A$2:$A$39,,MATCH($A84,Extraction!$A$1:$DS$1,0)-1))</f>
        <v>0</v>
      </c>
      <c r="O84" s="22"/>
      <c r="P84" s="23"/>
    </row>
    <row r="85" spans="1:16" x14ac:dyDescent="0.25">
      <c r="A85" s="2" t="str">
        <f>'[1]MH contrôle 1'!A88</f>
        <v>Position naissances gouttière</v>
      </c>
      <c r="B85" s="4">
        <f ca="1">SUMPRODUCT((Extraction!$B$2:$B$39=$B$5)*(Extraction!$H$2:$H$39=B$9)*(ISNUMBER(OFFSET(Extraction!$A$2:$A$39,,MATCH($A85,Extraction!$A$1:$DS$1,0)-1))),OFFSET(Extraction!$A$2:$A$39,,MATCH($A85,Extraction!$A$1:$DS$1,0)-1))</f>
        <v>0</v>
      </c>
      <c r="C85" s="9"/>
      <c r="D85" s="4">
        <f ca="1">SUMPRODUCT((Extraction!$B$2:$B$39=$B$5)*(Extraction!$H$2:$H$39=D$9)*(ISNUMBER(OFFSET(Extraction!$A$2:$A$39,,MATCH($A85,Extraction!$A$1:$DS$1,0)-1))),OFFSET(Extraction!$A$2:$A$39,,MATCH($A85,Extraction!$A$1:$DS$1,0)-1))</f>
        <v>0</v>
      </c>
      <c r="E85" s="4">
        <f ca="1">SUMPRODUCT((Extraction!$B$2:$B$39=$B$5)*(Extraction!$H$2:$H$39=E$9)*(ISNUMBER(OFFSET(Extraction!$A$2:$A$39,,MATCH($A85,Extraction!$A$1:$DS$1,0)-1))),OFFSET(Extraction!$A$2:$A$39,,MATCH($A85,Extraction!$A$1:$DS$1,0)-1))</f>
        <v>0</v>
      </c>
      <c r="F85" s="4">
        <f ca="1">SUMPRODUCT((Extraction!$B$2:$B$39=$B$5)*(Extraction!$H$2:$H$39=F$9)*(ISNUMBER(OFFSET(Extraction!$A$2:$A$39,,MATCH($A85,Extraction!$A$1:$DS$1,0)-1))),OFFSET(Extraction!$A$2:$A$39,,MATCH($A85,Extraction!$A$1:$DS$1,0)-1))</f>
        <v>0</v>
      </c>
      <c r="G85" s="4">
        <f ca="1">SUMPRODUCT((Extraction!$B$2:$B$39=$B$5)*(Extraction!$H$2:$H$39=G$9)*(ISNUMBER(OFFSET(Extraction!$A$2:$A$39,,MATCH($A85,Extraction!$A$1:$DS$1,0)-1))),OFFSET(Extraction!$A$2:$A$39,,MATCH($A85,Extraction!$A$1:$DS$1,0)-1))</f>
        <v>0</v>
      </c>
      <c r="H85" s="4">
        <f ca="1">SUMPRODUCT((Extraction!$B$2:$B$39=$B$5)*(Extraction!$H$2:$H$39=H$9)*(ISNUMBER(OFFSET(Extraction!$A$2:$A$39,,MATCH($A85,Extraction!$A$1:$DS$1,0)-1))),OFFSET(Extraction!$A$2:$A$39,,MATCH($A85,Extraction!$A$1:$DS$1,0)-1))</f>
        <v>0</v>
      </c>
      <c r="I85" s="4">
        <f ca="1">SUMPRODUCT((Extraction!$B$2:$B$39=$B$5)*(Extraction!$H$2:$H$39=I$9)*(ISNUMBER(OFFSET(Extraction!$A$2:$A$39,,MATCH($A85,Extraction!$A$1:$DS$1,0)-1))),OFFSET(Extraction!$A$2:$A$39,,MATCH($A85,Extraction!$A$1:$DS$1,0)-1))</f>
        <v>0</v>
      </c>
      <c r="J85" s="4">
        <f ca="1">SUMPRODUCT((Extraction!$B$2:$B$39=$B$5)*(Extraction!$H$2:$H$39=J$9)*(ISNUMBER(OFFSET(Extraction!$A$2:$A$39,,MATCH($A85,Extraction!$A$1:$DS$1,0)-1))),OFFSET(Extraction!$A$2:$A$39,,MATCH($A85,Extraction!$A$1:$DS$1,0)-1))</f>
        <v>0</v>
      </c>
      <c r="K85" s="4">
        <f ca="1">SUMPRODUCT((Extraction!$B$2:$B$39=$B$5)*(Extraction!$H$2:$H$39=K$9)*(ISNUMBER(OFFSET(Extraction!$A$2:$A$39,,MATCH($A85,Extraction!$A$1:$DS$1,0)-1))),OFFSET(Extraction!$A$2:$A$39,,MATCH($A85,Extraction!$A$1:$DS$1,0)-1))</f>
        <v>0</v>
      </c>
      <c r="L85" s="5"/>
      <c r="M85" s="9"/>
      <c r="N85" s="4">
        <f ca="1">SUMPRODUCT((Extraction!$B$2:$B$39=$B$5)*(Extraction!$H$2:$H$39=N$9)*(ISNUMBER(OFFSET(Extraction!$A$2:$A$39,,MATCH($A85,Extraction!$A$1:$DS$1,0)-1))),OFFSET(Extraction!$A$2:$A$39,,MATCH($A85,Extraction!$A$1:$DS$1,0)-1))</f>
        <v>0</v>
      </c>
      <c r="O85" s="22"/>
      <c r="P85" s="23"/>
    </row>
    <row r="86" spans="1:16" x14ac:dyDescent="0.25">
      <c r="A86" s="2" t="str">
        <f>'[1]MH contrôle 1'!A89</f>
        <v>Absence vis dans gouttière</v>
      </c>
      <c r="B86" s="4">
        <f ca="1">SUMPRODUCT((Extraction!$B$2:$B$39=$B$5)*(Extraction!$H$2:$H$39=B$9)*(ISNUMBER(OFFSET(Extraction!$A$2:$A$39,,MATCH($A86,Extraction!$A$1:$DS$1,0)-1))),OFFSET(Extraction!$A$2:$A$39,,MATCH($A86,Extraction!$A$1:$DS$1,0)-1))</f>
        <v>0</v>
      </c>
      <c r="C86" s="4">
        <f ca="1">SUMPRODUCT((Extraction!$B$2:$B$39=$B$5)*(Extraction!$H$2:$H$39=C$9)*(ISNUMBER(OFFSET(Extraction!$A$2:$A$39,,MATCH($A86,Extraction!$A$1:$DS$1,0)-1))),OFFSET(Extraction!$A$2:$A$39,,MATCH($A86,Extraction!$A$1:$DS$1,0)-1))</f>
        <v>0</v>
      </c>
      <c r="D86" s="8"/>
      <c r="E86" s="9"/>
      <c r="F86" s="8"/>
      <c r="G86" s="9"/>
      <c r="H86" s="8"/>
      <c r="I86" s="9"/>
      <c r="J86" s="8"/>
      <c r="K86" s="9"/>
      <c r="L86" s="8"/>
      <c r="M86" s="9"/>
      <c r="N86" s="4">
        <f ca="1">SUMPRODUCT((Extraction!$B$2:$B$39=$B$5)*(Extraction!$H$2:$H$39=N$9)*(ISNUMBER(OFFSET(Extraction!$A$2:$A$39,,MATCH($A86,Extraction!$A$1:$DS$1,0)-1))),OFFSET(Extraction!$A$2:$A$39,,MATCH($A86,Extraction!$A$1:$DS$1,0)-1))</f>
        <v>0</v>
      </c>
      <c r="O86" s="22"/>
      <c r="P86" s="23"/>
    </row>
    <row r="87" spans="1:16" x14ac:dyDescent="0.25">
      <c r="A87" s="2" t="str">
        <f>'[1]MH contrôle 1'!A90</f>
        <v>Vis toiture serrées (joint écrasé)</v>
      </c>
      <c r="B87" s="4">
        <f ca="1">SUMPRODUCT((Extraction!$B$2:$B$39=$B$5)*(Extraction!$H$2:$H$39=B$9)*(ISNUMBER(OFFSET(Extraction!$A$2:$A$39,,MATCH($A87,Extraction!$A$1:$DS$1,0)-1))),OFFSET(Extraction!$A$2:$A$39,,MATCH($A87,Extraction!$A$1:$DS$1,0)-1))</f>
        <v>0</v>
      </c>
      <c r="C87" s="4">
        <f ca="1">SUMPRODUCT((Extraction!$B$2:$B$39=$B$5)*(Extraction!$H$2:$H$39=C$9)*(ISNUMBER(OFFSET(Extraction!$A$2:$A$39,,MATCH($A87,Extraction!$A$1:$DS$1,0)-1))),OFFSET(Extraction!$A$2:$A$39,,MATCH($A87,Extraction!$A$1:$DS$1,0)-1))</f>
        <v>0</v>
      </c>
      <c r="D87" s="8"/>
      <c r="E87" s="9"/>
      <c r="F87" s="8"/>
      <c r="G87" s="9"/>
      <c r="H87" s="8"/>
      <c r="I87" s="9"/>
      <c r="J87" s="8"/>
      <c r="K87" s="9"/>
      <c r="L87" s="8"/>
      <c r="M87" s="9"/>
      <c r="N87" s="4">
        <f ca="1">SUMPRODUCT((Extraction!$B$2:$B$39=$B$5)*(Extraction!$H$2:$H$39=N$9)*(ISNUMBER(OFFSET(Extraction!$A$2:$A$39,,MATCH($A87,Extraction!$A$1:$DS$1,0)-1))),OFFSET(Extraction!$A$2:$A$39,,MATCH($A87,Extraction!$A$1:$DS$1,0)-1))</f>
        <v>0</v>
      </c>
      <c r="O87" s="22"/>
      <c r="P87" s="23"/>
    </row>
    <row r="88" spans="1:16" x14ac:dyDescent="0.25">
      <c r="A88" s="2" t="str">
        <f>'[1]MH contrôle 1'!A91</f>
        <v>Position du solin</v>
      </c>
      <c r="B88" s="4">
        <f ca="1">SUMPRODUCT((Extraction!$B$2:$B$39=$B$5)*(Extraction!$H$2:$H$39=B$9)*(ISNUMBER(OFFSET(Extraction!$A$2:$A$39,,MATCH($A88,Extraction!$A$1:$DS$1,0)-1))),OFFSET(Extraction!$A$2:$A$39,,MATCH($A88,Extraction!$A$1:$DS$1,0)-1))</f>
        <v>0</v>
      </c>
      <c r="C88" s="4">
        <f ca="1">SUMPRODUCT((Extraction!$B$2:$B$39=$B$5)*(Extraction!$H$2:$H$39=C$9)*(ISNUMBER(OFFSET(Extraction!$A$2:$A$39,,MATCH($A88,Extraction!$A$1:$DS$1,0)-1))),OFFSET(Extraction!$A$2:$A$39,,MATCH($A88,Extraction!$A$1:$DS$1,0)-1))</f>
        <v>0</v>
      </c>
      <c r="D88" s="8"/>
      <c r="E88" s="9"/>
      <c r="F88" s="8"/>
      <c r="G88" s="9"/>
      <c r="H88" s="8"/>
      <c r="I88" s="9"/>
      <c r="J88" s="8"/>
      <c r="K88" s="9"/>
      <c r="L88" s="8"/>
      <c r="M88" s="9"/>
      <c r="N88" s="4">
        <f ca="1">SUMPRODUCT((Extraction!$B$2:$B$39=$B$5)*(Extraction!$H$2:$H$39=N$9)*(ISNUMBER(OFFSET(Extraction!$A$2:$A$39,,MATCH($A88,Extraction!$A$1:$DS$1,0)-1))),OFFSET(Extraction!$A$2:$A$39,,MATCH($A88,Extraction!$A$1:$DS$1,0)-1))</f>
        <v>0</v>
      </c>
      <c r="O88" s="22"/>
      <c r="P88" s="23"/>
    </row>
    <row r="89" spans="1:16" x14ac:dyDescent="0.25">
      <c r="A89" s="2" t="str">
        <f>'[1]MH contrôle 1'!A92</f>
        <v>Absence de vis dans solin</v>
      </c>
      <c r="B89" s="4">
        <f ca="1">SUMPRODUCT((Extraction!$B$2:$B$39=$B$5)*(Extraction!$H$2:$H$39=B$9)*(ISNUMBER(OFFSET(Extraction!$A$2:$A$39,,MATCH($A89,Extraction!$A$1:$DS$1,0)-1))),OFFSET(Extraction!$A$2:$A$39,,MATCH($A89,Extraction!$A$1:$DS$1,0)-1))</f>
        <v>0</v>
      </c>
      <c r="C89" s="4">
        <f ca="1">SUMPRODUCT((Extraction!$B$2:$B$39=$B$5)*(Extraction!$H$2:$H$39=C$9)*(ISNUMBER(OFFSET(Extraction!$A$2:$A$39,,MATCH($A89,Extraction!$A$1:$DS$1,0)-1))),OFFSET(Extraction!$A$2:$A$39,,MATCH($A89,Extraction!$A$1:$DS$1,0)-1))</f>
        <v>0</v>
      </c>
      <c r="D89" s="8"/>
      <c r="E89" s="9"/>
      <c r="F89" s="8"/>
      <c r="G89" s="9"/>
      <c r="H89" s="8"/>
      <c r="I89" s="9"/>
      <c r="J89" s="8"/>
      <c r="K89" s="9"/>
      <c r="L89" s="8"/>
      <c r="M89" s="9"/>
      <c r="N89" s="4">
        <f ca="1">SUMPRODUCT((Extraction!$B$2:$B$39=$B$5)*(Extraction!$H$2:$H$39=N$9)*(ISNUMBER(OFFSET(Extraction!$A$2:$A$39,,MATCH($A89,Extraction!$A$1:$DS$1,0)-1))),OFFSET(Extraction!$A$2:$A$39,,MATCH($A89,Extraction!$A$1:$DS$1,0)-1))</f>
        <v>0</v>
      </c>
      <c r="O89" s="22"/>
      <c r="P89" s="23"/>
    </row>
    <row r="90" spans="1:16" x14ac:dyDescent="0.25">
      <c r="A90" s="2" t="str">
        <f>'[1]MH contrôle 1'!A93</f>
        <v>Présence rallonge solin si nécessaire</v>
      </c>
      <c r="B90" s="4">
        <f ca="1">SUMPRODUCT((Extraction!$B$2:$B$39=$B$5)*(Extraction!$H$2:$H$39=B$9)*(ISNUMBER(OFFSET(Extraction!$A$2:$A$39,,MATCH($A90,Extraction!$A$1:$DS$1,0)-1))),OFFSET(Extraction!$A$2:$A$39,,MATCH($A90,Extraction!$A$1:$DS$1,0)-1))</f>
        <v>0</v>
      </c>
      <c r="C90" s="4">
        <f ca="1">SUMPRODUCT((Extraction!$B$2:$B$39=$B$5)*(Extraction!$H$2:$H$39=C$9)*(ISNUMBER(OFFSET(Extraction!$A$2:$A$39,,MATCH($A90,Extraction!$A$1:$DS$1,0)-1))),OFFSET(Extraction!$A$2:$A$39,,MATCH($A90,Extraction!$A$1:$DS$1,0)-1))</f>
        <v>0</v>
      </c>
      <c r="D90" s="8"/>
      <c r="E90" s="9"/>
      <c r="F90" s="8"/>
      <c r="G90" s="9"/>
      <c r="H90" s="8"/>
      <c r="I90" s="9"/>
      <c r="J90" s="8"/>
      <c r="K90" s="9"/>
      <c r="L90" s="8"/>
      <c r="M90" s="9"/>
      <c r="N90" s="4">
        <f ca="1">SUMPRODUCT((Extraction!$B$2:$B$39=$B$5)*(Extraction!$H$2:$H$39=N$9)*(ISNUMBER(OFFSET(Extraction!$A$2:$A$39,,MATCH($A90,Extraction!$A$1:$DS$1,0)-1))),OFFSET(Extraction!$A$2:$A$39,,MATCH($A90,Extraction!$A$1:$DS$1,0)-1))</f>
        <v>0</v>
      </c>
      <c r="O90" s="22"/>
      <c r="P90" s="23"/>
    </row>
    <row r="91" spans="1:16" x14ac:dyDescent="0.25">
      <c r="A91" s="2" t="str">
        <f>'[1]MH contrôle 1'!A94</f>
        <v>Débordement du solin</v>
      </c>
      <c r="B91" s="4">
        <f ca="1">SUMPRODUCT((Extraction!$B$2:$B$39=$B$5)*(Extraction!$H$2:$H$39=B$9)*(ISNUMBER(OFFSET(Extraction!$A$2:$A$39,,MATCH($A91,Extraction!$A$1:$DS$1,0)-1))),OFFSET(Extraction!$A$2:$A$39,,MATCH($A91,Extraction!$A$1:$DS$1,0)-1))</f>
        <v>0</v>
      </c>
      <c r="C91" s="4">
        <f ca="1">SUMPRODUCT((Extraction!$B$2:$B$39=$B$5)*(Extraction!$H$2:$H$39=C$9)*(ISNUMBER(OFFSET(Extraction!$A$2:$A$39,,MATCH($A91,Extraction!$A$1:$DS$1,0)-1))),OFFSET(Extraction!$A$2:$A$39,,MATCH($A91,Extraction!$A$1:$DS$1,0)-1))</f>
        <v>0</v>
      </c>
      <c r="D91" s="8"/>
      <c r="E91" s="9"/>
      <c r="F91" s="8"/>
      <c r="G91" s="9"/>
      <c r="H91" s="8"/>
      <c r="I91" s="9"/>
      <c r="J91" s="8"/>
      <c r="K91" s="9"/>
      <c r="L91" s="8"/>
      <c r="M91" s="9"/>
      <c r="N91" s="4">
        <f ca="1">SUMPRODUCT((Extraction!$B$2:$B$39=$B$5)*(Extraction!$H$2:$H$39=N$9)*(ISNUMBER(OFFSET(Extraction!$A$2:$A$39,,MATCH($A91,Extraction!$A$1:$DS$1,0)-1))),OFFSET(Extraction!$A$2:$A$39,,MATCH($A91,Extraction!$A$1:$DS$1,0)-1))</f>
        <v>0</v>
      </c>
      <c r="O91" s="22"/>
      <c r="P91" s="23"/>
    </row>
    <row r="92" spans="1:16" x14ac:dyDescent="0.25">
      <c r="A92" s="2" t="str">
        <f>'[1]MH contrôle 1'!A95</f>
        <v>Cheminée bouchée</v>
      </c>
      <c r="B92" s="4">
        <f ca="1">SUMPRODUCT((Extraction!$B$2:$B$39=$B$5)*(Extraction!$H$2:$H$39=B$9)*(ISNUMBER(OFFSET(Extraction!$A$2:$A$39,,MATCH($A92,Extraction!$A$1:$DS$1,0)-1))),OFFSET(Extraction!$A$2:$A$39,,MATCH($A92,Extraction!$A$1:$DS$1,0)-1))</f>
        <v>0</v>
      </c>
      <c r="C92" s="4">
        <f ca="1">SUMPRODUCT((Extraction!$B$2:$B$39=$B$5)*(Extraction!$H$2:$H$39=C$9)*(ISNUMBER(OFFSET(Extraction!$A$2:$A$39,,MATCH($A92,Extraction!$A$1:$DS$1,0)-1))),OFFSET(Extraction!$A$2:$A$39,,MATCH($A92,Extraction!$A$1:$DS$1,0)-1))</f>
        <v>0</v>
      </c>
      <c r="D92" s="8"/>
      <c r="E92" s="9"/>
      <c r="F92" s="8"/>
      <c r="G92" s="9"/>
      <c r="H92" s="8"/>
      <c r="I92" s="9"/>
      <c r="J92" s="8"/>
      <c r="K92" s="9"/>
      <c r="L92" s="8"/>
      <c r="M92" s="9"/>
      <c r="N92" s="4">
        <f ca="1">SUMPRODUCT((Extraction!$B$2:$B$39=$B$5)*(Extraction!$H$2:$H$39=N$9)*(ISNUMBER(OFFSET(Extraction!$A$2:$A$39,,MATCH($A92,Extraction!$A$1:$DS$1,0)-1))),OFFSET(Extraction!$A$2:$A$39,,MATCH($A92,Extraction!$A$1:$DS$1,0)-1))</f>
        <v>0</v>
      </c>
      <c r="O92" s="22"/>
      <c r="P92" s="23"/>
    </row>
    <row r="93" spans="1:16" x14ac:dyDescent="0.25">
      <c r="A93" s="2" t="str">
        <f>'[1]MH contrôle 1'!A96</f>
        <v>Etat tôle de rive</v>
      </c>
      <c r="B93" s="4">
        <f ca="1">SUMPRODUCT((Extraction!$B$2:$B$39=$B$5)*(Extraction!$H$2:$H$39=B$9)*(ISNUMBER(OFFSET(Extraction!$A$2:$A$39,,MATCH($A93,Extraction!$A$1:$DS$1,0)-1))),OFFSET(Extraction!$A$2:$A$39,,MATCH($A93,Extraction!$A$1:$DS$1,0)-1))</f>
        <v>0</v>
      </c>
      <c r="C93" s="4">
        <f ca="1">SUMPRODUCT((Extraction!$B$2:$B$39=$B$5)*(Extraction!$H$2:$H$39=C$9)*(ISNUMBER(OFFSET(Extraction!$A$2:$A$39,,MATCH($A93,Extraction!$A$1:$DS$1,0)-1))),OFFSET(Extraction!$A$2:$A$39,,MATCH($A93,Extraction!$A$1:$DS$1,0)-1))</f>
        <v>0</v>
      </c>
      <c r="D93" s="8"/>
      <c r="E93" s="9"/>
      <c r="F93" s="8"/>
      <c r="G93" s="9"/>
      <c r="H93" s="8"/>
      <c r="I93" s="9"/>
      <c r="J93" s="8"/>
      <c r="K93" s="9"/>
      <c r="L93" s="8"/>
      <c r="M93" s="9"/>
      <c r="N93" s="4">
        <f ca="1">SUMPRODUCT((Extraction!$B$2:$B$39=$B$5)*(Extraction!$H$2:$H$39=N$9)*(ISNUMBER(OFFSET(Extraction!$A$2:$A$39,,MATCH($A93,Extraction!$A$1:$DS$1,0)-1))),OFFSET(Extraction!$A$2:$A$39,,MATCH($A93,Extraction!$A$1:$DS$1,0)-1))</f>
        <v>0</v>
      </c>
      <c r="O93" s="22"/>
      <c r="P93" s="23"/>
    </row>
    <row r="94" spans="1:16" x14ac:dyDescent="0.25">
      <c r="A94" s="2" t="str">
        <f>'[1]MH contrôle 1'!A97</f>
        <v>Présence plaque baptême</v>
      </c>
      <c r="B94" s="4">
        <f ca="1">SUMPRODUCT((Extraction!$B$2:$B$39=$B$5)*(Extraction!$H$2:$H$39=B$9)*(ISNUMBER(OFFSET(Extraction!$A$2:$A$39,,MATCH($A94,Extraction!$A$1:$DS$1,0)-1))),OFFSET(Extraction!$A$2:$A$39,,MATCH($A94,Extraction!$A$1:$DS$1,0)-1))</f>
        <v>0</v>
      </c>
      <c r="C94" s="4">
        <f ca="1">SUMPRODUCT((Extraction!$B$2:$B$39=$B$5)*(Extraction!$H$2:$H$39=C$9)*(ISNUMBER(OFFSET(Extraction!$A$2:$A$39,,MATCH($A94,Extraction!$A$1:$DS$1,0)-1))),OFFSET(Extraction!$A$2:$A$39,,MATCH($A94,Extraction!$A$1:$DS$1,0)-1))</f>
        <v>0</v>
      </c>
      <c r="D94" s="8"/>
      <c r="E94" s="9"/>
      <c r="F94" s="8"/>
      <c r="G94" s="9"/>
      <c r="H94" s="8"/>
      <c r="I94" s="9"/>
      <c r="J94" s="8"/>
      <c r="K94" s="9"/>
      <c r="L94" s="8"/>
      <c r="M94" s="9"/>
      <c r="N94" s="4">
        <f ca="1">SUMPRODUCT((Extraction!$B$2:$B$39=$B$5)*(Extraction!$H$2:$H$39=N$9)*(ISNUMBER(OFFSET(Extraction!$A$2:$A$39,,MATCH($A94,Extraction!$A$1:$DS$1,0)-1))),OFFSET(Extraction!$A$2:$A$39,,MATCH($A94,Extraction!$A$1:$DS$1,0)-1))</f>
        <v>0</v>
      </c>
      <c r="O94" s="22"/>
      <c r="P94" s="23"/>
    </row>
    <row r="95" spans="1:16" x14ac:dyDescent="0.25">
      <c r="A95" s="2" t="str">
        <f>'[1]MH contrôle 1'!A98</f>
        <v>Couleur et Nbre de volets</v>
      </c>
      <c r="B95" s="4">
        <f ca="1">SUMPRODUCT((Extraction!$B$2:$B$39=$B$5)*(Extraction!$H$2:$H$39=B$9)*(ISNUMBER(OFFSET(Extraction!$A$2:$A$39,,MATCH($A95,Extraction!$A$1:$DS$1,0)-1))),OFFSET(Extraction!$A$2:$A$39,,MATCH($A95,Extraction!$A$1:$DS$1,0)-1))</f>
        <v>3</v>
      </c>
      <c r="C95" s="4">
        <f ca="1">SUMPRODUCT((Extraction!$B$2:$B$39=$B$5)*(Extraction!$H$2:$H$39=C$9)*(ISNUMBER(OFFSET(Extraction!$A$2:$A$39,,MATCH($A95,Extraction!$A$1:$DS$1,0)-1))),OFFSET(Extraction!$A$2:$A$39,,MATCH($A95,Extraction!$A$1:$DS$1,0)-1))</f>
        <v>0</v>
      </c>
      <c r="D95" s="8"/>
      <c r="E95" s="9"/>
      <c r="F95" s="8"/>
      <c r="G95" s="9"/>
      <c r="H95" s="8"/>
      <c r="I95" s="9"/>
      <c r="J95" s="8"/>
      <c r="K95" s="9"/>
      <c r="L95" s="8"/>
      <c r="M95" s="9"/>
      <c r="N95" s="4">
        <f ca="1">SUMPRODUCT((Extraction!$B$2:$B$39=$B$5)*(Extraction!$H$2:$H$39=N$9)*(ISNUMBER(OFFSET(Extraction!$A$2:$A$39,,MATCH($A95,Extraction!$A$1:$DS$1,0)-1))),OFFSET(Extraction!$A$2:$A$39,,MATCH($A95,Extraction!$A$1:$DS$1,0)-1))</f>
        <v>0</v>
      </c>
      <c r="O95" s="22"/>
      <c r="P95" s="23"/>
    </row>
    <row r="96" spans="1:16" x14ac:dyDescent="0.25">
      <c r="A96" s="2" t="str">
        <f>'[1]MH contrôle 1'!A99</f>
        <v>Nettoyage recoin volet roulant</v>
      </c>
      <c r="B96" s="4">
        <f ca="1">SUMPRODUCT((Extraction!$B$2:$B$39=$B$5)*(Extraction!$H$2:$H$39=B$9)*(ISNUMBER(OFFSET(Extraction!$A$2:$A$39,,MATCH($A96,Extraction!$A$1:$DS$1,0)-1))),OFFSET(Extraction!$A$2:$A$39,,MATCH($A96,Extraction!$A$1:$DS$1,0)-1))</f>
        <v>0</v>
      </c>
      <c r="C96" s="4">
        <f ca="1">SUMPRODUCT((Extraction!$B$2:$B$39=$B$5)*(Extraction!$H$2:$H$39=C$9)*(ISNUMBER(OFFSET(Extraction!$A$2:$A$39,,MATCH($A96,Extraction!$A$1:$DS$1,0)-1))),OFFSET(Extraction!$A$2:$A$39,,MATCH($A96,Extraction!$A$1:$DS$1,0)-1))</f>
        <v>0</v>
      </c>
      <c r="D96" s="8"/>
      <c r="E96" s="9"/>
      <c r="F96" s="8"/>
      <c r="G96" s="9"/>
      <c r="H96" s="8"/>
      <c r="I96" s="9"/>
      <c r="J96" s="8"/>
      <c r="K96" s="9"/>
      <c r="L96" s="8"/>
      <c r="M96" s="9"/>
      <c r="N96" s="4">
        <f ca="1">SUMPRODUCT((Extraction!$B$2:$B$39=$B$5)*(Extraction!$H$2:$H$39=N$9)*(ISNUMBER(OFFSET(Extraction!$A$2:$A$39,,MATCH($A96,Extraction!$A$1:$DS$1,0)-1))),OFFSET(Extraction!$A$2:$A$39,,MATCH($A96,Extraction!$A$1:$DS$1,0)-1))</f>
        <v>0</v>
      </c>
      <c r="O96" s="22"/>
      <c r="P96" s="23"/>
    </row>
    <row r="97" spans="1:16" x14ac:dyDescent="0.25">
      <c r="A97" s="2" t="str">
        <f>'[1]MH contrôle 1'!A100</f>
        <v>Nettoyage extérieur</v>
      </c>
      <c r="B97" s="4">
        <f ca="1">SUMPRODUCT((Extraction!$B$2:$B$39=$B$5)*(Extraction!$H$2:$H$39=B$9)*(ISNUMBER(OFFSET(Extraction!$A$2:$A$39,,MATCH($A97,Extraction!$A$1:$DS$1,0)-1))),OFFSET(Extraction!$A$2:$A$39,,MATCH($A97,Extraction!$A$1:$DS$1,0)-1))</f>
        <v>0</v>
      </c>
      <c r="C97" s="4">
        <f ca="1">SUMPRODUCT((Extraction!$B$2:$B$39=$B$5)*(Extraction!$H$2:$H$39=C$9)*(ISNUMBER(OFFSET(Extraction!$A$2:$A$39,,MATCH($A97,Extraction!$A$1:$DS$1,0)-1))),OFFSET(Extraction!$A$2:$A$39,,MATCH($A97,Extraction!$A$1:$DS$1,0)-1))</f>
        <v>0</v>
      </c>
      <c r="D97" s="8"/>
      <c r="E97" s="9"/>
      <c r="F97" s="8"/>
      <c r="G97" s="9"/>
      <c r="H97" s="8"/>
      <c r="I97" s="9"/>
      <c r="J97" s="8"/>
      <c r="K97" s="9"/>
      <c r="L97" s="8"/>
      <c r="M97" s="9"/>
      <c r="N97" s="4">
        <f ca="1">SUMPRODUCT((Extraction!$B$2:$B$39=$B$5)*(Extraction!$H$2:$H$39=N$9)*(ISNUMBER(OFFSET(Extraction!$A$2:$A$39,,MATCH($A97,Extraction!$A$1:$DS$1,0)-1))),OFFSET(Extraction!$A$2:$A$39,,MATCH($A97,Extraction!$A$1:$DS$1,0)-1))</f>
        <v>0</v>
      </c>
      <c r="O97" s="22"/>
      <c r="P97" s="23"/>
    </row>
    <row r="98" spans="1:16" x14ac:dyDescent="0.25">
      <c r="A98" s="2" t="str">
        <f>'[1]MH contrôle 1'!A104</f>
        <v>Vérification passeport complet</v>
      </c>
      <c r="B98" s="4">
        <f ca="1">SUMPRODUCT((Extraction!$B$2:$B$39=$B$5)*(Extraction!$H$2:$H$39=B$9)*(ISNUMBER(OFFSET(Extraction!$A$2:$A$39,,MATCH($A98,Extraction!$A$1:$DS$1,0)-1))),OFFSET(Extraction!$A$2:$A$39,,MATCH($A98,Extraction!$A$1:$DS$1,0)-1))</f>
        <v>0</v>
      </c>
      <c r="C98" s="4">
        <f ca="1">SUMPRODUCT((Extraction!$B$2:$B$39=$B$5)*(Extraction!$H$2:$H$39=C$9)*(ISNUMBER(OFFSET(Extraction!$A$2:$A$39,,MATCH($A98,Extraction!$A$1:$DS$1,0)-1))),OFFSET(Extraction!$A$2:$A$39,,MATCH($A98,Extraction!$A$1:$DS$1,0)-1))</f>
        <v>0</v>
      </c>
      <c r="D98" s="8"/>
      <c r="E98" s="9"/>
      <c r="F98" s="8"/>
      <c r="G98" s="9"/>
      <c r="H98" s="8"/>
      <c r="I98" s="9"/>
      <c r="J98" s="8"/>
      <c r="K98" s="9"/>
      <c r="L98" s="8"/>
      <c r="M98" s="9"/>
      <c r="N98" s="4">
        <f ca="1">SUMPRODUCT((Extraction!$B$2:$B$39=$B$5)*(Extraction!$H$2:$H$39=N$9)*(ISNUMBER(OFFSET(Extraction!$A$2:$A$39,,MATCH($A98,Extraction!$A$1:$DS$1,0)-1))),OFFSET(Extraction!$A$2:$A$39,,MATCH($A98,Extraction!$A$1:$DS$1,0)-1))</f>
        <v>0</v>
      </c>
      <c r="O98" s="22"/>
      <c r="P98" s="23"/>
    </row>
    <row r="99" spans="1:16" x14ac:dyDescent="0.25">
      <c r="A99" s="2" t="str">
        <f>'[1]MH contrôle 1'!A105</f>
        <v>Code barre des appareils sur passeport</v>
      </c>
      <c r="B99" s="4">
        <f ca="1">SUMPRODUCT((Extraction!$B$2:$B$39=$B$5)*(Extraction!$H$2:$H$39=B$9)*(ISNUMBER(OFFSET(Extraction!$A$2:$A$39,,MATCH($A99,Extraction!$A$1:$DS$1,0)-1))),OFFSET(Extraction!$A$2:$A$39,,MATCH($A99,Extraction!$A$1:$DS$1,0)-1))</f>
        <v>0</v>
      </c>
      <c r="C99" s="4">
        <f ca="1">SUMPRODUCT((Extraction!$B$2:$B$39=$B$5)*(Extraction!$H$2:$H$39=C$9)*(ISNUMBER(OFFSET(Extraction!$A$2:$A$39,,MATCH($A99,Extraction!$A$1:$DS$1,0)-1))),OFFSET(Extraction!$A$2:$A$39,,MATCH($A99,Extraction!$A$1:$DS$1,0)-1))</f>
        <v>0</v>
      </c>
      <c r="D99" s="4">
        <f ca="1">SUMPRODUCT((Extraction!$B$2:$B$39=$B$5)*(Extraction!$H$2:$H$39=D$9)*(ISNUMBER(OFFSET(Extraction!$A$2:$A$39,,MATCH($A99,Extraction!$A$1:$DS$1,0)-1))),OFFSET(Extraction!$A$2:$A$39,,MATCH($A99,Extraction!$A$1:$DS$1,0)-1))</f>
        <v>0</v>
      </c>
      <c r="E99" s="4">
        <f ca="1">SUMPRODUCT((Extraction!$B$2:$B$39=$B$5)*(Extraction!$H$2:$H$39=E$9)*(ISNUMBER(OFFSET(Extraction!$A$2:$A$39,,MATCH($A99,Extraction!$A$1:$DS$1,0)-1))),OFFSET(Extraction!$A$2:$A$39,,MATCH($A99,Extraction!$A$1:$DS$1,0)-1))</f>
        <v>0</v>
      </c>
      <c r="F99" s="4">
        <f ca="1">SUMPRODUCT((Extraction!$B$2:$B$39=$B$5)*(Extraction!$H$2:$H$39=F$9)*(ISNUMBER(OFFSET(Extraction!$A$2:$A$39,,MATCH($A99,Extraction!$A$1:$DS$1,0)-1))),OFFSET(Extraction!$A$2:$A$39,,MATCH($A99,Extraction!$A$1:$DS$1,0)-1))</f>
        <v>0</v>
      </c>
      <c r="G99" s="4">
        <f ca="1">SUMPRODUCT((Extraction!$B$2:$B$39=$B$5)*(Extraction!$H$2:$H$39=G$9)*(ISNUMBER(OFFSET(Extraction!$A$2:$A$39,,MATCH($A99,Extraction!$A$1:$DS$1,0)-1))),OFFSET(Extraction!$A$2:$A$39,,MATCH($A99,Extraction!$A$1:$DS$1,0)-1))</f>
        <v>0</v>
      </c>
      <c r="H99" s="4">
        <f ca="1">SUMPRODUCT((Extraction!$B$2:$B$39=$B$5)*(Extraction!$H$2:$H$39=H$9)*(ISNUMBER(OFFSET(Extraction!$A$2:$A$39,,MATCH($A99,Extraction!$A$1:$DS$1,0)-1))),OFFSET(Extraction!$A$2:$A$39,,MATCH($A99,Extraction!$A$1:$DS$1,0)-1))</f>
        <v>0</v>
      </c>
      <c r="I99" s="4">
        <f ca="1">SUMPRODUCT((Extraction!$B$2:$B$39=$B$5)*(Extraction!$H$2:$H$39=I$9)*(ISNUMBER(OFFSET(Extraction!$A$2:$A$39,,MATCH($A99,Extraction!$A$1:$DS$1,0)-1))),OFFSET(Extraction!$A$2:$A$39,,MATCH($A99,Extraction!$A$1:$DS$1,0)-1))</f>
        <v>0</v>
      </c>
      <c r="J99" s="4">
        <f ca="1">SUMPRODUCT((Extraction!$B$2:$B$39=$B$5)*(Extraction!$H$2:$H$39=J$9)*(ISNUMBER(OFFSET(Extraction!$A$2:$A$39,,MATCH($A99,Extraction!$A$1:$DS$1,0)-1))),OFFSET(Extraction!$A$2:$A$39,,MATCH($A99,Extraction!$A$1:$DS$1,0)-1))</f>
        <v>0</v>
      </c>
      <c r="K99" s="4">
        <f ca="1">SUMPRODUCT((Extraction!$B$2:$B$39=$B$5)*(Extraction!$H$2:$H$39=K$9)*(ISNUMBER(OFFSET(Extraction!$A$2:$A$39,,MATCH($A99,Extraction!$A$1:$DS$1,0)-1))),OFFSET(Extraction!$A$2:$A$39,,MATCH($A99,Extraction!$A$1:$DS$1,0)-1))</f>
        <v>0</v>
      </c>
      <c r="L99" s="4">
        <f ca="1">SUMPRODUCT((Extraction!$B$2:$B$39=$B$5)*(Extraction!$H$2:$H$39=L$9)*(ISNUMBER(OFFSET(Extraction!$A$2:$A$39,,MATCH($A99,Extraction!$A$1:$DS$1,0)-1))),OFFSET(Extraction!$A$2:$A$39,,MATCH($A99,Extraction!$A$1:$DS$1,0)-1))</f>
        <v>0</v>
      </c>
      <c r="M99" s="4">
        <f ca="1">SUMPRODUCT((Extraction!$B$2:$B$39=$B$5)*(Extraction!$H$2:$H$39=M$9)*(ISNUMBER(OFFSET(Extraction!$A$2:$A$39,,MATCH($A99,Extraction!$A$1:$DS$1,0)-1))),OFFSET(Extraction!$A$2:$A$39,,MATCH($A99,Extraction!$A$1:$DS$1,0)-1))</f>
        <v>0</v>
      </c>
      <c r="N99" s="4">
        <f ca="1">SUMPRODUCT((Extraction!$B$2:$B$39=$B$5)*(Extraction!$H$2:$H$39=N$9)*(ISNUMBER(OFFSET(Extraction!$A$2:$A$39,,MATCH($A99,Extraction!$A$1:$DS$1,0)-1))),OFFSET(Extraction!$A$2:$A$39,,MATCH($A99,Extraction!$A$1:$DS$1,0)-1))</f>
        <v>0</v>
      </c>
      <c r="O99" s="22"/>
      <c r="P99" s="23"/>
    </row>
    <row r="100" spans="1:16" x14ac:dyDescent="0.25">
      <c r="A100" s="2" t="str">
        <f>'[1]MH contrôle 1'!A106</f>
        <v>Vérif. Contrôle eau</v>
      </c>
      <c r="B100" s="4">
        <f ca="1">SUMPRODUCT((Extraction!$B$2:$B$39=$B$5)*(Extraction!$H$2:$H$39=B$9)*(ISNUMBER(OFFSET(Extraction!$A$2:$A$39,,MATCH($A100,Extraction!$A$1:$DS$1,0)-1))),OFFSET(Extraction!$A$2:$A$39,,MATCH($A100,Extraction!$A$1:$DS$1,0)-1))</f>
        <v>0</v>
      </c>
      <c r="C100" s="4">
        <f ca="1">SUMPRODUCT((Extraction!$B$2:$B$39=$B$5)*(Extraction!$H$2:$H$39=C$9)*(ISNUMBER(OFFSET(Extraction!$A$2:$A$39,,MATCH($A100,Extraction!$A$1:$DS$1,0)-1))),OFFSET(Extraction!$A$2:$A$39,,MATCH($A100,Extraction!$A$1:$DS$1,0)-1))</f>
        <v>0</v>
      </c>
      <c r="D100" s="4">
        <f ca="1">SUMPRODUCT((Extraction!$B$2:$B$39=$B$5)*(Extraction!$H$2:$H$39=D$9)*(ISNUMBER(OFFSET(Extraction!$A$2:$A$39,,MATCH($A100,Extraction!$A$1:$DS$1,0)-1))),OFFSET(Extraction!$A$2:$A$39,,MATCH($A100,Extraction!$A$1:$DS$1,0)-1))</f>
        <v>0</v>
      </c>
      <c r="E100" s="4">
        <f ca="1">SUMPRODUCT((Extraction!$B$2:$B$39=$B$5)*(Extraction!$H$2:$H$39=E$9)*(ISNUMBER(OFFSET(Extraction!$A$2:$A$39,,MATCH($A100,Extraction!$A$1:$DS$1,0)-1))),OFFSET(Extraction!$A$2:$A$39,,MATCH($A100,Extraction!$A$1:$DS$1,0)-1))</f>
        <v>0</v>
      </c>
      <c r="F100" s="4">
        <f ca="1">SUMPRODUCT((Extraction!$B$2:$B$39=$B$5)*(Extraction!$H$2:$H$39=F$9)*(ISNUMBER(OFFSET(Extraction!$A$2:$A$39,,MATCH($A100,Extraction!$A$1:$DS$1,0)-1))),OFFSET(Extraction!$A$2:$A$39,,MATCH($A100,Extraction!$A$1:$DS$1,0)-1))</f>
        <v>0</v>
      </c>
      <c r="G100" s="4">
        <f ca="1">SUMPRODUCT((Extraction!$B$2:$B$39=$B$5)*(Extraction!$H$2:$H$39=G$9)*(ISNUMBER(OFFSET(Extraction!$A$2:$A$39,,MATCH($A100,Extraction!$A$1:$DS$1,0)-1))),OFFSET(Extraction!$A$2:$A$39,,MATCH($A100,Extraction!$A$1:$DS$1,0)-1))</f>
        <v>0</v>
      </c>
      <c r="H100" s="4">
        <f ca="1">SUMPRODUCT((Extraction!$B$2:$B$39=$B$5)*(Extraction!$H$2:$H$39=H$9)*(ISNUMBER(OFFSET(Extraction!$A$2:$A$39,,MATCH($A100,Extraction!$A$1:$DS$1,0)-1))),OFFSET(Extraction!$A$2:$A$39,,MATCH($A100,Extraction!$A$1:$DS$1,0)-1))</f>
        <v>0</v>
      </c>
      <c r="I100" s="4">
        <f ca="1">SUMPRODUCT((Extraction!$B$2:$B$39=$B$5)*(Extraction!$H$2:$H$39=I$9)*(ISNUMBER(OFFSET(Extraction!$A$2:$A$39,,MATCH($A100,Extraction!$A$1:$DS$1,0)-1))),OFFSET(Extraction!$A$2:$A$39,,MATCH($A100,Extraction!$A$1:$DS$1,0)-1))</f>
        <v>0</v>
      </c>
      <c r="J100" s="4">
        <f ca="1">SUMPRODUCT((Extraction!$B$2:$B$39=$B$5)*(Extraction!$H$2:$H$39=J$9)*(ISNUMBER(OFFSET(Extraction!$A$2:$A$39,,MATCH($A100,Extraction!$A$1:$DS$1,0)-1))),OFFSET(Extraction!$A$2:$A$39,,MATCH($A100,Extraction!$A$1:$DS$1,0)-1))</f>
        <v>0</v>
      </c>
      <c r="K100" s="4">
        <f ca="1">SUMPRODUCT((Extraction!$B$2:$B$39=$B$5)*(Extraction!$H$2:$H$39=K$9)*(ISNUMBER(OFFSET(Extraction!$A$2:$A$39,,MATCH($A100,Extraction!$A$1:$DS$1,0)-1))),OFFSET(Extraction!$A$2:$A$39,,MATCH($A100,Extraction!$A$1:$DS$1,0)-1))</f>
        <v>0</v>
      </c>
      <c r="L100" s="4">
        <f ca="1">SUMPRODUCT((Extraction!$B$2:$B$39=$B$5)*(Extraction!$H$2:$H$39=L$9)*(ISNUMBER(OFFSET(Extraction!$A$2:$A$39,,MATCH($A100,Extraction!$A$1:$DS$1,0)-1))),OFFSET(Extraction!$A$2:$A$39,,MATCH($A100,Extraction!$A$1:$DS$1,0)-1))</f>
        <v>0</v>
      </c>
      <c r="M100" s="4">
        <f ca="1">SUMPRODUCT((Extraction!$B$2:$B$39=$B$5)*(Extraction!$H$2:$H$39=M$9)*(ISNUMBER(OFFSET(Extraction!$A$2:$A$39,,MATCH($A100,Extraction!$A$1:$DS$1,0)-1))),OFFSET(Extraction!$A$2:$A$39,,MATCH($A100,Extraction!$A$1:$DS$1,0)-1))</f>
        <v>0</v>
      </c>
      <c r="N100" s="4">
        <f ca="1">SUMPRODUCT((Extraction!$B$2:$B$39=$B$5)*(Extraction!$H$2:$H$39=N$9)*(ISNUMBER(OFFSET(Extraction!$A$2:$A$39,,MATCH($A100,Extraction!$A$1:$DS$1,0)-1))),OFFSET(Extraction!$A$2:$A$39,,MATCH($A100,Extraction!$A$1:$DS$1,0)-1))</f>
        <v>0</v>
      </c>
      <c r="O100" s="22"/>
      <c r="P100" s="23"/>
    </row>
    <row r="101" spans="1:16" x14ac:dyDescent="0.25">
      <c r="A101" s="3" t="str">
        <f>'[1]MH contrôle 1'!A107</f>
        <v>Vérif. Contrôle gaz</v>
      </c>
      <c r="B101" s="4">
        <f ca="1">SUMPRODUCT((Extraction!$B$2:$B$39=$B$5)*(Extraction!$H$2:$H$39=B$9)*(ISNUMBER(OFFSET(Extraction!$A$2:$A$39,,MATCH($A101,Extraction!$A$1:$DS$1,0)-1))),OFFSET(Extraction!$A$2:$A$39,,MATCH($A101,Extraction!$A$1:$DS$1,0)-1))</f>
        <v>0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24"/>
      <c r="P101" s="25"/>
    </row>
    <row r="102" spans="1:16" x14ac:dyDescent="0.25">
      <c r="A102" s="2" t="str">
        <f>'[1]MH contrôle 1'!A108</f>
        <v>Vérif. Contrôle électricité</v>
      </c>
      <c r="B102" s="4">
        <f ca="1">SUMPRODUCT((Extraction!$B$2:$B$39=$B$5)*(Extraction!$H$2:$H$39=B$9)*(ISNUMBER(OFFSET(Extraction!$A$2:$A$39,,MATCH($A102,Extraction!$A$1:$DS$1,0)-1))),OFFSET(Extraction!$A$2:$A$39,,MATCH($A102,Extraction!$A$1:$DS$1,0)-1))</f>
        <v>0</v>
      </c>
      <c r="C102" s="9"/>
      <c r="D102" s="8"/>
      <c r="E102" s="9"/>
      <c r="F102" s="8"/>
      <c r="G102" s="9"/>
      <c r="H102" s="8"/>
      <c r="I102" s="9"/>
      <c r="J102" s="8"/>
      <c r="K102" s="9"/>
      <c r="L102" s="8"/>
      <c r="M102" s="9"/>
      <c r="N102" s="4">
        <f ca="1">SUMPRODUCT((Extraction!$B$2:$B$39=$B$5)*(Extraction!$H$2:$H$39=N$9)*(ISNUMBER(OFFSET(Extraction!$A$2:$A$39,,MATCH($A102,Extraction!$A$1:$DS$1,0)-1))),OFFSET(Extraction!$A$2:$A$39,,MATCH($A102,Extraction!$A$1:$DS$1,0)-1))</f>
        <v>0</v>
      </c>
      <c r="O102" s="22"/>
      <c r="P102" s="23"/>
    </row>
    <row r="103" spans="1:16" x14ac:dyDescent="0.25">
      <c r="A103" s="2" t="str">
        <f>'[1]MH contrôle 1'!A109</f>
        <v>Vérif. Contrôle final chef de ligne</v>
      </c>
      <c r="B103" s="4">
        <f ca="1">SUMPRODUCT((Extraction!$B$2:$B$39=$B$5)*(Extraction!$H$2:$H$39=B$9)*(ISNUMBER(OFFSET(Extraction!$A$2:$A$39,,MATCH($A103,Extraction!$A$1:$DS$1,0)-1))),OFFSET(Extraction!$A$2:$A$39,,MATCH($A103,Extraction!$A$1:$DS$1,0)-1))</f>
        <v>0</v>
      </c>
      <c r="C103" s="9"/>
      <c r="D103" s="8"/>
      <c r="E103" s="9"/>
      <c r="F103" s="8"/>
      <c r="G103" s="9"/>
      <c r="H103" s="8"/>
      <c r="I103" s="9"/>
      <c r="J103" s="8"/>
      <c r="K103" s="9"/>
      <c r="L103" s="8"/>
      <c r="M103" s="9"/>
      <c r="N103" s="4">
        <f ca="1">SUMPRODUCT((Extraction!$B$2:$B$39=$B$5)*(Extraction!$H$2:$H$39=N$9)*(ISNUMBER(OFFSET(Extraction!$A$2:$A$39,,MATCH($A103,Extraction!$A$1:$DS$1,0)-1))),OFFSET(Extraction!$A$2:$A$39,,MATCH($A103,Extraction!$A$1:$DS$1,0)-1))</f>
        <v>0</v>
      </c>
      <c r="O103" s="22"/>
      <c r="P103" s="23"/>
    </row>
    <row r="104" spans="1:16" x14ac:dyDescent="0.25">
      <c r="A104" s="2" t="str">
        <f>'[1]MH contrôle 1'!A110</f>
        <v>Fiche des manquants renseignée</v>
      </c>
      <c r="B104" s="4">
        <f ca="1">SUMPRODUCT((Extraction!$B$2:$B$39=$B$5)*(Extraction!$H$2:$H$39=B$9)*(ISNUMBER(OFFSET(Extraction!$A$2:$A$39,,MATCH($A104,Extraction!$A$1:$DS$1,0)-1))),OFFSET(Extraction!$A$2:$A$39,,MATCH($A104,Extraction!$A$1:$DS$1,0)-1))</f>
        <v>0</v>
      </c>
      <c r="C104" s="4">
        <f ca="1">SUMPRODUCT((Extraction!$B$2:$B$39=$B$5)*(Extraction!$H$2:$H$39=C$9)*(ISNUMBER(OFFSET(Extraction!$A$2:$A$39,,MATCH($A104,Extraction!$A$1:$DS$1,0)-1))),OFFSET(Extraction!$A$2:$A$39,,MATCH($A104,Extraction!$A$1:$DS$1,0)-1))</f>
        <v>0</v>
      </c>
      <c r="D104" s="8"/>
      <c r="E104" s="4">
        <f ca="1">SUMPRODUCT((Extraction!$B$2:$B$39=$B$5)*(Extraction!$H$2:$H$39=E$9)*(ISNUMBER(OFFSET(Extraction!$A$2:$A$39,,MATCH($A104,Extraction!$A$1:$DS$1,0)-1))),OFFSET(Extraction!$A$2:$A$39,,MATCH($A104,Extraction!$A$1:$DS$1,0)-1))</f>
        <v>0</v>
      </c>
      <c r="F104" s="8"/>
      <c r="G104" s="9"/>
      <c r="H104" s="8"/>
      <c r="I104" s="9"/>
      <c r="J104" s="4">
        <f ca="1">SUMPRODUCT((Extraction!$B$2:$B$39=$B$5)*(Extraction!$H$2:$H$39=J$9)*(ISNUMBER(OFFSET(Extraction!$A$2:$A$39,,MATCH($A104,Extraction!$A$1:$DS$1,0)-1))),OFFSET(Extraction!$A$2:$A$39,,MATCH($A104,Extraction!$A$1:$DS$1,0)-1))</f>
        <v>0</v>
      </c>
      <c r="K104" s="4">
        <f ca="1">SUMPRODUCT((Extraction!$B$2:$B$39=$B$5)*(Extraction!$H$2:$H$39=K$9)*(ISNUMBER(OFFSET(Extraction!$A$2:$A$39,,MATCH($A104,Extraction!$A$1:$DS$1,0)-1))),OFFSET(Extraction!$A$2:$A$39,,MATCH($A104,Extraction!$A$1:$DS$1,0)-1))</f>
        <v>0</v>
      </c>
      <c r="L104" s="4">
        <f ca="1">SUMPRODUCT((Extraction!$B$2:$B$39=$B$5)*(Extraction!$H$2:$H$39=L$9)*(ISNUMBER(OFFSET(Extraction!$A$2:$A$39,,MATCH($A104,Extraction!$A$1:$DS$1,0)-1))),OFFSET(Extraction!$A$2:$A$39,,MATCH($A104,Extraction!$A$1:$DS$1,0)-1))</f>
        <v>0</v>
      </c>
      <c r="M104" s="4">
        <f ca="1">SUMPRODUCT((Extraction!$B$2:$B$39=$B$5)*(Extraction!$H$2:$H$39=M$9)*(ISNUMBER(OFFSET(Extraction!$A$2:$A$39,,MATCH($A104,Extraction!$A$1:$DS$1,0)-1))),OFFSET(Extraction!$A$2:$A$39,,MATCH($A104,Extraction!$A$1:$DS$1,0)-1))</f>
        <v>0</v>
      </c>
      <c r="N104" s="4">
        <f ca="1">SUMPRODUCT((Extraction!$B$2:$B$39=$B$5)*(Extraction!$H$2:$H$39=N$9)*(ISNUMBER(OFFSET(Extraction!$A$2:$A$39,,MATCH($A104,Extraction!$A$1:$DS$1,0)-1))),OFFSET(Extraction!$A$2:$A$39,,MATCH($A104,Extraction!$A$1:$DS$1,0)-1))</f>
        <v>0</v>
      </c>
      <c r="O104" s="22"/>
      <c r="P104" s="23"/>
    </row>
    <row r="105" spans="1:16" x14ac:dyDescent="0.25">
      <c r="A105" s="2" t="str">
        <f>'[1]MH contrôle 1'!A111</f>
        <v>Fiche des retouches visée</v>
      </c>
      <c r="B105" s="4">
        <f ca="1">SUMPRODUCT((Extraction!$B$2:$B$39=$B$5)*(Extraction!$H$2:$H$39=B$9)*(ISNUMBER(OFFSET(Extraction!$A$2:$A$39,,MATCH($A105,Extraction!$A$1:$DS$1,0)-1))),OFFSET(Extraction!$A$2:$A$39,,MATCH($A105,Extraction!$A$1:$DS$1,0)-1))</f>
        <v>0</v>
      </c>
      <c r="C105" s="4">
        <f ca="1">SUMPRODUCT((Extraction!$B$2:$B$39=$B$5)*(Extraction!$H$2:$H$39=C$9)*(ISNUMBER(OFFSET(Extraction!$A$2:$A$39,,MATCH($A105,Extraction!$A$1:$DS$1,0)-1))),OFFSET(Extraction!$A$2:$A$39,,MATCH($A105,Extraction!$A$1:$DS$1,0)-1))</f>
        <v>0</v>
      </c>
      <c r="D105" s="8"/>
      <c r="E105" s="4">
        <f ca="1">SUMPRODUCT((Extraction!$B$2:$B$39=$B$5)*(Extraction!$H$2:$H$39=E$9)*(ISNUMBER(OFFSET(Extraction!$A$2:$A$39,,MATCH($A105,Extraction!$A$1:$DS$1,0)-1))),OFFSET(Extraction!$A$2:$A$39,,MATCH($A105,Extraction!$A$1:$DS$1,0)-1))</f>
        <v>0</v>
      </c>
      <c r="F105" s="8"/>
      <c r="G105" s="9"/>
      <c r="H105" s="8"/>
      <c r="I105" s="9"/>
      <c r="J105" s="8"/>
      <c r="K105" s="9"/>
      <c r="L105" s="8"/>
      <c r="M105" s="4">
        <f ca="1">SUMPRODUCT((Extraction!$B$2:$B$39=$B$5)*(Extraction!$H$2:$H$39=M$9)*(ISNUMBER(OFFSET(Extraction!$A$2:$A$39,,MATCH($A105,Extraction!$A$1:$DS$1,0)-1))),OFFSET(Extraction!$A$2:$A$39,,MATCH($A105,Extraction!$A$1:$DS$1,0)-1))</f>
        <v>0</v>
      </c>
      <c r="N105" s="4">
        <f ca="1">SUMPRODUCT((Extraction!$B$2:$B$39=$B$5)*(Extraction!$H$2:$H$39=N$9)*(ISNUMBER(OFFSET(Extraction!$A$2:$A$39,,MATCH($A105,Extraction!$A$1:$DS$1,0)-1))),OFFSET(Extraction!$A$2:$A$39,,MATCH($A105,Extraction!$A$1:$DS$1,0)-1))</f>
        <v>0</v>
      </c>
      <c r="O105" s="22"/>
      <c r="P105" s="23"/>
    </row>
    <row r="106" spans="1:16" x14ac:dyDescent="0.25">
      <c r="A106" s="2" t="str">
        <f>'[1]MH contrôle 1'!A112</f>
        <v>Présence documentations et cache gond</v>
      </c>
      <c r="B106" s="4">
        <f ca="1">SUMPRODUCT((Extraction!$B$2:$B$39=$B$5)*(Extraction!$H$2:$H$39=B$9)*(ISNUMBER(OFFSET(Extraction!$A$2:$A$39,,MATCH($A106,Extraction!$A$1:$DS$1,0)-1))),OFFSET(Extraction!$A$2:$A$39,,MATCH($A106,Extraction!$A$1:$DS$1,0)-1))</f>
        <v>0</v>
      </c>
      <c r="C106" s="4">
        <f ca="1">SUMPRODUCT((Extraction!$B$2:$B$39=$B$5)*(Extraction!$H$2:$H$39=C$9)*(ISNUMBER(OFFSET(Extraction!$A$2:$A$39,,MATCH($A106,Extraction!$A$1:$DS$1,0)-1))),OFFSET(Extraction!$A$2:$A$39,,MATCH($A106,Extraction!$A$1:$DS$1,0)-1))</f>
        <v>0</v>
      </c>
      <c r="D106" s="4">
        <f ca="1">SUMPRODUCT((Extraction!$B$2:$B$39=$B$5)*(Extraction!$H$2:$H$39=D$9)*(ISNUMBER(OFFSET(Extraction!$A$2:$A$39,,MATCH($A106,Extraction!$A$1:$DS$1,0)-1))),OFFSET(Extraction!$A$2:$A$39,,MATCH($A106,Extraction!$A$1:$DS$1,0)-1))</f>
        <v>0</v>
      </c>
      <c r="E106" s="4">
        <f ca="1">SUMPRODUCT((Extraction!$B$2:$B$39=$B$5)*(Extraction!$H$2:$H$39=E$9)*(ISNUMBER(OFFSET(Extraction!$A$2:$A$39,,MATCH($A106,Extraction!$A$1:$DS$1,0)-1))),OFFSET(Extraction!$A$2:$A$39,,MATCH($A106,Extraction!$A$1:$DS$1,0)-1))</f>
        <v>0</v>
      </c>
      <c r="F106" s="4">
        <f ca="1">SUMPRODUCT((Extraction!$B$2:$B$39=$B$5)*(Extraction!$H$2:$H$39=F$9)*(ISNUMBER(OFFSET(Extraction!$A$2:$A$39,,MATCH($A106,Extraction!$A$1:$DS$1,0)-1))),OFFSET(Extraction!$A$2:$A$39,,MATCH($A106,Extraction!$A$1:$DS$1,0)-1))</f>
        <v>0</v>
      </c>
      <c r="G106" s="4">
        <f ca="1">SUMPRODUCT((Extraction!$B$2:$B$39=$B$5)*(Extraction!$H$2:$H$39=G$9)*(ISNUMBER(OFFSET(Extraction!$A$2:$A$39,,MATCH($A106,Extraction!$A$1:$DS$1,0)-1))),OFFSET(Extraction!$A$2:$A$39,,MATCH($A106,Extraction!$A$1:$DS$1,0)-1))</f>
        <v>0</v>
      </c>
      <c r="H106" s="4">
        <f ca="1">SUMPRODUCT((Extraction!$B$2:$B$39=$B$5)*(Extraction!$H$2:$H$39=H$9)*(ISNUMBER(OFFSET(Extraction!$A$2:$A$39,,MATCH($A106,Extraction!$A$1:$DS$1,0)-1))),OFFSET(Extraction!$A$2:$A$39,,MATCH($A106,Extraction!$A$1:$DS$1,0)-1))</f>
        <v>0</v>
      </c>
      <c r="I106" s="4">
        <f ca="1">SUMPRODUCT((Extraction!$B$2:$B$39=$B$5)*(Extraction!$H$2:$H$39=I$9)*(ISNUMBER(OFFSET(Extraction!$A$2:$A$39,,MATCH($A106,Extraction!$A$1:$DS$1,0)-1))),OFFSET(Extraction!$A$2:$A$39,,MATCH($A106,Extraction!$A$1:$DS$1,0)-1))</f>
        <v>0</v>
      </c>
      <c r="J106" s="4">
        <f ca="1">SUMPRODUCT((Extraction!$B$2:$B$39=$B$5)*(Extraction!$H$2:$H$39=J$9)*(ISNUMBER(OFFSET(Extraction!$A$2:$A$39,,MATCH($A106,Extraction!$A$1:$DS$1,0)-1))),OFFSET(Extraction!$A$2:$A$39,,MATCH($A106,Extraction!$A$1:$DS$1,0)-1))</f>
        <v>0</v>
      </c>
      <c r="K106" s="4">
        <f ca="1">SUMPRODUCT((Extraction!$B$2:$B$39=$B$5)*(Extraction!$H$2:$H$39=K$9)*(ISNUMBER(OFFSET(Extraction!$A$2:$A$39,,MATCH($A106,Extraction!$A$1:$DS$1,0)-1))),OFFSET(Extraction!$A$2:$A$39,,MATCH($A106,Extraction!$A$1:$DS$1,0)-1))</f>
        <v>0</v>
      </c>
      <c r="L106" s="4">
        <f ca="1">SUMPRODUCT((Extraction!$B$2:$B$39=$B$5)*(Extraction!$H$2:$H$39=L$9)*(ISNUMBER(OFFSET(Extraction!$A$2:$A$39,,MATCH($A106,Extraction!$A$1:$DS$1,0)-1))),OFFSET(Extraction!$A$2:$A$39,,MATCH($A106,Extraction!$A$1:$DS$1,0)-1))</f>
        <v>0</v>
      </c>
      <c r="M106" s="4">
        <f ca="1">SUMPRODUCT((Extraction!$B$2:$B$39=$B$5)*(Extraction!$H$2:$H$39=M$9)*(ISNUMBER(OFFSET(Extraction!$A$2:$A$39,,MATCH($A106,Extraction!$A$1:$DS$1,0)-1))),OFFSET(Extraction!$A$2:$A$39,,MATCH($A106,Extraction!$A$1:$DS$1,0)-1))</f>
        <v>0</v>
      </c>
      <c r="N106" s="4">
        <f ca="1">SUMPRODUCT((Extraction!$B$2:$B$39=$B$5)*(Extraction!$H$2:$H$39=N$9)*(ISNUMBER(OFFSET(Extraction!$A$2:$A$39,,MATCH($A106,Extraction!$A$1:$DS$1,0)-1))),OFFSET(Extraction!$A$2:$A$39,,MATCH($A106,Extraction!$A$1:$DS$1,0)-1))</f>
        <v>0</v>
      </c>
      <c r="O106" s="22"/>
      <c r="P106" s="23"/>
    </row>
    <row r="107" spans="1:16" x14ac:dyDescent="0.25">
      <c r="A107" s="2" t="str">
        <f>'[1]MH contrôle 1'!A113</f>
        <v>Présence cheminée</v>
      </c>
      <c r="B107" s="4">
        <f ca="1">SUMPRODUCT((Extraction!$B$2:$B$39=$B$5)*(Extraction!$H$2:$H$39=B$9)*(ISNUMBER(OFFSET(Extraction!$A$2:$A$39,,MATCH($A107,Extraction!$A$1:$DS$1,0)-1))),OFFSET(Extraction!$A$2:$A$39,,MATCH($A107,Extraction!$A$1:$DS$1,0)-1))</f>
        <v>0</v>
      </c>
      <c r="C107" s="9"/>
      <c r="D107" s="8"/>
      <c r="E107" s="9"/>
      <c r="F107" s="8"/>
      <c r="G107" s="9"/>
      <c r="H107" s="8"/>
      <c r="I107" s="9"/>
      <c r="J107" s="8"/>
      <c r="K107" s="9"/>
      <c r="L107" s="8"/>
      <c r="M107" s="9"/>
      <c r="N107" s="4">
        <f ca="1">SUMPRODUCT((Extraction!$B$2:$B$39=$B$5)*(Extraction!$H$2:$H$39=N$9)*(ISNUMBER(OFFSET(Extraction!$A$2:$A$39,,MATCH($A107,Extraction!$A$1:$DS$1,0)-1))),OFFSET(Extraction!$A$2:$A$39,,MATCH($A107,Extraction!$A$1:$DS$1,0)-1))</f>
        <v>0</v>
      </c>
      <c r="O107" s="22"/>
      <c r="P107" s="23"/>
    </row>
    <row r="108" spans="1:16" x14ac:dyDescent="0.25">
      <c r="A108" s="2" t="str">
        <f>'[1]MH contrôle 1'!A114</f>
        <v xml:space="preserve">Arrimage </v>
      </c>
      <c r="B108" s="4">
        <f ca="1">SUMPRODUCT((Extraction!$B$2:$B$39=$B$5)*(Extraction!$H$2:$H$39=B$9)*(ISNUMBER(OFFSET(Extraction!$A$2:$A$39,,MATCH($A108,Extraction!$A$1:$DS$1,0)-1))),OFFSET(Extraction!$A$2:$A$39,,MATCH($A108,Extraction!$A$1:$DS$1,0)-1))</f>
        <v>0</v>
      </c>
      <c r="C108" s="9"/>
      <c r="D108" s="8"/>
      <c r="E108" s="9"/>
      <c r="F108" s="8"/>
      <c r="G108" s="9"/>
      <c r="H108" s="8"/>
      <c r="I108" s="9"/>
      <c r="J108" s="8"/>
      <c r="K108" s="9"/>
      <c r="L108" s="8"/>
      <c r="M108" s="9"/>
      <c r="N108" s="4">
        <f ca="1">SUMPRODUCT((Extraction!$B$2:$B$39=$B$5)*(Extraction!$H$2:$H$39=N$9)*(ISNUMBER(OFFSET(Extraction!$A$2:$A$39,,MATCH($A108,Extraction!$A$1:$DS$1,0)-1))),OFFSET(Extraction!$A$2:$A$39,,MATCH($A108,Extraction!$A$1:$DS$1,0)-1))</f>
        <v>0</v>
      </c>
      <c r="O108" s="22"/>
      <c r="P108" s="23"/>
    </row>
    <row r="109" spans="1:16" x14ac:dyDescent="0.25">
      <c r="A109" s="2" t="str">
        <f>'[1]MH contrôle 1'!A115</f>
        <v>Présence et vérif. carton d'accessoires</v>
      </c>
      <c r="B109" s="4">
        <f ca="1">SUMPRODUCT((Extraction!$B$2:$B$39=$B$5)*(Extraction!$H$2:$H$39=B$9)*(ISNUMBER(OFFSET(Extraction!$A$2:$A$39,,MATCH($A109,Extraction!$A$1:$DS$1,0)-1))),OFFSET(Extraction!$A$2:$A$39,,MATCH($A109,Extraction!$A$1:$DS$1,0)-1))</f>
        <v>0</v>
      </c>
      <c r="C109" s="9"/>
      <c r="D109" s="8"/>
      <c r="E109" s="9"/>
      <c r="F109" s="8"/>
      <c r="G109" s="9"/>
      <c r="H109" s="8"/>
      <c r="I109" s="9"/>
      <c r="J109" s="8"/>
      <c r="K109" s="9"/>
      <c r="L109" s="8"/>
      <c r="M109" s="9"/>
      <c r="N109" s="4">
        <f ca="1">SUMPRODUCT((Extraction!$B$2:$B$39=$B$5)*(Extraction!$H$2:$H$39=N$9)*(ISNUMBER(OFFSET(Extraction!$A$2:$A$39,,MATCH($A109,Extraction!$A$1:$DS$1,0)-1))),OFFSET(Extraction!$A$2:$A$39,,MATCH($A109,Extraction!$A$1:$DS$1,0)-1))</f>
        <v>0</v>
      </c>
      <c r="O109" s="22"/>
      <c r="P109" s="23"/>
    </row>
  </sheetData>
  <mergeCells count="100">
    <mergeCell ref="O21:P21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33:P33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45:P45"/>
    <mergeCell ref="O34:P34"/>
    <mergeCell ref="O35:P35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57:P57"/>
    <mergeCell ref="O46:P46"/>
    <mergeCell ref="O47:P47"/>
    <mergeCell ref="O48:P48"/>
    <mergeCell ref="O49:P49"/>
    <mergeCell ref="O50:P50"/>
    <mergeCell ref="O51:P51"/>
    <mergeCell ref="O52:P52"/>
    <mergeCell ref="O53:P53"/>
    <mergeCell ref="O54:P54"/>
    <mergeCell ref="O55:P55"/>
    <mergeCell ref="O56:P56"/>
    <mergeCell ref="O64:P64"/>
    <mergeCell ref="O65:P65"/>
    <mergeCell ref="O66:P66"/>
    <mergeCell ref="O58:P58"/>
    <mergeCell ref="O59:P59"/>
    <mergeCell ref="O60:P60"/>
    <mergeCell ref="O61:P61"/>
    <mergeCell ref="O62:P62"/>
    <mergeCell ref="O63:P63"/>
    <mergeCell ref="O78:P78"/>
    <mergeCell ref="O67:P67"/>
    <mergeCell ref="O68:P68"/>
    <mergeCell ref="O69:P69"/>
    <mergeCell ref="O70:P70"/>
    <mergeCell ref="O71:P71"/>
    <mergeCell ref="O72:P72"/>
    <mergeCell ref="O73:P73"/>
    <mergeCell ref="O74:P74"/>
    <mergeCell ref="O75:P75"/>
    <mergeCell ref="O76:P76"/>
    <mergeCell ref="O77:P77"/>
    <mergeCell ref="O90:P90"/>
    <mergeCell ref="O79:P79"/>
    <mergeCell ref="O80:P80"/>
    <mergeCell ref="O81:P81"/>
    <mergeCell ref="O82:P82"/>
    <mergeCell ref="O83:P83"/>
    <mergeCell ref="O84:P84"/>
    <mergeCell ref="O85:P85"/>
    <mergeCell ref="O86:P86"/>
    <mergeCell ref="O87:P87"/>
    <mergeCell ref="O88:P88"/>
    <mergeCell ref="O89:P89"/>
    <mergeCell ref="O97:P97"/>
    <mergeCell ref="O98:P98"/>
    <mergeCell ref="O99:P99"/>
    <mergeCell ref="O91:P91"/>
    <mergeCell ref="O92:P92"/>
    <mergeCell ref="O93:P93"/>
    <mergeCell ref="O94:P94"/>
    <mergeCell ref="O95:P95"/>
    <mergeCell ref="O96:P96"/>
    <mergeCell ref="O106:P106"/>
    <mergeCell ref="O107:P107"/>
    <mergeCell ref="O108:P108"/>
    <mergeCell ref="O109:P109"/>
    <mergeCell ref="O100:P100"/>
    <mergeCell ref="O101:P101"/>
    <mergeCell ref="O102:P102"/>
    <mergeCell ref="O103:P103"/>
    <mergeCell ref="O104:P104"/>
    <mergeCell ref="O105:P10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Analyse 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2020-03-03T21:59:02Z</dcterms:modified>
</cp:coreProperties>
</file>