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LE PATRIQUE\"/>
    </mc:Choice>
  </mc:AlternateContent>
  <bookViews>
    <workbookView xWindow="0" yWindow="0" windowWidth="25200" windowHeight="11400"/>
  </bookViews>
  <sheets>
    <sheet name="COMPTE CSE" sheetId="1" r:id="rId1"/>
  </sheets>
  <definedNames>
    <definedName name="_xlnm._FilterDatabase" localSheetId="0" hidden="1">'COMPTE CSE'!$B$3:$U$69</definedName>
    <definedName name="CREDIT">'COMPTE CSE'!$I$4:$I$118</definedName>
    <definedName name="DEBIT">'COMPTE CSE'!$H$4:$H$118</definedName>
    <definedName name="LAN">'COMPTE CSE'!$C$1</definedName>
    <definedName name="POINTAGE">'COMPTE CSE'!$J$4:$J$118</definedName>
    <definedName name="RELEVE">'COMPTE CSE'!$L$4:$L$118</definedName>
    <definedName name="TYPE">'COMPTE CSE'!$B$4:$B$118</definedName>
    <definedName name="TYPE_BUDGET" localSheetId="0">'COMPTE CSE'!$B$4:$J$382</definedName>
    <definedName name="TYPE_BUDGET">#REF!</definedName>
  </definedNames>
  <calcPr calcId="162913" concurrentCalc="0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8" i="1" l="1"/>
  <c r="U6" i="1"/>
  <c r="T6" i="1"/>
  <c r="S6" i="1"/>
  <c r="Q6" i="1"/>
  <c r="P6" i="1"/>
  <c r="N6" i="1"/>
  <c r="M6" i="1"/>
  <c r="L6" i="1"/>
  <c r="T87" i="1"/>
  <c r="S2" i="1"/>
  <c r="T76" i="1"/>
  <c r="L4" i="1"/>
  <c r="L5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N76" i="1"/>
  <c r="Q76" i="1"/>
  <c r="M76" i="1"/>
  <c r="P76" i="1"/>
  <c r="S76" i="1"/>
  <c r="N77" i="1"/>
  <c r="Q77" i="1"/>
  <c r="M77" i="1"/>
  <c r="P77" i="1"/>
  <c r="S77" i="1"/>
  <c r="T78" i="1"/>
  <c r="N78" i="1"/>
  <c r="Q78" i="1"/>
  <c r="M78" i="1"/>
  <c r="P78" i="1"/>
  <c r="S78" i="1"/>
  <c r="T79" i="1"/>
  <c r="N79" i="1"/>
  <c r="Q79" i="1"/>
  <c r="M79" i="1"/>
  <c r="P79" i="1"/>
  <c r="S79" i="1"/>
  <c r="T80" i="1"/>
  <c r="N80" i="1"/>
  <c r="Q80" i="1"/>
  <c r="M80" i="1"/>
  <c r="P80" i="1"/>
  <c r="S80" i="1"/>
  <c r="T81" i="1"/>
  <c r="N81" i="1"/>
  <c r="Q81" i="1"/>
  <c r="M81" i="1"/>
  <c r="P81" i="1"/>
  <c r="S81" i="1"/>
  <c r="T82" i="1"/>
  <c r="N82" i="1"/>
  <c r="Q82" i="1"/>
  <c r="M82" i="1"/>
  <c r="P82" i="1"/>
  <c r="S82" i="1"/>
  <c r="T83" i="1"/>
  <c r="N83" i="1"/>
  <c r="Q83" i="1"/>
  <c r="M83" i="1"/>
  <c r="P83" i="1"/>
  <c r="S83" i="1"/>
  <c r="T84" i="1"/>
  <c r="N84" i="1"/>
  <c r="Q84" i="1"/>
  <c r="M84" i="1"/>
  <c r="P84" i="1"/>
  <c r="S84" i="1"/>
  <c r="T85" i="1"/>
  <c r="N85" i="1"/>
  <c r="Q85" i="1"/>
  <c r="P85" i="1"/>
  <c r="S85" i="1"/>
  <c r="T86" i="1"/>
  <c r="N86" i="1"/>
  <c r="Q86" i="1"/>
  <c r="M86" i="1"/>
  <c r="P86" i="1"/>
  <c r="S86" i="1"/>
  <c r="N87" i="1"/>
  <c r="Q87" i="1"/>
  <c r="M87" i="1"/>
  <c r="P87" i="1"/>
  <c r="S87" i="1"/>
  <c r="M68" i="1"/>
  <c r="N69" i="1"/>
  <c r="N72" i="1"/>
  <c r="M72" i="1"/>
  <c r="N73" i="1"/>
  <c r="P68" i="1"/>
  <c r="Q68" i="1"/>
  <c r="Q69" i="1"/>
  <c r="Q72" i="1"/>
  <c r="P72" i="1"/>
  <c r="Q73" i="1"/>
  <c r="S73" i="1"/>
  <c r="S69" i="1"/>
  <c r="K69" i="1"/>
  <c r="U67" i="1"/>
  <c r="T67" i="1"/>
  <c r="S67" i="1"/>
  <c r="Q67" i="1"/>
  <c r="P67" i="1"/>
  <c r="N67" i="1"/>
  <c r="M67" i="1"/>
  <c r="U66" i="1"/>
  <c r="T66" i="1"/>
  <c r="S66" i="1"/>
  <c r="Q66" i="1"/>
  <c r="P66" i="1"/>
  <c r="N66" i="1"/>
  <c r="M66" i="1"/>
  <c r="U65" i="1"/>
  <c r="T65" i="1"/>
  <c r="S65" i="1"/>
  <c r="Q65" i="1"/>
  <c r="P65" i="1"/>
  <c r="N65" i="1"/>
  <c r="M65" i="1"/>
  <c r="Q64" i="1"/>
  <c r="P64" i="1"/>
  <c r="N64" i="1"/>
  <c r="M64" i="1"/>
  <c r="Q63" i="1"/>
  <c r="P63" i="1"/>
  <c r="N63" i="1"/>
  <c r="M63" i="1"/>
  <c r="Q62" i="1"/>
  <c r="P62" i="1"/>
  <c r="N62" i="1"/>
  <c r="M62" i="1"/>
  <c r="Q61" i="1"/>
  <c r="P61" i="1"/>
  <c r="N61" i="1"/>
  <c r="M61" i="1"/>
  <c r="Q60" i="1"/>
  <c r="P60" i="1"/>
  <c r="N60" i="1"/>
  <c r="M60" i="1"/>
  <c r="Q59" i="1"/>
  <c r="P59" i="1"/>
  <c r="N59" i="1"/>
  <c r="M59" i="1"/>
  <c r="U58" i="1"/>
  <c r="T58" i="1"/>
  <c r="S58" i="1"/>
  <c r="Q58" i="1"/>
  <c r="P58" i="1"/>
  <c r="N58" i="1"/>
  <c r="M58" i="1"/>
  <c r="Q57" i="1"/>
  <c r="P57" i="1"/>
  <c r="N57" i="1"/>
  <c r="M57" i="1"/>
  <c r="Q56" i="1"/>
  <c r="P56" i="1"/>
  <c r="N56" i="1"/>
  <c r="M56" i="1"/>
  <c r="U55" i="1"/>
  <c r="T55" i="1"/>
  <c r="S55" i="1"/>
  <c r="Q55" i="1"/>
  <c r="P55" i="1"/>
  <c r="N55" i="1"/>
  <c r="M55" i="1"/>
  <c r="U54" i="1"/>
  <c r="T54" i="1"/>
  <c r="S54" i="1"/>
  <c r="Q54" i="1"/>
  <c r="P54" i="1"/>
  <c r="N54" i="1"/>
  <c r="M54" i="1"/>
  <c r="U53" i="1"/>
  <c r="T53" i="1"/>
  <c r="S53" i="1"/>
  <c r="Q53" i="1"/>
  <c r="P53" i="1"/>
  <c r="N53" i="1"/>
  <c r="M53" i="1"/>
  <c r="U52" i="1"/>
  <c r="T52" i="1"/>
  <c r="S52" i="1"/>
  <c r="Q52" i="1"/>
  <c r="P52" i="1"/>
  <c r="N52" i="1"/>
  <c r="M52" i="1"/>
  <c r="U51" i="1"/>
  <c r="T51" i="1"/>
  <c r="S51" i="1"/>
  <c r="Q51" i="1"/>
  <c r="P51" i="1"/>
  <c r="N51" i="1"/>
  <c r="M51" i="1"/>
  <c r="U50" i="1"/>
  <c r="T50" i="1"/>
  <c r="S50" i="1"/>
  <c r="Q50" i="1"/>
  <c r="P50" i="1"/>
  <c r="N50" i="1"/>
  <c r="M50" i="1"/>
  <c r="U49" i="1"/>
  <c r="T49" i="1"/>
  <c r="S49" i="1"/>
  <c r="Q49" i="1"/>
  <c r="P49" i="1"/>
  <c r="N49" i="1"/>
  <c r="M49" i="1"/>
  <c r="U48" i="1"/>
  <c r="T48" i="1"/>
  <c r="S48" i="1"/>
  <c r="Q48" i="1"/>
  <c r="P48" i="1"/>
  <c r="N48" i="1"/>
  <c r="M48" i="1"/>
  <c r="U47" i="1"/>
  <c r="T47" i="1"/>
  <c r="S47" i="1"/>
  <c r="Q47" i="1"/>
  <c r="P47" i="1"/>
  <c r="N47" i="1"/>
  <c r="M47" i="1"/>
  <c r="U46" i="1"/>
  <c r="T46" i="1"/>
  <c r="S46" i="1"/>
  <c r="Q46" i="1"/>
  <c r="P46" i="1"/>
  <c r="N46" i="1"/>
  <c r="M46" i="1"/>
  <c r="U45" i="1"/>
  <c r="T45" i="1"/>
  <c r="S45" i="1"/>
  <c r="Q45" i="1"/>
  <c r="P45" i="1"/>
  <c r="N45" i="1"/>
  <c r="M45" i="1"/>
  <c r="U44" i="1"/>
  <c r="T44" i="1"/>
  <c r="S44" i="1"/>
  <c r="Q44" i="1"/>
  <c r="P44" i="1"/>
  <c r="N44" i="1"/>
  <c r="M44" i="1"/>
  <c r="U43" i="1"/>
  <c r="T43" i="1"/>
  <c r="S43" i="1"/>
  <c r="Q43" i="1"/>
  <c r="P43" i="1"/>
  <c r="N43" i="1"/>
  <c r="M43" i="1"/>
  <c r="U42" i="1"/>
  <c r="T42" i="1"/>
  <c r="S42" i="1"/>
  <c r="Q42" i="1"/>
  <c r="P42" i="1"/>
  <c r="N42" i="1"/>
  <c r="M42" i="1"/>
  <c r="U41" i="1"/>
  <c r="T41" i="1"/>
  <c r="S41" i="1"/>
  <c r="Q41" i="1"/>
  <c r="P41" i="1"/>
  <c r="N41" i="1"/>
  <c r="M41" i="1"/>
  <c r="U40" i="1"/>
  <c r="T40" i="1"/>
  <c r="S40" i="1"/>
  <c r="Q40" i="1"/>
  <c r="P40" i="1"/>
  <c r="N40" i="1"/>
  <c r="M40" i="1"/>
  <c r="U39" i="1"/>
  <c r="T39" i="1"/>
  <c r="S39" i="1"/>
  <c r="Q39" i="1"/>
  <c r="P39" i="1"/>
  <c r="N39" i="1"/>
  <c r="M39" i="1"/>
  <c r="U38" i="1"/>
  <c r="T38" i="1"/>
  <c r="S38" i="1"/>
  <c r="Q38" i="1"/>
  <c r="P38" i="1"/>
  <c r="N38" i="1"/>
  <c r="M38" i="1"/>
  <c r="U37" i="1"/>
  <c r="T37" i="1"/>
  <c r="S37" i="1"/>
  <c r="Q37" i="1"/>
  <c r="P37" i="1"/>
  <c r="N37" i="1"/>
  <c r="M37" i="1"/>
  <c r="U36" i="1"/>
  <c r="T36" i="1"/>
  <c r="S36" i="1"/>
  <c r="Q36" i="1"/>
  <c r="P36" i="1"/>
  <c r="N36" i="1"/>
  <c r="M36" i="1"/>
  <c r="U35" i="1"/>
  <c r="T35" i="1"/>
  <c r="S35" i="1"/>
  <c r="Q35" i="1"/>
  <c r="P35" i="1"/>
  <c r="N35" i="1"/>
  <c r="M35" i="1"/>
  <c r="U34" i="1"/>
  <c r="T34" i="1"/>
  <c r="S34" i="1"/>
  <c r="Q34" i="1"/>
  <c r="P34" i="1"/>
  <c r="N34" i="1"/>
  <c r="M34" i="1"/>
  <c r="U33" i="1"/>
  <c r="T33" i="1"/>
  <c r="S33" i="1"/>
  <c r="Q33" i="1"/>
  <c r="P33" i="1"/>
  <c r="N33" i="1"/>
  <c r="M33" i="1"/>
  <c r="U32" i="1"/>
  <c r="T32" i="1"/>
  <c r="S32" i="1"/>
  <c r="Q32" i="1"/>
  <c r="P32" i="1"/>
  <c r="N32" i="1"/>
  <c r="U31" i="1"/>
  <c r="T31" i="1"/>
  <c r="S31" i="1"/>
  <c r="Q31" i="1"/>
  <c r="P31" i="1"/>
  <c r="N31" i="1"/>
  <c r="U5" i="1"/>
  <c r="T5" i="1"/>
  <c r="Q5" i="1"/>
  <c r="P5" i="1"/>
  <c r="N5" i="1"/>
  <c r="M5" i="1"/>
  <c r="U4" i="1"/>
  <c r="T4" i="1"/>
  <c r="Q4" i="1"/>
  <c r="P4" i="1"/>
  <c r="N4" i="1"/>
  <c r="M4" i="1"/>
</calcChain>
</file>

<file path=xl/comments1.xml><?xml version="1.0" encoding="utf-8"?>
<comments xmlns="http://schemas.openxmlformats.org/spreadsheetml/2006/main">
  <authors>
    <author>Emile.Riou</author>
  </authors>
  <commentList>
    <comment ref="J3" authorId="0" shapeId="0">
      <text>
        <r>
          <rPr>
            <b/>
            <sz val="9"/>
            <color indexed="81"/>
            <rFont val="Tahoma"/>
            <family val="2"/>
          </rPr>
          <t>X = OK pointé
P = Prévisionnel</t>
        </r>
      </text>
    </comment>
  </commentList>
</comments>
</file>

<file path=xl/sharedStrings.xml><?xml version="1.0" encoding="utf-8"?>
<sst xmlns="http://schemas.openxmlformats.org/spreadsheetml/2006/main" count="41" uniqueCount="32">
  <si>
    <t>BUDGET FONCTIONNEMENT</t>
  </si>
  <si>
    <t>BUDGET ŒUVRES SOCIALES</t>
  </si>
  <si>
    <t>TOTAL CE</t>
  </si>
  <si>
    <t>DATE</t>
  </si>
  <si>
    <t>DATE DE VALEUR</t>
  </si>
  <si>
    <t>TYPE</t>
  </si>
  <si>
    <t>OPERATION</t>
  </si>
  <si>
    <t>DESCRIPTIF OPERATION</t>
  </si>
  <si>
    <t>DEBIT</t>
  </si>
  <si>
    <t>CREDIT</t>
  </si>
  <si>
    <t>POINTAGE</t>
  </si>
  <si>
    <t>N° RELEVE COMPTE</t>
  </si>
  <si>
    <t>O</t>
  </si>
  <si>
    <t>CHQ</t>
  </si>
  <si>
    <t>X</t>
  </si>
  <si>
    <t>F</t>
  </si>
  <si>
    <t>V</t>
  </si>
  <si>
    <t>VIR</t>
  </si>
  <si>
    <t>Dépenses engagées à venir :</t>
  </si>
  <si>
    <t>Solde à venir :</t>
  </si>
  <si>
    <t>Solde</t>
  </si>
  <si>
    <t>au :</t>
  </si>
  <si>
    <t>02-2018</t>
  </si>
  <si>
    <t>Solde au 31 décembre 2017</t>
  </si>
  <si>
    <t>N° CHEQUE</t>
  </si>
  <si>
    <t xml:space="preserve">Chèque Naissance </t>
  </si>
  <si>
    <t xml:space="preserve">RBT Frais Transport  STAGE </t>
  </si>
  <si>
    <t>VIR ENTREPRISE</t>
  </si>
  <si>
    <t>Versement ENTREPRISE</t>
  </si>
  <si>
    <t>N° 01-2018 arrêté au 1er janvier 2018</t>
  </si>
  <si>
    <t>N° 02-2018 arrêté au 1er février 2018</t>
  </si>
  <si>
    <t>N° 04-2018 arrêté au 1er avril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</si>
</sst>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General*."/>
    <numFmt numFmtId="166" formatCode="#,##0.00\ _€"/>
    <numFmt numFmtId="167" formatCode="@*.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rgb="FFFF0000"/>
      <name val="Britannic Bold"/>
      <family val="2"/>
    </font>
    <font>
      <b/>
      <sz val="12"/>
      <color theme="5" tint="0.79998168889431442"/>
      <name val="Calibri"/>
      <family val="2"/>
      <scheme val="minor"/>
    </font>
    <font>
      <b/>
      <sz val="12"/>
      <color theme="9" tint="0.7999816888943144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theme="8"/>
      <name val="Calibri"/>
      <family val="2"/>
      <scheme val="minor"/>
    </font>
    <font>
      <b/>
      <i/>
      <sz val="12"/>
      <color theme="1"/>
      <name val="Comic Sans MS"/>
      <family val="4"/>
    </font>
    <font>
      <b/>
      <i/>
      <sz val="12"/>
      <color theme="8"/>
      <name val="Comic Sans MS"/>
      <family val="4"/>
    </font>
    <font>
      <sz val="12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9"/>
      <color theme="1"/>
      <name val="Comic Sans MS"/>
      <family val="4"/>
    </font>
    <font>
      <b/>
      <i/>
      <sz val="12"/>
      <color rgb="FFFF0000"/>
      <name val="Calibri"/>
      <family val="2"/>
      <scheme val="minor"/>
    </font>
    <font>
      <b/>
      <i/>
      <sz val="11"/>
      <color rgb="FFFF0000"/>
      <name val="Comic Sans MS"/>
      <family val="4"/>
    </font>
    <font>
      <b/>
      <i/>
      <sz val="11"/>
      <color theme="1"/>
      <name val="Comic Sans MS"/>
      <family val="4"/>
    </font>
    <font>
      <b/>
      <i/>
      <sz val="11"/>
      <color theme="8"/>
      <name val="Comic Sans MS"/>
      <family val="4"/>
    </font>
    <font>
      <i/>
      <sz val="11"/>
      <color theme="1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7" fillId="2" borderId="0" xfId="0" applyFont="1" applyFill="1" applyAlignment="1">
      <alignment horizontal="center"/>
    </xf>
    <xf numFmtId="0" fontId="8" fillId="0" borderId="0" xfId="0" applyFont="1" applyAlignment="1">
      <alignment horizontal="right"/>
    </xf>
    <xf numFmtId="14" fontId="9" fillId="3" borderId="3" xfId="0" applyNumberFormat="1" applyFont="1" applyFill="1" applyBorder="1" applyAlignment="1"/>
    <xf numFmtId="164" fontId="10" fillId="3" borderId="4" xfId="0" applyNumberFormat="1" applyFont="1" applyFill="1" applyBorder="1"/>
    <xf numFmtId="0" fontId="11" fillId="0" borderId="0" xfId="0" applyFont="1"/>
    <xf numFmtId="0" fontId="9" fillId="4" borderId="3" xfId="0" applyFont="1" applyFill="1" applyBorder="1" applyAlignment="1">
      <alignment horizontal="right"/>
    </xf>
    <xf numFmtId="164" fontId="10" fillId="4" borderId="4" xfId="0" applyNumberFormat="1" applyFont="1" applyFill="1" applyBorder="1"/>
    <xf numFmtId="164" fontId="10" fillId="0" borderId="0" xfId="0" applyNumberFormat="1" applyFont="1"/>
    <xf numFmtId="164" fontId="10" fillId="5" borderId="5" xfId="0" applyNumberFormat="1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6" xfId="0" applyNumberFormat="1" applyBorder="1"/>
    <xf numFmtId="165" fontId="0" fillId="0" borderId="6" xfId="0" applyNumberFormat="1" applyBorder="1" applyAlignment="1">
      <alignment horizontal="left"/>
    </xf>
    <xf numFmtId="0" fontId="0" fillId="0" borderId="6" xfId="0" applyBorder="1"/>
    <xf numFmtId="166" fontId="0" fillId="0" borderId="6" xfId="0" applyNumberFormat="1" applyBorder="1"/>
    <xf numFmtId="0" fontId="0" fillId="0" borderId="7" xfId="0" applyBorder="1" applyAlignment="1">
      <alignment horizontal="center"/>
    </xf>
    <xf numFmtId="0" fontId="0" fillId="0" borderId="8" xfId="0" applyBorder="1"/>
    <xf numFmtId="164" fontId="0" fillId="0" borderId="9" xfId="0" applyNumberFormat="1" applyBorder="1" applyAlignment="1" applyProtection="1">
      <alignment horizontal="right" indent="1"/>
      <protection locked="0" hidden="1"/>
    </xf>
    <xf numFmtId="0" fontId="0" fillId="0" borderId="0" xfId="0" applyProtection="1">
      <protection locked="0" hidden="1"/>
    </xf>
    <xf numFmtId="164" fontId="0" fillId="0" borderId="9" xfId="0" applyNumberFormat="1" applyBorder="1" applyAlignment="1" applyProtection="1">
      <alignment horizontal="center"/>
      <protection locked="0" hidden="1"/>
    </xf>
    <xf numFmtId="0" fontId="1" fillId="0" borderId="0" xfId="0" applyFont="1" applyFill="1" applyAlignment="1">
      <alignment horizontal="center"/>
    </xf>
    <xf numFmtId="0" fontId="12" fillId="0" borderId="0" xfId="0" applyFont="1" applyAlignment="1">
      <alignment horizontal="center"/>
    </xf>
    <xf numFmtId="164" fontId="2" fillId="0" borderId="0" xfId="0" applyNumberFormat="1" applyFont="1" applyProtection="1">
      <protection locked="0" hidden="1"/>
    </xf>
    <xf numFmtId="167" fontId="0" fillId="0" borderId="6" xfId="0" applyNumberFormat="1" applyBorder="1" applyAlignment="1">
      <alignment horizontal="left"/>
    </xf>
    <xf numFmtId="164" fontId="12" fillId="0" borderId="0" xfId="0" applyNumberFormat="1" applyFont="1" applyProtection="1">
      <protection locked="0" hidden="1"/>
    </xf>
    <xf numFmtId="167" fontId="0" fillId="0" borderId="6" xfId="0" quotePrefix="1" applyNumberFormat="1" applyBorder="1" applyAlignment="1">
      <alignment horizontal="left"/>
    </xf>
    <xf numFmtId="0" fontId="0" fillId="5" borderId="7" xfId="0" applyFill="1" applyBorder="1" applyAlignment="1">
      <alignment horizontal="center"/>
    </xf>
    <xf numFmtId="164" fontId="13" fillId="0" borderId="0" xfId="0" applyNumberFormat="1" applyFont="1" applyBorder="1" applyAlignment="1" applyProtection="1">
      <alignment horizontal="right" indent="1"/>
      <protection locked="0" hidden="1"/>
    </xf>
    <xf numFmtId="0" fontId="14" fillId="6" borderId="0" xfId="0" applyFont="1" applyFill="1" applyAlignment="1">
      <alignment horizontal="right"/>
    </xf>
    <xf numFmtId="0" fontId="0" fillId="6" borderId="0" xfId="0" applyFill="1"/>
    <xf numFmtId="0" fontId="0" fillId="6" borderId="0" xfId="0" applyFill="1" applyProtection="1">
      <protection locked="0" hidden="1"/>
    </xf>
    <xf numFmtId="164" fontId="15" fillId="3" borderId="10" xfId="0" applyNumberFormat="1" applyFont="1" applyFill="1" applyBorder="1" applyProtection="1">
      <protection locked="0" hidden="1"/>
    </xf>
    <xf numFmtId="0" fontId="16" fillId="6" borderId="0" xfId="0" applyFont="1" applyFill="1" applyAlignment="1" applyProtection="1">
      <alignment horizontal="right"/>
      <protection locked="0" hidden="1"/>
    </xf>
    <xf numFmtId="164" fontId="15" fillId="4" borderId="11" xfId="0" applyNumberFormat="1" applyFont="1" applyFill="1" applyBorder="1" applyProtection="1">
      <protection locked="0" hidden="1"/>
    </xf>
    <xf numFmtId="164" fontId="17" fillId="5" borderId="5" xfId="0" applyNumberFormat="1" applyFont="1" applyFill="1" applyBorder="1" applyProtection="1">
      <protection locked="0" hidden="1"/>
    </xf>
    <xf numFmtId="0" fontId="18" fillId="0" borderId="0" xfId="0" applyFont="1" applyAlignment="1" applyProtection="1">
      <alignment horizontal="right"/>
      <protection locked="0" hidden="1"/>
    </xf>
    <xf numFmtId="164" fontId="18" fillId="3" borderId="6" xfId="0" applyNumberFormat="1" applyFont="1" applyFill="1" applyBorder="1" applyAlignment="1" applyProtection="1">
      <alignment horizontal="right" indent="1"/>
      <protection locked="0" hidden="1"/>
    </xf>
    <xf numFmtId="0" fontId="18" fillId="0" borderId="0" xfId="0" applyFont="1" applyAlignment="1">
      <alignment horizontal="right"/>
    </xf>
    <xf numFmtId="164" fontId="19" fillId="4" borderId="6" xfId="0" applyNumberFormat="1" applyFont="1" applyFill="1" applyBorder="1"/>
    <xf numFmtId="164" fontId="17" fillId="5" borderId="12" xfId="0" applyNumberFormat="1" applyFont="1" applyFill="1" applyBorder="1" applyProtection="1">
      <protection locked="0" hidden="1"/>
    </xf>
    <xf numFmtId="166" fontId="0" fillId="0" borderId="0" xfId="0" applyNumberFormat="1"/>
    <xf numFmtId="0" fontId="0" fillId="0" borderId="0" xfId="0" applyAlignment="1">
      <alignment horizontal="right" indent="1"/>
    </xf>
    <xf numFmtId="164" fontId="13" fillId="7" borderId="13" xfId="0" applyNumberFormat="1" applyFont="1" applyFill="1" applyBorder="1" applyAlignment="1" applyProtection="1">
      <alignment horizontal="right" indent="1"/>
      <protection locked="0" hidden="1"/>
    </xf>
    <xf numFmtId="0" fontId="0" fillId="0" borderId="14" xfId="0" applyBorder="1"/>
    <xf numFmtId="164" fontId="0" fillId="7" borderId="13" xfId="0" applyNumberFormat="1" applyFill="1" applyBorder="1"/>
    <xf numFmtId="0" fontId="0" fillId="7" borderId="13" xfId="0" applyFill="1" applyBorder="1" applyAlignment="1">
      <alignment horizontal="center"/>
    </xf>
    <xf numFmtId="0" fontId="0" fillId="7" borderId="14" xfId="0" applyFill="1" applyBorder="1"/>
    <xf numFmtId="164" fontId="13" fillId="0" borderId="13" xfId="0" applyNumberFormat="1" applyFont="1" applyBorder="1" applyAlignment="1" applyProtection="1">
      <alignment horizontal="right" indent="1"/>
      <protection locked="0" hidden="1"/>
    </xf>
    <xf numFmtId="164" fontId="0" fillId="0" borderId="13" xfId="0" applyNumberFormat="1" applyBorder="1"/>
    <xf numFmtId="0" fontId="0" fillId="0" borderId="13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</cellXfs>
  <cellStyles count="1">
    <cellStyle name="Normal" xfId="0" builtinId="0"/>
  </cellStyles>
  <dxfs count="91">
    <dxf>
      <font>
        <b val="0"/>
        <i/>
        <color theme="4" tint="-0.24994659260841701"/>
      </font>
    </dxf>
    <dxf>
      <fill>
        <patternFill>
          <bgColor rgb="FFFDECE3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 val="0"/>
        <i/>
        <color theme="4" tint="-0.24994659260841701"/>
      </font>
    </dxf>
    <dxf>
      <font>
        <color theme="0"/>
      </font>
    </dxf>
    <dxf>
      <fill>
        <patternFill>
          <bgColor rgb="FFFDECE3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b/>
        <i val="0"/>
        <color rgb="FFFF0000"/>
      </font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b val="0"/>
        <i/>
        <color theme="4" tint="-0.24994659260841701"/>
      </font>
    </dxf>
    <dxf>
      <fill>
        <patternFill>
          <bgColor rgb="FFFDECE3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b val="0"/>
        <i/>
        <color theme="4" tint="-0.24994659260841701"/>
      </font>
    </dxf>
    <dxf>
      <font>
        <color theme="0"/>
      </font>
    </dxf>
    <dxf>
      <fill>
        <patternFill>
          <bgColor rgb="FFFDECE3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135467</xdr:colOff>
      <xdr:row>5</xdr:row>
      <xdr:rowOff>118534</xdr:rowOff>
    </xdr:from>
    <xdr:to>
      <xdr:col>9</xdr:col>
      <xdr:colOff>135466</xdr:colOff>
      <xdr:row>9</xdr:row>
      <xdr:rowOff>88901</xdr:rowOff>
    </xdr:to>
    <xdr:cxnSp macro="">
      <xdr:nvCxnSpPr>
        <xdr:cNvPr id="8" name="Connecteur droit avec flèche 7"/>
        <xdr:cNvCxnSpPr/>
      </xdr:nvCxnSpPr>
      <xdr:spPr>
        <a:xfrm flipV="1">
          <a:off x="11421534" y="1261534"/>
          <a:ext cx="905932" cy="7493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279399</xdr:colOff>
      <xdr:row>77</xdr:row>
      <xdr:rowOff>127000</xdr:rowOff>
    </xdr:from>
    <xdr:to>
      <xdr:col>11</xdr:col>
      <xdr:colOff>651934</xdr:colOff>
      <xdr:row>79</xdr:row>
      <xdr:rowOff>93133</xdr:rowOff>
    </xdr:to>
    <xdr:sp macro="" textlink="">
      <xdr:nvSpPr>
        <xdr:cNvPr id="2" name="ZoneTexte 1"/>
        <xdr:cNvSpPr txBox="1"/>
      </xdr:nvSpPr>
      <xdr:spPr>
        <a:xfrm>
          <a:off x="13138149" y="8724900"/>
          <a:ext cx="2868085" cy="38523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i="1">
              <a:solidFill>
                <a:srgbClr val="FF0000"/>
              </a:solidFill>
              <a:latin typeface="Comic Sans MS" panose="030F0702030302020204" pitchFamily="66" charset="0"/>
            </a:rPr>
            <a:t>Conforme</a:t>
          </a:r>
          <a:r>
            <a:rPr lang="en-US" sz="1200" i="1" baseline="0">
              <a:solidFill>
                <a:srgbClr val="FF0000"/>
              </a:solidFill>
              <a:latin typeface="Comic Sans MS" panose="030F0702030302020204" pitchFamily="66" charset="0"/>
            </a:rPr>
            <a:t> aux relevés bancaires</a:t>
          </a:r>
          <a:endParaRPr lang="en-US" sz="1200" i="1">
            <a:solidFill>
              <a:srgbClr val="FF0000"/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11</xdr:col>
      <xdr:colOff>499534</xdr:colOff>
      <xdr:row>73</xdr:row>
      <xdr:rowOff>177800</xdr:rowOff>
    </xdr:from>
    <xdr:to>
      <xdr:col>11</xdr:col>
      <xdr:colOff>990600</xdr:colOff>
      <xdr:row>83</xdr:row>
      <xdr:rowOff>0</xdr:rowOff>
    </xdr:to>
    <xdr:sp macro="" textlink="">
      <xdr:nvSpPr>
        <xdr:cNvPr id="3" name="Accolade ouvrante 2"/>
        <xdr:cNvSpPr/>
      </xdr:nvSpPr>
      <xdr:spPr>
        <a:xfrm>
          <a:off x="15853834" y="7956550"/>
          <a:ext cx="491066" cy="1898650"/>
        </a:xfrm>
        <a:prstGeom prst="lef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389468</xdr:colOff>
      <xdr:row>8</xdr:row>
      <xdr:rowOff>160867</xdr:rowOff>
    </xdr:from>
    <xdr:to>
      <xdr:col>5</xdr:col>
      <xdr:colOff>897468</xdr:colOff>
      <xdr:row>13</xdr:row>
      <xdr:rowOff>160866</xdr:rowOff>
    </xdr:to>
    <xdr:sp macro="" textlink="">
      <xdr:nvSpPr>
        <xdr:cNvPr id="4" name="ZoneTexte 3"/>
        <xdr:cNvSpPr txBox="1"/>
      </xdr:nvSpPr>
      <xdr:spPr>
        <a:xfrm>
          <a:off x="1473201" y="1888067"/>
          <a:ext cx="2819400" cy="973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/>
            <a:t>Distinction</a:t>
          </a:r>
          <a:r>
            <a:rPr lang="en-US" sz="1200" baseline="0"/>
            <a:t> de budget :</a:t>
          </a:r>
        </a:p>
        <a:p>
          <a:r>
            <a:rPr lang="en-US" sz="1200" b="1" baseline="0">
              <a:solidFill>
                <a:srgbClr val="FF0000"/>
              </a:solidFill>
            </a:rPr>
            <a:t>O</a:t>
          </a:r>
          <a:r>
            <a:rPr lang="en-US" sz="1200" baseline="0"/>
            <a:t> =&gt; Oeuvres Sociales</a:t>
          </a:r>
        </a:p>
        <a:p>
          <a:r>
            <a:rPr lang="en-US" sz="1200" b="1" baseline="0">
              <a:solidFill>
                <a:srgbClr val="FF0000"/>
              </a:solidFill>
            </a:rPr>
            <a:t>F</a:t>
          </a:r>
          <a:r>
            <a:rPr lang="en-US" sz="1200" baseline="0"/>
            <a:t> = Fonctionnement</a:t>
          </a:r>
        </a:p>
        <a:p>
          <a:r>
            <a:rPr lang="en-US" sz="1200" b="1" baseline="0">
              <a:solidFill>
                <a:srgbClr val="FF0000"/>
              </a:solidFill>
            </a:rPr>
            <a:t>V</a:t>
          </a:r>
          <a:r>
            <a:rPr lang="en-US" sz="1200" baseline="0"/>
            <a:t> = Virement Budget alloué par l'entrepise</a:t>
          </a:r>
          <a:endParaRPr lang="en-US" sz="1200"/>
        </a:p>
      </xdr:txBody>
    </xdr:sp>
    <xdr:clientData/>
  </xdr:twoCellAnchor>
  <xdr:twoCellAnchor>
    <xdr:from>
      <xdr:col>1</xdr:col>
      <xdr:colOff>270933</xdr:colOff>
      <xdr:row>7</xdr:row>
      <xdr:rowOff>0</xdr:rowOff>
    </xdr:from>
    <xdr:to>
      <xdr:col>2</xdr:col>
      <xdr:colOff>389468</xdr:colOff>
      <xdr:row>11</xdr:row>
      <xdr:rowOff>63500</xdr:rowOff>
    </xdr:to>
    <xdr:cxnSp macro="">
      <xdr:nvCxnSpPr>
        <xdr:cNvPr id="6" name="Connecteur droit avec flèche 5"/>
        <xdr:cNvCxnSpPr>
          <a:stCxn id="4" idx="1"/>
        </xdr:cNvCxnSpPr>
      </xdr:nvCxnSpPr>
      <xdr:spPr>
        <a:xfrm flipH="1" flipV="1">
          <a:off x="1032933" y="1532467"/>
          <a:ext cx="440268" cy="84243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406400</xdr:colOff>
      <xdr:row>8</xdr:row>
      <xdr:rowOff>16933</xdr:rowOff>
    </xdr:from>
    <xdr:to>
      <xdr:col>9</xdr:col>
      <xdr:colOff>220133</xdr:colOff>
      <xdr:row>11</xdr:row>
      <xdr:rowOff>186267</xdr:rowOff>
    </xdr:to>
    <xdr:sp macro="" textlink="">
      <xdr:nvSpPr>
        <xdr:cNvPr id="7" name="ZoneTexte 6"/>
        <xdr:cNvSpPr txBox="1"/>
      </xdr:nvSpPr>
      <xdr:spPr>
        <a:xfrm>
          <a:off x="10871200" y="1744133"/>
          <a:ext cx="1540933" cy="753534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>
              <a:solidFill>
                <a:srgbClr val="FF0000"/>
              </a:solidFill>
            </a:rPr>
            <a:t>X </a:t>
          </a:r>
          <a:r>
            <a:rPr lang="en-US" sz="1200"/>
            <a:t>= OK pointé</a:t>
          </a:r>
        </a:p>
        <a:p>
          <a:r>
            <a:rPr lang="en-US" sz="1200" b="1">
              <a:solidFill>
                <a:srgbClr val="FF0000"/>
              </a:solidFill>
            </a:rPr>
            <a:t>P</a:t>
          </a:r>
          <a:r>
            <a:rPr lang="en-US" sz="1200"/>
            <a:t> = Prévisionnel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B1:U87"/>
  <sheetViews>
    <sheetView showGridLines="0" tabSelected="1" topLeftCell="H1" zoomScale="75" zoomScaleNormal="75" workbookViewId="0">
      <pane ySplit="3" topLeftCell="A4" activePane="bottomLeft" state="frozen"/>
      <selection activeCell="D1" sqref="D1"/>
      <selection pane="bottomLeft" activeCell="I17" sqref="I17"/>
    </sheetView>
  </sheetViews>
  <sheetFormatPr baseColWidth="10" defaultRowHeight="14.5" x14ac:dyDescent="0.35"/>
  <cols>
    <col min="1" max="1" width="10.90625" customWidth="1"/>
    <col min="2" max="2" width="4.6328125" customWidth="1"/>
    <col min="3" max="3" width="11.54296875" customWidth="1"/>
    <col min="4" max="4" width="15" bestFit="1" customWidth="1"/>
    <col min="5" max="5" width="6.54296875" bestFit="1" customWidth="1"/>
    <col min="6" max="6" width="39.36328125" bestFit="1" customWidth="1"/>
    <col min="7" max="7" width="61.81640625" bestFit="1" customWidth="1"/>
    <col min="8" max="8" width="11.7265625" customWidth="1"/>
    <col min="9" max="9" width="13" customWidth="1"/>
    <col min="10" max="10" width="9.54296875" bestFit="1" customWidth="1"/>
    <col min="11" max="11" width="35.7265625" bestFit="1" customWidth="1"/>
    <col min="12" max="12" width="16.453125" customWidth="1"/>
    <col min="13" max="13" width="21.54296875" customWidth="1"/>
    <col min="14" max="14" width="15.6328125" bestFit="1" customWidth="1"/>
    <col min="15" max="15" width="2.26953125" customWidth="1"/>
    <col min="16" max="17" width="15.7265625" customWidth="1"/>
    <col min="18" max="18" width="2.26953125" customWidth="1"/>
    <col min="19" max="19" width="16.6328125" customWidth="1"/>
  </cols>
  <sheetData>
    <row r="1" spans="2:21" ht="16" thickBot="1" x14ac:dyDescent="0.4">
      <c r="B1" s="1"/>
      <c r="C1" s="58">
        <v>2018</v>
      </c>
      <c r="D1" s="58"/>
      <c r="J1" s="2"/>
      <c r="M1" s="59" t="s">
        <v>0</v>
      </c>
      <c r="N1" s="60"/>
      <c r="P1" s="61" t="s">
        <v>1</v>
      </c>
      <c r="Q1" s="62"/>
      <c r="S1" s="3" t="s">
        <v>2</v>
      </c>
    </row>
    <row r="2" spans="2:21" ht="19.5" thickBot="1" x14ac:dyDescent="0.6">
      <c r="B2" s="1"/>
      <c r="C2" s="58"/>
      <c r="D2" s="58"/>
      <c r="J2" s="2"/>
      <c r="L2" s="4" t="s">
        <v>23</v>
      </c>
      <c r="M2" s="5"/>
      <c r="N2" s="6">
        <v>10</v>
      </c>
      <c r="O2" s="7"/>
      <c r="P2" s="8"/>
      <c r="Q2" s="9">
        <v>10</v>
      </c>
      <c r="R2" s="10"/>
      <c r="S2" s="11">
        <f>N2+Q2</f>
        <v>20</v>
      </c>
    </row>
    <row r="3" spans="2:21" ht="24" customHeight="1" x14ac:dyDescent="0.35">
      <c r="B3" s="1"/>
      <c r="C3" s="12" t="s">
        <v>3</v>
      </c>
      <c r="D3" s="12" t="s">
        <v>4</v>
      </c>
      <c r="E3" s="12" t="s">
        <v>5</v>
      </c>
      <c r="F3" s="12" t="s">
        <v>6</v>
      </c>
      <c r="G3" s="13" t="s">
        <v>7</v>
      </c>
      <c r="H3" s="12" t="s">
        <v>8</v>
      </c>
      <c r="I3" s="12" t="s">
        <v>9</v>
      </c>
      <c r="J3" s="12" t="s">
        <v>10</v>
      </c>
      <c r="K3" s="13" t="s">
        <v>11</v>
      </c>
      <c r="L3" s="14"/>
      <c r="M3" s="15" t="s">
        <v>8</v>
      </c>
      <c r="N3" s="16" t="s">
        <v>9</v>
      </c>
      <c r="O3" s="17"/>
      <c r="P3" s="15" t="s">
        <v>8</v>
      </c>
      <c r="Q3" s="16" t="s">
        <v>9</v>
      </c>
    </row>
    <row r="4" spans="2:21" ht="15.5" x14ac:dyDescent="0.35">
      <c r="B4" s="1" t="s">
        <v>12</v>
      </c>
      <c r="C4" s="18">
        <v>43101</v>
      </c>
      <c r="D4" s="18">
        <v>43101</v>
      </c>
      <c r="E4" s="19" t="s">
        <v>13</v>
      </c>
      <c r="F4" s="20" t="s">
        <v>24</v>
      </c>
      <c r="G4" s="21" t="s">
        <v>25</v>
      </c>
      <c r="H4" s="22">
        <v>50</v>
      </c>
      <c r="I4" s="22"/>
      <c r="J4" s="23" t="s">
        <v>14</v>
      </c>
      <c r="K4" s="21" t="s">
        <v>29</v>
      </c>
      <c r="L4" s="24" t="str">
        <f t="shared" ref="L4:L67" si="0">RIGHT(LEFT(K4,10),7)</f>
        <v>01-2018</v>
      </c>
      <c r="M4" s="25">
        <f t="shared" ref="M4" si="1">IF($J4&lt;&gt;"X","",IF($B4="V","",IF($B4="F",H4,0)))</f>
        <v>0</v>
      </c>
      <c r="N4" s="25">
        <f>IF($J4&lt;&gt;"X","",IF($B4="V","",IF($B4="F",I4,0)))</f>
        <v>0</v>
      </c>
      <c r="O4" s="26"/>
      <c r="P4" s="27">
        <f>IF(J4&lt;&gt;"X","",IF(B4="V","",IF(B4="O",H4,0)))</f>
        <v>50</v>
      </c>
      <c r="Q4" s="27">
        <f>IF(J4&lt;&gt;"x","",IF(B4="V",I4*0.697,IF(B4="O",I4,0)))</f>
        <v>0</v>
      </c>
      <c r="R4" s="28"/>
      <c r="S4" s="29"/>
      <c r="T4" s="30">
        <f t="shared" ref="T4:T6" si="2">IF(J4="P",H4,0)</f>
        <v>0</v>
      </c>
      <c r="U4" s="30">
        <f t="shared" ref="U4:U6" si="3">IF(J4="P",I4,0)</f>
        <v>0</v>
      </c>
    </row>
    <row r="5" spans="2:21" ht="15.5" x14ac:dyDescent="0.35">
      <c r="B5" s="1" t="s">
        <v>15</v>
      </c>
      <c r="C5" s="18">
        <v>43132</v>
      </c>
      <c r="D5" s="18">
        <v>43132</v>
      </c>
      <c r="E5" s="19" t="s">
        <v>13</v>
      </c>
      <c r="F5" s="31">
        <v>5300537</v>
      </c>
      <c r="G5" s="21" t="s">
        <v>26</v>
      </c>
      <c r="H5" s="22">
        <v>80</v>
      </c>
      <c r="I5" s="22"/>
      <c r="J5" s="23" t="s">
        <v>14</v>
      </c>
      <c r="K5" s="21" t="s">
        <v>30</v>
      </c>
      <c r="L5" s="24" t="str">
        <f t="shared" si="0"/>
        <v>02-2018</v>
      </c>
      <c r="M5" s="25">
        <f>IF($J5&lt;&gt;"X","",IF($B5="V","",IF($B5="F",H5,0)))</f>
        <v>80</v>
      </c>
      <c r="N5" s="25">
        <f>IF($J5&lt;&gt;"X","",IF($B5="V","",IF($B5="F",I5,0)))</f>
        <v>0</v>
      </c>
      <c r="O5" s="26"/>
      <c r="P5" s="27">
        <f>IF(J5&lt;&gt;"X","",IF(B5="V","",IF(B5="O",H5,0)))</f>
        <v>0</v>
      </c>
      <c r="Q5" s="27">
        <f>IF(J5&lt;&gt;"x","",IF(B5="V",I5*0.697,IF(B5="O",I5,0)))</f>
        <v>0</v>
      </c>
      <c r="R5" s="28"/>
      <c r="S5" s="29"/>
      <c r="T5" s="30">
        <f t="shared" si="2"/>
        <v>0</v>
      </c>
      <c r="U5" s="30">
        <f t="shared" si="3"/>
        <v>0</v>
      </c>
    </row>
    <row r="6" spans="2:21" ht="15.5" x14ac:dyDescent="0.35">
      <c r="B6" s="1" t="s">
        <v>16</v>
      </c>
      <c r="C6" s="18">
        <v>43191</v>
      </c>
      <c r="D6" s="18">
        <v>43191</v>
      </c>
      <c r="E6" s="19" t="s">
        <v>17</v>
      </c>
      <c r="F6" s="31" t="s">
        <v>27</v>
      </c>
      <c r="G6" s="21" t="s">
        <v>28</v>
      </c>
      <c r="H6" s="22"/>
      <c r="I6" s="22">
        <v>5000</v>
      </c>
      <c r="J6" s="23" t="s">
        <v>14</v>
      </c>
      <c r="K6" s="21" t="s">
        <v>31</v>
      </c>
      <c r="L6" s="24" t="str">
        <f t="shared" ref="L6" si="4">RIGHT(LEFT(K6,10),7)</f>
        <v>04-2018</v>
      </c>
      <c r="M6" s="25" t="str">
        <f t="shared" ref="M6" si="5">IF($J6&lt;&gt;"X","",IF($B6="V","",IF($B6="F",H6,0)))</f>
        <v/>
      </c>
      <c r="N6" s="25">
        <f>IF(J6&lt;&gt;"x","",IF(B6="V",I6*0.303,IF(B6="F",I6,0)))</f>
        <v>1515</v>
      </c>
      <c r="O6" s="26"/>
      <c r="P6" s="27" t="str">
        <f t="shared" ref="P6" si="6">IF(J6&lt;&gt;"x","",IF(B6="V","",IF(B6="O",H6,0)))</f>
        <v/>
      </c>
      <c r="Q6" s="27">
        <f>IF(J6&lt;&gt;"x","",IF(B6="V",I6*0.697,IF(B6="O",I6,0)))</f>
        <v>3484.9999999999995</v>
      </c>
      <c r="R6" s="26"/>
      <c r="S6" s="32">
        <f t="shared" ref="S6" si="7">T6+U6</f>
        <v>0</v>
      </c>
      <c r="T6" s="30">
        <f t="shared" si="2"/>
        <v>0</v>
      </c>
      <c r="U6" s="30">
        <f t="shared" si="3"/>
        <v>0</v>
      </c>
    </row>
    <row r="7" spans="2:21" ht="15.5" x14ac:dyDescent="0.35">
      <c r="B7" s="1"/>
      <c r="C7" s="18"/>
      <c r="D7" s="18"/>
      <c r="E7" s="19"/>
      <c r="F7" s="31"/>
      <c r="G7" s="21"/>
      <c r="H7" s="22"/>
      <c r="I7" s="22"/>
      <c r="J7" s="23"/>
      <c r="K7" s="21"/>
      <c r="L7" s="24"/>
      <c r="M7" s="25"/>
      <c r="N7" s="25"/>
      <c r="O7" s="26"/>
      <c r="P7" s="27"/>
      <c r="Q7" s="27"/>
      <c r="R7" s="28"/>
      <c r="S7" s="29"/>
      <c r="T7" s="30"/>
      <c r="U7" s="30"/>
    </row>
    <row r="8" spans="2:21" ht="15.5" x14ac:dyDescent="0.35">
      <c r="B8" s="1"/>
      <c r="C8" s="18"/>
      <c r="D8" s="18"/>
      <c r="E8" s="19"/>
      <c r="F8" s="31"/>
      <c r="G8" s="21"/>
      <c r="H8" s="22"/>
      <c r="I8" s="22"/>
      <c r="J8" s="23"/>
      <c r="K8" s="21"/>
      <c r="L8" s="24"/>
      <c r="M8" s="25"/>
      <c r="N8" s="25"/>
      <c r="O8" s="26"/>
      <c r="P8" s="27"/>
      <c r="Q8" s="27"/>
      <c r="R8" s="28"/>
      <c r="S8" s="29"/>
      <c r="T8" s="30"/>
      <c r="U8" s="30"/>
    </row>
    <row r="9" spans="2:21" ht="15.5" x14ac:dyDescent="0.35">
      <c r="B9" s="1"/>
      <c r="C9" s="18"/>
      <c r="D9" s="18"/>
      <c r="E9" s="19"/>
      <c r="F9" s="31"/>
      <c r="G9" s="21"/>
      <c r="H9" s="22"/>
      <c r="I9" s="22"/>
      <c r="J9" s="23"/>
      <c r="K9" s="21"/>
      <c r="L9" s="24"/>
      <c r="M9" s="25"/>
      <c r="N9" s="25"/>
      <c r="O9" s="26"/>
      <c r="P9" s="27"/>
      <c r="Q9" s="27"/>
      <c r="R9" s="28"/>
      <c r="S9" s="29"/>
      <c r="T9" s="30"/>
      <c r="U9" s="30"/>
    </row>
    <row r="10" spans="2:21" ht="15.5" x14ac:dyDescent="0.35">
      <c r="B10" s="1"/>
      <c r="C10" s="18"/>
      <c r="D10" s="18"/>
      <c r="E10" s="19"/>
      <c r="F10" s="31"/>
      <c r="G10" s="21"/>
      <c r="H10" s="22"/>
      <c r="I10" s="22"/>
      <c r="J10" s="23"/>
      <c r="K10" s="21"/>
      <c r="L10" s="24"/>
      <c r="M10" s="25"/>
      <c r="N10" s="25"/>
      <c r="O10" s="26"/>
      <c r="P10" s="27"/>
      <c r="Q10" s="27"/>
      <c r="R10" s="26"/>
      <c r="S10" s="32"/>
      <c r="T10" s="30"/>
      <c r="U10" s="30"/>
    </row>
    <row r="11" spans="2:21" ht="15.5" x14ac:dyDescent="0.35">
      <c r="B11" s="1"/>
      <c r="C11" s="18"/>
      <c r="D11" s="18"/>
      <c r="E11" s="19"/>
      <c r="F11" s="31"/>
      <c r="G11" s="21"/>
      <c r="H11" s="22"/>
      <c r="I11" s="22"/>
      <c r="J11" s="23"/>
      <c r="K11" s="21"/>
      <c r="L11" s="24"/>
      <c r="M11" s="25"/>
      <c r="N11" s="25"/>
      <c r="O11" s="26"/>
      <c r="P11" s="27"/>
      <c r="Q11" s="27"/>
      <c r="R11" s="26"/>
      <c r="S11" s="32"/>
      <c r="T11" s="30"/>
      <c r="U11" s="30"/>
    </row>
    <row r="12" spans="2:21" ht="15.5" x14ac:dyDescent="0.35">
      <c r="B12" s="1"/>
      <c r="C12" s="18"/>
      <c r="D12" s="18"/>
      <c r="E12" s="19"/>
      <c r="F12" s="33"/>
      <c r="G12" s="20"/>
      <c r="H12" s="22"/>
      <c r="I12" s="22"/>
      <c r="J12" s="23"/>
      <c r="K12" s="21"/>
      <c r="L12" s="24"/>
      <c r="M12" s="25"/>
      <c r="N12" s="25"/>
      <c r="O12" s="26"/>
      <c r="P12" s="27"/>
      <c r="Q12" s="27"/>
      <c r="R12" s="26"/>
      <c r="S12" s="32"/>
      <c r="T12" s="30"/>
      <c r="U12" s="30"/>
    </row>
    <row r="13" spans="2:21" ht="15.5" x14ac:dyDescent="0.35">
      <c r="B13" s="1"/>
      <c r="C13" s="18"/>
      <c r="D13" s="18"/>
      <c r="E13" s="19"/>
      <c r="F13" s="33"/>
      <c r="G13" s="21"/>
      <c r="H13" s="22"/>
      <c r="I13" s="22"/>
      <c r="J13" s="23"/>
      <c r="K13" s="21"/>
      <c r="L13" s="24"/>
      <c r="M13" s="25"/>
      <c r="N13" s="25"/>
      <c r="O13" s="26"/>
      <c r="P13" s="27"/>
      <c r="Q13" s="27"/>
      <c r="R13" s="26"/>
      <c r="S13" s="32"/>
      <c r="T13" s="30"/>
      <c r="U13" s="30"/>
    </row>
    <row r="14" spans="2:21" ht="15.5" x14ac:dyDescent="0.35">
      <c r="B14" s="1"/>
      <c r="C14" s="18"/>
      <c r="D14" s="18"/>
      <c r="E14" s="19"/>
      <c r="F14" s="33"/>
      <c r="G14" s="21"/>
      <c r="H14" s="22"/>
      <c r="I14" s="22"/>
      <c r="J14" s="34"/>
      <c r="K14" s="21"/>
      <c r="L14" s="24"/>
      <c r="M14" s="25"/>
      <c r="N14" s="25"/>
      <c r="O14" s="26"/>
      <c r="P14" s="27"/>
      <c r="Q14" s="27"/>
      <c r="R14" s="26"/>
      <c r="S14" s="32"/>
      <c r="T14" s="30"/>
      <c r="U14" s="30"/>
    </row>
    <row r="15" spans="2:21" ht="15.5" x14ac:dyDescent="0.35">
      <c r="B15" s="1"/>
      <c r="C15" s="18"/>
      <c r="D15" s="18"/>
      <c r="E15" s="19"/>
      <c r="F15" s="31"/>
      <c r="G15" s="21"/>
      <c r="H15" s="22"/>
      <c r="I15" s="22"/>
      <c r="J15" s="23"/>
      <c r="K15" s="21"/>
      <c r="L15" s="24"/>
      <c r="M15" s="25"/>
      <c r="N15" s="25"/>
      <c r="O15" s="26"/>
      <c r="P15" s="27"/>
      <c r="Q15" s="27"/>
      <c r="R15" s="26"/>
      <c r="S15" s="32"/>
      <c r="T15" s="30"/>
      <c r="U15" s="30"/>
    </row>
    <row r="16" spans="2:21" ht="16.5" customHeight="1" x14ac:dyDescent="0.35">
      <c r="B16" s="1"/>
      <c r="C16" s="18"/>
      <c r="D16" s="18"/>
      <c r="E16" s="19"/>
      <c r="F16" s="31"/>
      <c r="G16" s="21"/>
      <c r="H16" s="22"/>
      <c r="I16" s="22"/>
      <c r="J16" s="23"/>
      <c r="K16" s="21"/>
      <c r="L16" s="24"/>
      <c r="M16" s="25"/>
      <c r="N16" s="25"/>
      <c r="O16" s="26"/>
      <c r="P16" s="27"/>
      <c r="Q16" s="27"/>
      <c r="R16" s="26"/>
      <c r="S16" s="32"/>
      <c r="T16" s="30"/>
      <c r="U16" s="30"/>
    </row>
    <row r="17" spans="2:21" ht="16.5" customHeight="1" x14ac:dyDescent="0.35">
      <c r="B17" s="1"/>
      <c r="C17" s="18"/>
      <c r="D17" s="18"/>
      <c r="E17" s="19"/>
      <c r="F17" s="31"/>
      <c r="G17" s="21"/>
      <c r="H17" s="22"/>
      <c r="I17" s="22"/>
      <c r="J17" s="23"/>
      <c r="K17" s="21"/>
      <c r="L17" s="24"/>
      <c r="M17" s="25"/>
      <c r="N17" s="25"/>
      <c r="O17" s="26"/>
      <c r="P17" s="27"/>
      <c r="Q17" s="27"/>
      <c r="R17" s="26"/>
      <c r="S17" s="32"/>
      <c r="T17" s="30"/>
      <c r="U17" s="30"/>
    </row>
    <row r="18" spans="2:21" ht="15.5" x14ac:dyDescent="0.35">
      <c r="B18" s="1"/>
      <c r="C18" s="18"/>
      <c r="D18" s="18"/>
      <c r="E18" s="19"/>
      <c r="F18" s="31"/>
      <c r="G18" s="21"/>
      <c r="H18" s="22"/>
      <c r="I18" s="22"/>
      <c r="J18" s="23"/>
      <c r="K18" s="21"/>
      <c r="L18" s="24"/>
      <c r="M18" s="25"/>
      <c r="N18" s="25"/>
      <c r="O18" s="26"/>
      <c r="P18" s="27"/>
      <c r="Q18" s="27"/>
      <c r="R18" s="26"/>
      <c r="S18" s="32"/>
      <c r="T18" s="30"/>
      <c r="U18" s="30"/>
    </row>
    <row r="19" spans="2:21" ht="15.5" x14ac:dyDescent="0.35">
      <c r="B19" s="1"/>
      <c r="C19" s="18"/>
      <c r="D19" s="18"/>
      <c r="E19" s="19"/>
      <c r="F19" s="31"/>
      <c r="G19" s="21"/>
      <c r="H19" s="22"/>
      <c r="I19" s="22"/>
      <c r="J19" s="23"/>
      <c r="K19" s="21"/>
      <c r="L19" s="24"/>
      <c r="M19" s="25"/>
      <c r="N19" s="25"/>
      <c r="O19" s="26"/>
      <c r="P19" s="27"/>
      <c r="Q19" s="27"/>
      <c r="R19" s="26"/>
      <c r="S19" s="32"/>
      <c r="T19" s="30"/>
      <c r="U19" s="30"/>
    </row>
    <row r="20" spans="2:21" ht="15.5" x14ac:dyDescent="0.35">
      <c r="B20" s="1"/>
      <c r="C20" s="18"/>
      <c r="D20" s="18"/>
      <c r="E20" s="19"/>
      <c r="F20" s="33"/>
      <c r="G20" s="21"/>
      <c r="H20" s="22"/>
      <c r="I20" s="22"/>
      <c r="J20" s="23"/>
      <c r="K20" s="21"/>
      <c r="L20" s="24"/>
      <c r="M20" s="25"/>
      <c r="N20" s="25"/>
      <c r="O20" s="26"/>
      <c r="P20" s="27"/>
      <c r="Q20" s="27"/>
      <c r="R20" s="26"/>
      <c r="S20" s="32"/>
      <c r="T20" s="30"/>
      <c r="U20" s="30"/>
    </row>
    <row r="21" spans="2:21" ht="15.5" x14ac:dyDescent="0.35">
      <c r="B21" s="1"/>
      <c r="C21" s="18"/>
      <c r="D21" s="18"/>
      <c r="E21" s="19"/>
      <c r="F21" s="31"/>
      <c r="G21" s="21"/>
      <c r="H21" s="22"/>
      <c r="I21" s="22"/>
      <c r="J21" s="23"/>
      <c r="K21" s="21"/>
      <c r="L21" s="24"/>
      <c r="M21" s="25"/>
      <c r="N21" s="25"/>
      <c r="O21" s="26"/>
      <c r="P21" s="27"/>
      <c r="Q21" s="27"/>
      <c r="R21" s="26"/>
      <c r="S21" s="32"/>
      <c r="T21" s="30"/>
      <c r="U21" s="30"/>
    </row>
    <row r="22" spans="2:21" ht="15.5" x14ac:dyDescent="0.35">
      <c r="B22" s="1"/>
      <c r="C22" s="18"/>
      <c r="D22" s="18"/>
      <c r="E22" s="19"/>
      <c r="F22" s="31"/>
      <c r="G22" s="21"/>
      <c r="H22" s="22"/>
      <c r="I22" s="22"/>
      <c r="J22" s="23"/>
      <c r="K22" s="21"/>
      <c r="L22" s="24"/>
      <c r="M22" s="25"/>
      <c r="N22" s="25"/>
      <c r="O22" s="26"/>
      <c r="P22" s="27"/>
      <c r="Q22" s="27"/>
      <c r="R22" s="26"/>
      <c r="S22" s="32"/>
      <c r="T22" s="30"/>
      <c r="U22" s="30"/>
    </row>
    <row r="23" spans="2:21" ht="15.5" x14ac:dyDescent="0.35">
      <c r="B23" s="1"/>
      <c r="C23" s="18"/>
      <c r="D23" s="18"/>
      <c r="E23" s="19"/>
      <c r="F23" s="31"/>
      <c r="G23" s="21"/>
      <c r="H23" s="22"/>
      <c r="I23" s="22"/>
      <c r="J23" s="23"/>
      <c r="K23" s="21"/>
      <c r="L23" s="24"/>
      <c r="M23" s="25"/>
      <c r="N23" s="25"/>
      <c r="O23" s="26"/>
      <c r="P23" s="27"/>
      <c r="Q23" s="27"/>
      <c r="R23" s="26"/>
      <c r="S23" s="32"/>
      <c r="T23" s="30"/>
      <c r="U23" s="30"/>
    </row>
    <row r="24" spans="2:21" ht="15.5" x14ac:dyDescent="0.35">
      <c r="B24" s="1"/>
      <c r="C24" s="18"/>
      <c r="D24" s="18"/>
      <c r="E24" s="19"/>
      <c r="F24" s="31"/>
      <c r="G24" s="21"/>
      <c r="H24" s="22"/>
      <c r="I24" s="22"/>
      <c r="J24" s="23"/>
      <c r="K24" s="21"/>
      <c r="L24" s="24"/>
      <c r="M24" s="25"/>
      <c r="N24" s="25"/>
      <c r="O24" s="26"/>
      <c r="P24" s="27"/>
      <c r="Q24" s="27"/>
      <c r="R24" s="26"/>
      <c r="S24" s="32"/>
      <c r="T24" s="30"/>
      <c r="U24" s="30"/>
    </row>
    <row r="25" spans="2:21" ht="15.5" x14ac:dyDescent="0.35">
      <c r="B25" s="1"/>
      <c r="C25" s="18"/>
      <c r="D25" s="18"/>
      <c r="E25" s="19"/>
      <c r="F25" s="31"/>
      <c r="G25" s="21"/>
      <c r="H25" s="22"/>
      <c r="I25" s="22"/>
      <c r="J25" s="23"/>
      <c r="K25" s="21"/>
      <c r="L25" s="24"/>
      <c r="M25" s="25"/>
      <c r="N25" s="25"/>
      <c r="O25" s="26"/>
      <c r="P25" s="27"/>
      <c r="Q25" s="27"/>
      <c r="R25" s="26"/>
      <c r="S25" s="32"/>
      <c r="T25" s="30"/>
      <c r="U25" s="30"/>
    </row>
    <row r="26" spans="2:21" ht="15.5" x14ac:dyDescent="0.35">
      <c r="B26" s="1"/>
      <c r="C26" s="18"/>
      <c r="D26" s="18"/>
      <c r="E26" s="19"/>
      <c r="F26" s="31"/>
      <c r="G26" s="21"/>
      <c r="H26" s="22"/>
      <c r="I26" s="22"/>
      <c r="J26" s="23"/>
      <c r="K26" s="21"/>
      <c r="L26" s="24"/>
      <c r="M26" s="25"/>
      <c r="N26" s="25"/>
      <c r="O26" s="26"/>
      <c r="P26" s="27"/>
      <c r="Q26" s="27"/>
      <c r="R26" s="26"/>
      <c r="S26" s="32"/>
      <c r="T26" s="30"/>
      <c r="U26" s="30"/>
    </row>
    <row r="27" spans="2:21" ht="15.5" x14ac:dyDescent="0.35">
      <c r="B27" s="1"/>
      <c r="C27" s="18"/>
      <c r="D27" s="18"/>
      <c r="E27" s="19"/>
      <c r="F27" s="31"/>
      <c r="G27" s="21"/>
      <c r="H27" s="22"/>
      <c r="I27" s="22"/>
      <c r="J27" s="23"/>
      <c r="K27" s="21"/>
      <c r="L27" s="24"/>
      <c r="M27" s="25"/>
      <c r="N27" s="25"/>
      <c r="O27" s="26"/>
      <c r="P27" s="27"/>
      <c r="Q27" s="27"/>
      <c r="R27" s="26"/>
      <c r="S27" s="32"/>
      <c r="T27" s="30"/>
      <c r="U27" s="30"/>
    </row>
    <row r="28" spans="2:21" ht="15.5" x14ac:dyDescent="0.35">
      <c r="B28" s="1"/>
      <c r="C28" s="18"/>
      <c r="D28" s="18"/>
      <c r="E28" s="19"/>
      <c r="F28" s="31"/>
      <c r="G28" s="21"/>
      <c r="H28" s="22"/>
      <c r="I28" s="22"/>
      <c r="J28" s="23"/>
      <c r="K28" s="21"/>
      <c r="L28" s="24"/>
      <c r="M28" s="25"/>
      <c r="N28" s="25"/>
      <c r="O28" s="26"/>
      <c r="P28" s="27"/>
      <c r="Q28" s="27"/>
      <c r="R28" s="26"/>
      <c r="S28" s="32"/>
      <c r="T28" s="30"/>
      <c r="U28" s="30"/>
    </row>
    <row r="29" spans="2:21" ht="15.5" x14ac:dyDescent="0.35">
      <c r="B29" s="1"/>
      <c r="C29" s="18"/>
      <c r="D29" s="18"/>
      <c r="E29" s="19"/>
      <c r="F29" s="31"/>
      <c r="G29" s="21"/>
      <c r="H29" s="22"/>
      <c r="I29" s="22"/>
      <c r="J29" s="23"/>
      <c r="K29" s="21"/>
      <c r="L29" s="24"/>
      <c r="M29" s="25"/>
      <c r="N29" s="25"/>
      <c r="O29" s="26"/>
      <c r="P29" s="27"/>
      <c r="Q29" s="27"/>
      <c r="R29" s="26"/>
      <c r="S29" s="32"/>
      <c r="T29" s="30"/>
      <c r="U29" s="30"/>
    </row>
    <row r="30" spans="2:21" ht="15.5" x14ac:dyDescent="0.35">
      <c r="B30" s="1"/>
      <c r="C30" s="18"/>
      <c r="D30" s="18"/>
      <c r="E30" s="19"/>
      <c r="F30" s="31"/>
      <c r="G30" s="21"/>
      <c r="H30" s="22"/>
      <c r="I30" s="22"/>
      <c r="J30" s="23"/>
      <c r="K30" s="21"/>
      <c r="L30" s="24"/>
      <c r="M30" s="25"/>
      <c r="N30" s="25"/>
      <c r="O30" s="26"/>
      <c r="P30" s="27"/>
      <c r="Q30" s="27"/>
      <c r="R30" s="26"/>
      <c r="S30" s="32"/>
      <c r="T30" s="30"/>
      <c r="U30" s="30"/>
    </row>
    <row r="31" spans="2:21" ht="15.5" x14ac:dyDescent="0.35">
      <c r="B31" s="1"/>
      <c r="C31" s="18"/>
      <c r="D31" s="18"/>
      <c r="E31" s="19"/>
      <c r="F31" s="31"/>
      <c r="G31" s="21"/>
      <c r="H31" s="22"/>
      <c r="I31" s="22"/>
      <c r="J31" s="23"/>
      <c r="K31" s="21"/>
      <c r="L31" s="24"/>
      <c r="M31" s="25"/>
      <c r="N31" s="25" t="str">
        <f t="shared" ref="M31:N67" si="8">IF($J31&lt;&gt;"X","",IF($B31="V","",IF($B31="F",I31,0)))</f>
        <v/>
      </c>
      <c r="O31" s="26"/>
      <c r="P31" s="27" t="str">
        <f t="shared" ref="P31:P67" si="9">IF(J31&lt;&gt;"X","",IF(B31="V","",IF(B31="O",H31,0)))</f>
        <v/>
      </c>
      <c r="Q31" s="27" t="str">
        <f t="shared" ref="Q31:Q67" si="10">IF(J31&lt;&gt;"x","",IF(B31="V",I31*0.697,IF(B31="O",I31,0)))</f>
        <v/>
      </c>
      <c r="R31" s="26"/>
      <c r="S31" s="32">
        <f t="shared" ref="S31:S55" si="11">T31+U31</f>
        <v>0</v>
      </c>
      <c r="T31" s="30">
        <f t="shared" ref="T31:T39" si="12">IF(J31="P",H31,0)</f>
        <v>0</v>
      </c>
      <c r="U31" s="30">
        <f t="shared" ref="U31:U39" si="13">IF(J31="P",I31,0)</f>
        <v>0</v>
      </c>
    </row>
    <row r="32" spans="2:21" ht="15.5" x14ac:dyDescent="0.35">
      <c r="B32" s="1"/>
      <c r="C32" s="18"/>
      <c r="D32" s="18"/>
      <c r="E32" s="19"/>
      <c r="F32" s="31"/>
      <c r="G32" s="21"/>
      <c r="H32" s="22"/>
      <c r="I32" s="22"/>
      <c r="J32" s="23"/>
      <c r="K32" s="21"/>
      <c r="L32" s="24"/>
      <c r="M32" s="25"/>
      <c r="N32" s="25" t="str">
        <f t="shared" si="8"/>
        <v/>
      </c>
      <c r="O32" s="26"/>
      <c r="P32" s="27" t="str">
        <f t="shared" si="9"/>
        <v/>
      </c>
      <c r="Q32" s="27" t="str">
        <f t="shared" si="10"/>
        <v/>
      </c>
      <c r="R32" s="26"/>
      <c r="S32" s="32">
        <f t="shared" si="11"/>
        <v>0</v>
      </c>
      <c r="T32" s="30">
        <f t="shared" si="12"/>
        <v>0</v>
      </c>
      <c r="U32" s="30">
        <f t="shared" si="13"/>
        <v>0</v>
      </c>
    </row>
    <row r="33" spans="3:21" hidden="1" x14ac:dyDescent="0.35">
      <c r="C33" s="18"/>
      <c r="D33" s="18"/>
      <c r="E33" s="19"/>
      <c r="F33" s="31"/>
      <c r="G33" s="21"/>
      <c r="H33" s="22"/>
      <c r="I33" s="22"/>
      <c r="J33" s="23"/>
      <c r="K33" s="21"/>
      <c r="L33" s="24" t="str">
        <f t="shared" si="0"/>
        <v/>
      </c>
      <c r="M33" s="25" t="str">
        <f t="shared" si="8"/>
        <v/>
      </c>
      <c r="N33" s="25" t="str">
        <f t="shared" si="8"/>
        <v/>
      </c>
      <c r="O33" s="26"/>
      <c r="P33" s="27" t="str">
        <f t="shared" si="9"/>
        <v/>
      </c>
      <c r="Q33" s="27" t="str">
        <f t="shared" si="10"/>
        <v/>
      </c>
      <c r="R33" s="26"/>
      <c r="S33" s="32">
        <f t="shared" si="11"/>
        <v>0</v>
      </c>
      <c r="T33" s="30">
        <f t="shared" si="12"/>
        <v>0</v>
      </c>
      <c r="U33" s="30">
        <f t="shared" si="13"/>
        <v>0</v>
      </c>
    </row>
    <row r="34" spans="3:21" hidden="1" x14ac:dyDescent="0.35">
      <c r="C34" s="18"/>
      <c r="D34" s="18"/>
      <c r="E34" s="19"/>
      <c r="F34" s="31"/>
      <c r="G34" s="21"/>
      <c r="H34" s="22"/>
      <c r="I34" s="22"/>
      <c r="J34" s="23"/>
      <c r="K34" s="21"/>
      <c r="L34" s="24" t="str">
        <f t="shared" si="0"/>
        <v/>
      </c>
      <c r="M34" s="25" t="str">
        <f t="shared" si="8"/>
        <v/>
      </c>
      <c r="N34" s="25" t="str">
        <f t="shared" si="8"/>
        <v/>
      </c>
      <c r="O34" s="26"/>
      <c r="P34" s="27" t="str">
        <f t="shared" si="9"/>
        <v/>
      </c>
      <c r="Q34" s="27" t="str">
        <f t="shared" si="10"/>
        <v/>
      </c>
      <c r="R34" s="26"/>
      <c r="S34" s="32">
        <f t="shared" si="11"/>
        <v>0</v>
      </c>
      <c r="T34" s="30">
        <f t="shared" si="12"/>
        <v>0</v>
      </c>
      <c r="U34" s="30">
        <f t="shared" si="13"/>
        <v>0</v>
      </c>
    </row>
    <row r="35" spans="3:21" hidden="1" x14ac:dyDescent="0.35">
      <c r="C35" s="18"/>
      <c r="D35" s="18"/>
      <c r="E35" s="19"/>
      <c r="F35" s="31"/>
      <c r="G35" s="21"/>
      <c r="H35" s="22"/>
      <c r="I35" s="22"/>
      <c r="J35" s="23"/>
      <c r="K35" s="21"/>
      <c r="L35" s="24" t="str">
        <f t="shared" si="0"/>
        <v/>
      </c>
      <c r="M35" s="25" t="str">
        <f t="shared" si="8"/>
        <v/>
      </c>
      <c r="N35" s="25" t="str">
        <f t="shared" si="8"/>
        <v/>
      </c>
      <c r="O35" s="26"/>
      <c r="P35" s="27" t="str">
        <f t="shared" si="9"/>
        <v/>
      </c>
      <c r="Q35" s="27" t="str">
        <f t="shared" si="10"/>
        <v/>
      </c>
      <c r="R35" s="26"/>
      <c r="S35" s="32">
        <f t="shared" si="11"/>
        <v>0</v>
      </c>
      <c r="T35" s="30">
        <f t="shared" si="12"/>
        <v>0</v>
      </c>
      <c r="U35" s="30">
        <f t="shared" si="13"/>
        <v>0</v>
      </c>
    </row>
    <row r="36" spans="3:21" hidden="1" x14ac:dyDescent="0.35">
      <c r="C36" s="18"/>
      <c r="D36" s="18"/>
      <c r="E36" s="19"/>
      <c r="F36" s="31"/>
      <c r="G36" s="21"/>
      <c r="H36" s="22"/>
      <c r="I36" s="22"/>
      <c r="J36" s="23"/>
      <c r="K36" s="21"/>
      <c r="L36" s="24" t="str">
        <f t="shared" si="0"/>
        <v/>
      </c>
      <c r="M36" s="25" t="str">
        <f t="shared" si="8"/>
        <v/>
      </c>
      <c r="N36" s="25" t="str">
        <f t="shared" si="8"/>
        <v/>
      </c>
      <c r="O36" s="26"/>
      <c r="P36" s="27" t="str">
        <f t="shared" si="9"/>
        <v/>
      </c>
      <c r="Q36" s="27" t="str">
        <f t="shared" si="10"/>
        <v/>
      </c>
      <c r="R36" s="26"/>
      <c r="S36" s="32">
        <f t="shared" si="11"/>
        <v>0</v>
      </c>
      <c r="T36" s="30">
        <f t="shared" si="12"/>
        <v>0</v>
      </c>
      <c r="U36" s="30">
        <f t="shared" si="13"/>
        <v>0</v>
      </c>
    </row>
    <row r="37" spans="3:21" hidden="1" x14ac:dyDescent="0.35">
      <c r="C37" s="18"/>
      <c r="D37" s="18"/>
      <c r="E37" s="19"/>
      <c r="F37" s="31"/>
      <c r="G37" s="21"/>
      <c r="H37" s="22"/>
      <c r="I37" s="22"/>
      <c r="J37" s="23"/>
      <c r="K37" s="21"/>
      <c r="L37" s="24" t="str">
        <f t="shared" si="0"/>
        <v/>
      </c>
      <c r="M37" s="25" t="str">
        <f t="shared" si="8"/>
        <v/>
      </c>
      <c r="N37" s="25" t="str">
        <f t="shared" si="8"/>
        <v/>
      </c>
      <c r="O37" s="26"/>
      <c r="P37" s="27" t="str">
        <f t="shared" si="9"/>
        <v/>
      </c>
      <c r="Q37" s="27" t="str">
        <f t="shared" si="10"/>
        <v/>
      </c>
      <c r="R37" s="26"/>
      <c r="S37" s="32">
        <f t="shared" si="11"/>
        <v>0</v>
      </c>
      <c r="T37" s="30">
        <f t="shared" si="12"/>
        <v>0</v>
      </c>
      <c r="U37" s="30">
        <f t="shared" si="13"/>
        <v>0</v>
      </c>
    </row>
    <row r="38" spans="3:21" hidden="1" x14ac:dyDescent="0.35">
      <c r="C38" s="18"/>
      <c r="D38" s="18"/>
      <c r="E38" s="19"/>
      <c r="F38" s="31"/>
      <c r="G38" s="21"/>
      <c r="H38" s="22"/>
      <c r="I38" s="22"/>
      <c r="J38" s="23"/>
      <c r="K38" s="21"/>
      <c r="L38" s="24" t="str">
        <f t="shared" si="0"/>
        <v/>
      </c>
      <c r="M38" s="25" t="str">
        <f t="shared" si="8"/>
        <v/>
      </c>
      <c r="N38" s="25" t="str">
        <f t="shared" si="8"/>
        <v/>
      </c>
      <c r="O38" s="26"/>
      <c r="P38" s="27" t="str">
        <f t="shared" si="9"/>
        <v/>
      </c>
      <c r="Q38" s="27" t="str">
        <f t="shared" si="10"/>
        <v/>
      </c>
      <c r="R38" s="26"/>
      <c r="S38" s="32">
        <f t="shared" si="11"/>
        <v>0</v>
      </c>
      <c r="T38" s="30">
        <f t="shared" si="12"/>
        <v>0</v>
      </c>
      <c r="U38" s="30">
        <f t="shared" si="13"/>
        <v>0</v>
      </c>
    </row>
    <row r="39" spans="3:21" hidden="1" x14ac:dyDescent="0.35">
      <c r="C39" s="18"/>
      <c r="D39" s="18"/>
      <c r="E39" s="19"/>
      <c r="F39" s="31"/>
      <c r="G39" s="21"/>
      <c r="H39" s="22"/>
      <c r="I39" s="22"/>
      <c r="J39" s="23"/>
      <c r="K39" s="21"/>
      <c r="L39" s="24" t="str">
        <f t="shared" si="0"/>
        <v/>
      </c>
      <c r="M39" s="25" t="str">
        <f t="shared" si="8"/>
        <v/>
      </c>
      <c r="N39" s="25" t="str">
        <f t="shared" si="8"/>
        <v/>
      </c>
      <c r="O39" s="26"/>
      <c r="P39" s="27" t="str">
        <f t="shared" si="9"/>
        <v/>
      </c>
      <c r="Q39" s="27" t="str">
        <f t="shared" si="10"/>
        <v/>
      </c>
      <c r="R39" s="26"/>
      <c r="S39" s="32">
        <f t="shared" si="11"/>
        <v>0</v>
      </c>
      <c r="T39" s="30">
        <f t="shared" si="12"/>
        <v>0</v>
      </c>
      <c r="U39" s="30">
        <f t="shared" si="13"/>
        <v>0</v>
      </c>
    </row>
    <row r="40" spans="3:21" hidden="1" x14ac:dyDescent="0.35">
      <c r="C40" s="18"/>
      <c r="D40" s="18"/>
      <c r="E40" s="19"/>
      <c r="F40" s="31"/>
      <c r="G40" s="21"/>
      <c r="H40" s="22"/>
      <c r="I40" s="22"/>
      <c r="J40" s="23"/>
      <c r="K40" s="21"/>
      <c r="L40" s="24" t="str">
        <f t="shared" si="0"/>
        <v/>
      </c>
      <c r="M40" s="25" t="str">
        <f t="shared" si="8"/>
        <v/>
      </c>
      <c r="N40" s="25" t="str">
        <f t="shared" si="8"/>
        <v/>
      </c>
      <c r="O40" s="26"/>
      <c r="P40" s="27" t="str">
        <f t="shared" si="9"/>
        <v/>
      </c>
      <c r="Q40" s="27" t="str">
        <f t="shared" si="10"/>
        <v/>
      </c>
      <c r="R40" s="26"/>
      <c r="S40" s="32">
        <f t="shared" si="11"/>
        <v>0</v>
      </c>
      <c r="T40" s="30">
        <f>IF(J40="P",H40,0)</f>
        <v>0</v>
      </c>
      <c r="U40" s="30">
        <f>IF(J40="P",I40,0)</f>
        <v>0</v>
      </c>
    </row>
    <row r="41" spans="3:21" hidden="1" x14ac:dyDescent="0.35">
      <c r="C41" s="18"/>
      <c r="D41" s="18"/>
      <c r="E41" s="19"/>
      <c r="F41" s="31"/>
      <c r="G41" s="21"/>
      <c r="H41" s="22"/>
      <c r="I41" s="22"/>
      <c r="J41" s="23"/>
      <c r="K41" s="21"/>
      <c r="L41" s="24" t="str">
        <f t="shared" si="0"/>
        <v/>
      </c>
      <c r="M41" s="25" t="str">
        <f t="shared" si="8"/>
        <v/>
      </c>
      <c r="N41" s="25" t="str">
        <f t="shared" si="8"/>
        <v/>
      </c>
      <c r="O41" s="26"/>
      <c r="P41" s="27" t="str">
        <f t="shared" si="9"/>
        <v/>
      </c>
      <c r="Q41" s="27" t="str">
        <f t="shared" si="10"/>
        <v/>
      </c>
      <c r="R41" s="26"/>
      <c r="S41" s="32">
        <f t="shared" si="11"/>
        <v>0</v>
      </c>
      <c r="T41" s="30">
        <f t="shared" ref="T41:T55" si="14">IF(J41="P",H41,0)</f>
        <v>0</v>
      </c>
      <c r="U41" s="30">
        <f t="shared" ref="U41:U55" si="15">IF(J41="P",I41,0)</f>
        <v>0</v>
      </c>
    </row>
    <row r="42" spans="3:21" hidden="1" x14ac:dyDescent="0.35">
      <c r="C42" s="18"/>
      <c r="D42" s="18"/>
      <c r="E42" s="19"/>
      <c r="F42" s="31"/>
      <c r="G42" s="21"/>
      <c r="H42" s="22"/>
      <c r="I42" s="22"/>
      <c r="J42" s="23"/>
      <c r="K42" s="21"/>
      <c r="L42" s="24" t="str">
        <f t="shared" si="0"/>
        <v/>
      </c>
      <c r="M42" s="25" t="str">
        <f t="shared" si="8"/>
        <v/>
      </c>
      <c r="N42" s="25" t="str">
        <f t="shared" si="8"/>
        <v/>
      </c>
      <c r="O42" s="26"/>
      <c r="P42" s="27" t="str">
        <f t="shared" si="9"/>
        <v/>
      </c>
      <c r="Q42" s="27" t="str">
        <f t="shared" si="10"/>
        <v/>
      </c>
      <c r="R42" s="26"/>
      <c r="S42" s="32">
        <f t="shared" si="11"/>
        <v>0</v>
      </c>
      <c r="T42" s="30">
        <f t="shared" si="14"/>
        <v>0</v>
      </c>
      <c r="U42" s="30">
        <f t="shared" si="15"/>
        <v>0</v>
      </c>
    </row>
    <row r="43" spans="3:21" hidden="1" x14ac:dyDescent="0.35">
      <c r="C43" s="18"/>
      <c r="D43" s="18"/>
      <c r="E43" s="19"/>
      <c r="F43" s="31"/>
      <c r="G43" s="21"/>
      <c r="H43" s="22"/>
      <c r="I43" s="22"/>
      <c r="J43" s="23"/>
      <c r="K43" s="21"/>
      <c r="L43" s="24" t="str">
        <f t="shared" si="0"/>
        <v/>
      </c>
      <c r="M43" s="25" t="str">
        <f t="shared" si="8"/>
        <v/>
      </c>
      <c r="N43" s="25" t="str">
        <f t="shared" si="8"/>
        <v/>
      </c>
      <c r="O43" s="26"/>
      <c r="P43" s="27" t="str">
        <f t="shared" si="9"/>
        <v/>
      </c>
      <c r="Q43" s="27" t="str">
        <f t="shared" si="10"/>
        <v/>
      </c>
      <c r="R43" s="26"/>
      <c r="S43" s="32">
        <f t="shared" si="11"/>
        <v>0</v>
      </c>
      <c r="T43" s="30">
        <f t="shared" si="14"/>
        <v>0</v>
      </c>
      <c r="U43" s="30">
        <f t="shared" si="15"/>
        <v>0</v>
      </c>
    </row>
    <row r="44" spans="3:21" hidden="1" x14ac:dyDescent="0.35">
      <c r="C44" s="18"/>
      <c r="D44" s="18"/>
      <c r="E44" s="19"/>
      <c r="F44" s="31"/>
      <c r="G44" s="21"/>
      <c r="H44" s="22"/>
      <c r="I44" s="22"/>
      <c r="J44" s="23"/>
      <c r="K44" s="21"/>
      <c r="L44" s="24" t="str">
        <f t="shared" si="0"/>
        <v/>
      </c>
      <c r="M44" s="25" t="str">
        <f t="shared" si="8"/>
        <v/>
      </c>
      <c r="N44" s="25" t="str">
        <f t="shared" si="8"/>
        <v/>
      </c>
      <c r="O44" s="26"/>
      <c r="P44" s="27" t="str">
        <f t="shared" si="9"/>
        <v/>
      </c>
      <c r="Q44" s="27" t="str">
        <f t="shared" si="10"/>
        <v/>
      </c>
      <c r="R44" s="26"/>
      <c r="S44" s="32">
        <f t="shared" si="11"/>
        <v>0</v>
      </c>
      <c r="T44" s="30">
        <f t="shared" si="14"/>
        <v>0</v>
      </c>
      <c r="U44" s="30">
        <f t="shared" si="15"/>
        <v>0</v>
      </c>
    </row>
    <row r="45" spans="3:21" hidden="1" x14ac:dyDescent="0.35">
      <c r="C45" s="18"/>
      <c r="D45" s="18"/>
      <c r="E45" s="19"/>
      <c r="F45" s="31"/>
      <c r="G45" s="21"/>
      <c r="H45" s="22"/>
      <c r="I45" s="22"/>
      <c r="J45" s="23"/>
      <c r="K45" s="21"/>
      <c r="L45" s="24" t="str">
        <f t="shared" si="0"/>
        <v/>
      </c>
      <c r="M45" s="25" t="str">
        <f t="shared" si="8"/>
        <v/>
      </c>
      <c r="N45" s="25" t="str">
        <f t="shared" si="8"/>
        <v/>
      </c>
      <c r="O45" s="26"/>
      <c r="P45" s="27" t="str">
        <f t="shared" si="9"/>
        <v/>
      </c>
      <c r="Q45" s="27" t="str">
        <f t="shared" si="10"/>
        <v/>
      </c>
      <c r="R45" s="26"/>
      <c r="S45" s="32">
        <f t="shared" si="11"/>
        <v>0</v>
      </c>
      <c r="T45" s="30">
        <f t="shared" si="14"/>
        <v>0</v>
      </c>
      <c r="U45" s="30">
        <f t="shared" si="15"/>
        <v>0</v>
      </c>
    </row>
    <row r="46" spans="3:21" hidden="1" x14ac:dyDescent="0.35">
      <c r="C46" s="18"/>
      <c r="D46" s="18"/>
      <c r="E46" s="19"/>
      <c r="F46" s="31"/>
      <c r="G46" s="21"/>
      <c r="H46" s="22"/>
      <c r="I46" s="22"/>
      <c r="J46" s="23"/>
      <c r="K46" s="21"/>
      <c r="L46" s="24" t="str">
        <f t="shared" si="0"/>
        <v/>
      </c>
      <c r="M46" s="25" t="str">
        <f t="shared" si="8"/>
        <v/>
      </c>
      <c r="N46" s="25" t="str">
        <f t="shared" si="8"/>
        <v/>
      </c>
      <c r="O46" s="26"/>
      <c r="P46" s="27" t="str">
        <f t="shared" si="9"/>
        <v/>
      </c>
      <c r="Q46" s="27" t="str">
        <f t="shared" si="10"/>
        <v/>
      </c>
      <c r="R46" s="26"/>
      <c r="S46" s="32">
        <f t="shared" si="11"/>
        <v>0</v>
      </c>
      <c r="T46" s="30">
        <f t="shared" si="14"/>
        <v>0</v>
      </c>
      <c r="U46" s="30">
        <f t="shared" si="15"/>
        <v>0</v>
      </c>
    </row>
    <row r="47" spans="3:21" hidden="1" x14ac:dyDescent="0.35">
      <c r="C47" s="18"/>
      <c r="D47" s="18"/>
      <c r="E47" s="19"/>
      <c r="F47" s="31"/>
      <c r="G47" s="21"/>
      <c r="H47" s="22"/>
      <c r="I47" s="22"/>
      <c r="J47" s="23"/>
      <c r="K47" s="21"/>
      <c r="L47" s="24" t="str">
        <f t="shared" si="0"/>
        <v/>
      </c>
      <c r="M47" s="25" t="str">
        <f t="shared" si="8"/>
        <v/>
      </c>
      <c r="N47" s="25" t="str">
        <f t="shared" si="8"/>
        <v/>
      </c>
      <c r="O47" s="26"/>
      <c r="P47" s="27" t="str">
        <f t="shared" si="9"/>
        <v/>
      </c>
      <c r="Q47" s="27" t="str">
        <f t="shared" si="10"/>
        <v/>
      </c>
      <c r="R47" s="26"/>
      <c r="S47" s="32">
        <f t="shared" si="11"/>
        <v>0</v>
      </c>
      <c r="T47" s="30">
        <f t="shared" si="14"/>
        <v>0</v>
      </c>
      <c r="U47" s="30">
        <f t="shared" si="15"/>
        <v>0</v>
      </c>
    </row>
    <row r="48" spans="3:21" hidden="1" x14ac:dyDescent="0.35">
      <c r="C48" s="18"/>
      <c r="D48" s="18"/>
      <c r="E48" s="19"/>
      <c r="F48" s="31"/>
      <c r="G48" s="21"/>
      <c r="H48" s="22"/>
      <c r="I48" s="22"/>
      <c r="J48" s="23"/>
      <c r="K48" s="21"/>
      <c r="L48" s="24" t="str">
        <f t="shared" si="0"/>
        <v/>
      </c>
      <c r="M48" s="25" t="str">
        <f t="shared" si="8"/>
        <v/>
      </c>
      <c r="N48" s="25" t="str">
        <f t="shared" si="8"/>
        <v/>
      </c>
      <c r="O48" s="26"/>
      <c r="P48" s="27" t="str">
        <f t="shared" si="9"/>
        <v/>
      </c>
      <c r="Q48" s="27" t="str">
        <f t="shared" si="10"/>
        <v/>
      </c>
      <c r="R48" s="26"/>
      <c r="S48" s="32">
        <f t="shared" si="11"/>
        <v>0</v>
      </c>
      <c r="T48" s="30">
        <f t="shared" si="14"/>
        <v>0</v>
      </c>
      <c r="U48" s="30">
        <f t="shared" si="15"/>
        <v>0</v>
      </c>
    </row>
    <row r="49" spans="3:21" hidden="1" x14ac:dyDescent="0.35">
      <c r="C49" s="18"/>
      <c r="D49" s="18"/>
      <c r="E49" s="19"/>
      <c r="F49" s="31"/>
      <c r="G49" s="21"/>
      <c r="H49" s="22"/>
      <c r="I49" s="22"/>
      <c r="J49" s="23"/>
      <c r="K49" s="21"/>
      <c r="L49" s="24" t="str">
        <f t="shared" si="0"/>
        <v/>
      </c>
      <c r="M49" s="25" t="str">
        <f t="shared" si="8"/>
        <v/>
      </c>
      <c r="N49" s="25" t="str">
        <f t="shared" si="8"/>
        <v/>
      </c>
      <c r="O49" s="26"/>
      <c r="P49" s="27" t="str">
        <f t="shared" si="9"/>
        <v/>
      </c>
      <c r="Q49" s="27" t="str">
        <f t="shared" si="10"/>
        <v/>
      </c>
      <c r="R49" s="26"/>
      <c r="S49" s="32">
        <f t="shared" si="11"/>
        <v>0</v>
      </c>
      <c r="T49" s="30">
        <f t="shared" si="14"/>
        <v>0</v>
      </c>
      <c r="U49" s="30">
        <f t="shared" si="15"/>
        <v>0</v>
      </c>
    </row>
    <row r="50" spans="3:21" hidden="1" x14ac:dyDescent="0.35">
      <c r="C50" s="18"/>
      <c r="D50" s="18"/>
      <c r="E50" s="19"/>
      <c r="F50" s="31"/>
      <c r="G50" s="21"/>
      <c r="H50" s="22"/>
      <c r="I50" s="22"/>
      <c r="J50" s="23"/>
      <c r="K50" s="21"/>
      <c r="L50" s="24" t="str">
        <f t="shared" si="0"/>
        <v/>
      </c>
      <c r="M50" s="25" t="str">
        <f t="shared" si="8"/>
        <v/>
      </c>
      <c r="N50" s="25" t="str">
        <f t="shared" si="8"/>
        <v/>
      </c>
      <c r="O50" s="26"/>
      <c r="P50" s="27" t="str">
        <f t="shared" si="9"/>
        <v/>
      </c>
      <c r="Q50" s="27" t="str">
        <f t="shared" si="10"/>
        <v/>
      </c>
      <c r="R50" s="26"/>
      <c r="S50" s="32">
        <f t="shared" si="11"/>
        <v>0</v>
      </c>
      <c r="T50" s="30">
        <f t="shared" si="14"/>
        <v>0</v>
      </c>
      <c r="U50" s="30">
        <f t="shared" si="15"/>
        <v>0</v>
      </c>
    </row>
    <row r="51" spans="3:21" hidden="1" x14ac:dyDescent="0.35">
      <c r="C51" s="18"/>
      <c r="D51" s="18"/>
      <c r="E51" s="19"/>
      <c r="F51" s="31"/>
      <c r="G51" s="21"/>
      <c r="H51" s="22"/>
      <c r="I51" s="22"/>
      <c r="J51" s="23"/>
      <c r="K51" s="21"/>
      <c r="L51" s="24" t="str">
        <f t="shared" si="0"/>
        <v/>
      </c>
      <c r="M51" s="25" t="str">
        <f t="shared" si="8"/>
        <v/>
      </c>
      <c r="N51" s="25" t="str">
        <f t="shared" si="8"/>
        <v/>
      </c>
      <c r="O51" s="26"/>
      <c r="P51" s="27" t="str">
        <f t="shared" si="9"/>
        <v/>
      </c>
      <c r="Q51" s="27" t="str">
        <f t="shared" si="10"/>
        <v/>
      </c>
      <c r="R51" s="26"/>
      <c r="S51" s="32">
        <f t="shared" si="11"/>
        <v>0</v>
      </c>
      <c r="T51" s="30">
        <f t="shared" si="14"/>
        <v>0</v>
      </c>
      <c r="U51" s="30">
        <f t="shared" si="15"/>
        <v>0</v>
      </c>
    </row>
    <row r="52" spans="3:21" hidden="1" x14ac:dyDescent="0.35">
      <c r="C52" s="18"/>
      <c r="D52" s="18"/>
      <c r="E52" s="19"/>
      <c r="F52" s="31"/>
      <c r="G52" s="21"/>
      <c r="H52" s="22"/>
      <c r="I52" s="22"/>
      <c r="J52" s="23"/>
      <c r="K52" s="21"/>
      <c r="L52" s="24" t="str">
        <f t="shared" si="0"/>
        <v/>
      </c>
      <c r="M52" s="25" t="str">
        <f t="shared" si="8"/>
        <v/>
      </c>
      <c r="N52" s="25" t="str">
        <f t="shared" si="8"/>
        <v/>
      </c>
      <c r="O52" s="26"/>
      <c r="P52" s="27" t="str">
        <f t="shared" si="9"/>
        <v/>
      </c>
      <c r="Q52" s="27" t="str">
        <f t="shared" si="10"/>
        <v/>
      </c>
      <c r="R52" s="26"/>
      <c r="S52" s="32">
        <f t="shared" si="11"/>
        <v>0</v>
      </c>
      <c r="T52" s="30">
        <f t="shared" si="14"/>
        <v>0</v>
      </c>
      <c r="U52" s="30">
        <f t="shared" si="15"/>
        <v>0</v>
      </c>
    </row>
    <row r="53" spans="3:21" hidden="1" x14ac:dyDescent="0.35">
      <c r="C53" s="18"/>
      <c r="D53" s="18"/>
      <c r="E53" s="19"/>
      <c r="F53" s="31"/>
      <c r="G53" s="21"/>
      <c r="H53" s="22"/>
      <c r="I53" s="22"/>
      <c r="J53" s="23"/>
      <c r="K53" s="21"/>
      <c r="L53" s="24" t="str">
        <f t="shared" si="0"/>
        <v/>
      </c>
      <c r="M53" s="25" t="str">
        <f t="shared" si="8"/>
        <v/>
      </c>
      <c r="N53" s="25" t="str">
        <f t="shared" si="8"/>
        <v/>
      </c>
      <c r="O53" s="26"/>
      <c r="P53" s="27" t="str">
        <f t="shared" si="9"/>
        <v/>
      </c>
      <c r="Q53" s="27" t="str">
        <f t="shared" si="10"/>
        <v/>
      </c>
      <c r="R53" s="26"/>
      <c r="S53" s="32">
        <f t="shared" si="11"/>
        <v>0</v>
      </c>
      <c r="T53" s="30">
        <f t="shared" si="14"/>
        <v>0</v>
      </c>
      <c r="U53" s="30">
        <f t="shared" si="15"/>
        <v>0</v>
      </c>
    </row>
    <row r="54" spans="3:21" hidden="1" x14ac:dyDescent="0.35">
      <c r="C54" s="18"/>
      <c r="D54" s="18"/>
      <c r="E54" s="19"/>
      <c r="F54" s="31"/>
      <c r="G54" s="21"/>
      <c r="H54" s="22"/>
      <c r="I54" s="22"/>
      <c r="J54" s="23"/>
      <c r="K54" s="21"/>
      <c r="L54" s="24" t="str">
        <f t="shared" si="0"/>
        <v/>
      </c>
      <c r="M54" s="25" t="str">
        <f t="shared" si="8"/>
        <v/>
      </c>
      <c r="N54" s="25" t="str">
        <f t="shared" si="8"/>
        <v/>
      </c>
      <c r="O54" s="26"/>
      <c r="P54" s="27" t="str">
        <f t="shared" si="9"/>
        <v/>
      </c>
      <c r="Q54" s="27" t="str">
        <f t="shared" si="10"/>
        <v/>
      </c>
      <c r="R54" s="26"/>
      <c r="S54" s="32">
        <f t="shared" si="11"/>
        <v>0</v>
      </c>
      <c r="T54" s="30">
        <f t="shared" si="14"/>
        <v>0</v>
      </c>
      <c r="U54" s="30">
        <f t="shared" si="15"/>
        <v>0</v>
      </c>
    </row>
    <row r="55" spans="3:21" hidden="1" x14ac:dyDescent="0.35">
      <c r="C55" s="18"/>
      <c r="D55" s="18"/>
      <c r="E55" s="19"/>
      <c r="F55" s="31"/>
      <c r="G55" s="21"/>
      <c r="H55" s="22"/>
      <c r="I55" s="22"/>
      <c r="J55" s="23"/>
      <c r="K55" s="21"/>
      <c r="L55" s="24" t="str">
        <f t="shared" si="0"/>
        <v/>
      </c>
      <c r="M55" s="25" t="str">
        <f t="shared" si="8"/>
        <v/>
      </c>
      <c r="N55" s="25" t="str">
        <f t="shared" si="8"/>
        <v/>
      </c>
      <c r="O55" s="26"/>
      <c r="P55" s="27" t="str">
        <f t="shared" si="9"/>
        <v/>
      </c>
      <c r="Q55" s="27" t="str">
        <f t="shared" si="10"/>
        <v/>
      </c>
      <c r="R55" s="26"/>
      <c r="S55" s="32">
        <f t="shared" si="11"/>
        <v>0</v>
      </c>
      <c r="T55" s="30">
        <f t="shared" si="14"/>
        <v>0</v>
      </c>
      <c r="U55" s="30">
        <f t="shared" si="15"/>
        <v>0</v>
      </c>
    </row>
    <row r="56" spans="3:21" hidden="1" x14ac:dyDescent="0.35">
      <c r="C56" s="18"/>
      <c r="D56" s="18"/>
      <c r="E56" s="19"/>
      <c r="F56" s="31"/>
      <c r="G56" s="21"/>
      <c r="H56" s="22"/>
      <c r="I56" s="22"/>
      <c r="J56" s="23"/>
      <c r="K56" s="21"/>
      <c r="L56" s="24" t="str">
        <f t="shared" si="0"/>
        <v/>
      </c>
      <c r="M56" s="25" t="str">
        <f t="shared" si="8"/>
        <v/>
      </c>
      <c r="N56" s="25" t="str">
        <f t="shared" si="8"/>
        <v/>
      </c>
      <c r="O56" s="26"/>
      <c r="P56" s="27" t="str">
        <f t="shared" si="9"/>
        <v/>
      </c>
      <c r="Q56" s="27" t="str">
        <f t="shared" si="10"/>
        <v/>
      </c>
      <c r="R56" s="26"/>
      <c r="S56" s="32"/>
      <c r="T56" s="30"/>
      <c r="U56" s="30"/>
    </row>
    <row r="57" spans="3:21" hidden="1" x14ac:dyDescent="0.35">
      <c r="C57" s="18"/>
      <c r="D57" s="18"/>
      <c r="E57" s="19"/>
      <c r="F57" s="31"/>
      <c r="G57" s="21"/>
      <c r="H57" s="22"/>
      <c r="I57" s="22"/>
      <c r="J57" s="23"/>
      <c r="K57" s="21"/>
      <c r="L57" s="24" t="str">
        <f t="shared" si="0"/>
        <v/>
      </c>
      <c r="M57" s="25" t="str">
        <f t="shared" si="8"/>
        <v/>
      </c>
      <c r="N57" s="25" t="str">
        <f t="shared" si="8"/>
        <v/>
      </c>
      <c r="O57" s="26"/>
      <c r="P57" s="27" t="str">
        <f t="shared" si="9"/>
        <v/>
      </c>
      <c r="Q57" s="27" t="str">
        <f t="shared" si="10"/>
        <v/>
      </c>
      <c r="R57" s="26"/>
      <c r="S57" s="32"/>
      <c r="T57" s="30"/>
      <c r="U57" s="30"/>
    </row>
    <row r="58" spans="3:21" hidden="1" x14ac:dyDescent="0.35">
      <c r="C58" s="18"/>
      <c r="D58" s="18"/>
      <c r="E58" s="19"/>
      <c r="F58" s="31"/>
      <c r="G58" s="21"/>
      <c r="H58" s="22"/>
      <c r="I58" s="22"/>
      <c r="J58" s="23"/>
      <c r="K58" s="21"/>
      <c r="L58" s="24" t="str">
        <f t="shared" si="0"/>
        <v/>
      </c>
      <c r="M58" s="25" t="str">
        <f t="shared" si="8"/>
        <v/>
      </c>
      <c r="N58" s="25" t="str">
        <f t="shared" si="8"/>
        <v/>
      </c>
      <c r="O58" s="26"/>
      <c r="P58" s="27" t="str">
        <f t="shared" si="9"/>
        <v/>
      </c>
      <c r="Q58" s="27" t="str">
        <f t="shared" si="10"/>
        <v/>
      </c>
      <c r="R58" s="26"/>
      <c r="S58" s="32">
        <f t="shared" ref="S58:S67" si="16">T58+U58</f>
        <v>0</v>
      </c>
      <c r="T58" s="30">
        <f t="shared" ref="T58:T67" si="17">IF(J58="P",H58,0)</f>
        <v>0</v>
      </c>
      <c r="U58" s="30">
        <f t="shared" ref="U58:U67" si="18">IF(J58="P",I58,0)</f>
        <v>0</v>
      </c>
    </row>
    <row r="59" spans="3:21" hidden="1" x14ac:dyDescent="0.35">
      <c r="C59" s="18"/>
      <c r="D59" s="18"/>
      <c r="E59" s="19"/>
      <c r="F59" s="31"/>
      <c r="G59" s="21"/>
      <c r="H59" s="22"/>
      <c r="I59" s="22"/>
      <c r="J59" s="23"/>
      <c r="K59" s="21"/>
      <c r="L59" s="24" t="str">
        <f t="shared" si="0"/>
        <v/>
      </c>
      <c r="M59" s="25" t="str">
        <f t="shared" si="8"/>
        <v/>
      </c>
      <c r="N59" s="25" t="str">
        <f t="shared" si="8"/>
        <v/>
      </c>
      <c r="O59" s="26"/>
      <c r="P59" s="27" t="str">
        <f t="shared" si="9"/>
        <v/>
      </c>
      <c r="Q59" s="27" t="str">
        <f t="shared" si="10"/>
        <v/>
      </c>
      <c r="R59" s="26"/>
      <c r="S59" s="32"/>
      <c r="T59" s="30"/>
      <c r="U59" s="30"/>
    </row>
    <row r="60" spans="3:21" hidden="1" x14ac:dyDescent="0.35">
      <c r="C60" s="18"/>
      <c r="D60" s="18"/>
      <c r="E60" s="19"/>
      <c r="F60" s="31"/>
      <c r="G60" s="21"/>
      <c r="H60" s="22"/>
      <c r="I60" s="22"/>
      <c r="J60" s="23"/>
      <c r="K60" s="21"/>
      <c r="L60" s="24" t="str">
        <f t="shared" si="0"/>
        <v/>
      </c>
      <c r="M60" s="25" t="str">
        <f t="shared" si="8"/>
        <v/>
      </c>
      <c r="N60" s="25" t="str">
        <f t="shared" si="8"/>
        <v/>
      </c>
      <c r="O60" s="26"/>
      <c r="P60" s="27" t="str">
        <f t="shared" si="9"/>
        <v/>
      </c>
      <c r="Q60" s="27" t="str">
        <f t="shared" si="10"/>
        <v/>
      </c>
      <c r="R60" s="26"/>
      <c r="S60" s="32"/>
      <c r="T60" s="30"/>
      <c r="U60" s="30"/>
    </row>
    <row r="61" spans="3:21" hidden="1" x14ac:dyDescent="0.35">
      <c r="C61" s="18"/>
      <c r="D61" s="18"/>
      <c r="E61" s="19"/>
      <c r="F61" s="31"/>
      <c r="G61" s="21"/>
      <c r="H61" s="22"/>
      <c r="I61" s="22"/>
      <c r="J61" s="23"/>
      <c r="K61" s="21"/>
      <c r="L61" s="24" t="str">
        <f t="shared" si="0"/>
        <v/>
      </c>
      <c r="M61" s="25" t="str">
        <f t="shared" si="8"/>
        <v/>
      </c>
      <c r="N61" s="25" t="str">
        <f t="shared" si="8"/>
        <v/>
      </c>
      <c r="O61" s="26"/>
      <c r="P61" s="27" t="str">
        <f t="shared" si="9"/>
        <v/>
      </c>
      <c r="Q61" s="27" t="str">
        <f t="shared" si="10"/>
        <v/>
      </c>
      <c r="R61" s="26"/>
      <c r="S61" s="32"/>
      <c r="T61" s="30"/>
      <c r="U61" s="30"/>
    </row>
    <row r="62" spans="3:21" hidden="1" x14ac:dyDescent="0.35">
      <c r="C62" s="18"/>
      <c r="D62" s="18"/>
      <c r="E62" s="19"/>
      <c r="F62" s="31"/>
      <c r="G62" s="21"/>
      <c r="H62" s="22"/>
      <c r="I62" s="22"/>
      <c r="J62" s="23"/>
      <c r="K62" s="21"/>
      <c r="L62" s="24" t="str">
        <f t="shared" si="0"/>
        <v/>
      </c>
      <c r="M62" s="25" t="str">
        <f t="shared" si="8"/>
        <v/>
      </c>
      <c r="N62" s="25" t="str">
        <f t="shared" si="8"/>
        <v/>
      </c>
      <c r="O62" s="26"/>
      <c r="P62" s="27" t="str">
        <f t="shared" si="9"/>
        <v/>
      </c>
      <c r="Q62" s="27" t="str">
        <f t="shared" si="10"/>
        <v/>
      </c>
      <c r="R62" s="26"/>
      <c r="S62" s="32"/>
      <c r="T62" s="30"/>
      <c r="U62" s="30"/>
    </row>
    <row r="63" spans="3:21" hidden="1" x14ac:dyDescent="0.35">
      <c r="C63" s="18"/>
      <c r="D63" s="18"/>
      <c r="E63" s="19"/>
      <c r="F63" s="31"/>
      <c r="G63" s="21"/>
      <c r="H63" s="22"/>
      <c r="I63" s="22"/>
      <c r="J63" s="23"/>
      <c r="K63" s="21"/>
      <c r="L63" s="24" t="str">
        <f t="shared" si="0"/>
        <v/>
      </c>
      <c r="M63" s="25" t="str">
        <f t="shared" si="8"/>
        <v/>
      </c>
      <c r="N63" s="25" t="str">
        <f t="shared" si="8"/>
        <v/>
      </c>
      <c r="O63" s="26"/>
      <c r="P63" s="27" t="str">
        <f t="shared" si="9"/>
        <v/>
      </c>
      <c r="Q63" s="27" t="str">
        <f t="shared" si="10"/>
        <v/>
      </c>
      <c r="R63" s="26"/>
      <c r="S63" s="32"/>
      <c r="T63" s="30"/>
      <c r="U63" s="30"/>
    </row>
    <row r="64" spans="3:21" hidden="1" x14ac:dyDescent="0.35">
      <c r="C64" s="18"/>
      <c r="D64" s="18"/>
      <c r="E64" s="19"/>
      <c r="F64" s="31"/>
      <c r="G64" s="21"/>
      <c r="H64" s="22"/>
      <c r="I64" s="22"/>
      <c r="J64" s="23"/>
      <c r="K64" s="21"/>
      <c r="L64" s="24" t="str">
        <f t="shared" si="0"/>
        <v/>
      </c>
      <c r="M64" s="25" t="str">
        <f t="shared" si="8"/>
        <v/>
      </c>
      <c r="N64" s="25" t="str">
        <f t="shared" si="8"/>
        <v/>
      </c>
      <c r="O64" s="26"/>
      <c r="P64" s="27" t="str">
        <f t="shared" si="9"/>
        <v/>
      </c>
      <c r="Q64" s="27" t="str">
        <f t="shared" si="10"/>
        <v/>
      </c>
      <c r="R64" s="26"/>
      <c r="S64" s="32"/>
      <c r="T64" s="30"/>
      <c r="U64" s="30"/>
    </row>
    <row r="65" spans="3:21" hidden="1" x14ac:dyDescent="0.35">
      <c r="C65" s="18"/>
      <c r="D65" s="18"/>
      <c r="E65" s="19"/>
      <c r="F65" s="31"/>
      <c r="G65" s="21"/>
      <c r="H65" s="22"/>
      <c r="I65" s="22"/>
      <c r="J65" s="23"/>
      <c r="K65" s="21"/>
      <c r="L65" s="24" t="str">
        <f t="shared" si="0"/>
        <v/>
      </c>
      <c r="M65" s="25" t="str">
        <f t="shared" si="8"/>
        <v/>
      </c>
      <c r="N65" s="25" t="str">
        <f t="shared" si="8"/>
        <v/>
      </c>
      <c r="O65" s="26"/>
      <c r="P65" s="27" t="str">
        <f t="shared" si="9"/>
        <v/>
      </c>
      <c r="Q65" s="27" t="str">
        <f t="shared" si="10"/>
        <v/>
      </c>
      <c r="R65" s="26"/>
      <c r="S65" s="32">
        <f t="shared" si="16"/>
        <v>0</v>
      </c>
      <c r="T65" s="30">
        <f t="shared" si="17"/>
        <v>0</v>
      </c>
      <c r="U65" s="30">
        <f t="shared" si="18"/>
        <v>0</v>
      </c>
    </row>
    <row r="66" spans="3:21" hidden="1" x14ac:dyDescent="0.35">
      <c r="C66" s="18"/>
      <c r="D66" s="18"/>
      <c r="E66" s="19"/>
      <c r="F66" s="31"/>
      <c r="G66" s="21"/>
      <c r="H66" s="22"/>
      <c r="I66" s="22"/>
      <c r="J66" s="23"/>
      <c r="K66" s="21"/>
      <c r="L66" s="24" t="str">
        <f t="shared" si="0"/>
        <v/>
      </c>
      <c r="M66" s="25" t="str">
        <f t="shared" si="8"/>
        <v/>
      </c>
      <c r="N66" s="25" t="str">
        <f t="shared" si="8"/>
        <v/>
      </c>
      <c r="O66" s="26"/>
      <c r="P66" s="27" t="str">
        <f t="shared" si="9"/>
        <v/>
      </c>
      <c r="Q66" s="27" t="str">
        <f t="shared" si="10"/>
        <v/>
      </c>
      <c r="R66" s="26"/>
      <c r="S66" s="32">
        <f t="shared" si="16"/>
        <v>0</v>
      </c>
      <c r="T66" s="30">
        <f t="shared" si="17"/>
        <v>0</v>
      </c>
      <c r="U66" s="30">
        <f t="shared" si="18"/>
        <v>0</v>
      </c>
    </row>
    <row r="67" spans="3:21" hidden="1" x14ac:dyDescent="0.35">
      <c r="C67" s="18"/>
      <c r="D67" s="18"/>
      <c r="E67" s="19"/>
      <c r="F67" s="31"/>
      <c r="G67" s="21"/>
      <c r="H67" s="22"/>
      <c r="I67" s="22"/>
      <c r="J67" s="23"/>
      <c r="K67" s="21"/>
      <c r="L67" s="24" t="str">
        <f t="shared" si="0"/>
        <v/>
      </c>
      <c r="M67" s="25" t="str">
        <f t="shared" si="8"/>
        <v/>
      </c>
      <c r="N67" s="25" t="str">
        <f t="shared" si="8"/>
        <v/>
      </c>
      <c r="O67" s="26"/>
      <c r="P67" s="27" t="str">
        <f t="shared" si="9"/>
        <v/>
      </c>
      <c r="Q67" s="27" t="str">
        <f t="shared" si="10"/>
        <v/>
      </c>
      <c r="R67" s="26"/>
      <c r="S67" s="32">
        <f t="shared" si="16"/>
        <v>0</v>
      </c>
      <c r="T67" s="30">
        <f t="shared" si="17"/>
        <v>0</v>
      </c>
      <c r="U67" s="30">
        <f t="shared" si="18"/>
        <v>0</v>
      </c>
    </row>
    <row r="68" spans="3:21" ht="16" thickBot="1" x14ac:dyDescent="0.5">
      <c r="C68" s="17"/>
      <c r="D68" s="17"/>
      <c r="J68" s="2"/>
      <c r="M68" s="35">
        <f>SUMPRODUCT((TYPE="F")*(POINTAGE="X")*(DEBIT))</f>
        <v>80</v>
      </c>
      <c r="N68" s="35">
        <f>SUMPRODUCT((TYPE="V")*(POINTAGE="x")*(CREDIT*0.303))+SUMPRODUCT((TYPE="F")*(POINTAGE="x")*(CREDIT))</f>
        <v>1515</v>
      </c>
      <c r="O68" s="26"/>
      <c r="P68" s="35">
        <f>SUMPRODUCT((TYPE="O")*(POINTAGE="X")*(DEBIT))</f>
        <v>50</v>
      </c>
      <c r="Q68" s="35">
        <f>SUMPRODUCT((TYPE="V")*(POINTAGE="x")*(CREDIT*0.697))+SUMPRODUCT((TYPE="O")*(POINTAGE="x")*(CREDIT))</f>
        <v>3484.9999999999995</v>
      </c>
      <c r="R68" s="26"/>
      <c r="S68" s="26"/>
      <c r="T68" s="26"/>
    </row>
    <row r="69" spans="3:21" ht="18.5" thickBot="1" x14ac:dyDescent="0.6">
      <c r="C69" s="17"/>
      <c r="D69" s="17"/>
      <c r="J69" s="2"/>
      <c r="K69" s="36" t="str">
        <f ca="1">"Solde au "&amp;TEXT(TODAY(),"jj mmmm aaaa")&amp;" : "</f>
        <v xml:space="preserve">Solde au 12 septembre 2018 : </v>
      </c>
      <c r="L69" s="37"/>
      <c r="M69" s="38"/>
      <c r="N69" s="39">
        <f>N2-M68+N68</f>
        <v>1445</v>
      </c>
      <c r="O69" s="38"/>
      <c r="P69" s="40"/>
      <c r="Q69" s="41">
        <f>Q2-P68+Q68</f>
        <v>3444.9999999999995</v>
      </c>
      <c r="R69" s="38"/>
      <c r="S69" s="42">
        <f>N69+Q69</f>
        <v>4890</v>
      </c>
      <c r="T69" s="26"/>
    </row>
    <row r="70" spans="3:21" x14ac:dyDescent="0.35">
      <c r="C70" s="17"/>
      <c r="D70" s="17"/>
      <c r="J70" s="2"/>
      <c r="M70" s="26"/>
      <c r="N70" s="26"/>
      <c r="O70" s="26"/>
      <c r="P70" s="26"/>
      <c r="Q70" s="26"/>
      <c r="R70" s="26"/>
      <c r="S70" s="26"/>
      <c r="T70" s="26"/>
    </row>
    <row r="71" spans="3:21" x14ac:dyDescent="0.35">
      <c r="C71" s="17"/>
      <c r="D71" s="17"/>
      <c r="J71" s="2"/>
      <c r="M71" s="26"/>
      <c r="N71" s="26"/>
      <c r="O71" s="26"/>
      <c r="P71" s="26"/>
      <c r="Q71" s="26"/>
      <c r="R71" s="26"/>
      <c r="S71" s="26"/>
      <c r="T71" s="26"/>
    </row>
    <row r="72" spans="3:21" ht="15" thickBot="1" x14ac:dyDescent="0.4">
      <c r="C72" s="17"/>
      <c r="D72" s="17"/>
      <c r="J72" s="2"/>
      <c r="K72" s="43" t="s">
        <v>18</v>
      </c>
      <c r="L72" s="43"/>
      <c r="M72" s="44">
        <f>(SUMPRODUCT((TYPE="F")*(POINTAGE="P")*(DEBIT)))</f>
        <v>0</v>
      </c>
      <c r="N72" s="44">
        <f>(SUMPRODUCT((TYPE="F")*(POINTAGE="P")*(CREDIT)))+(SUMPRODUCT((TYPE="V")*(POINTAGE="P")*(CREDIT*0.303)))</f>
        <v>0</v>
      </c>
      <c r="O72" s="26"/>
      <c r="P72" s="44">
        <f>(SUMPRODUCT((TYPE="O")*(POINTAGE="P")*(DEBIT)))</f>
        <v>0</v>
      </c>
      <c r="Q72" s="44">
        <f>(SUMPRODUCT((TYPE="F")*(POINTAGE="O")*(CREDIT)))+(SUMPRODUCT((TYPE="V")*(POINTAGE="P")*(CREDIT*0.697)))</f>
        <v>0</v>
      </c>
      <c r="R72" s="26"/>
      <c r="S72" s="26"/>
      <c r="T72" s="26"/>
    </row>
    <row r="73" spans="3:21" ht="19" thickTop="1" thickBot="1" x14ac:dyDescent="0.6">
      <c r="C73" s="17"/>
      <c r="D73" s="17"/>
      <c r="J73" s="2"/>
      <c r="K73" s="45" t="s">
        <v>19</v>
      </c>
      <c r="L73" s="45"/>
      <c r="N73" s="46">
        <f>IF(N69&lt;0,(N72-M72)+N69,N69+(N72-M72))</f>
        <v>1445</v>
      </c>
      <c r="Q73" s="46">
        <f>IF(Q69&lt;0,(Q72-P72)+Q69,Q69+(Q72-P72))</f>
        <v>3444.9999999999995</v>
      </c>
      <c r="S73" s="47">
        <f>N73+Q73</f>
        <v>4890</v>
      </c>
    </row>
    <row r="74" spans="3:21" ht="15" thickTop="1" x14ac:dyDescent="0.35">
      <c r="C74" s="17"/>
      <c r="D74" s="17"/>
      <c r="G74" s="48"/>
      <c r="J74" s="2"/>
    </row>
    <row r="75" spans="3:21" ht="15.5" x14ac:dyDescent="0.35">
      <c r="C75" s="17"/>
      <c r="D75" s="17"/>
      <c r="J75" s="2"/>
      <c r="M75" s="59" t="s">
        <v>0</v>
      </c>
      <c r="N75" s="60"/>
      <c r="P75" s="61" t="s">
        <v>1</v>
      </c>
      <c r="Q75" s="62"/>
      <c r="S75" s="49" t="s">
        <v>20</v>
      </c>
      <c r="T75" t="s">
        <v>21</v>
      </c>
    </row>
    <row r="76" spans="3:21" ht="15.5" x14ac:dyDescent="0.45">
      <c r="C76" s="17"/>
      <c r="D76" s="17"/>
      <c r="J76" s="2"/>
      <c r="M76" s="50">
        <f>(SUMPRODUCT((TYPE="F")*(POINTAGE="X")*(RELEVE=T76)*(DEBIT)))</f>
        <v>0</v>
      </c>
      <c r="N76" s="50">
        <f>SUMPRODUCT((TYPE="V")*(POINTAGE="X")*(CREDIT*0.303)*(RELEVE=T76))+SUMPRODUCT((TYPE="F")*(POINTAGE="X")*(CREDIT)*(RELEVE=T76))</f>
        <v>0</v>
      </c>
      <c r="O76" s="51"/>
      <c r="P76" s="50">
        <f>SUMPRODUCT((TYPE="O")*(POINTAGE="x")*(DEBIT)*(RELEVE=T76))</f>
        <v>50</v>
      </c>
      <c r="Q76" s="52">
        <f t="shared" ref="Q76:Q87" si="19">SUMPRODUCT((TYPE="V")*(POINTAGE="x")*(CREDIT*0.697)*(RELEVE=T76))+SUMPRODUCT((TYPE="O")*(POINTAGE="x")*(CREDIT)*(RELEVE=T76))</f>
        <v>0</v>
      </c>
      <c r="R76" s="51"/>
      <c r="S76" s="52">
        <f>S2+((N76+Q76)-(M76+P76))</f>
        <v>-30</v>
      </c>
      <c r="T76" s="53" t="str">
        <f>"01-"&amp;LAN</f>
        <v>01-2018</v>
      </c>
    </row>
    <row r="77" spans="3:21" ht="15.5" x14ac:dyDescent="0.45">
      <c r="C77" s="17"/>
      <c r="D77" s="17"/>
      <c r="J77" s="2"/>
      <c r="M77" s="50">
        <f>(SUMPRODUCT((TYPE="F")*(POINTAGE="X")*(RELEVE=T77)*(DEBIT)))</f>
        <v>80</v>
      </c>
      <c r="N77" s="50">
        <f>SUMPRODUCT((TYPE="V")*(POINTAGE="X")*(CREDIT*0.303)*(RELEVE=T77))+SUMPRODUCT((TYPE="F")*(POINTAGE="X")*(CREDIT)*(RELEVE=T77))</f>
        <v>0</v>
      </c>
      <c r="O77" s="51"/>
      <c r="P77" s="50">
        <f>SUMPRODUCT((TYPE="O")*(POINTAGE="X")*(DEBIT)*(RELEVE=T77))</f>
        <v>0</v>
      </c>
      <c r="Q77" s="52">
        <f>SUMPRODUCT((TYPE="V")*(POINTAGE="X")*(CREDIT*0.697)*(RELEVE=T77))+SUMPRODUCT((TYPE="O")*(POINTAGE="x")*(CREDIT)*(RELEVE=T77))</f>
        <v>0</v>
      </c>
      <c r="R77" s="51"/>
      <c r="S77" s="52">
        <f>S76+((N77+Q77)-(M77+P77))</f>
        <v>-110</v>
      </c>
      <c r="T77" s="53" t="s">
        <v>22</v>
      </c>
    </row>
    <row r="78" spans="3:21" ht="15.5" x14ac:dyDescent="0.45">
      <c r="C78" s="17"/>
      <c r="D78" s="17"/>
      <c r="J78" s="2"/>
      <c r="M78" s="50">
        <f t="shared" ref="M78:M87" si="20">(SUMPRODUCT((TYPE="F")*(POINTAGE="x")*(RELEVE=T78)*(DEBIT)))</f>
        <v>0</v>
      </c>
      <c r="N78" s="50">
        <f t="shared" ref="N78:N87" si="21">SUMPRODUCT((TYPE="V")*(POINTAGE="x")*(CREDIT*0.303)*(RELEVE=T78))+SUMPRODUCT((TYPE="F")*(POINTAGE="x")*(CREDIT)*(RELEVE=T78))</f>
        <v>0</v>
      </c>
      <c r="O78" s="51"/>
      <c r="P78" s="50">
        <f t="shared" ref="P78:P87" si="22">SUMPRODUCT((TYPE="O")*(POINTAGE="x")*(DEBIT)*(RELEVE=T78))</f>
        <v>0</v>
      </c>
      <c r="Q78" s="52">
        <f t="shared" si="19"/>
        <v>0</v>
      </c>
      <c r="R78" s="51"/>
      <c r="S78" s="52">
        <f>S77+((N78+Q78)-(M78+P78))</f>
        <v>-110</v>
      </c>
      <c r="T78" s="53" t="str">
        <f>"03-"&amp;LAN</f>
        <v>03-2018</v>
      </c>
    </row>
    <row r="79" spans="3:21" ht="15.5" x14ac:dyDescent="0.45">
      <c r="C79" s="17"/>
      <c r="D79" s="17"/>
      <c r="J79" s="2"/>
      <c r="M79" s="50">
        <f t="shared" si="20"/>
        <v>0</v>
      </c>
      <c r="N79" s="50">
        <f t="shared" si="21"/>
        <v>1515</v>
      </c>
      <c r="O79" s="51"/>
      <c r="P79" s="50">
        <f t="shared" si="22"/>
        <v>0</v>
      </c>
      <c r="Q79" s="52">
        <f t="shared" si="19"/>
        <v>3484.9999999999995</v>
      </c>
      <c r="R79" s="51"/>
      <c r="S79" s="52">
        <f t="shared" ref="S79:S87" si="23">S78+((N79+Q79)-(M79+P79))</f>
        <v>4890</v>
      </c>
      <c r="T79" s="53" t="str">
        <f>"04-"&amp;LAN</f>
        <v>04-2018</v>
      </c>
    </row>
    <row r="80" spans="3:21" ht="15.5" x14ac:dyDescent="0.45">
      <c r="C80" s="17"/>
      <c r="D80" s="17"/>
      <c r="J80" s="2"/>
      <c r="M80" s="50">
        <f t="shared" si="20"/>
        <v>0</v>
      </c>
      <c r="N80" s="50">
        <f t="shared" si="21"/>
        <v>0</v>
      </c>
      <c r="O80" s="51"/>
      <c r="P80" s="50">
        <f t="shared" si="22"/>
        <v>0</v>
      </c>
      <c r="Q80" s="52">
        <f t="shared" si="19"/>
        <v>0</v>
      </c>
      <c r="R80" s="51"/>
      <c r="S80" s="52">
        <f t="shared" si="23"/>
        <v>4890</v>
      </c>
      <c r="T80" s="53" t="str">
        <f>"05-"&amp;LAN</f>
        <v>05-2018</v>
      </c>
    </row>
    <row r="81" spans="13:20" ht="15.5" x14ac:dyDescent="0.45">
      <c r="M81" s="50">
        <f>(SUMPRODUCT((TYPE="F")*(POINTAGE="x")*(RELEVE=T81)*(DEBIT)))</f>
        <v>0</v>
      </c>
      <c r="N81" s="50">
        <f t="shared" si="21"/>
        <v>0</v>
      </c>
      <c r="O81" s="54"/>
      <c r="P81" s="50">
        <f t="shared" si="22"/>
        <v>0</v>
      </c>
      <c r="Q81" s="52">
        <f t="shared" si="19"/>
        <v>0</v>
      </c>
      <c r="R81" s="54"/>
      <c r="S81" s="52">
        <f t="shared" si="23"/>
        <v>4890</v>
      </c>
      <c r="T81" s="53" t="str">
        <f>"06-"&amp;LAN</f>
        <v>06-2018</v>
      </c>
    </row>
    <row r="82" spans="13:20" ht="15.5" x14ac:dyDescent="0.45">
      <c r="M82" s="50">
        <f t="shared" si="20"/>
        <v>0</v>
      </c>
      <c r="N82" s="50">
        <f t="shared" si="21"/>
        <v>0</v>
      </c>
      <c r="O82" s="54"/>
      <c r="P82" s="50">
        <f t="shared" si="22"/>
        <v>0</v>
      </c>
      <c r="Q82" s="52">
        <f t="shared" si="19"/>
        <v>0</v>
      </c>
      <c r="R82" s="54"/>
      <c r="S82" s="52">
        <f t="shared" si="23"/>
        <v>4890</v>
      </c>
      <c r="T82" s="53" t="str">
        <f>"07-"&amp;LAN</f>
        <v>07-2018</v>
      </c>
    </row>
    <row r="83" spans="13:20" ht="15.5" x14ac:dyDescent="0.45">
      <c r="M83" s="50">
        <f t="shared" si="20"/>
        <v>0</v>
      </c>
      <c r="N83" s="50">
        <f t="shared" si="21"/>
        <v>0</v>
      </c>
      <c r="O83" s="54"/>
      <c r="P83" s="50">
        <f t="shared" si="22"/>
        <v>0</v>
      </c>
      <c r="Q83" s="52">
        <f t="shared" si="19"/>
        <v>0</v>
      </c>
      <c r="R83" s="54"/>
      <c r="S83" s="52">
        <f t="shared" si="23"/>
        <v>4890</v>
      </c>
      <c r="T83" s="53" t="str">
        <f>"08-"&amp;LAN</f>
        <v>08-2018</v>
      </c>
    </row>
    <row r="84" spans="13:20" ht="15.5" hidden="1" x14ac:dyDescent="0.45">
      <c r="M84" s="55">
        <f t="shared" si="20"/>
        <v>0</v>
      </c>
      <c r="N84" s="55">
        <f t="shared" si="21"/>
        <v>0</v>
      </c>
      <c r="O84" s="51"/>
      <c r="P84" s="55">
        <f t="shared" si="22"/>
        <v>0</v>
      </c>
      <c r="Q84" s="56">
        <f t="shared" si="19"/>
        <v>0</v>
      </c>
      <c r="R84" s="51"/>
      <c r="S84" s="56">
        <f>S83+((N84+Q84)-(M84+P84))</f>
        <v>4890</v>
      </c>
      <c r="T84" s="57" t="str">
        <f>"09-"&amp;LAN</f>
        <v>09-2018</v>
      </c>
    </row>
    <row r="85" spans="13:20" ht="15.5" hidden="1" x14ac:dyDescent="0.45">
      <c r="N85" s="55">
        <f t="shared" si="21"/>
        <v>0</v>
      </c>
      <c r="O85" s="51"/>
      <c r="P85" s="55">
        <f t="shared" si="22"/>
        <v>0</v>
      </c>
      <c r="Q85" s="56">
        <f t="shared" si="19"/>
        <v>0</v>
      </c>
      <c r="R85" s="51"/>
      <c r="S85" s="56">
        <f t="shared" si="23"/>
        <v>4890</v>
      </c>
      <c r="T85" s="57" t="str">
        <f>"10-"&amp;LAN</f>
        <v>10-2018</v>
      </c>
    </row>
    <row r="86" spans="13:20" ht="15.5" hidden="1" x14ac:dyDescent="0.45">
      <c r="M86" s="55">
        <f t="shared" si="20"/>
        <v>0</v>
      </c>
      <c r="N86" s="55">
        <f t="shared" si="21"/>
        <v>0</v>
      </c>
      <c r="O86" s="51"/>
      <c r="P86" s="55">
        <f t="shared" si="22"/>
        <v>0</v>
      </c>
      <c r="Q86" s="56">
        <f t="shared" si="19"/>
        <v>0</v>
      </c>
      <c r="R86" s="51"/>
      <c r="S86" s="56">
        <f t="shared" si="23"/>
        <v>4890</v>
      </c>
      <c r="T86" s="57" t="str">
        <f>"11-"&amp;LAN</f>
        <v>11-2018</v>
      </c>
    </row>
    <row r="87" spans="13:20" ht="15.5" hidden="1" x14ac:dyDescent="0.45">
      <c r="M87" s="55">
        <f t="shared" si="20"/>
        <v>0</v>
      </c>
      <c r="N87" s="55">
        <f t="shared" si="21"/>
        <v>0</v>
      </c>
      <c r="O87" s="51"/>
      <c r="P87" s="55">
        <f t="shared" si="22"/>
        <v>0</v>
      </c>
      <c r="Q87" s="56">
        <f t="shared" si="19"/>
        <v>0</v>
      </c>
      <c r="R87" s="51"/>
      <c r="S87" s="56">
        <f t="shared" si="23"/>
        <v>4890</v>
      </c>
      <c r="T87" s="57" t="str">
        <f>"12-"&amp;LAN</f>
        <v>12-2018</v>
      </c>
    </row>
  </sheetData>
  <dataConsolidate/>
  <mergeCells count="5">
    <mergeCell ref="C1:D2"/>
    <mergeCell ref="M1:N1"/>
    <mergeCell ref="P1:Q1"/>
    <mergeCell ref="M75:N75"/>
    <mergeCell ref="P75:Q75"/>
  </mergeCells>
  <conditionalFormatting sqref="B4:E4 H4:J4 B7:C7 H7:I7 B11:E12 E14:E15 H14:J14 B9:I9 C13:D15 E7 G11:I11 B5:J5 B13:B23 C16:E21 C22:D23 B26:E28 B30:E31 B29:D29 B33:E67 B32 J7:J13">
    <cfRule type="expression" dxfId="90" priority="95">
      <formula>MOD(ROW(),2)=0</formula>
    </cfRule>
  </conditionalFormatting>
  <conditionalFormatting sqref="I10">
    <cfRule type="expression" dxfId="89" priority="89">
      <formula>MOD(ROW(),2)=0</formula>
    </cfRule>
  </conditionalFormatting>
  <conditionalFormatting sqref="F4">
    <cfRule type="expression" dxfId="88" priority="94">
      <formula>MOD(ROW(),2)=0</formula>
    </cfRule>
  </conditionalFormatting>
  <conditionalFormatting sqref="G4">
    <cfRule type="expression" dxfId="87" priority="93">
      <formula>MOD(ROW(),2)=0</formula>
    </cfRule>
  </conditionalFormatting>
  <conditionalFormatting sqref="F11">
    <cfRule type="expression" dxfId="86" priority="88">
      <formula>MOD(ROW(),2)=0</formula>
    </cfRule>
  </conditionalFormatting>
  <conditionalFormatting sqref="H12:I12">
    <cfRule type="expression" dxfId="85" priority="87">
      <formula>MOD(ROW(),2)=0</formula>
    </cfRule>
  </conditionalFormatting>
  <conditionalFormatting sqref="F12:F14">
    <cfRule type="expression" dxfId="84" priority="86">
      <formula>MOD(ROW(),2)=0</formula>
    </cfRule>
  </conditionalFormatting>
  <conditionalFormatting sqref="G12">
    <cfRule type="expression" dxfId="83" priority="85">
      <formula>MOD(ROW(),2)=0</formula>
    </cfRule>
  </conditionalFormatting>
  <conditionalFormatting sqref="G7">
    <cfRule type="expression" dxfId="82" priority="84">
      <formula>MOD(ROW(),2)=0</formula>
    </cfRule>
  </conditionalFormatting>
  <conditionalFormatting sqref="F7">
    <cfRule type="expression" dxfId="81" priority="83">
      <formula>MOD(ROW(),2)=0</formula>
    </cfRule>
  </conditionalFormatting>
  <conditionalFormatting sqref="B8:C8">
    <cfRule type="expression" dxfId="80" priority="82">
      <formula>MOD(ROW(),2)=0</formula>
    </cfRule>
  </conditionalFormatting>
  <conditionalFormatting sqref="E8 H8:I8">
    <cfRule type="expression" dxfId="79" priority="81">
      <formula>MOD(ROW(),2)=0</formula>
    </cfRule>
  </conditionalFormatting>
  <conditionalFormatting sqref="F8">
    <cfRule type="expression" dxfId="78" priority="80">
      <formula>MOD(ROW(),2)=0</formula>
    </cfRule>
  </conditionalFormatting>
  <conditionalFormatting sqref="G8">
    <cfRule type="expression" dxfId="77" priority="79">
      <formula>MOD(ROW(),2)=0</formula>
    </cfRule>
  </conditionalFormatting>
  <conditionalFormatting sqref="F15:F19 F26:F28 F30:F31 F33:F67">
    <cfRule type="expression" dxfId="76" priority="72">
      <formula>MOD(ROW(),2)=0</formula>
    </cfRule>
  </conditionalFormatting>
  <conditionalFormatting sqref="K5">
    <cfRule type="expression" dxfId="75" priority="77">
      <formula>MOD(ROW(),2)=0</formula>
    </cfRule>
  </conditionalFormatting>
  <conditionalFormatting sqref="G15:G19 G26:G28 G30 G33:G67">
    <cfRule type="expression" dxfId="74" priority="73">
      <formula>MOD(ROW(),2)=0</formula>
    </cfRule>
  </conditionalFormatting>
  <conditionalFormatting sqref="H15:J21 H23:J23 I22:J22 H28:J28 H26:I27 J24:J27 H30:J30 H33:J67 I31:J31">
    <cfRule type="expression" dxfId="73" priority="74">
      <formula>MOD(ROW(),2)=0</formula>
    </cfRule>
  </conditionalFormatting>
  <conditionalFormatting sqref="E13 H13:I13">
    <cfRule type="expression" dxfId="72" priority="76">
      <formula>MOD(ROW(),2)=0</formula>
    </cfRule>
  </conditionalFormatting>
  <conditionalFormatting sqref="G13:G14">
    <cfRule type="expression" dxfId="71" priority="75">
      <formula>MOD(ROW(),2)=0</formula>
    </cfRule>
  </conditionalFormatting>
  <conditionalFormatting sqref="L4:L5 L7:L67">
    <cfRule type="expression" dxfId="70" priority="78">
      <formula>MOD(ROW(),2)=0</formula>
    </cfRule>
  </conditionalFormatting>
  <conditionalFormatting sqref="K17:K28 K31:K67">
    <cfRule type="expression" dxfId="69" priority="71">
      <formula>MOD(ROW(),2)=0</formula>
    </cfRule>
  </conditionalFormatting>
  <conditionalFormatting sqref="P4:Q5 P28:Q67 P27 P7:Q25">
    <cfRule type="expression" dxfId="68" priority="70">
      <formula>MOD(ROW(),2)=0</formula>
    </cfRule>
  </conditionalFormatting>
  <conditionalFormatting sqref="M4:N5 M28:N67 M26:M27 M7:N25">
    <cfRule type="expression" dxfId="67" priority="67">
      <formula>MOD(ROW(),2)=0</formula>
    </cfRule>
  </conditionalFormatting>
  <conditionalFormatting sqref="S10:S67">
    <cfRule type="cellIs" dxfId="66" priority="68" operator="equal">
      <formula>0</formula>
    </cfRule>
  </conditionalFormatting>
  <conditionalFormatting sqref="M4:Q5 M28:Q67 M26:M27 O27:P27 M7:Q25">
    <cfRule type="expression" dxfId="65" priority="69">
      <formula>J4="P"</formula>
    </cfRule>
  </conditionalFormatting>
  <conditionalFormatting sqref="D7">
    <cfRule type="expression" dxfId="64" priority="66">
      <formula>MOD(ROW(),2)=0</formula>
    </cfRule>
  </conditionalFormatting>
  <conditionalFormatting sqref="D8">
    <cfRule type="expression" dxfId="63" priority="65">
      <formula>MOD(ROW(),2)=0</formula>
    </cfRule>
  </conditionalFormatting>
  <conditionalFormatting sqref="K7">
    <cfRule type="expression" dxfId="62" priority="63">
      <formula>MOD(ROW(),2)=0</formula>
    </cfRule>
  </conditionalFormatting>
  <conditionalFormatting sqref="K8">
    <cfRule type="expression" dxfId="61" priority="62">
      <formula>MOD(ROW(),2)=0</formula>
    </cfRule>
  </conditionalFormatting>
  <conditionalFormatting sqref="K9">
    <cfRule type="expression" dxfId="60" priority="61">
      <formula>MOD(ROW(),2)=0</formula>
    </cfRule>
  </conditionalFormatting>
  <conditionalFormatting sqref="B10:D10">
    <cfRule type="expression" dxfId="59" priority="60">
      <formula>MOD(ROW(),2)=0</formula>
    </cfRule>
  </conditionalFormatting>
  <conditionalFormatting sqref="E10 H10">
    <cfRule type="expression" dxfId="58" priority="59">
      <formula>MOD(ROW(),2)=0</formula>
    </cfRule>
  </conditionalFormatting>
  <conditionalFormatting sqref="F10">
    <cfRule type="expression" dxfId="57" priority="58">
      <formula>MOD(ROW(),2)=0</formula>
    </cfRule>
  </conditionalFormatting>
  <conditionalFormatting sqref="G10">
    <cfRule type="expression" dxfId="56" priority="57">
      <formula>MOD(ROW(),2)=0</formula>
    </cfRule>
  </conditionalFormatting>
  <conditionalFormatting sqref="K12">
    <cfRule type="expression" dxfId="55" priority="52">
      <formula>MOD(ROW(),2)=0</formula>
    </cfRule>
  </conditionalFormatting>
  <conditionalFormatting sqref="K11">
    <cfRule type="expression" dxfId="54" priority="56">
      <formula>MOD(ROW(),2)=0</formula>
    </cfRule>
  </conditionalFormatting>
  <conditionalFormatting sqref="K10">
    <cfRule type="expression" dxfId="53" priority="55">
      <formula>MOD(ROW(),2)=0</formula>
    </cfRule>
  </conditionalFormatting>
  <conditionalFormatting sqref="K4">
    <cfRule type="expression" dxfId="52" priority="54">
      <formula>MOD(ROW(),2)=0</formula>
    </cfRule>
  </conditionalFormatting>
  <conditionalFormatting sqref="K13">
    <cfRule type="expression" dxfId="51" priority="53">
      <formula>MOD(ROW(),2)=0</formula>
    </cfRule>
  </conditionalFormatting>
  <conditionalFormatting sqref="K16">
    <cfRule type="expression" dxfId="50" priority="51">
      <formula>MOD(ROW(),2)=0</formula>
    </cfRule>
  </conditionalFormatting>
  <conditionalFormatting sqref="M4:M5 M7:M67">
    <cfRule type="expression" dxfId="49" priority="50">
      <formula>MOD(ROW(),2)=0</formula>
    </cfRule>
  </conditionalFormatting>
  <conditionalFormatting sqref="K15">
    <cfRule type="expression" dxfId="48" priority="49">
      <formula>MOD(ROW(),2)=0</formula>
    </cfRule>
  </conditionalFormatting>
  <conditionalFormatting sqref="K14">
    <cfRule type="expression" dxfId="47" priority="48">
      <formula>MOD(ROW(),2)=0</formula>
    </cfRule>
  </conditionalFormatting>
  <conditionalFormatting sqref="F20">
    <cfRule type="expression" dxfId="46" priority="47">
      <formula>MOD(ROW(),2)=0</formula>
    </cfRule>
  </conditionalFormatting>
  <conditionalFormatting sqref="G20">
    <cfRule type="expression" dxfId="45" priority="46">
      <formula>MOD(ROW(),2)=0</formula>
    </cfRule>
  </conditionalFormatting>
  <conditionalFormatting sqref="F21">
    <cfRule type="expression" dxfId="44" priority="44">
      <formula>MOD(ROW(),2)=0</formula>
    </cfRule>
  </conditionalFormatting>
  <conditionalFormatting sqref="G21">
    <cfRule type="expression" dxfId="43" priority="45">
      <formula>MOD(ROW(),2)=0</formula>
    </cfRule>
  </conditionalFormatting>
  <conditionalFormatting sqref="E22:E23">
    <cfRule type="expression" dxfId="42" priority="43">
      <formula>MOD(ROW(),2)=0</formula>
    </cfRule>
  </conditionalFormatting>
  <conditionalFormatting sqref="F22:F23">
    <cfRule type="expression" dxfId="41" priority="40">
      <formula>MOD(ROW(),2)=0</formula>
    </cfRule>
  </conditionalFormatting>
  <conditionalFormatting sqref="G22:G23">
    <cfRule type="expression" dxfId="40" priority="41">
      <formula>MOD(ROW(),2)=0</formula>
    </cfRule>
  </conditionalFormatting>
  <conditionalFormatting sqref="H22">
    <cfRule type="expression" dxfId="39" priority="42">
      <formula>MOD(ROW(),2)=0</formula>
    </cfRule>
  </conditionalFormatting>
  <conditionalFormatting sqref="B24:C24 H24:I24 E24">
    <cfRule type="expression" dxfId="38" priority="39">
      <formula>MOD(ROW(),2)=0</formula>
    </cfRule>
  </conditionalFormatting>
  <conditionalFormatting sqref="G24">
    <cfRule type="expression" dxfId="37" priority="38">
      <formula>MOD(ROW(),2)=0</formula>
    </cfRule>
  </conditionalFormatting>
  <conditionalFormatting sqref="F24">
    <cfRule type="expression" dxfId="36" priority="37">
      <formula>MOD(ROW(),2)=0</formula>
    </cfRule>
  </conditionalFormatting>
  <conditionalFormatting sqref="B25:C25">
    <cfRule type="expression" dxfId="35" priority="36">
      <formula>MOD(ROW(),2)=0</formula>
    </cfRule>
  </conditionalFormatting>
  <conditionalFormatting sqref="E25 H25:I25">
    <cfRule type="expression" dxfId="34" priority="35">
      <formula>MOD(ROW(),2)=0</formula>
    </cfRule>
  </conditionalFormatting>
  <conditionalFormatting sqref="F25">
    <cfRule type="expression" dxfId="33" priority="34">
      <formula>MOD(ROW(),2)=0</formula>
    </cfRule>
  </conditionalFormatting>
  <conditionalFormatting sqref="G25">
    <cfRule type="expression" dxfId="32" priority="33">
      <formula>MOD(ROW(),2)=0</formula>
    </cfRule>
  </conditionalFormatting>
  <conditionalFormatting sqref="D24">
    <cfRule type="expression" dxfId="31" priority="32">
      <formula>MOD(ROW(),2)=0</formula>
    </cfRule>
  </conditionalFormatting>
  <conditionalFormatting sqref="D25">
    <cfRule type="expression" dxfId="30" priority="31">
      <formula>MOD(ROW(),2)=0</formula>
    </cfRule>
  </conditionalFormatting>
  <conditionalFormatting sqref="P26:Q26 Q27">
    <cfRule type="expression" dxfId="29" priority="30">
      <formula>MOD(ROW(),2)=0</formula>
    </cfRule>
  </conditionalFormatting>
  <conditionalFormatting sqref="N26:N27">
    <cfRule type="expression" dxfId="28" priority="28">
      <formula>MOD(ROW(),2)=0</formula>
    </cfRule>
  </conditionalFormatting>
  <conditionalFormatting sqref="N26:Q26 N27 Q27">
    <cfRule type="expression" dxfId="27" priority="29">
      <formula>K26="P"</formula>
    </cfRule>
  </conditionalFormatting>
  <conditionalFormatting sqref="E29">
    <cfRule type="expression" dxfId="26" priority="27">
      <formula>MOD(ROW(),2)=0</formula>
    </cfRule>
  </conditionalFormatting>
  <conditionalFormatting sqref="F29">
    <cfRule type="expression" dxfId="25" priority="24">
      <formula>MOD(ROW(),2)=0</formula>
    </cfRule>
  </conditionalFormatting>
  <conditionalFormatting sqref="G29">
    <cfRule type="expression" dxfId="24" priority="25">
      <formula>MOD(ROW(),2)=0</formula>
    </cfRule>
  </conditionalFormatting>
  <conditionalFormatting sqref="H29:J29">
    <cfRule type="expression" dxfId="23" priority="26">
      <formula>MOD(ROW(),2)=0</formula>
    </cfRule>
  </conditionalFormatting>
  <conditionalFormatting sqref="K29">
    <cfRule type="expression" dxfId="22" priority="23">
      <formula>MOD(ROW(),2)=0</formula>
    </cfRule>
  </conditionalFormatting>
  <conditionalFormatting sqref="K30">
    <cfRule type="expression" dxfId="21" priority="22">
      <formula>MOD(ROW(),2)=0</formula>
    </cfRule>
  </conditionalFormatting>
  <conditionalFormatting sqref="H31">
    <cfRule type="expression" dxfId="20" priority="21">
      <formula>MOD(ROW(),2)=0</formula>
    </cfRule>
  </conditionalFormatting>
  <conditionalFormatting sqref="G31">
    <cfRule type="expression" dxfId="19" priority="20">
      <formula>MOD(ROW(),2)=0</formula>
    </cfRule>
  </conditionalFormatting>
  <conditionalFormatting sqref="C32:E32">
    <cfRule type="expression" dxfId="18" priority="19">
      <formula>MOD(ROW(),2)=0</formula>
    </cfRule>
  </conditionalFormatting>
  <conditionalFormatting sqref="F32">
    <cfRule type="expression" dxfId="17" priority="17">
      <formula>MOD(ROW(),2)=0</formula>
    </cfRule>
  </conditionalFormatting>
  <conditionalFormatting sqref="I32:J32">
    <cfRule type="expression" dxfId="16" priority="18">
      <formula>MOD(ROW(),2)=0</formula>
    </cfRule>
  </conditionalFormatting>
  <conditionalFormatting sqref="H32">
    <cfRule type="expression" dxfId="15" priority="16">
      <formula>MOD(ROW(),2)=0</formula>
    </cfRule>
  </conditionalFormatting>
  <conditionalFormatting sqref="G32">
    <cfRule type="expression" dxfId="14" priority="15">
      <formula>MOD(ROW(),2)=0</formula>
    </cfRule>
  </conditionalFormatting>
  <conditionalFormatting sqref="M72:Q72">
    <cfRule type="cellIs" dxfId="13" priority="14" operator="notEqual">
      <formula>0</formula>
    </cfRule>
  </conditionalFormatting>
  <conditionalFormatting sqref="B6:E6">
    <cfRule type="expression" dxfId="12" priority="13">
      <formula>MOD(ROW(),2)=0</formula>
    </cfRule>
  </conditionalFormatting>
  <conditionalFormatting sqref="F6">
    <cfRule type="expression" dxfId="11" priority="9">
      <formula>MOD(ROW(),2)=0</formula>
    </cfRule>
  </conditionalFormatting>
  <conditionalFormatting sqref="G6">
    <cfRule type="expression" dxfId="10" priority="10">
      <formula>MOD(ROW(),2)=0</formula>
    </cfRule>
  </conditionalFormatting>
  <conditionalFormatting sqref="H6:J6">
    <cfRule type="expression" dxfId="9" priority="11">
      <formula>MOD(ROW(),2)=0</formula>
    </cfRule>
  </conditionalFormatting>
  <conditionalFormatting sqref="L6">
    <cfRule type="expression" dxfId="8" priority="12">
      <formula>MOD(ROW(),2)=0</formula>
    </cfRule>
  </conditionalFormatting>
  <conditionalFormatting sqref="K6">
    <cfRule type="expression" dxfId="7" priority="8">
      <formula>MOD(ROW(),2)=0</formula>
    </cfRule>
  </conditionalFormatting>
  <conditionalFormatting sqref="M6">
    <cfRule type="expression" dxfId="6" priority="5">
      <formula>MOD(ROW(),2)=0</formula>
    </cfRule>
  </conditionalFormatting>
  <conditionalFormatting sqref="S6">
    <cfRule type="cellIs" dxfId="5" priority="6" operator="equal">
      <formula>0</formula>
    </cfRule>
  </conditionalFormatting>
  <conditionalFormatting sqref="M6">
    <cfRule type="expression" dxfId="4" priority="7">
      <formula>J6="P"</formula>
    </cfRule>
  </conditionalFormatting>
  <conditionalFormatting sqref="M6">
    <cfRule type="expression" dxfId="3" priority="4">
      <formula>MOD(ROW(),2)=0</formula>
    </cfRule>
  </conditionalFormatting>
  <conditionalFormatting sqref="P6:Q6">
    <cfRule type="expression" dxfId="2" priority="3">
      <formula>MOD(ROW(),2)=0</formula>
    </cfRule>
  </conditionalFormatting>
  <conditionalFormatting sqref="N6">
    <cfRule type="expression" dxfId="1" priority="1">
      <formula>MOD(ROW(),2)=0</formula>
    </cfRule>
  </conditionalFormatting>
  <conditionalFormatting sqref="N6:Q6">
    <cfRule type="expression" dxfId="0" priority="2">
      <formula>K6="P"</formula>
    </cfRule>
  </conditionalFormatting>
  <dataValidations count="3">
    <dataValidation type="list" allowBlank="1" showInputMessage="1" showErrorMessage="1" sqref="E8 E25 E10 E4:E5">
      <formula1>".,CHQ,PRLV,FRAIS,VIR"</formula1>
    </dataValidation>
    <dataValidation type="list" allowBlank="1" showInputMessage="1" showErrorMessage="1" sqref="E7 E13 E24">
      <formula1>".,CARTE,CHQ,PRLV,FRAIS,VIR"</formula1>
    </dataValidation>
    <dataValidation type="list" allowBlank="1" showInputMessage="1" showErrorMessage="1" sqref="E11:E12 E9 E14:E23 E26:E67 E6">
      <formula1>".,CHQ,PRLV,FRAIS,VIR,REM"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8" scale="5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COMPTE CSE</vt:lpstr>
      <vt:lpstr>CREDIT</vt:lpstr>
      <vt:lpstr>DEBIT</vt:lpstr>
      <vt:lpstr>LAN</vt:lpstr>
      <vt:lpstr>POINTAGE</vt:lpstr>
      <vt:lpstr>RELEVE</vt:lpstr>
      <vt:lpstr>TYPE</vt:lpstr>
      <vt:lpstr>'COMPTE CSE'!TYPE_BUDGET</vt:lpstr>
    </vt:vector>
  </TitlesOfParts>
  <Company>Publicis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Riou</dc:creator>
  <cp:lastModifiedBy>Emile Riou</cp:lastModifiedBy>
  <dcterms:created xsi:type="dcterms:W3CDTF">2018-09-12T11:09:13Z</dcterms:created>
  <dcterms:modified xsi:type="dcterms:W3CDTF">2018-09-12T11:35:23Z</dcterms:modified>
</cp:coreProperties>
</file>