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odeName="ThisWorkbook" defaultThemeVersion="124226"/>
  <bookViews>
    <workbookView xWindow="180" yWindow="108" windowWidth="17712" windowHeight="8340"/>
  </bookViews>
  <sheets>
    <sheet name="Tableau des Rencontres" sheetId="6" r:id="rId1"/>
  </sheets>
  <definedNames>
    <definedName name="Debut">#REF!</definedName>
    <definedName name="_xlnm.Print_Titles" localSheetId="0">'Tableau des Rencontres'!$A:$A</definedName>
    <definedName name="Remise_a_zero">#REF!</definedName>
    <definedName name="Reset">#REF!</definedName>
    <definedName name="_xlnm.Print_Area" localSheetId="0">'Tableau des Rencontres'!$N$9:$Y$34</definedName>
  </definedNames>
  <calcPr calcId="124519"/>
</workbook>
</file>

<file path=xl/calcChain.xml><?xml version="1.0" encoding="utf-8"?>
<calcChain xmlns="http://schemas.openxmlformats.org/spreadsheetml/2006/main">
  <c r="A34" i="6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X11" l="1"/>
  <c r="T11"/>
  <c r="P11"/>
  <c r="L11"/>
  <c r="H11"/>
  <c r="D1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B1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N11"/>
  <c r="F11"/>
  <c r="V11"/>
  <c r="V12" s="1"/>
  <c r="V13" s="1"/>
  <c r="V14" s="1"/>
  <c r="V15" s="1"/>
  <c r="V16" s="1"/>
  <c r="V17" s="1"/>
  <c r="V18" s="1"/>
  <c r="V19" s="1"/>
  <c r="V20" s="1"/>
  <c r="V21" s="1"/>
  <c r="V22" s="1"/>
  <c r="V23" s="1"/>
  <c r="V24" s="1"/>
  <c r="V25" s="1"/>
  <c r="V26" s="1"/>
  <c r="V27" s="1"/>
  <c r="V28" s="1"/>
  <c r="V29" s="1"/>
  <c r="V30" s="1"/>
  <c r="V31" s="1"/>
  <c r="V32" s="1"/>
  <c r="V33" s="1"/>
  <c r="V34" s="1"/>
  <c r="V35" s="1"/>
  <c r="V36" s="1"/>
  <c r="V37" s="1"/>
  <c r="V38" s="1"/>
  <c r="R11"/>
  <c r="J1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H12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L12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P12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T12"/>
  <c r="T13" s="1"/>
  <c r="T14" s="1"/>
  <c r="T15" s="1"/>
  <c r="T16" s="1"/>
  <c r="T17" s="1"/>
  <c r="T18" s="1"/>
  <c r="T19" s="1"/>
  <c r="T20" s="1"/>
  <c r="T21" s="1"/>
  <c r="T22" s="1"/>
  <c r="T23" s="1"/>
  <c r="T24" s="1"/>
  <c r="T25" s="1"/>
  <c r="T26" s="1"/>
  <c r="T27" s="1"/>
  <c r="T28" s="1"/>
  <c r="T29" s="1"/>
  <c r="T30" s="1"/>
  <c r="T31" s="1"/>
  <c r="T32" s="1"/>
  <c r="T33" s="1"/>
  <c r="T34" s="1"/>
  <c r="T35" s="1"/>
  <c r="T36" s="1"/>
  <c r="T37" s="1"/>
  <c r="T38" s="1"/>
  <c r="X12"/>
  <c r="X13" s="1"/>
  <c r="X14" s="1"/>
  <c r="X15" s="1"/>
  <c r="X16" s="1"/>
  <c r="X17" s="1"/>
  <c r="X18" s="1"/>
  <c r="X19" s="1"/>
  <c r="X20" s="1"/>
  <c r="X21" s="1"/>
  <c r="X22" s="1"/>
  <c r="X23" s="1"/>
  <c r="X24" s="1"/>
  <c r="X25" s="1"/>
  <c r="X26" s="1"/>
  <c r="X27" s="1"/>
  <c r="X28" s="1"/>
  <c r="X29" s="1"/>
  <c r="X30" s="1"/>
  <c r="X31" s="1"/>
  <c r="X32" s="1"/>
  <c r="X33" s="1"/>
  <c r="X34" s="1"/>
  <c r="X35" s="1"/>
  <c r="X36" s="1"/>
  <c r="X37" s="1"/>
  <c r="X38" s="1"/>
  <c r="F12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N12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R12"/>
  <c r="R13" s="1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R35" s="1"/>
  <c r="R36" s="1"/>
  <c r="R37" s="1"/>
  <c r="R38" s="1"/>
  <c r="F32" l="1"/>
  <c r="F33" s="1"/>
  <c r="F34" s="1"/>
  <c r="F35" s="1"/>
  <c r="F36" s="1"/>
  <c r="F37" s="1"/>
  <c r="F38" s="1"/>
  <c r="H31"/>
  <c r="H32" s="1"/>
  <c r="H33" s="1"/>
  <c r="H34" s="1"/>
  <c r="H35" s="1"/>
  <c r="H36" s="1"/>
  <c r="H37" s="1"/>
  <c r="H38" s="1"/>
</calcChain>
</file>

<file path=xl/sharedStrings.xml><?xml version="1.0" encoding="utf-8"?>
<sst xmlns="http://schemas.openxmlformats.org/spreadsheetml/2006/main" count="39" uniqueCount="17">
  <si>
    <t>Équipes</t>
  </si>
  <si>
    <t>Partie 1</t>
  </si>
  <si>
    <t>Partie 2</t>
  </si>
  <si>
    <t>Partie 3</t>
  </si>
  <si>
    <t>Partie 4</t>
  </si>
  <si>
    <t>Partie 5</t>
  </si>
  <si>
    <t>Partie 6</t>
  </si>
  <si>
    <t>Partie 7</t>
  </si>
  <si>
    <t>Partie 8</t>
  </si>
  <si>
    <t>Partie 9</t>
  </si>
  <si>
    <t>Partie 10</t>
  </si>
  <si>
    <t>Partie 11</t>
  </si>
  <si>
    <t>Partie 12</t>
  </si>
  <si>
    <t>VS</t>
  </si>
  <si>
    <t>Trn</t>
  </si>
  <si>
    <t>Nombre de terrains :</t>
  </si>
  <si>
    <t>Nombre d'équipes :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</si>
</sst>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u/>
      <sz val="3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2"/>
      <color rgb="FFFF0000"/>
      <name val="Baskerville Old Fac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/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5" fillId="0" borderId="0" xfId="0" applyFont="1"/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0" xfId="0" applyFont="1"/>
    <xf numFmtId="0" fontId="6" fillId="2" borderId="7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9" fillId="3" borderId="12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Z40"/>
  <sheetViews>
    <sheetView tabSelected="1" zoomScale="70" zoomScaleNormal="70" workbookViewId="0">
      <selection activeCell="O4" sqref="O4"/>
    </sheetView>
  </sheetViews>
  <sheetFormatPr baseColWidth="10" defaultRowHeight="14.4"/>
  <sheetData>
    <row r="2" spans="1:26" ht="15" thickBot="1"/>
    <row r="3" spans="1:26" ht="46.8" thickBot="1">
      <c r="I3" s="18" t="s">
        <v>16</v>
      </c>
      <c r="O3" s="20">
        <v>24</v>
      </c>
    </row>
    <row r="4" spans="1:26" ht="34.200000000000003" thickBot="1">
      <c r="N4" s="19"/>
    </row>
    <row r="5" spans="1:26" ht="46.8" thickBot="1">
      <c r="I5" s="18" t="s">
        <v>15</v>
      </c>
      <c r="O5" s="20">
        <v>12</v>
      </c>
    </row>
    <row r="8" spans="1:26" ht="15" thickBot="1">
      <c r="G8" s="12"/>
    </row>
    <row r="9" spans="1:26" ht="18">
      <c r="A9" s="2" t="s">
        <v>0</v>
      </c>
      <c r="B9" s="25" t="s">
        <v>1</v>
      </c>
      <c r="C9" s="26"/>
      <c r="D9" s="25" t="s">
        <v>2</v>
      </c>
      <c r="E9" s="26"/>
      <c r="F9" s="25" t="s">
        <v>3</v>
      </c>
      <c r="G9" s="26"/>
      <c r="H9" s="25" t="s">
        <v>4</v>
      </c>
      <c r="I9" s="26"/>
      <c r="J9" s="25" t="s">
        <v>5</v>
      </c>
      <c r="K9" s="26"/>
      <c r="L9" s="25" t="s">
        <v>6</v>
      </c>
      <c r="M9" s="26"/>
      <c r="N9" s="25" t="s">
        <v>7</v>
      </c>
      <c r="O9" s="26"/>
      <c r="P9" s="25" t="s">
        <v>8</v>
      </c>
      <c r="Q9" s="26"/>
      <c r="R9" s="25" t="s">
        <v>9</v>
      </c>
      <c r="S9" s="26"/>
      <c r="T9" s="25" t="s">
        <v>10</v>
      </c>
      <c r="U9" s="26"/>
      <c r="V9" s="25" t="s">
        <v>11</v>
      </c>
      <c r="W9" s="26"/>
      <c r="X9" s="25" t="s">
        <v>12</v>
      </c>
      <c r="Y9" s="26"/>
      <c r="Z9" s="3"/>
    </row>
    <row r="10" spans="1:26" ht="15.6">
      <c r="A10" s="4"/>
      <c r="B10" s="5" t="s">
        <v>13</v>
      </c>
      <c r="C10" s="6" t="s">
        <v>14</v>
      </c>
      <c r="D10" s="7" t="s">
        <v>13</v>
      </c>
      <c r="E10" s="6" t="s">
        <v>14</v>
      </c>
      <c r="F10" s="7" t="s">
        <v>13</v>
      </c>
      <c r="G10" s="6" t="s">
        <v>14</v>
      </c>
      <c r="H10" s="7" t="s">
        <v>13</v>
      </c>
      <c r="I10" s="8" t="s">
        <v>14</v>
      </c>
      <c r="J10" s="7" t="s">
        <v>13</v>
      </c>
      <c r="K10" s="6" t="s">
        <v>14</v>
      </c>
      <c r="L10" s="7" t="s">
        <v>13</v>
      </c>
      <c r="M10" s="6" t="s">
        <v>14</v>
      </c>
      <c r="N10" s="7" t="s">
        <v>13</v>
      </c>
      <c r="O10" s="6" t="s">
        <v>14</v>
      </c>
      <c r="P10" s="7" t="s">
        <v>13</v>
      </c>
      <c r="Q10" s="6" t="s">
        <v>14</v>
      </c>
      <c r="R10" s="7" t="s">
        <v>13</v>
      </c>
      <c r="S10" s="6" t="s">
        <v>14</v>
      </c>
      <c r="T10" s="7" t="s">
        <v>13</v>
      </c>
      <c r="U10" s="6" t="s">
        <v>14</v>
      </c>
      <c r="V10" s="7" t="s">
        <v>13</v>
      </c>
      <c r="W10" s="6" t="s">
        <v>14</v>
      </c>
      <c r="X10" s="7" t="s">
        <v>13</v>
      </c>
      <c r="Y10" s="6" t="s">
        <v>14</v>
      </c>
      <c r="Z10" s="9"/>
    </row>
    <row r="11" spans="1:26" ht="15.6">
      <c r="A11" s="21">
        <v>1</v>
      </c>
      <c r="B11" s="11">
        <f>O3</f>
        <v>24</v>
      </c>
      <c r="C11" s="13">
        <v>1</v>
      </c>
      <c r="D11" s="14">
        <f>$O3-1</f>
        <v>23</v>
      </c>
      <c r="E11" s="13">
        <v>2</v>
      </c>
      <c r="F11" s="14">
        <f>$O3-2</f>
        <v>22</v>
      </c>
      <c r="G11" s="13">
        <v>3</v>
      </c>
      <c r="H11" s="14">
        <f>$O3-3</f>
        <v>21</v>
      </c>
      <c r="I11" s="13">
        <v>4</v>
      </c>
      <c r="J11" s="14">
        <f>$O3-4</f>
        <v>20</v>
      </c>
      <c r="K11" s="13">
        <v>5</v>
      </c>
      <c r="L11" s="14">
        <f>$O3-5</f>
        <v>19</v>
      </c>
      <c r="M11" s="13">
        <v>6</v>
      </c>
      <c r="N11" s="14">
        <f>$O3-6</f>
        <v>18</v>
      </c>
      <c r="O11" s="13">
        <v>7</v>
      </c>
      <c r="P11" s="14">
        <f>$O3-7</f>
        <v>17</v>
      </c>
      <c r="Q11" s="13">
        <v>8</v>
      </c>
      <c r="R11" s="14">
        <f>$O3-8</f>
        <v>16</v>
      </c>
      <c r="S11" s="13">
        <v>9</v>
      </c>
      <c r="T11" s="14">
        <f>$O3-9</f>
        <v>15</v>
      </c>
      <c r="U11" s="13">
        <v>10</v>
      </c>
      <c r="V11" s="14">
        <f>$O3-10</f>
        <v>14</v>
      </c>
      <c r="W11" s="13">
        <v>12</v>
      </c>
      <c r="X11" s="14">
        <f>$O3-11</f>
        <v>13</v>
      </c>
      <c r="Y11" s="13">
        <v>11</v>
      </c>
    </row>
    <row r="12" spans="1:26" ht="15.6">
      <c r="A12" s="21">
        <f>IF($O$3&gt;1,2,"")</f>
        <v>2</v>
      </c>
      <c r="B12" s="10">
        <f>IF(B11&lt;=$O$3,B11-1,B47)</f>
        <v>23</v>
      </c>
      <c r="C12" s="13">
        <v>12</v>
      </c>
      <c r="D12" s="15">
        <f t="shared" ref="D12:D34" si="0">IF(D11&lt;$O$3,D11-1,D47)</f>
        <v>22</v>
      </c>
      <c r="E12" s="13">
        <v>1</v>
      </c>
      <c r="F12" s="15">
        <f t="shared" ref="F12:F34" si="1">IF(F11&lt;$O$3,F11-1,F47)</f>
        <v>21</v>
      </c>
      <c r="G12" s="13">
        <v>2</v>
      </c>
      <c r="H12" s="15">
        <f t="shared" ref="H12:H31" si="2">IF(H11&lt;$O$3,H11-1,H47)</f>
        <v>20</v>
      </c>
      <c r="I12" s="13">
        <v>3</v>
      </c>
      <c r="J12" s="15">
        <f t="shared" ref="J12:J34" si="3">IF(J11&lt;$O$3,J11-1,J47)</f>
        <v>19</v>
      </c>
      <c r="K12" s="13">
        <v>4</v>
      </c>
      <c r="L12" s="15">
        <f t="shared" ref="L12:L34" si="4">IF(L11&lt;$O$3,L11-1,L47)</f>
        <v>18</v>
      </c>
      <c r="M12" s="13">
        <v>5</v>
      </c>
      <c r="N12" s="15">
        <f t="shared" ref="N12:N34" si="5">IF(N11&lt;$O$3,N11-1,N47)</f>
        <v>17</v>
      </c>
      <c r="O12" s="13">
        <v>6</v>
      </c>
      <c r="P12" s="15">
        <f t="shared" ref="P12:P34" si="6">IF(P11&lt;$O$3,P11-1,P47)</f>
        <v>16</v>
      </c>
      <c r="Q12" s="13">
        <v>7</v>
      </c>
      <c r="R12" s="15">
        <f t="shared" ref="R12:R34" si="7">IF(R11&lt;$O$3,R11-1,R47)</f>
        <v>15</v>
      </c>
      <c r="S12" s="13">
        <v>8</v>
      </c>
      <c r="T12" s="15">
        <f t="shared" ref="T12:T34" si="8">IF(T11&lt;$O$3,T11-1,T47)</f>
        <v>14</v>
      </c>
      <c r="U12" s="13">
        <v>11</v>
      </c>
      <c r="V12" s="15">
        <f t="shared" ref="V12:V34" si="9">IF(V11&lt;$O$3,V11-1,V47)</f>
        <v>13</v>
      </c>
      <c r="W12" s="13">
        <v>10</v>
      </c>
      <c r="X12" s="15">
        <f t="shared" ref="X12:X34" si="10">IF(X11&lt;$O$3,X11-1,X47)</f>
        <v>12</v>
      </c>
      <c r="Y12" s="13">
        <v>12</v>
      </c>
    </row>
    <row r="13" spans="1:26" ht="15.6">
      <c r="A13" s="21">
        <f>IF($O$3&gt;2,3,"")</f>
        <v>3</v>
      </c>
      <c r="B13" s="10">
        <f t="shared" ref="B13:B34" si="11">IF(B12&lt;$O$3,B12-1,B48)</f>
        <v>22</v>
      </c>
      <c r="C13" s="13">
        <v>11</v>
      </c>
      <c r="D13" s="15">
        <f t="shared" si="0"/>
        <v>21</v>
      </c>
      <c r="E13" s="13">
        <v>12</v>
      </c>
      <c r="F13" s="15">
        <f t="shared" si="1"/>
        <v>20</v>
      </c>
      <c r="G13" s="13">
        <v>1</v>
      </c>
      <c r="H13" s="15">
        <f t="shared" si="2"/>
        <v>19</v>
      </c>
      <c r="I13" s="13">
        <v>2</v>
      </c>
      <c r="J13" s="15">
        <f t="shared" si="3"/>
        <v>18</v>
      </c>
      <c r="K13" s="13">
        <v>3</v>
      </c>
      <c r="L13" s="15">
        <f t="shared" si="4"/>
        <v>17</v>
      </c>
      <c r="M13" s="13">
        <v>4</v>
      </c>
      <c r="N13" s="15">
        <f t="shared" si="5"/>
        <v>16</v>
      </c>
      <c r="O13" s="13">
        <v>5</v>
      </c>
      <c r="P13" s="15">
        <f t="shared" si="6"/>
        <v>15</v>
      </c>
      <c r="Q13" s="13">
        <v>6</v>
      </c>
      <c r="R13" s="15">
        <f t="shared" si="7"/>
        <v>14</v>
      </c>
      <c r="S13" s="13">
        <v>7</v>
      </c>
      <c r="T13" s="15">
        <f t="shared" si="8"/>
        <v>13</v>
      </c>
      <c r="U13" s="13">
        <v>12</v>
      </c>
      <c r="V13" s="15">
        <f t="shared" si="9"/>
        <v>12</v>
      </c>
      <c r="W13" s="13">
        <v>9</v>
      </c>
      <c r="X13" s="15">
        <f t="shared" si="10"/>
        <v>11</v>
      </c>
      <c r="Y13" s="13">
        <v>10</v>
      </c>
    </row>
    <row r="14" spans="1:26" ht="15.6">
      <c r="A14" s="21">
        <f>IF($O$3&gt;3,4,"")</f>
        <v>4</v>
      </c>
      <c r="B14" s="10">
        <f t="shared" si="11"/>
        <v>21</v>
      </c>
      <c r="C14" s="13">
        <v>10</v>
      </c>
      <c r="D14" s="15">
        <f t="shared" si="0"/>
        <v>20</v>
      </c>
      <c r="E14" s="13">
        <v>11</v>
      </c>
      <c r="F14" s="15">
        <f t="shared" si="1"/>
        <v>19</v>
      </c>
      <c r="G14" s="13">
        <v>12</v>
      </c>
      <c r="H14" s="15">
        <f t="shared" si="2"/>
        <v>18</v>
      </c>
      <c r="I14" s="13">
        <v>1</v>
      </c>
      <c r="J14" s="15">
        <f t="shared" si="3"/>
        <v>17</v>
      </c>
      <c r="K14" s="13">
        <v>2</v>
      </c>
      <c r="L14" s="15">
        <f t="shared" si="4"/>
        <v>16</v>
      </c>
      <c r="M14" s="13">
        <v>3</v>
      </c>
      <c r="N14" s="15">
        <f t="shared" si="5"/>
        <v>15</v>
      </c>
      <c r="O14" s="13">
        <v>4</v>
      </c>
      <c r="P14" s="15">
        <f t="shared" si="6"/>
        <v>14</v>
      </c>
      <c r="Q14" s="13">
        <v>5</v>
      </c>
      <c r="R14" s="15">
        <f t="shared" si="7"/>
        <v>13</v>
      </c>
      <c r="S14" s="13">
        <v>6</v>
      </c>
      <c r="T14" s="15">
        <f t="shared" si="8"/>
        <v>12</v>
      </c>
      <c r="U14" s="13">
        <v>1</v>
      </c>
      <c r="V14" s="15">
        <f t="shared" si="9"/>
        <v>11</v>
      </c>
      <c r="W14" s="13">
        <v>2</v>
      </c>
      <c r="X14" s="15">
        <f t="shared" si="10"/>
        <v>10</v>
      </c>
      <c r="Y14" s="13">
        <v>9</v>
      </c>
    </row>
    <row r="15" spans="1:26" ht="15.6">
      <c r="A15" s="21">
        <f>IF($O$3&gt;4,5,"")</f>
        <v>5</v>
      </c>
      <c r="B15" s="10">
        <f t="shared" si="11"/>
        <v>20</v>
      </c>
      <c r="C15" s="13">
        <v>9</v>
      </c>
      <c r="D15" s="15">
        <f t="shared" si="0"/>
        <v>19</v>
      </c>
      <c r="E15" s="13">
        <v>10</v>
      </c>
      <c r="F15" s="15">
        <f t="shared" si="1"/>
        <v>18</v>
      </c>
      <c r="G15" s="13">
        <v>11</v>
      </c>
      <c r="H15" s="15">
        <f t="shared" si="2"/>
        <v>17</v>
      </c>
      <c r="I15" s="13">
        <v>12</v>
      </c>
      <c r="J15" s="15">
        <f t="shared" si="3"/>
        <v>16</v>
      </c>
      <c r="K15" s="13">
        <v>1</v>
      </c>
      <c r="L15" s="15">
        <f t="shared" si="4"/>
        <v>15</v>
      </c>
      <c r="M15" s="13">
        <v>2</v>
      </c>
      <c r="N15" s="15">
        <f t="shared" si="5"/>
        <v>14</v>
      </c>
      <c r="O15" s="13">
        <v>3</v>
      </c>
      <c r="P15" s="15">
        <f t="shared" si="6"/>
        <v>13</v>
      </c>
      <c r="Q15" s="13">
        <v>4</v>
      </c>
      <c r="R15" s="15">
        <f t="shared" si="7"/>
        <v>12</v>
      </c>
      <c r="S15" s="13">
        <v>5</v>
      </c>
      <c r="T15" s="15">
        <f t="shared" si="8"/>
        <v>11</v>
      </c>
      <c r="U15" s="13">
        <v>3</v>
      </c>
      <c r="V15" s="15">
        <f t="shared" si="9"/>
        <v>10</v>
      </c>
      <c r="W15" s="13">
        <v>7</v>
      </c>
      <c r="X15" s="15">
        <f t="shared" si="10"/>
        <v>9</v>
      </c>
      <c r="Y15" s="13">
        <v>8</v>
      </c>
    </row>
    <row r="16" spans="1:26" ht="15.6">
      <c r="A16" s="21">
        <f>IF($O$3&gt;5,6,"")</f>
        <v>6</v>
      </c>
      <c r="B16" s="10">
        <f t="shared" si="11"/>
        <v>19</v>
      </c>
      <c r="C16" s="13">
        <v>8</v>
      </c>
      <c r="D16" s="15">
        <f t="shared" si="0"/>
        <v>18</v>
      </c>
      <c r="E16" s="13">
        <v>9</v>
      </c>
      <c r="F16" s="15">
        <f t="shared" si="1"/>
        <v>17</v>
      </c>
      <c r="G16" s="13">
        <v>10</v>
      </c>
      <c r="H16" s="15">
        <f t="shared" si="2"/>
        <v>16</v>
      </c>
      <c r="I16" s="13">
        <v>11</v>
      </c>
      <c r="J16" s="15">
        <f t="shared" si="3"/>
        <v>15</v>
      </c>
      <c r="K16" s="13">
        <v>12</v>
      </c>
      <c r="L16" s="15">
        <f t="shared" si="4"/>
        <v>14</v>
      </c>
      <c r="M16" s="13">
        <v>1</v>
      </c>
      <c r="N16" s="15">
        <f t="shared" si="5"/>
        <v>13</v>
      </c>
      <c r="O16" s="13">
        <v>2</v>
      </c>
      <c r="P16" s="15">
        <f t="shared" si="6"/>
        <v>12</v>
      </c>
      <c r="Q16" s="13">
        <v>3</v>
      </c>
      <c r="R16" s="15">
        <f t="shared" si="7"/>
        <v>11</v>
      </c>
      <c r="S16" s="13">
        <v>4</v>
      </c>
      <c r="T16" s="15">
        <f t="shared" si="8"/>
        <v>10</v>
      </c>
      <c r="U16" s="13">
        <v>5</v>
      </c>
      <c r="V16" s="15">
        <f t="shared" si="9"/>
        <v>9</v>
      </c>
      <c r="W16" s="13">
        <v>6</v>
      </c>
      <c r="X16" s="15">
        <f t="shared" si="10"/>
        <v>8</v>
      </c>
      <c r="Y16" s="13">
        <v>1</v>
      </c>
    </row>
    <row r="17" spans="1:25" ht="15.6">
      <c r="A17" s="21">
        <f>IF($O$3&gt;6,7,"")</f>
        <v>7</v>
      </c>
      <c r="B17" s="10">
        <f t="shared" si="11"/>
        <v>18</v>
      </c>
      <c r="C17" s="13">
        <v>7</v>
      </c>
      <c r="D17" s="15">
        <f t="shared" si="0"/>
        <v>17</v>
      </c>
      <c r="E17" s="13">
        <v>8</v>
      </c>
      <c r="F17" s="15">
        <f t="shared" si="1"/>
        <v>16</v>
      </c>
      <c r="G17" s="13">
        <v>9</v>
      </c>
      <c r="H17" s="15">
        <f t="shared" si="2"/>
        <v>15</v>
      </c>
      <c r="I17" s="13">
        <v>10</v>
      </c>
      <c r="J17" s="15">
        <f t="shared" si="3"/>
        <v>14</v>
      </c>
      <c r="K17" s="13">
        <v>11</v>
      </c>
      <c r="L17" s="15">
        <f t="shared" si="4"/>
        <v>13</v>
      </c>
      <c r="M17" s="13">
        <v>7</v>
      </c>
      <c r="N17" s="15">
        <f t="shared" si="5"/>
        <v>12</v>
      </c>
      <c r="O17" s="13">
        <v>1</v>
      </c>
      <c r="P17" s="15">
        <f t="shared" si="6"/>
        <v>11</v>
      </c>
      <c r="Q17" s="13">
        <v>2</v>
      </c>
      <c r="R17" s="15">
        <f t="shared" si="7"/>
        <v>10</v>
      </c>
      <c r="S17" s="13">
        <v>3</v>
      </c>
      <c r="T17" s="15">
        <f t="shared" si="8"/>
        <v>9</v>
      </c>
      <c r="U17" s="13">
        <v>4</v>
      </c>
      <c r="V17" s="15">
        <f t="shared" si="9"/>
        <v>8</v>
      </c>
      <c r="W17" s="13">
        <v>5</v>
      </c>
      <c r="X17" s="15">
        <f t="shared" si="10"/>
        <v>7</v>
      </c>
      <c r="Y17" s="13">
        <v>7</v>
      </c>
    </row>
    <row r="18" spans="1:25" ht="15.6">
      <c r="A18" s="21">
        <f>IF($O$3&gt;7,8,"")</f>
        <v>8</v>
      </c>
      <c r="B18" s="10">
        <f t="shared" si="11"/>
        <v>17</v>
      </c>
      <c r="C18" s="13">
        <v>6</v>
      </c>
      <c r="D18" s="15">
        <f t="shared" si="0"/>
        <v>16</v>
      </c>
      <c r="E18" s="13">
        <v>7</v>
      </c>
      <c r="F18" s="15">
        <f t="shared" si="1"/>
        <v>15</v>
      </c>
      <c r="G18" s="13">
        <v>8</v>
      </c>
      <c r="H18" s="15">
        <f t="shared" si="2"/>
        <v>14</v>
      </c>
      <c r="I18" s="13">
        <v>9</v>
      </c>
      <c r="J18" s="15">
        <f t="shared" si="3"/>
        <v>13</v>
      </c>
      <c r="K18" s="13">
        <v>10</v>
      </c>
      <c r="L18" s="15">
        <f t="shared" si="4"/>
        <v>12</v>
      </c>
      <c r="M18" s="13">
        <v>8</v>
      </c>
      <c r="N18" s="15">
        <f t="shared" si="5"/>
        <v>11</v>
      </c>
      <c r="O18" s="13">
        <v>10</v>
      </c>
      <c r="P18" s="15">
        <f t="shared" si="6"/>
        <v>10</v>
      </c>
      <c r="Q18" s="13">
        <v>1</v>
      </c>
      <c r="R18" s="15">
        <f t="shared" si="7"/>
        <v>9</v>
      </c>
      <c r="S18" s="13">
        <v>2</v>
      </c>
      <c r="T18" s="15">
        <f t="shared" si="8"/>
        <v>8</v>
      </c>
      <c r="U18" s="13">
        <v>9</v>
      </c>
      <c r="V18" s="15">
        <f t="shared" si="9"/>
        <v>7</v>
      </c>
      <c r="W18" s="13">
        <v>5</v>
      </c>
      <c r="X18" s="15">
        <f t="shared" si="10"/>
        <v>6</v>
      </c>
      <c r="Y18" s="13">
        <v>1</v>
      </c>
    </row>
    <row r="19" spans="1:25" ht="15.6">
      <c r="A19" s="21">
        <f>IF($O$3&gt;8,9,"")</f>
        <v>9</v>
      </c>
      <c r="B19" s="10">
        <f t="shared" si="11"/>
        <v>16</v>
      </c>
      <c r="C19" s="13">
        <v>5</v>
      </c>
      <c r="D19" s="15">
        <f t="shared" si="0"/>
        <v>15</v>
      </c>
      <c r="E19" s="13">
        <v>6</v>
      </c>
      <c r="F19" s="15">
        <f t="shared" si="1"/>
        <v>14</v>
      </c>
      <c r="G19" s="13">
        <v>7</v>
      </c>
      <c r="H19" s="15">
        <f t="shared" si="2"/>
        <v>13</v>
      </c>
      <c r="I19" s="13">
        <v>8</v>
      </c>
      <c r="J19" s="15">
        <f t="shared" si="3"/>
        <v>12</v>
      </c>
      <c r="K19" s="13">
        <v>9</v>
      </c>
      <c r="L19" s="15">
        <f t="shared" si="4"/>
        <v>11</v>
      </c>
      <c r="M19" s="13">
        <v>9</v>
      </c>
      <c r="N19" s="15">
        <f t="shared" si="5"/>
        <v>10</v>
      </c>
      <c r="O19" s="13">
        <v>11</v>
      </c>
      <c r="P19" s="15">
        <f t="shared" si="6"/>
        <v>9</v>
      </c>
      <c r="Q19" s="13">
        <v>12</v>
      </c>
      <c r="R19" s="15">
        <f t="shared" si="7"/>
        <v>8</v>
      </c>
      <c r="S19" s="13">
        <v>2</v>
      </c>
      <c r="T19" s="15">
        <f t="shared" si="8"/>
        <v>7</v>
      </c>
      <c r="U19" s="13">
        <v>4</v>
      </c>
      <c r="V19" s="15">
        <f t="shared" si="9"/>
        <v>6</v>
      </c>
      <c r="W19" s="13">
        <v>6</v>
      </c>
      <c r="X19" s="15">
        <f t="shared" si="10"/>
        <v>5</v>
      </c>
      <c r="Y19" s="13">
        <v>8</v>
      </c>
    </row>
    <row r="20" spans="1:25" ht="15.6">
      <c r="A20" s="21">
        <f>IF($O$3&gt;9,10,"")</f>
        <v>10</v>
      </c>
      <c r="B20" s="10">
        <f t="shared" si="11"/>
        <v>15</v>
      </c>
      <c r="C20" s="13">
        <v>4</v>
      </c>
      <c r="D20" s="15">
        <f t="shared" si="0"/>
        <v>14</v>
      </c>
      <c r="E20" s="13">
        <v>5</v>
      </c>
      <c r="F20" s="15">
        <f t="shared" si="1"/>
        <v>13</v>
      </c>
      <c r="G20" s="13">
        <v>6</v>
      </c>
      <c r="H20" s="15">
        <f t="shared" si="2"/>
        <v>12</v>
      </c>
      <c r="I20" s="13">
        <v>7</v>
      </c>
      <c r="J20" s="15">
        <f t="shared" si="3"/>
        <v>11</v>
      </c>
      <c r="K20" s="13">
        <v>8</v>
      </c>
      <c r="L20" s="15">
        <f t="shared" si="4"/>
        <v>10</v>
      </c>
      <c r="M20" s="13">
        <v>12</v>
      </c>
      <c r="N20" s="15">
        <f t="shared" si="5"/>
        <v>9</v>
      </c>
      <c r="O20" s="13">
        <v>11</v>
      </c>
      <c r="P20" s="15">
        <f t="shared" si="6"/>
        <v>8</v>
      </c>
      <c r="Q20" s="13">
        <v>1</v>
      </c>
      <c r="R20" s="15">
        <f t="shared" si="7"/>
        <v>7</v>
      </c>
      <c r="S20" s="13">
        <v>3</v>
      </c>
      <c r="T20" s="15">
        <f t="shared" si="8"/>
        <v>6</v>
      </c>
      <c r="U20" s="13">
        <v>5</v>
      </c>
      <c r="V20" s="15">
        <f t="shared" si="9"/>
        <v>5</v>
      </c>
      <c r="W20" s="13">
        <v>7</v>
      </c>
      <c r="X20" s="15">
        <f t="shared" si="10"/>
        <v>4</v>
      </c>
      <c r="Y20" s="13">
        <v>9</v>
      </c>
    </row>
    <row r="21" spans="1:25" ht="15.6">
      <c r="A21" s="21">
        <f>IF($O$3&gt;10,11,"")</f>
        <v>11</v>
      </c>
      <c r="B21" s="10">
        <f t="shared" si="11"/>
        <v>14</v>
      </c>
      <c r="C21" s="13">
        <v>3</v>
      </c>
      <c r="D21" s="15">
        <f t="shared" si="0"/>
        <v>13</v>
      </c>
      <c r="E21" s="13">
        <v>4</v>
      </c>
      <c r="F21" s="15">
        <f t="shared" si="1"/>
        <v>12</v>
      </c>
      <c r="G21" s="13">
        <v>5</v>
      </c>
      <c r="H21" s="15">
        <f t="shared" si="2"/>
        <v>11</v>
      </c>
      <c r="I21" s="13">
        <v>6</v>
      </c>
      <c r="J21" s="15">
        <f t="shared" si="3"/>
        <v>10</v>
      </c>
      <c r="K21" s="13">
        <v>8</v>
      </c>
      <c r="L21" s="15">
        <f t="shared" si="4"/>
        <v>9</v>
      </c>
      <c r="M21" s="13">
        <v>9</v>
      </c>
      <c r="N21" s="15">
        <f t="shared" si="5"/>
        <v>8</v>
      </c>
      <c r="O21" s="13">
        <v>10</v>
      </c>
      <c r="P21" s="15">
        <f t="shared" si="6"/>
        <v>7</v>
      </c>
      <c r="Q21" s="13">
        <v>2</v>
      </c>
      <c r="R21" s="15">
        <f t="shared" si="7"/>
        <v>6</v>
      </c>
      <c r="S21" s="13">
        <v>4</v>
      </c>
      <c r="T21" s="15">
        <f t="shared" si="8"/>
        <v>5</v>
      </c>
      <c r="U21" s="13">
        <v>3</v>
      </c>
      <c r="V21" s="15">
        <f t="shared" si="9"/>
        <v>4</v>
      </c>
      <c r="W21" s="13">
        <v>2</v>
      </c>
      <c r="X21" s="15">
        <f t="shared" si="10"/>
        <v>3</v>
      </c>
      <c r="Y21" s="13">
        <v>10</v>
      </c>
    </row>
    <row r="22" spans="1:25" ht="15.6">
      <c r="A22" s="21">
        <f>IF($O$3&gt;11,12,"")</f>
        <v>12</v>
      </c>
      <c r="B22" s="10">
        <f t="shared" si="11"/>
        <v>13</v>
      </c>
      <c r="C22" s="13">
        <v>2</v>
      </c>
      <c r="D22" s="15">
        <f t="shared" si="0"/>
        <v>12</v>
      </c>
      <c r="E22" s="13">
        <v>3</v>
      </c>
      <c r="F22" s="15">
        <f t="shared" si="1"/>
        <v>11</v>
      </c>
      <c r="G22" s="13">
        <v>5</v>
      </c>
      <c r="H22" s="15">
        <f t="shared" si="2"/>
        <v>10</v>
      </c>
      <c r="I22" s="13">
        <v>7</v>
      </c>
      <c r="J22" s="15">
        <f t="shared" si="3"/>
        <v>9</v>
      </c>
      <c r="K22" s="13">
        <v>9</v>
      </c>
      <c r="L22" s="15">
        <f t="shared" si="4"/>
        <v>8</v>
      </c>
      <c r="M22" s="13">
        <v>8</v>
      </c>
      <c r="N22" s="15">
        <f t="shared" si="5"/>
        <v>7</v>
      </c>
      <c r="O22" s="13">
        <v>1</v>
      </c>
      <c r="P22" s="15">
        <f t="shared" si="6"/>
        <v>6</v>
      </c>
      <c r="Q22" s="13">
        <v>3</v>
      </c>
      <c r="R22" s="15">
        <f t="shared" si="7"/>
        <v>5</v>
      </c>
      <c r="S22" s="13">
        <v>5</v>
      </c>
      <c r="T22" s="15">
        <f t="shared" si="8"/>
        <v>4</v>
      </c>
      <c r="U22" s="13">
        <v>1</v>
      </c>
      <c r="V22" s="15">
        <f t="shared" si="9"/>
        <v>3</v>
      </c>
      <c r="W22" s="13">
        <v>9</v>
      </c>
      <c r="X22" s="15">
        <f t="shared" si="10"/>
        <v>2</v>
      </c>
      <c r="Y22" s="13">
        <v>12</v>
      </c>
    </row>
    <row r="23" spans="1:25" ht="15.6">
      <c r="A23" s="21">
        <f>IF($O$3&gt;12,13,"")</f>
        <v>13</v>
      </c>
      <c r="B23" s="10">
        <f t="shared" si="11"/>
        <v>12</v>
      </c>
      <c r="C23" s="13">
        <v>2</v>
      </c>
      <c r="D23" s="15">
        <f t="shared" si="0"/>
        <v>11</v>
      </c>
      <c r="E23" s="13">
        <v>4</v>
      </c>
      <c r="F23" s="15">
        <f t="shared" si="1"/>
        <v>10</v>
      </c>
      <c r="G23" s="13">
        <v>6</v>
      </c>
      <c r="H23" s="15">
        <f t="shared" si="2"/>
        <v>9</v>
      </c>
      <c r="I23" s="13">
        <v>8</v>
      </c>
      <c r="J23" s="15">
        <f t="shared" si="3"/>
        <v>8</v>
      </c>
      <c r="K23" s="13">
        <v>10</v>
      </c>
      <c r="L23" s="15">
        <f t="shared" si="4"/>
        <v>7</v>
      </c>
      <c r="M23" s="13">
        <v>7</v>
      </c>
      <c r="N23" s="15">
        <f t="shared" si="5"/>
        <v>6</v>
      </c>
      <c r="O23" s="13">
        <v>2</v>
      </c>
      <c r="P23" s="15">
        <f t="shared" si="6"/>
        <v>5</v>
      </c>
      <c r="Q23" s="13">
        <v>4</v>
      </c>
      <c r="R23" s="15">
        <f t="shared" si="7"/>
        <v>4</v>
      </c>
      <c r="S23" s="13">
        <v>6</v>
      </c>
      <c r="T23" s="15">
        <f t="shared" si="8"/>
        <v>3</v>
      </c>
      <c r="U23" s="13">
        <v>12</v>
      </c>
      <c r="V23" s="15">
        <f t="shared" si="9"/>
        <v>2</v>
      </c>
      <c r="W23" s="13">
        <v>10</v>
      </c>
      <c r="X23" s="15">
        <f t="shared" si="10"/>
        <v>1</v>
      </c>
      <c r="Y23" s="13">
        <v>11</v>
      </c>
    </row>
    <row r="24" spans="1:25" ht="15.6">
      <c r="A24" s="21">
        <f>IF($O$3&gt;13,14,"")</f>
        <v>14</v>
      </c>
      <c r="B24" s="10">
        <f t="shared" si="11"/>
        <v>11</v>
      </c>
      <c r="C24" s="16">
        <v>3</v>
      </c>
      <c r="D24" s="15">
        <f t="shared" si="0"/>
        <v>10</v>
      </c>
      <c r="E24" s="16">
        <v>5</v>
      </c>
      <c r="F24" s="15">
        <f t="shared" si="1"/>
        <v>9</v>
      </c>
      <c r="G24" s="16">
        <v>7</v>
      </c>
      <c r="H24" s="15">
        <f t="shared" si="2"/>
        <v>8</v>
      </c>
      <c r="I24" s="16">
        <v>9</v>
      </c>
      <c r="J24" s="15">
        <f t="shared" si="3"/>
        <v>7</v>
      </c>
      <c r="K24" s="16">
        <v>11</v>
      </c>
      <c r="L24" s="15">
        <f t="shared" si="4"/>
        <v>6</v>
      </c>
      <c r="M24" s="16">
        <v>1</v>
      </c>
      <c r="N24" s="15">
        <f t="shared" si="5"/>
        <v>5</v>
      </c>
      <c r="O24" s="16">
        <v>3</v>
      </c>
      <c r="P24" s="15">
        <f t="shared" si="6"/>
        <v>4</v>
      </c>
      <c r="Q24" s="16">
        <v>5</v>
      </c>
      <c r="R24" s="15">
        <f t="shared" si="7"/>
        <v>3</v>
      </c>
      <c r="S24" s="16">
        <v>7</v>
      </c>
      <c r="T24" s="15">
        <f t="shared" si="8"/>
        <v>2</v>
      </c>
      <c r="U24" s="16">
        <v>11</v>
      </c>
      <c r="V24" s="15">
        <f t="shared" si="9"/>
        <v>1</v>
      </c>
      <c r="W24" s="16">
        <v>12</v>
      </c>
      <c r="X24" s="15">
        <f t="shared" si="10"/>
        <v>0</v>
      </c>
      <c r="Y24" s="16">
        <v>4</v>
      </c>
    </row>
    <row r="25" spans="1:25" ht="15.6">
      <c r="A25" s="21">
        <f>IF($O$3&gt;14,15,"")</f>
        <v>15</v>
      </c>
      <c r="B25" s="10">
        <f t="shared" si="11"/>
        <v>10</v>
      </c>
      <c r="C25" s="13">
        <v>4</v>
      </c>
      <c r="D25" s="15">
        <f t="shared" si="0"/>
        <v>9</v>
      </c>
      <c r="E25" s="13">
        <v>6</v>
      </c>
      <c r="F25" s="15">
        <f t="shared" si="1"/>
        <v>8</v>
      </c>
      <c r="G25" s="13">
        <v>8</v>
      </c>
      <c r="H25" s="15">
        <f t="shared" si="2"/>
        <v>7</v>
      </c>
      <c r="I25" s="13">
        <v>10</v>
      </c>
      <c r="J25" s="15">
        <f t="shared" si="3"/>
        <v>6</v>
      </c>
      <c r="K25" s="13">
        <v>12</v>
      </c>
      <c r="L25" s="15">
        <f t="shared" si="4"/>
        <v>5</v>
      </c>
      <c r="M25" s="13">
        <v>2</v>
      </c>
      <c r="N25" s="15">
        <f t="shared" si="5"/>
        <v>4</v>
      </c>
      <c r="O25" s="13">
        <v>4</v>
      </c>
      <c r="P25" s="15">
        <f t="shared" si="6"/>
        <v>3</v>
      </c>
      <c r="Q25" s="13">
        <v>6</v>
      </c>
      <c r="R25" s="15">
        <f t="shared" si="7"/>
        <v>2</v>
      </c>
      <c r="S25" s="13">
        <v>8</v>
      </c>
      <c r="T25" s="15">
        <f t="shared" si="8"/>
        <v>1</v>
      </c>
      <c r="U25" s="13">
        <v>10</v>
      </c>
      <c r="V25" s="15">
        <f t="shared" si="9"/>
        <v>0</v>
      </c>
      <c r="W25" s="13">
        <v>11</v>
      </c>
      <c r="X25" s="15">
        <f t="shared" si="10"/>
        <v>-1</v>
      </c>
      <c r="Y25" s="13">
        <v>5</v>
      </c>
    </row>
    <row r="26" spans="1:25" ht="15.6">
      <c r="A26" s="21">
        <f>IF($O$3&gt;15,16,"")</f>
        <v>16</v>
      </c>
      <c r="B26" s="10">
        <f t="shared" si="11"/>
        <v>9</v>
      </c>
      <c r="C26" s="13">
        <v>5</v>
      </c>
      <c r="D26" s="15">
        <f t="shared" si="0"/>
        <v>8</v>
      </c>
      <c r="E26" s="13">
        <v>7</v>
      </c>
      <c r="F26" s="15">
        <f t="shared" si="1"/>
        <v>7</v>
      </c>
      <c r="G26" s="13">
        <v>9</v>
      </c>
      <c r="H26" s="15">
        <f t="shared" si="2"/>
        <v>6</v>
      </c>
      <c r="I26" s="13">
        <v>11</v>
      </c>
      <c r="J26" s="15">
        <f t="shared" si="3"/>
        <v>5</v>
      </c>
      <c r="K26" s="13">
        <v>1</v>
      </c>
      <c r="L26" s="15">
        <f t="shared" si="4"/>
        <v>4</v>
      </c>
      <c r="M26" s="13">
        <v>3</v>
      </c>
      <c r="N26" s="15">
        <f t="shared" si="5"/>
        <v>3</v>
      </c>
      <c r="O26" s="13">
        <v>5</v>
      </c>
      <c r="P26" s="15">
        <f t="shared" si="6"/>
        <v>2</v>
      </c>
      <c r="Q26" s="13">
        <v>7</v>
      </c>
      <c r="R26" s="15">
        <f t="shared" si="7"/>
        <v>1</v>
      </c>
      <c r="S26" s="13">
        <v>9</v>
      </c>
      <c r="T26" s="15">
        <f t="shared" si="8"/>
        <v>0</v>
      </c>
      <c r="U26" s="13">
        <v>8</v>
      </c>
      <c r="V26" s="15">
        <f t="shared" si="9"/>
        <v>-1</v>
      </c>
      <c r="W26" s="13">
        <v>1</v>
      </c>
      <c r="X26" s="15">
        <f t="shared" si="10"/>
        <v>-2</v>
      </c>
      <c r="Y26" s="13">
        <v>6</v>
      </c>
    </row>
    <row r="27" spans="1:25" ht="15.6">
      <c r="A27" s="21">
        <f>IF($O$3&gt;16,17,"")</f>
        <v>17</v>
      </c>
      <c r="B27" s="10">
        <f t="shared" si="11"/>
        <v>8</v>
      </c>
      <c r="C27" s="13">
        <v>6</v>
      </c>
      <c r="D27" s="15">
        <f t="shared" si="0"/>
        <v>7</v>
      </c>
      <c r="E27" s="13">
        <v>8</v>
      </c>
      <c r="F27" s="15">
        <f t="shared" si="1"/>
        <v>6</v>
      </c>
      <c r="G27" s="13">
        <v>10</v>
      </c>
      <c r="H27" s="15">
        <f t="shared" si="2"/>
        <v>5</v>
      </c>
      <c r="I27" s="13">
        <v>12</v>
      </c>
      <c r="J27" s="15">
        <f t="shared" si="3"/>
        <v>4</v>
      </c>
      <c r="K27" s="13">
        <v>2</v>
      </c>
      <c r="L27" s="15">
        <f t="shared" si="4"/>
        <v>3</v>
      </c>
      <c r="M27" s="13">
        <v>4</v>
      </c>
      <c r="N27" s="15">
        <f t="shared" si="5"/>
        <v>2</v>
      </c>
      <c r="O27" s="13">
        <v>6</v>
      </c>
      <c r="P27" s="15">
        <f t="shared" si="6"/>
        <v>1</v>
      </c>
      <c r="Q27" s="13">
        <v>8</v>
      </c>
      <c r="R27" s="15">
        <f t="shared" si="7"/>
        <v>0</v>
      </c>
      <c r="S27" s="13">
        <v>10</v>
      </c>
      <c r="T27" s="15">
        <f t="shared" si="8"/>
        <v>-1</v>
      </c>
      <c r="U27" s="13">
        <v>7</v>
      </c>
      <c r="V27" s="15">
        <f t="shared" si="9"/>
        <v>-2</v>
      </c>
      <c r="W27" s="13">
        <v>4</v>
      </c>
      <c r="X27" s="15">
        <f t="shared" si="10"/>
        <v>-3</v>
      </c>
      <c r="Y27" s="13">
        <v>3</v>
      </c>
    </row>
    <row r="28" spans="1:25" ht="15.6">
      <c r="A28" s="21">
        <f>IF($O$3&gt;17,18,"")</f>
        <v>18</v>
      </c>
      <c r="B28" s="10">
        <f t="shared" si="11"/>
        <v>7</v>
      </c>
      <c r="C28" s="13">
        <v>7</v>
      </c>
      <c r="D28" s="15">
        <f t="shared" si="0"/>
        <v>6</v>
      </c>
      <c r="E28" s="13">
        <v>9</v>
      </c>
      <c r="F28" s="15">
        <f t="shared" si="1"/>
        <v>5</v>
      </c>
      <c r="G28" s="13">
        <v>11</v>
      </c>
      <c r="H28" s="15">
        <f t="shared" si="2"/>
        <v>4</v>
      </c>
      <c r="I28" s="13">
        <v>1</v>
      </c>
      <c r="J28" s="15">
        <f t="shared" si="3"/>
        <v>3</v>
      </c>
      <c r="K28" s="13">
        <v>3</v>
      </c>
      <c r="L28" s="15">
        <f t="shared" si="4"/>
        <v>2</v>
      </c>
      <c r="M28" s="13">
        <v>5</v>
      </c>
      <c r="N28" s="15">
        <f t="shared" si="5"/>
        <v>1</v>
      </c>
      <c r="O28" s="13">
        <v>7</v>
      </c>
      <c r="P28" s="15">
        <f t="shared" si="6"/>
        <v>0</v>
      </c>
      <c r="Q28" s="13">
        <v>9</v>
      </c>
      <c r="R28" s="15">
        <f t="shared" si="7"/>
        <v>-1</v>
      </c>
      <c r="S28" s="13">
        <v>11</v>
      </c>
      <c r="T28" s="15">
        <f t="shared" si="8"/>
        <v>-2</v>
      </c>
      <c r="U28" s="13">
        <v>6</v>
      </c>
      <c r="V28" s="15">
        <f t="shared" si="9"/>
        <v>-3</v>
      </c>
      <c r="W28" s="13">
        <v>8</v>
      </c>
      <c r="X28" s="15">
        <f t="shared" si="10"/>
        <v>-4</v>
      </c>
      <c r="Y28" s="13">
        <v>2</v>
      </c>
    </row>
    <row r="29" spans="1:25" ht="15.6">
      <c r="A29" s="21">
        <f>IF($O$3&gt;18,19,"")</f>
        <v>19</v>
      </c>
      <c r="B29" s="10">
        <f t="shared" si="11"/>
        <v>6</v>
      </c>
      <c r="C29" s="13">
        <v>8</v>
      </c>
      <c r="D29" s="15">
        <f t="shared" si="0"/>
        <v>5</v>
      </c>
      <c r="E29" s="13">
        <v>10</v>
      </c>
      <c r="F29" s="15">
        <f t="shared" si="1"/>
        <v>4</v>
      </c>
      <c r="G29" s="13">
        <v>12</v>
      </c>
      <c r="H29" s="15">
        <f t="shared" si="2"/>
        <v>3</v>
      </c>
      <c r="I29" s="13">
        <v>2</v>
      </c>
      <c r="J29" s="15">
        <f t="shared" si="3"/>
        <v>2</v>
      </c>
      <c r="K29" s="13">
        <v>4</v>
      </c>
      <c r="L29" s="15">
        <f t="shared" si="4"/>
        <v>1</v>
      </c>
      <c r="M29" s="13">
        <v>6</v>
      </c>
      <c r="N29" s="15">
        <f t="shared" si="5"/>
        <v>0</v>
      </c>
      <c r="O29" s="13">
        <v>8</v>
      </c>
      <c r="P29" s="15">
        <f t="shared" si="6"/>
        <v>-1</v>
      </c>
      <c r="Q29" s="13">
        <v>10</v>
      </c>
      <c r="R29" s="15">
        <f t="shared" si="7"/>
        <v>-2</v>
      </c>
      <c r="S29" s="13">
        <v>12</v>
      </c>
      <c r="T29" s="15">
        <f t="shared" si="8"/>
        <v>-3</v>
      </c>
      <c r="U29" s="13">
        <v>2</v>
      </c>
      <c r="V29" s="15">
        <f t="shared" si="9"/>
        <v>-4</v>
      </c>
      <c r="W29" s="13">
        <v>3</v>
      </c>
      <c r="X29" s="15">
        <f t="shared" si="10"/>
        <v>-5</v>
      </c>
      <c r="Y29" s="13">
        <v>7</v>
      </c>
    </row>
    <row r="30" spans="1:25" ht="15.6">
      <c r="A30" s="21">
        <f>IF($O$3&gt;19,20,"")</f>
        <v>20</v>
      </c>
      <c r="B30" s="10">
        <f t="shared" si="11"/>
        <v>5</v>
      </c>
      <c r="C30" s="13">
        <v>9</v>
      </c>
      <c r="D30" s="15">
        <f t="shared" si="0"/>
        <v>4</v>
      </c>
      <c r="E30" s="13">
        <v>11</v>
      </c>
      <c r="F30" s="15">
        <f t="shared" si="1"/>
        <v>3</v>
      </c>
      <c r="G30" s="13">
        <v>1</v>
      </c>
      <c r="H30" s="15">
        <f t="shared" si="2"/>
        <v>2</v>
      </c>
      <c r="I30" s="13">
        <v>3</v>
      </c>
      <c r="J30" s="15">
        <f t="shared" si="3"/>
        <v>1</v>
      </c>
      <c r="K30" s="13">
        <v>5</v>
      </c>
      <c r="L30" s="15">
        <f t="shared" si="4"/>
        <v>0</v>
      </c>
      <c r="M30" s="13">
        <v>10</v>
      </c>
      <c r="N30" s="15">
        <f t="shared" si="5"/>
        <v>-1</v>
      </c>
      <c r="O30" s="13">
        <v>12</v>
      </c>
      <c r="P30" s="15">
        <f t="shared" si="6"/>
        <v>-2</v>
      </c>
      <c r="Q30" s="13">
        <v>11</v>
      </c>
      <c r="R30" s="15">
        <f t="shared" si="7"/>
        <v>-3</v>
      </c>
      <c r="S30" s="13">
        <v>1</v>
      </c>
      <c r="T30" s="15">
        <f t="shared" si="8"/>
        <v>-4</v>
      </c>
      <c r="U30" s="13">
        <v>9</v>
      </c>
      <c r="V30" s="15">
        <f t="shared" si="9"/>
        <v>-5</v>
      </c>
      <c r="W30" s="13">
        <v>3</v>
      </c>
      <c r="X30" s="15">
        <f t="shared" si="10"/>
        <v>-6</v>
      </c>
      <c r="Y30" s="13">
        <v>2</v>
      </c>
    </row>
    <row r="31" spans="1:25" ht="15.6">
      <c r="A31" s="21">
        <f>IF($O$3&gt;20,21,"")</f>
        <v>21</v>
      </c>
      <c r="B31" s="10">
        <f t="shared" si="11"/>
        <v>4</v>
      </c>
      <c r="C31" s="13">
        <v>10</v>
      </c>
      <c r="D31" s="15">
        <f t="shared" si="0"/>
        <v>3</v>
      </c>
      <c r="E31" s="13">
        <v>12</v>
      </c>
      <c r="F31" s="15">
        <f t="shared" si="1"/>
        <v>2</v>
      </c>
      <c r="G31" s="13">
        <v>2</v>
      </c>
      <c r="H31" s="15">
        <f t="shared" si="2"/>
        <v>1</v>
      </c>
      <c r="I31" s="13">
        <v>4</v>
      </c>
      <c r="J31" s="15">
        <f t="shared" si="3"/>
        <v>0</v>
      </c>
      <c r="K31" s="13">
        <v>7</v>
      </c>
      <c r="L31" s="15">
        <f t="shared" si="4"/>
        <v>-1</v>
      </c>
      <c r="M31" s="13">
        <v>11</v>
      </c>
      <c r="N31" s="15">
        <f t="shared" si="5"/>
        <v>-2</v>
      </c>
      <c r="O31" s="13">
        <v>9</v>
      </c>
      <c r="P31" s="15">
        <f t="shared" si="6"/>
        <v>-3</v>
      </c>
      <c r="Q31" s="13">
        <v>12</v>
      </c>
      <c r="R31" s="15">
        <f t="shared" si="7"/>
        <v>-4</v>
      </c>
      <c r="S31" s="13">
        <v>1</v>
      </c>
      <c r="T31" s="15">
        <f t="shared" si="8"/>
        <v>-5</v>
      </c>
      <c r="U31" s="13">
        <v>2</v>
      </c>
      <c r="V31" s="15">
        <f t="shared" si="9"/>
        <v>-6</v>
      </c>
      <c r="W31" s="13">
        <v>8</v>
      </c>
      <c r="X31" s="15">
        <f t="shared" si="10"/>
        <v>-7</v>
      </c>
      <c r="Y31" s="13">
        <v>3</v>
      </c>
    </row>
    <row r="32" spans="1:25" ht="15.6">
      <c r="A32" s="21">
        <f>IF($O$3&gt;21,22,"")</f>
        <v>22</v>
      </c>
      <c r="B32" s="10">
        <f t="shared" si="11"/>
        <v>3</v>
      </c>
      <c r="C32" s="13">
        <v>11</v>
      </c>
      <c r="D32" s="15">
        <f t="shared" si="0"/>
        <v>2</v>
      </c>
      <c r="E32" s="13">
        <v>1</v>
      </c>
      <c r="F32" s="15">
        <f t="shared" si="1"/>
        <v>1</v>
      </c>
      <c r="G32" s="13">
        <v>3</v>
      </c>
      <c r="H32" s="15">
        <f t="shared" ref="H32:H34" si="12">IF(H31&lt;$O$3,H31-1,H67)</f>
        <v>0</v>
      </c>
      <c r="I32" s="13">
        <v>5</v>
      </c>
      <c r="J32" s="15">
        <f t="shared" si="3"/>
        <v>-1</v>
      </c>
      <c r="K32" s="13">
        <v>6</v>
      </c>
      <c r="L32" s="15">
        <f t="shared" si="4"/>
        <v>-2</v>
      </c>
      <c r="M32" s="13">
        <v>12</v>
      </c>
      <c r="N32" s="15">
        <f t="shared" si="5"/>
        <v>-3</v>
      </c>
      <c r="O32" s="13">
        <v>9</v>
      </c>
      <c r="P32" s="15">
        <f t="shared" si="6"/>
        <v>-4</v>
      </c>
      <c r="Q32" s="13">
        <v>11</v>
      </c>
      <c r="R32" s="15">
        <f t="shared" si="7"/>
        <v>-5</v>
      </c>
      <c r="S32" s="13">
        <v>12</v>
      </c>
      <c r="T32" s="15">
        <f t="shared" si="8"/>
        <v>-6</v>
      </c>
      <c r="U32" s="13">
        <v>6</v>
      </c>
      <c r="V32" s="15">
        <f t="shared" si="9"/>
        <v>-7</v>
      </c>
      <c r="W32" s="13">
        <v>4</v>
      </c>
      <c r="X32" s="15">
        <f t="shared" si="10"/>
        <v>-8</v>
      </c>
      <c r="Y32" s="13">
        <v>6</v>
      </c>
    </row>
    <row r="33" spans="1:25" ht="15.6">
      <c r="A33" s="21">
        <f>IF($O$3&gt;22,23,"")</f>
        <v>23</v>
      </c>
      <c r="B33" s="10">
        <f t="shared" si="11"/>
        <v>2</v>
      </c>
      <c r="C33" s="13">
        <v>12</v>
      </c>
      <c r="D33" s="15">
        <f t="shared" si="0"/>
        <v>1</v>
      </c>
      <c r="E33" s="13">
        <v>2</v>
      </c>
      <c r="F33" s="15">
        <f t="shared" si="1"/>
        <v>0</v>
      </c>
      <c r="G33" s="13">
        <v>4</v>
      </c>
      <c r="H33" s="15">
        <f t="shared" si="12"/>
        <v>-1</v>
      </c>
      <c r="I33" s="13">
        <v>6</v>
      </c>
      <c r="J33" s="15">
        <f t="shared" si="3"/>
        <v>-2</v>
      </c>
      <c r="K33" s="13">
        <v>6</v>
      </c>
      <c r="L33" s="15">
        <f t="shared" si="4"/>
        <v>-3</v>
      </c>
      <c r="M33" s="13">
        <v>11</v>
      </c>
      <c r="N33" s="15">
        <f t="shared" si="5"/>
        <v>-4</v>
      </c>
      <c r="O33" s="13">
        <v>12</v>
      </c>
      <c r="P33" s="15">
        <f t="shared" si="6"/>
        <v>-5</v>
      </c>
      <c r="Q33" s="13">
        <v>10</v>
      </c>
      <c r="R33" s="15">
        <f t="shared" si="7"/>
        <v>-6</v>
      </c>
      <c r="S33" s="13">
        <v>11</v>
      </c>
      <c r="T33" s="15">
        <f t="shared" si="8"/>
        <v>-7</v>
      </c>
      <c r="U33" s="13">
        <v>7</v>
      </c>
      <c r="V33" s="15">
        <f t="shared" si="9"/>
        <v>-8</v>
      </c>
      <c r="W33" s="13">
        <v>1</v>
      </c>
      <c r="X33" s="15">
        <f t="shared" si="10"/>
        <v>-9</v>
      </c>
      <c r="Y33" s="13">
        <v>5</v>
      </c>
    </row>
    <row r="34" spans="1:25" ht="16.2" thickBot="1">
      <c r="A34" s="21">
        <f>IF($O$3&gt;23,24,"")</f>
        <v>24</v>
      </c>
      <c r="B34" s="10">
        <f t="shared" si="11"/>
        <v>1</v>
      </c>
      <c r="C34" s="17">
        <v>1</v>
      </c>
      <c r="D34" s="15">
        <f t="shared" si="0"/>
        <v>0</v>
      </c>
      <c r="E34" s="17">
        <v>3</v>
      </c>
      <c r="F34" s="15">
        <f t="shared" si="1"/>
        <v>-1</v>
      </c>
      <c r="G34" s="17">
        <v>4</v>
      </c>
      <c r="H34" s="15">
        <f t="shared" si="12"/>
        <v>-2</v>
      </c>
      <c r="I34" s="17">
        <v>5</v>
      </c>
      <c r="J34" s="15">
        <f t="shared" si="3"/>
        <v>-3</v>
      </c>
      <c r="K34" s="17">
        <v>7</v>
      </c>
      <c r="L34" s="15">
        <f t="shared" si="4"/>
        <v>-4</v>
      </c>
      <c r="M34" s="17">
        <v>10</v>
      </c>
      <c r="N34" s="15">
        <f t="shared" si="5"/>
        <v>-5</v>
      </c>
      <c r="O34" s="17">
        <v>8</v>
      </c>
      <c r="P34" s="15">
        <f t="shared" si="6"/>
        <v>-6</v>
      </c>
      <c r="Q34" s="17">
        <v>9</v>
      </c>
      <c r="R34" s="15">
        <f t="shared" si="7"/>
        <v>-7</v>
      </c>
      <c r="S34" s="17">
        <v>10</v>
      </c>
      <c r="T34" s="15">
        <f t="shared" si="8"/>
        <v>-8</v>
      </c>
      <c r="U34" s="17">
        <v>8</v>
      </c>
      <c r="V34" s="15">
        <f t="shared" si="9"/>
        <v>-9</v>
      </c>
      <c r="W34" s="17">
        <v>11</v>
      </c>
      <c r="X34" s="15">
        <f t="shared" si="10"/>
        <v>-10</v>
      </c>
      <c r="Y34" s="17">
        <v>4</v>
      </c>
    </row>
    <row r="35" spans="1:25" ht="15.6">
      <c r="A35" s="21"/>
      <c r="B35" s="10">
        <f t="shared" ref="B35:D38" si="13">IF(B34&lt;$O$3,B34-1,B70)</f>
        <v>0</v>
      </c>
      <c r="D35" s="10">
        <f t="shared" si="13"/>
        <v>-1</v>
      </c>
      <c r="F35" s="10">
        <f t="shared" ref="F35:H35" si="14">IF(F34&lt;$O$3,F34-1,F70)</f>
        <v>-2</v>
      </c>
      <c r="H35" s="10">
        <f t="shared" si="14"/>
        <v>-3</v>
      </c>
      <c r="J35" s="10">
        <f t="shared" ref="J35:L35" si="15">IF(J34&lt;$O$3,J34-1,J70)</f>
        <v>-4</v>
      </c>
      <c r="L35" s="10">
        <f t="shared" si="15"/>
        <v>-5</v>
      </c>
      <c r="N35" s="10">
        <f t="shared" ref="N35:P35" si="16">IF(N34&lt;$O$3,N34-1,N70)</f>
        <v>-6</v>
      </c>
      <c r="P35" s="10">
        <f t="shared" si="16"/>
        <v>-7</v>
      </c>
      <c r="R35" s="10">
        <f t="shared" ref="R35:T35" si="17">IF(R34&lt;$O$3,R34-1,R70)</f>
        <v>-8</v>
      </c>
      <c r="T35" s="10">
        <f t="shared" si="17"/>
        <v>-9</v>
      </c>
      <c r="V35" s="10">
        <f t="shared" ref="V35:X35" si="18">IF(V34&lt;$O$3,V34-1,V70)</f>
        <v>-10</v>
      </c>
      <c r="X35" s="10">
        <f t="shared" si="18"/>
        <v>-11</v>
      </c>
    </row>
    <row r="36" spans="1:25" ht="15.6">
      <c r="A36" s="21"/>
      <c r="B36" s="10">
        <f t="shared" si="13"/>
        <v>-1</v>
      </c>
      <c r="D36" s="10">
        <f t="shared" si="13"/>
        <v>-2</v>
      </c>
      <c r="F36" s="10">
        <f t="shared" ref="F36:H36" si="19">IF(F35&lt;$O$3,F35-1,F71)</f>
        <v>-3</v>
      </c>
      <c r="H36" s="10">
        <f t="shared" si="19"/>
        <v>-4</v>
      </c>
      <c r="J36" s="10">
        <f t="shared" ref="J36:L36" si="20">IF(J35&lt;$O$3,J35-1,J71)</f>
        <v>-5</v>
      </c>
      <c r="L36" s="10">
        <f t="shared" si="20"/>
        <v>-6</v>
      </c>
      <c r="N36" s="10">
        <f t="shared" ref="N36:P36" si="21">IF(N35&lt;$O$3,N35-1,N71)</f>
        <v>-7</v>
      </c>
      <c r="P36" s="10">
        <f t="shared" si="21"/>
        <v>-8</v>
      </c>
      <c r="R36" s="10">
        <f t="shared" ref="R36:T36" si="22">IF(R35&lt;$O$3,R35-1,R71)</f>
        <v>-9</v>
      </c>
      <c r="T36" s="10">
        <f t="shared" si="22"/>
        <v>-10</v>
      </c>
      <c r="V36" s="10">
        <f t="shared" ref="V36:X36" si="23">IF(V35&lt;$O$3,V35-1,V71)</f>
        <v>-11</v>
      </c>
      <c r="X36" s="10">
        <f t="shared" si="23"/>
        <v>-12</v>
      </c>
    </row>
    <row r="37" spans="1:25" ht="15.6">
      <c r="A37" s="21"/>
      <c r="B37" s="10">
        <f t="shared" si="13"/>
        <v>-2</v>
      </c>
      <c r="D37" s="10">
        <f t="shared" si="13"/>
        <v>-3</v>
      </c>
      <c r="F37" s="10">
        <f t="shared" ref="F37:H37" si="24">IF(F36&lt;$O$3,F36-1,F72)</f>
        <v>-4</v>
      </c>
      <c r="H37" s="10">
        <f t="shared" si="24"/>
        <v>-5</v>
      </c>
      <c r="J37" s="10">
        <f t="shared" ref="J37:L37" si="25">IF(J36&lt;$O$3,J36-1,J72)</f>
        <v>-6</v>
      </c>
      <c r="L37" s="10">
        <f t="shared" si="25"/>
        <v>-7</v>
      </c>
      <c r="N37" s="10">
        <f t="shared" ref="N37:P37" si="26">IF(N36&lt;$O$3,N36-1,N72)</f>
        <v>-8</v>
      </c>
      <c r="P37" s="10">
        <f t="shared" si="26"/>
        <v>-9</v>
      </c>
      <c r="R37" s="10">
        <f t="shared" ref="R37:T37" si="27">IF(R36&lt;$O$3,R36-1,R72)</f>
        <v>-10</v>
      </c>
      <c r="T37" s="10">
        <f t="shared" si="27"/>
        <v>-11</v>
      </c>
      <c r="V37" s="10">
        <f t="shared" ref="V37:X37" si="28">IF(V36&lt;$O$3,V36-1,V72)</f>
        <v>-12</v>
      </c>
      <c r="X37" s="10">
        <f t="shared" si="28"/>
        <v>-13</v>
      </c>
    </row>
    <row r="38" spans="1:25" ht="15.6">
      <c r="A38" s="21"/>
      <c r="B38" s="22">
        <f t="shared" si="13"/>
        <v>-3</v>
      </c>
      <c r="D38" s="22">
        <f t="shared" si="13"/>
        <v>-4</v>
      </c>
      <c r="F38" s="22">
        <f t="shared" ref="F38:H38" si="29">IF(F37&lt;$O$3,F37-1,F73)</f>
        <v>-5</v>
      </c>
      <c r="H38" s="22">
        <f t="shared" si="29"/>
        <v>-6</v>
      </c>
      <c r="J38" s="22">
        <f t="shared" ref="J38:L38" si="30">IF(J37&lt;$O$3,J37-1,J73)</f>
        <v>-7</v>
      </c>
      <c r="L38" s="22">
        <f t="shared" si="30"/>
        <v>-8</v>
      </c>
      <c r="N38" s="22">
        <f t="shared" ref="N38:P38" si="31">IF(N37&lt;$O$3,N37-1,N73)</f>
        <v>-9</v>
      </c>
      <c r="P38" s="22">
        <f t="shared" si="31"/>
        <v>-10</v>
      </c>
      <c r="R38" s="22">
        <f t="shared" ref="R38:T38" si="32">IF(R37&lt;$O$3,R37-1,R73)</f>
        <v>-11</v>
      </c>
      <c r="T38" s="22">
        <f t="shared" si="32"/>
        <v>-12</v>
      </c>
      <c r="V38" s="22">
        <f t="shared" ref="V38:X38" si="33">IF(V37&lt;$O$3,V37-1,V73)</f>
        <v>-13</v>
      </c>
      <c r="X38" s="22">
        <f t="shared" si="33"/>
        <v>-14</v>
      </c>
    </row>
    <row r="39" spans="1:25" s="1" customFormat="1" ht="15.6">
      <c r="A39" s="23"/>
      <c r="B39" s="24"/>
      <c r="D39" s="24"/>
      <c r="F39" s="24"/>
      <c r="H39" s="24"/>
      <c r="J39" s="24"/>
      <c r="L39" s="24"/>
      <c r="N39" s="24"/>
      <c r="P39" s="24"/>
      <c r="R39" s="24"/>
      <c r="T39" s="24"/>
      <c r="V39" s="24"/>
      <c r="X39" s="24"/>
    </row>
    <row r="40" spans="1:25" s="1" customFormat="1" ht="15.6">
      <c r="A40" s="23"/>
      <c r="B40" s="24"/>
      <c r="D40" s="24"/>
      <c r="F40" s="24"/>
      <c r="H40" s="24"/>
      <c r="J40" s="24"/>
      <c r="L40" s="24"/>
      <c r="N40" s="24"/>
      <c r="P40" s="24"/>
      <c r="R40" s="24"/>
      <c r="T40" s="24"/>
      <c r="V40" s="24"/>
      <c r="X40" s="24"/>
    </row>
  </sheetData>
  <mergeCells count="12">
    <mergeCell ref="T9:U9"/>
    <mergeCell ref="V9:W9"/>
    <mergeCell ref="X9:Y9"/>
    <mergeCell ref="B9:C9"/>
    <mergeCell ref="D9:E9"/>
    <mergeCell ref="F9:G9"/>
    <mergeCell ref="H9:I9"/>
    <mergeCell ref="J9:K9"/>
    <mergeCell ref="L9:M9"/>
    <mergeCell ref="N9:O9"/>
    <mergeCell ref="P9:Q9"/>
    <mergeCell ref="R9:S9"/>
  </mergeCells>
  <printOptions horizontalCentered="1" verticalCentered="1"/>
  <pageMargins left="0" right="0" top="0" bottom="0" header="0" footer="0"/>
  <pageSetup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Tableau des Rencontres</vt:lpstr>
      <vt:lpstr>'Tableau des Rencontres'!Impression_des_titres</vt:lpstr>
      <vt:lpstr>'Tableau des Rencontres'!Zone_d_impression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Famille</cp:lastModifiedBy>
  <cp:lastPrinted>2014-05-01T13:31:50Z</cp:lastPrinted>
  <dcterms:created xsi:type="dcterms:W3CDTF">2012-08-27T19:15:03Z</dcterms:created>
  <dcterms:modified xsi:type="dcterms:W3CDTF">2014-05-03T20:49:02Z</dcterms:modified>
</cp:coreProperties>
</file>