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4780" windowHeight="11895"/>
  </bookViews>
  <sheets>
    <sheet name="OD_SAL" sheetId="3" r:id="rId1"/>
  </sheets>
  <definedNames>
    <definedName name="_xlnm._FilterDatabase" localSheetId="0" hidden="1">OD_SAL!$A$1:$O$171</definedName>
    <definedName name="_xlnm.Print_Area" localSheetId="0">OD_SAL!$V$57:$W$61</definedName>
  </definedNames>
  <calcPr calcId="125725"/>
</workbook>
</file>

<file path=xl/calcChain.xml><?xml version="1.0" encoding="utf-8"?>
<calcChain xmlns="http://schemas.openxmlformats.org/spreadsheetml/2006/main">
  <c r="R164" i="3"/>
  <c r="Y163"/>
  <c r="Y164" s="1"/>
  <c r="X163"/>
  <c r="W163"/>
  <c r="R163"/>
  <c r="R157"/>
  <c r="R150"/>
  <c r="Y71"/>
  <c r="Y63"/>
  <c r="Y55"/>
  <c r="Y48"/>
  <c r="Y40"/>
  <c r="Y31"/>
  <c r="R143"/>
  <c r="R71"/>
  <c r="R63"/>
  <c r="R55"/>
  <c r="R48"/>
  <c r="R40"/>
  <c r="R31"/>
  <c r="R8"/>
  <c r="Y156" l="1"/>
  <c r="Y157" s="1"/>
  <c r="X156"/>
  <c r="W156"/>
  <c r="R156"/>
  <c r="Y149"/>
  <c r="Y150" s="1"/>
  <c r="X149"/>
  <c r="W149"/>
  <c r="R149"/>
  <c r="Y142"/>
  <c r="Y143" s="1"/>
  <c r="X142"/>
  <c r="W142"/>
  <c r="R142"/>
  <c r="X70"/>
  <c r="W70"/>
  <c r="R70"/>
  <c r="X62"/>
  <c r="W62"/>
  <c r="R62"/>
  <c r="X54"/>
  <c r="W54"/>
  <c r="R54"/>
  <c r="X47"/>
  <c r="W47"/>
  <c r="R47"/>
  <c r="X39"/>
  <c r="W39"/>
  <c r="R39"/>
  <c r="X30"/>
  <c r="W30"/>
  <c r="R30"/>
  <c r="Y7"/>
  <c r="Y8" s="1"/>
  <c r="X7"/>
  <c r="W7"/>
  <c r="R7"/>
  <c r="Y6"/>
  <c r="X6"/>
  <c r="W6"/>
  <c r="R6"/>
  <c r="Y5"/>
  <c r="X5"/>
  <c r="W5"/>
  <c r="R5"/>
  <c r="Y4"/>
  <c r="X4"/>
  <c r="W4"/>
  <c r="R4"/>
  <c r="Y3"/>
  <c r="X3"/>
  <c r="W3"/>
  <c r="R3"/>
  <c r="Y2"/>
  <c r="X2"/>
  <c r="W2"/>
  <c r="R2"/>
  <c r="B98"/>
  <c r="B97"/>
  <c r="B96"/>
  <c r="B95"/>
  <c r="B89"/>
  <c r="B88"/>
  <c r="B87"/>
  <c r="B86"/>
  <c r="B85"/>
  <c r="B83"/>
  <c r="B82"/>
  <c r="B81"/>
  <c r="B80"/>
  <c r="B79"/>
  <c r="B94"/>
  <c r="G31" l="1"/>
  <c r="G32"/>
  <c r="H33"/>
  <c r="H34"/>
  <c r="H35"/>
  <c r="H36"/>
  <c r="H37"/>
  <c r="H38"/>
  <c r="G39"/>
  <c r="U39" s="1"/>
  <c r="V40" s="1"/>
  <c r="G40"/>
  <c r="G41"/>
  <c r="H42"/>
  <c r="H43"/>
  <c r="H44"/>
  <c r="H45"/>
  <c r="H46"/>
  <c r="G47"/>
  <c r="U47" s="1"/>
  <c r="V48" s="1"/>
  <c r="G48"/>
  <c r="H49"/>
  <c r="H50"/>
  <c r="H51"/>
  <c r="H52"/>
  <c r="H53"/>
  <c r="G54"/>
  <c r="U54" s="1"/>
  <c r="V55" s="1"/>
  <c r="G55"/>
  <c r="G56"/>
  <c r="H57"/>
  <c r="H58"/>
  <c r="H59"/>
  <c r="H60"/>
  <c r="H61"/>
  <c r="G62"/>
  <c r="U62" s="1"/>
  <c r="V63" s="1"/>
  <c r="G63"/>
  <c r="G64"/>
  <c r="H65"/>
  <c r="H66"/>
  <c r="H67"/>
  <c r="H68"/>
  <c r="H69"/>
  <c r="G70"/>
  <c r="U70" s="1"/>
  <c r="V71" s="1"/>
  <c r="G71"/>
  <c r="G72"/>
  <c r="G73"/>
  <c r="H74"/>
  <c r="H75"/>
  <c r="H76"/>
  <c r="H77"/>
  <c r="H90"/>
  <c r="H91"/>
  <c r="H92"/>
  <c r="H93"/>
  <c r="G100"/>
  <c r="G101"/>
  <c r="H102"/>
  <c r="H103"/>
  <c r="H104"/>
  <c r="H105"/>
  <c r="H106"/>
  <c r="G107"/>
  <c r="G108"/>
  <c r="H109"/>
  <c r="H110"/>
  <c r="H111"/>
  <c r="H112"/>
  <c r="H113"/>
  <c r="G114"/>
  <c r="G115"/>
  <c r="H116"/>
  <c r="H117"/>
  <c r="H118"/>
  <c r="H119"/>
  <c r="H120"/>
  <c r="G121"/>
  <c r="G122"/>
  <c r="H123"/>
  <c r="H124"/>
  <c r="H125"/>
  <c r="H126"/>
  <c r="H127"/>
  <c r="G128"/>
  <c r="G129"/>
  <c r="H130"/>
  <c r="H131"/>
  <c r="H132"/>
  <c r="H133"/>
  <c r="H134"/>
  <c r="G135"/>
  <c r="G136"/>
  <c r="H137"/>
  <c r="H138"/>
  <c r="H139"/>
  <c r="H140"/>
  <c r="H141"/>
  <c r="G142"/>
  <c r="U142" s="1"/>
  <c r="V143" s="1"/>
  <c r="G143"/>
  <c r="H144"/>
  <c r="H145"/>
  <c r="H146"/>
  <c r="H147"/>
  <c r="H148"/>
  <c r="G149"/>
  <c r="U149" s="1"/>
  <c r="V150" s="1"/>
  <c r="G150"/>
  <c r="G151"/>
  <c r="H152"/>
  <c r="H153"/>
  <c r="H154"/>
  <c r="H155"/>
  <c r="G156"/>
  <c r="U156" s="1"/>
  <c r="V157" s="1"/>
  <c r="G157"/>
  <c r="H158"/>
  <c r="H159"/>
  <c r="H160"/>
  <c r="H161"/>
  <c r="H162"/>
  <c r="G163"/>
  <c r="U163" s="1"/>
  <c r="V164" s="1"/>
  <c r="G164"/>
  <c r="G165"/>
  <c r="G166"/>
  <c r="H167"/>
  <c r="H168"/>
  <c r="H169"/>
  <c r="G30"/>
  <c r="U30" s="1"/>
  <c r="V31" s="1"/>
  <c r="H21"/>
  <c r="H22"/>
  <c r="H23"/>
  <c r="H20"/>
  <c r="F1"/>
  <c r="E1"/>
  <c r="B29"/>
  <c r="B28"/>
  <c r="B27"/>
  <c r="B26"/>
  <c r="B25"/>
  <c r="B19"/>
  <c r="B18"/>
  <c r="B17"/>
  <c r="B16"/>
  <c r="B15"/>
  <c r="B9"/>
  <c r="B10"/>
  <c r="B11"/>
  <c r="B12"/>
  <c r="B13"/>
  <c r="B3"/>
  <c r="B4"/>
  <c r="B5"/>
  <c r="B6"/>
  <c r="B7"/>
  <c r="B14"/>
  <c r="B20"/>
  <c r="B21"/>
  <c r="B22"/>
  <c r="B23"/>
  <c r="B24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84"/>
  <c r="B90"/>
  <c r="B91"/>
  <c r="B92"/>
  <c r="B93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8"/>
  <c r="AB9"/>
  <c r="M120" l="1"/>
  <c r="M53"/>
  <c r="N162"/>
  <c r="N155"/>
  <c r="AH14" s="1"/>
  <c r="N148"/>
  <c r="N134"/>
  <c r="M134"/>
  <c r="N120"/>
  <c r="N106"/>
  <c r="N77"/>
  <c r="N46"/>
  <c r="N169"/>
  <c r="N141"/>
  <c r="N127"/>
  <c r="N113"/>
  <c r="N69"/>
  <c r="N61"/>
  <c r="N53"/>
  <c r="N38"/>
  <c r="M162"/>
  <c r="M148"/>
  <c r="O148" s="1"/>
  <c r="G4"/>
  <c r="U4" s="1"/>
  <c r="H96"/>
  <c r="H98"/>
  <c r="G86"/>
  <c r="G88"/>
  <c r="G79"/>
  <c r="G81"/>
  <c r="G78"/>
  <c r="H95"/>
  <c r="H97"/>
  <c r="H94"/>
  <c r="G85"/>
  <c r="G87"/>
  <c r="G84"/>
  <c r="G80"/>
  <c r="G82"/>
  <c r="M169"/>
  <c r="O169" s="1"/>
  <c r="M155"/>
  <c r="AG13" s="1"/>
  <c r="M141"/>
  <c r="M127"/>
  <c r="M113"/>
  <c r="M38"/>
  <c r="M46"/>
  <c r="M106"/>
  <c r="M77"/>
  <c r="M69"/>
  <c r="M61"/>
  <c r="G8"/>
  <c r="G9"/>
  <c r="G17"/>
  <c r="H28"/>
  <c r="G11"/>
  <c r="G14"/>
  <c r="G15"/>
  <c r="H26"/>
  <c r="G12"/>
  <c r="G10"/>
  <c r="G18"/>
  <c r="G16"/>
  <c r="H24"/>
  <c r="H27"/>
  <c r="H25"/>
  <c r="G5"/>
  <c r="U5" s="1"/>
  <c r="G3"/>
  <c r="U3" s="1"/>
  <c r="G2"/>
  <c r="U2" s="1"/>
  <c r="G6"/>
  <c r="U6" s="1"/>
  <c r="AF14" l="1"/>
  <c r="O69"/>
  <c r="AD14"/>
  <c r="AJ14"/>
  <c r="O134"/>
  <c r="O46"/>
  <c r="O113"/>
  <c r="O141"/>
  <c r="H99"/>
  <c r="N99" s="1"/>
  <c r="AE13"/>
  <c r="AC13"/>
  <c r="O61"/>
  <c r="AI13"/>
  <c r="O106"/>
  <c r="O38"/>
  <c r="O162"/>
  <c r="O120"/>
  <c r="O53"/>
  <c r="O77"/>
  <c r="O127"/>
  <c r="O155"/>
  <c r="G83"/>
  <c r="G89"/>
  <c r="G19"/>
  <c r="H29"/>
  <c r="N29" s="1"/>
  <c r="G13"/>
  <c r="G7"/>
  <c r="U7" s="1"/>
  <c r="Z1" s="1"/>
  <c r="V8" l="1"/>
  <c r="Z2" s="1"/>
  <c r="AB14"/>
  <c r="AK14" s="1"/>
  <c r="M29"/>
  <c r="O29" s="1"/>
  <c r="M99"/>
  <c r="O99" s="1"/>
  <c r="N1"/>
  <c r="AM14" l="1"/>
  <c r="AA13"/>
  <c r="AK13" s="1"/>
  <c r="O1"/>
  <c r="M1"/>
  <c r="AM13" l="1"/>
</calcChain>
</file>

<file path=xl/sharedStrings.xml><?xml version="1.0" encoding="utf-8"?>
<sst xmlns="http://schemas.openxmlformats.org/spreadsheetml/2006/main" count="800" uniqueCount="45">
  <si>
    <t>OUVRIERS</t>
  </si>
  <si>
    <t>CHAUFFEURS</t>
  </si>
  <si>
    <t>BOULANGER</t>
  </si>
  <si>
    <t>MANŒUVRE</t>
  </si>
  <si>
    <t>VENDEUSE</t>
  </si>
  <si>
    <t>ADMIN</t>
  </si>
  <si>
    <t>PATISSERIE</t>
  </si>
  <si>
    <t>PREPA COMMANDES</t>
  </si>
  <si>
    <t>62030+32</t>
  </si>
  <si>
    <t>EMPLOYES</t>
  </si>
  <si>
    <t>APPRENTIS</t>
  </si>
  <si>
    <t>CE</t>
  </si>
  <si>
    <t>62020+30</t>
  </si>
  <si>
    <t>CIS</t>
  </si>
  <si>
    <t>6212+13</t>
  </si>
  <si>
    <t>DI</t>
  </si>
  <si>
    <t>GUI</t>
  </si>
  <si>
    <t>LU</t>
  </si>
  <si>
    <t>OBE</t>
  </si>
  <si>
    <t>TOF</t>
  </si>
  <si>
    <t>TOTAL</t>
  </si>
  <si>
    <t>LIV</t>
  </si>
  <si>
    <t>PRO</t>
  </si>
  <si>
    <t>MAG</t>
  </si>
  <si>
    <t>ADM</t>
  </si>
  <si>
    <t>DEL</t>
  </si>
  <si>
    <t>TYPE</t>
  </si>
  <si>
    <t>COMPTE</t>
  </si>
  <si>
    <t>DEBIT</t>
  </si>
  <si>
    <t>CREDIT</t>
  </si>
  <si>
    <t>G</t>
  </si>
  <si>
    <t>DEPARTMT</t>
  </si>
  <si>
    <t>DISTRIB</t>
  </si>
  <si>
    <t>DATE</t>
  </si>
  <si>
    <t>OUVRIERS - PFA</t>
  </si>
  <si>
    <t>Débit</t>
  </si>
  <si>
    <t>Crédit</t>
  </si>
  <si>
    <t>CONTRÔLE</t>
  </si>
  <si>
    <t>Securex</t>
  </si>
  <si>
    <t>Remarque</t>
  </si>
  <si>
    <t>Mémo</t>
  </si>
  <si>
    <t>CODE</t>
  </si>
  <si>
    <t>BRUT</t>
  </si>
  <si>
    <t>CHAUFFEURS Employ.</t>
  </si>
  <si>
    <t>PATISSERIE apprentis</t>
  </si>
</sst>
</file>

<file path=xl/styles.xml><?xml version="1.0" encoding="utf-8"?>
<styleSheet xmlns="http://schemas.openxmlformats.org/spreadsheetml/2006/main">
  <numFmts count="1">
    <numFmt numFmtId="164" formatCode="_-* #,##0.00\ _B_E_F_-;\-* #,##0.00\ _B_E_F_-;_-* &quot;-&quot;??\ _B_E_F_-;_-@_-"/>
  </numFmts>
  <fonts count="1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sz val="10"/>
      <color theme="0" tint="-4.9989318521683403E-2"/>
      <name val="Arial"/>
      <family val="2"/>
    </font>
    <font>
      <sz val="8"/>
      <color theme="1"/>
      <name val="Arial"/>
      <family val="2"/>
    </font>
    <font>
      <b/>
      <sz val="20"/>
      <color indexed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4" fontId="4" fillId="0" borderId="0" applyFont="0" applyFill="0" applyBorder="0" applyAlignment="0" applyProtection="0"/>
  </cellStyleXfs>
  <cellXfs count="152">
    <xf numFmtId="0" fontId="0" fillId="0" borderId="0" xfId="0"/>
    <xf numFmtId="3" fontId="1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Continuous" vertical="center"/>
    </xf>
    <xf numFmtId="4" fontId="8" fillId="0" borderId="2" xfId="0" applyNumberFormat="1" applyFont="1" applyBorder="1" applyAlignment="1">
      <alignment horizontal="centerContinuous" vertical="center"/>
    </xf>
    <xf numFmtId="4" fontId="9" fillId="0" borderId="3" xfId="0" applyNumberFormat="1" applyFont="1" applyBorder="1" applyAlignment="1">
      <alignment horizontal="centerContinuous" vertical="center"/>
    </xf>
    <xf numFmtId="4" fontId="10" fillId="0" borderId="4" xfId="0" applyNumberFormat="1" applyFont="1" applyBorder="1" applyAlignment="1">
      <alignment horizontal="centerContinuous" vertical="center"/>
    </xf>
    <xf numFmtId="4" fontId="4" fillId="0" borderId="0" xfId="0" applyNumberFormat="1" applyFont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10" fillId="7" borderId="9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Continuous" vertical="center"/>
    </xf>
    <xf numFmtId="4" fontId="8" fillId="4" borderId="2" xfId="0" applyNumberFormat="1" applyFont="1" applyFill="1" applyBorder="1" applyAlignment="1">
      <alignment horizontal="centerContinuous" vertical="center"/>
    </xf>
    <xf numFmtId="4" fontId="9" fillId="4" borderId="3" xfId="0" applyNumberFormat="1" applyFont="1" applyFill="1" applyBorder="1" applyAlignment="1">
      <alignment horizontal="centerContinuous" vertical="center"/>
    </xf>
    <xf numFmtId="4" fontId="10" fillId="4" borderId="4" xfId="0" applyNumberFormat="1" applyFont="1" applyFill="1" applyBorder="1" applyAlignment="1">
      <alignment horizontal="centerContinuous" vertical="center"/>
    </xf>
    <xf numFmtId="4" fontId="5" fillId="8" borderId="1" xfId="0" applyNumberFormat="1" applyFont="1" applyFill="1" applyBorder="1" applyAlignment="1">
      <alignment horizontal="centerContinuous" vertical="center"/>
    </xf>
    <xf numFmtId="4" fontId="8" fillId="8" borderId="2" xfId="0" applyNumberFormat="1" applyFont="1" applyFill="1" applyBorder="1" applyAlignment="1">
      <alignment horizontal="centerContinuous" vertical="center"/>
    </xf>
    <xf numFmtId="4" fontId="9" fillId="8" borderId="3" xfId="0" applyNumberFormat="1" applyFont="1" applyFill="1" applyBorder="1" applyAlignment="1">
      <alignment horizontal="centerContinuous" vertical="center"/>
    </xf>
    <xf numFmtId="4" fontId="10" fillId="8" borderId="4" xfId="0" applyNumberFormat="1" applyFont="1" applyFill="1" applyBorder="1" applyAlignment="1">
      <alignment horizontal="centerContinuous" vertical="center"/>
    </xf>
    <xf numFmtId="4" fontId="2" fillId="0" borderId="0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4" fontId="2" fillId="0" borderId="4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7" xfId="0" applyNumberFormat="1" applyFont="1" applyBorder="1" applyAlignment="1">
      <alignment horizontal="right" vertical="center"/>
    </xf>
    <xf numFmtId="4" fontId="2" fillId="0" borderId="8" xfId="0" applyNumberFormat="1" applyFont="1" applyBorder="1" applyAlignment="1">
      <alignment horizontal="right" vertical="center"/>
    </xf>
    <xf numFmtId="4" fontId="2" fillId="3" borderId="6" xfId="0" applyNumberFormat="1" applyFont="1" applyFill="1" applyBorder="1" applyAlignment="1">
      <alignment horizontal="right" vertical="center"/>
    </xf>
    <xf numFmtId="4" fontId="2" fillId="3" borderId="7" xfId="0" applyNumberFormat="1" applyFont="1" applyFill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4" fontId="2" fillId="0" borderId="0" xfId="0" applyNumberFormat="1" applyFont="1" applyBorder="1" applyAlignment="1">
      <alignment horizontal="right" vertical="center"/>
    </xf>
    <xf numFmtId="4" fontId="2" fillId="0" borderId="0" xfId="0" applyNumberFormat="1" applyFont="1" applyFill="1" applyBorder="1" applyAlignment="1">
      <alignment horizontal="right" vertical="center"/>
    </xf>
    <xf numFmtId="0" fontId="2" fillId="7" borderId="9" xfId="0" applyNumberFormat="1" applyFont="1" applyFill="1" applyBorder="1" applyAlignment="1">
      <alignment horizontal="center" vertical="center"/>
    </xf>
    <xf numFmtId="4" fontId="3" fillId="5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4" fontId="7" fillId="0" borderId="9" xfId="0" applyNumberFormat="1" applyFont="1" applyFill="1" applyBorder="1" applyAlignment="1">
      <alignment horizontal="right" vertical="center"/>
    </xf>
    <xf numFmtId="4" fontId="7" fillId="2" borderId="9" xfId="0" applyNumberFormat="1" applyFont="1" applyFill="1" applyBorder="1" applyAlignment="1">
      <alignment vertical="center"/>
    </xf>
    <xf numFmtId="4" fontId="4" fillId="0" borderId="9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" fontId="1" fillId="9" borderId="9" xfId="0" applyNumberFormat="1" applyFont="1" applyFill="1" applyBorder="1" applyAlignment="1">
      <alignment horizontal="right" vertical="center"/>
    </xf>
    <xf numFmtId="4" fontId="4" fillId="7" borderId="9" xfId="0" applyNumberFormat="1" applyFont="1" applyFill="1" applyBorder="1" applyAlignment="1">
      <alignment horizontal="center" vertical="center"/>
    </xf>
    <xf numFmtId="4" fontId="4" fillId="7" borderId="13" xfId="0" applyNumberFormat="1" applyFont="1" applyFill="1" applyBorder="1" applyAlignment="1">
      <alignment horizontal="center" vertical="center"/>
    </xf>
    <xf numFmtId="4" fontId="4" fillId="11" borderId="9" xfId="0" applyNumberFormat="1" applyFont="1" applyFill="1" applyBorder="1" applyAlignment="1">
      <alignment horizontal="center" vertical="center"/>
    </xf>
    <xf numFmtId="4" fontId="2" fillId="7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2" fillId="0" borderId="7" xfId="0" applyNumberFormat="1" applyFont="1" applyFill="1" applyBorder="1" applyAlignment="1">
      <alignment horizontal="right" vertical="center"/>
    </xf>
    <xf numFmtId="4" fontId="2" fillId="7" borderId="12" xfId="0" applyNumberFormat="1" applyFont="1" applyFill="1" applyBorder="1" applyAlignment="1">
      <alignment horizontal="center" vertical="center"/>
    </xf>
    <xf numFmtId="4" fontId="2" fillId="7" borderId="10" xfId="0" applyNumberFormat="1" applyFont="1" applyFill="1" applyBorder="1" applyAlignment="1">
      <alignment horizontal="center" vertical="center"/>
    </xf>
    <xf numFmtId="4" fontId="14" fillId="0" borderId="9" xfId="0" applyNumberFormat="1" applyFont="1" applyFill="1" applyBorder="1" applyAlignment="1">
      <alignment horizontal="right" vertical="center"/>
    </xf>
    <xf numFmtId="4" fontId="14" fillId="0" borderId="0" xfId="0" applyNumberFormat="1" applyFont="1" applyFill="1" applyBorder="1" applyAlignment="1">
      <alignment horizontal="right" vertical="center"/>
    </xf>
    <xf numFmtId="4" fontId="1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" fontId="14" fillId="0" borderId="9" xfId="0" applyNumberFormat="1" applyFont="1" applyBorder="1" applyAlignment="1">
      <alignment vertical="center"/>
    </xf>
    <xf numFmtId="4" fontId="6" fillId="0" borderId="0" xfId="0" applyNumberFormat="1" applyFont="1" applyFill="1" applyBorder="1" applyAlignment="1">
      <alignment horizontal="right" vertical="center"/>
    </xf>
    <xf numFmtId="4" fontId="2" fillId="6" borderId="0" xfId="0" applyNumberFormat="1" applyFont="1" applyFill="1" applyBorder="1" applyAlignment="1">
      <alignment horizontal="center" vertical="center"/>
    </xf>
    <xf numFmtId="4" fontId="2" fillId="6" borderId="1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" fontId="6" fillId="0" borderId="9" xfId="0" applyNumberFormat="1" applyFont="1" applyFill="1" applyBorder="1" applyAlignment="1">
      <alignment horizontal="center" vertical="center"/>
    </xf>
    <xf numFmtId="4" fontId="14" fillId="0" borderId="0" xfId="0" applyNumberFormat="1" applyFont="1" applyFill="1" applyBorder="1" applyAlignment="1">
      <alignment horizontal="center" vertical="center"/>
    </xf>
    <xf numFmtId="4" fontId="14" fillId="0" borderId="12" xfId="0" applyNumberFormat="1" applyFont="1" applyFill="1" applyBorder="1" applyAlignment="1">
      <alignment horizontal="center" vertical="center"/>
    </xf>
    <xf numFmtId="4" fontId="14" fillId="0" borderId="1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" fontId="14" fillId="6" borderId="7" xfId="0" applyNumberFormat="1" applyFont="1" applyFill="1" applyBorder="1" applyAlignment="1">
      <alignment horizontal="center" vertical="center"/>
    </xf>
    <xf numFmtId="4" fontId="14" fillId="0" borderId="7" xfId="0" applyNumberFormat="1" applyFont="1" applyFill="1" applyBorder="1" applyAlignment="1">
      <alignment horizontal="center" vertical="center"/>
    </xf>
    <xf numFmtId="4" fontId="14" fillId="6" borderId="4" xfId="0" applyNumberFormat="1" applyFont="1" applyFill="1" applyBorder="1" applyAlignment="1">
      <alignment horizontal="center" vertical="center"/>
    </xf>
    <xf numFmtId="4" fontId="14" fillId="0" borderId="4" xfId="0" applyNumberFormat="1" applyFont="1" applyFill="1" applyBorder="1" applyAlignment="1">
      <alignment horizontal="center" vertical="center"/>
    </xf>
    <xf numFmtId="4" fontId="1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2" fillId="10" borderId="7" xfId="0" applyNumberFormat="1" applyFont="1" applyFill="1" applyBorder="1" applyAlignment="1">
      <alignment horizontal="right" vertical="center"/>
    </xf>
    <xf numFmtId="4" fontId="2" fillId="10" borderId="4" xfId="0" applyNumberFormat="1" applyFont="1" applyFill="1" applyBorder="1" applyAlignment="1">
      <alignment horizontal="right" vertical="center"/>
    </xf>
    <xf numFmtId="4" fontId="4" fillId="11" borderId="13" xfId="0" applyNumberFormat="1" applyFont="1" applyFill="1" applyBorder="1" applyAlignment="1">
      <alignment horizontal="center" vertical="center"/>
    </xf>
    <xf numFmtId="4" fontId="2" fillId="10" borderId="6" xfId="0" applyNumberFormat="1" applyFont="1" applyFill="1" applyBorder="1" applyAlignment="1">
      <alignment horizontal="right" vertical="center"/>
    </xf>
    <xf numFmtId="4" fontId="2" fillId="10" borderId="8" xfId="0" applyNumberFormat="1" applyFont="1" applyFill="1" applyBorder="1" applyAlignment="1">
      <alignment horizontal="right" vertical="center"/>
    </xf>
    <xf numFmtId="4" fontId="2" fillId="7" borderId="5" xfId="0" applyNumberFormat="1" applyFont="1" applyFill="1" applyBorder="1" applyAlignment="1">
      <alignment horizontal="right" vertical="center"/>
    </xf>
    <xf numFmtId="4" fontId="2" fillId="7" borderId="6" xfId="0" applyNumberFormat="1" applyFont="1" applyFill="1" applyBorder="1" applyAlignment="1">
      <alignment horizontal="right" vertical="center"/>
    </xf>
    <xf numFmtId="4" fontId="2" fillId="7" borderId="8" xfId="0" applyNumberFormat="1" applyFont="1" applyFill="1" applyBorder="1" applyAlignment="1">
      <alignment horizontal="right" vertical="center"/>
    </xf>
    <xf numFmtId="4" fontId="2" fillId="3" borderId="8" xfId="0" applyNumberFormat="1" applyFont="1" applyFill="1" applyBorder="1" applyAlignment="1">
      <alignment horizontal="right" vertical="center"/>
    </xf>
    <xf numFmtId="4" fontId="2" fillId="0" borderId="6" xfId="0" applyNumberFormat="1" applyFont="1" applyFill="1" applyBorder="1" applyAlignment="1">
      <alignment horizontal="right" vertical="center"/>
    </xf>
    <xf numFmtId="0" fontId="13" fillId="12" borderId="14" xfId="0" applyFont="1" applyFill="1" applyBorder="1" applyAlignment="1">
      <alignment horizontal="center" vertical="center"/>
    </xf>
    <xf numFmtId="3" fontId="13" fillId="12" borderId="0" xfId="0" quotePrefix="1" applyNumberFormat="1" applyFont="1" applyFill="1" applyBorder="1" applyAlignment="1">
      <alignment horizontal="center" vertical="center"/>
    </xf>
    <xf numFmtId="3" fontId="13" fillId="12" borderId="0" xfId="0" applyNumberFormat="1" applyFont="1" applyFill="1" applyBorder="1" applyAlignment="1">
      <alignment horizontal="center" vertical="center"/>
    </xf>
    <xf numFmtId="3" fontId="13" fillId="12" borderId="12" xfId="0" applyNumberFormat="1" applyFont="1" applyFill="1" applyBorder="1" applyAlignment="1">
      <alignment horizontal="center" vertical="center"/>
    </xf>
    <xf numFmtId="3" fontId="13" fillId="12" borderId="10" xfId="0" quotePrefix="1" applyNumberFormat="1" applyFont="1" applyFill="1" applyBorder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4" fontId="1" fillId="3" borderId="11" xfId="0" applyNumberFormat="1" applyFont="1" applyFill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4" fontId="6" fillId="0" borderId="0" xfId="0" applyNumberFormat="1" applyFont="1" applyAlignment="1">
      <alignment horizontal="right" vertical="center"/>
    </xf>
    <xf numFmtId="14" fontId="2" fillId="0" borderId="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6" fillId="7" borderId="9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/>
    </xf>
    <xf numFmtId="0" fontId="1" fillId="13" borderId="0" xfId="0" applyNumberFormat="1" applyFont="1" applyFill="1" applyBorder="1" applyAlignment="1">
      <alignment horizontal="center" vertical="center"/>
    </xf>
    <xf numFmtId="0" fontId="1" fillId="14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" fontId="4" fillId="0" borderId="0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vertical="center"/>
    </xf>
    <xf numFmtId="4" fontId="2" fillId="0" borderId="11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4" fontId="4" fillId="0" borderId="11" xfId="0" applyNumberFormat="1" applyFont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4" fontId="2" fillId="0" borderId="7" xfId="0" applyNumberFormat="1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4" fontId="2" fillId="0" borderId="12" xfId="0" applyNumberFormat="1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4" fontId="4" fillId="13" borderId="5" xfId="0" applyNumberFormat="1" applyFont="1" applyFill="1" applyBorder="1" applyAlignment="1">
      <alignment vertical="center"/>
    </xf>
    <xf numFmtId="4" fontId="4" fillId="13" borderId="6" xfId="0" applyNumberFormat="1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4" fontId="2" fillId="0" borderId="6" xfId="0" applyNumberFormat="1" applyFont="1" applyBorder="1" applyAlignment="1">
      <alignment vertical="center"/>
    </xf>
    <xf numFmtId="4" fontId="4" fillId="14" borderId="6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" fillId="0" borderId="6" xfId="0" applyNumberFormat="1" applyFont="1" applyFill="1" applyBorder="1" applyAlignment="1">
      <alignment vertical="center"/>
    </xf>
    <xf numFmtId="14" fontId="2" fillId="15" borderId="11" xfId="0" applyNumberFormat="1" applyFont="1" applyFill="1" applyBorder="1" applyAlignment="1">
      <alignment horizontal="center" vertical="center"/>
    </xf>
    <xf numFmtId="4" fontId="2" fillId="15" borderId="0" xfId="0" applyNumberFormat="1" applyFont="1" applyFill="1" applyBorder="1" applyAlignment="1">
      <alignment horizontal="center" vertical="center"/>
    </xf>
    <xf numFmtId="0" fontId="1" fillId="15" borderId="0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vertical="center"/>
    </xf>
    <xf numFmtId="4" fontId="4" fillId="15" borderId="6" xfId="0" applyNumberFormat="1" applyFont="1" applyFill="1" applyBorder="1" applyAlignment="1">
      <alignment vertical="center"/>
    </xf>
    <xf numFmtId="0" fontId="4" fillId="15" borderId="0" xfId="0" applyFont="1" applyFill="1" applyBorder="1" applyAlignment="1">
      <alignment vertical="center"/>
    </xf>
    <xf numFmtId="4" fontId="6" fillId="15" borderId="7" xfId="0" applyNumberFormat="1" applyFont="1" applyFill="1" applyBorder="1" applyAlignment="1">
      <alignment vertical="center"/>
    </xf>
    <xf numFmtId="14" fontId="2" fillId="13" borderId="11" xfId="0" applyNumberFormat="1" applyFont="1" applyFill="1" applyBorder="1" applyAlignment="1">
      <alignment horizontal="center" vertical="center"/>
    </xf>
    <xf numFmtId="4" fontId="2" fillId="13" borderId="0" xfId="0" applyNumberFormat="1" applyFont="1" applyFill="1" applyBorder="1" applyAlignment="1">
      <alignment horizontal="center" vertical="center"/>
    </xf>
    <xf numFmtId="0" fontId="4" fillId="13" borderId="6" xfId="0" applyFont="1" applyFill="1" applyBorder="1" applyAlignment="1">
      <alignment vertical="center"/>
    </xf>
    <xf numFmtId="0" fontId="4" fillId="13" borderId="0" xfId="0" applyFont="1" applyFill="1" applyBorder="1" applyAlignment="1">
      <alignment vertical="center"/>
    </xf>
    <xf numFmtId="4" fontId="6" fillId="13" borderId="7" xfId="0" applyNumberFormat="1" applyFont="1" applyFill="1" applyBorder="1" applyAlignment="1">
      <alignment vertical="center"/>
    </xf>
    <xf numFmtId="4" fontId="14" fillId="13" borderId="7" xfId="0" applyNumberFormat="1" applyFont="1" applyFill="1" applyBorder="1" applyAlignment="1">
      <alignment horizontal="center" vertical="center"/>
    </xf>
    <xf numFmtId="4" fontId="14" fillId="13" borderId="4" xfId="0" applyNumberFormat="1" applyFont="1" applyFill="1" applyBorder="1" applyAlignment="1">
      <alignment horizontal="center" vertical="center"/>
    </xf>
    <xf numFmtId="0" fontId="1" fillId="16" borderId="0" xfId="0" applyNumberFormat="1" applyFont="1" applyFill="1" applyBorder="1" applyAlignment="1">
      <alignment horizontal="center" vertical="center"/>
    </xf>
    <xf numFmtId="4" fontId="4" fillId="16" borderId="6" xfId="0" applyNumberFormat="1" applyFont="1" applyFill="1" applyBorder="1" applyAlignment="1">
      <alignment vertical="center"/>
    </xf>
    <xf numFmtId="14" fontId="2" fillId="17" borderId="11" xfId="0" applyNumberFormat="1" applyFont="1" applyFill="1" applyBorder="1" applyAlignment="1">
      <alignment horizontal="center" vertical="center"/>
    </xf>
    <xf numFmtId="4" fontId="2" fillId="17" borderId="0" xfId="0" applyNumberFormat="1" applyFont="1" applyFill="1" applyBorder="1" applyAlignment="1">
      <alignment horizontal="center" vertical="center"/>
    </xf>
    <xf numFmtId="0" fontId="1" fillId="17" borderId="0" xfId="0" applyNumberFormat="1" applyFont="1" applyFill="1" applyBorder="1" applyAlignment="1">
      <alignment horizontal="center" vertical="center"/>
    </xf>
    <xf numFmtId="0" fontId="4" fillId="17" borderId="6" xfId="0" applyFont="1" applyFill="1" applyBorder="1" applyAlignment="1">
      <alignment vertical="center"/>
    </xf>
    <xf numFmtId="4" fontId="4" fillId="17" borderId="6" xfId="0" applyNumberFormat="1" applyFont="1" applyFill="1" applyBorder="1" applyAlignment="1">
      <alignment vertical="center"/>
    </xf>
    <xf numFmtId="0" fontId="4" fillId="17" borderId="0" xfId="0" applyFont="1" applyFill="1" applyBorder="1" applyAlignment="1">
      <alignment vertical="center"/>
    </xf>
    <xf numFmtId="4" fontId="6" fillId="17" borderId="7" xfId="0" applyNumberFormat="1" applyFont="1" applyFill="1" applyBorder="1" applyAlignment="1">
      <alignment vertical="center"/>
    </xf>
    <xf numFmtId="4" fontId="4" fillId="7" borderId="9" xfId="0" applyNumberFormat="1" applyFont="1" applyFill="1" applyBorder="1" applyAlignment="1">
      <alignment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CC"/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M171"/>
  <sheetViews>
    <sheetView showGridLines="0" tabSelected="1" topLeftCell="J1" workbookViewId="0">
      <pane ySplit="1" topLeftCell="A2" activePane="bottomLeft" state="frozen"/>
      <selection pane="bottomLeft" activeCell="AB21" sqref="AB21"/>
    </sheetView>
  </sheetViews>
  <sheetFormatPr baseColWidth="10" defaultRowHeight="18" customHeight="1"/>
  <cols>
    <col min="1" max="1" width="11.42578125" style="87"/>
    <col min="2" max="2" width="10.140625" style="96" bestFit="1" customWidth="1"/>
    <col min="3" max="3" width="8.28515625" style="22" customWidth="1"/>
    <col min="4" max="4" width="8.85546875" style="98" bestFit="1" customWidth="1"/>
    <col min="5" max="8" width="9.7109375" style="32" customWidth="1"/>
    <col min="9" max="9" width="10.140625" style="40" bestFit="1" customWidth="1"/>
    <col min="10" max="10" width="7.7109375" style="41" bestFit="1" customWidth="1"/>
    <col min="11" max="11" width="12.7109375" style="62" bestFit="1" customWidth="1"/>
    <col min="12" max="12" width="16.5703125" style="62" bestFit="1" customWidth="1"/>
    <col min="13" max="14" width="9.28515625" style="53" customWidth="1"/>
    <col min="15" max="15" width="9.28515625" style="54" customWidth="1"/>
    <col min="16" max="16" width="2.5703125" style="3" customWidth="1"/>
    <col min="17" max="17" width="9.7109375" style="3" customWidth="1"/>
    <col min="18" max="18" width="14.28515625" style="3" bestFit="1" customWidth="1"/>
    <col min="19" max="19" width="9.7109375" style="3" customWidth="1"/>
    <col min="20" max="20" width="12.28515625" style="3" customWidth="1"/>
    <col min="21" max="24" width="9.7109375" style="2" customWidth="1"/>
    <col min="25" max="25" width="16.5703125" style="2" bestFit="1" customWidth="1"/>
    <col min="26" max="26" width="9.7109375" style="2" customWidth="1"/>
    <col min="27" max="16384" width="11.42578125" style="2"/>
  </cols>
  <sheetData>
    <row r="1" spans="1:39" ht="18" customHeight="1">
      <c r="A1" s="82" t="s">
        <v>38</v>
      </c>
      <c r="B1" s="34" t="s">
        <v>33</v>
      </c>
      <c r="C1" s="34" t="s">
        <v>26</v>
      </c>
      <c r="D1" s="34" t="s">
        <v>27</v>
      </c>
      <c r="E1" s="46">
        <f>SUBTOTAL(9,E2:E171)</f>
        <v>443</v>
      </c>
      <c r="F1" s="74">
        <f>SUBTOTAL(9,F2:F171)</f>
        <v>448</v>
      </c>
      <c r="G1" s="45" t="s">
        <v>28</v>
      </c>
      <c r="H1" s="44" t="s">
        <v>29</v>
      </c>
      <c r="I1" s="12" t="s">
        <v>31</v>
      </c>
      <c r="J1" s="12" t="s">
        <v>32</v>
      </c>
      <c r="K1" s="61" t="s">
        <v>40</v>
      </c>
      <c r="L1" s="97" t="s">
        <v>39</v>
      </c>
      <c r="M1" s="52">
        <f>SUBTOTAL(9,M2:M171)</f>
        <v>443</v>
      </c>
      <c r="N1" s="52">
        <f>SUBTOTAL(9,N2:N171)</f>
        <v>448</v>
      </c>
      <c r="O1" s="52">
        <f>SUBTOTAL(9,O2:O171)</f>
        <v>-5</v>
      </c>
      <c r="P1" s="33"/>
      <c r="R1" s="34" t="s">
        <v>33</v>
      </c>
      <c r="S1" s="34" t="s">
        <v>26</v>
      </c>
      <c r="T1" s="34" t="s">
        <v>27</v>
      </c>
      <c r="U1" s="45" t="s">
        <v>28</v>
      </c>
      <c r="V1" s="44" t="s">
        <v>29</v>
      </c>
      <c r="W1" s="12" t="s">
        <v>31</v>
      </c>
      <c r="X1" s="12" t="s">
        <v>32</v>
      </c>
      <c r="Y1" s="97" t="s">
        <v>39</v>
      </c>
      <c r="Z1" s="151">
        <f>SUM(U2:U169)</f>
        <v>12.650000000000002</v>
      </c>
      <c r="AA1" s="35" t="s">
        <v>41</v>
      </c>
      <c r="AB1" s="35" t="s">
        <v>42</v>
      </c>
    </row>
    <row r="2" spans="1:39" ht="18" customHeight="1">
      <c r="A2" s="83" t="s">
        <v>8</v>
      </c>
      <c r="B2" s="89">
        <v>41305</v>
      </c>
      <c r="C2" s="42" t="s">
        <v>30</v>
      </c>
      <c r="D2" s="98">
        <v>620300</v>
      </c>
      <c r="E2" s="26">
        <v>10</v>
      </c>
      <c r="F2" s="27"/>
      <c r="G2" s="77">
        <f>ROUND($E$2/$AB$9*AB3,2)</f>
        <v>1.9</v>
      </c>
      <c r="H2" s="77"/>
      <c r="I2" s="58" t="s">
        <v>21</v>
      </c>
      <c r="J2" s="58" t="s">
        <v>13</v>
      </c>
      <c r="K2" s="62" t="s">
        <v>0</v>
      </c>
      <c r="L2" s="66" t="s">
        <v>1</v>
      </c>
      <c r="R2" s="90">
        <f t="shared" ref="R2:R8" si="0">+$B$2</f>
        <v>41305</v>
      </c>
      <c r="S2" s="40" t="s">
        <v>30</v>
      </c>
      <c r="T2" s="104">
        <v>625100</v>
      </c>
      <c r="U2" s="119">
        <f t="shared" ref="U2:U7" si="1">ROUND(+(G2*108%)*10.27%,2)</f>
        <v>0.21</v>
      </c>
      <c r="V2" s="126"/>
      <c r="W2" s="107" t="str">
        <f t="shared" ref="W2:X7" si="2">+I2</f>
        <v>LIV</v>
      </c>
      <c r="X2" s="107" t="str">
        <f t="shared" si="2"/>
        <v>CIS</v>
      </c>
      <c r="Y2" s="108" t="str">
        <f t="shared" ref="Y2:Y7" si="3">+L2</f>
        <v>CHAUFFEURS</v>
      </c>
      <c r="Z2" s="151">
        <f>SUM(V2:V169)</f>
        <v>12.650000000000002</v>
      </c>
      <c r="AA2" s="36" t="s">
        <v>11</v>
      </c>
      <c r="AB2" s="43"/>
    </row>
    <row r="3" spans="1:39" ht="18" customHeight="1">
      <c r="A3" s="83"/>
      <c r="B3" s="90">
        <f t="shared" ref="B3:B7" si="4">+$B$2</f>
        <v>41305</v>
      </c>
      <c r="C3" s="42" t="s">
        <v>30</v>
      </c>
      <c r="D3" s="98">
        <v>620300</v>
      </c>
      <c r="E3" s="75"/>
      <c r="F3" s="72"/>
      <c r="G3" s="78">
        <f>ROUND($E$2/$AB$9*AB4,2)</f>
        <v>3.16</v>
      </c>
      <c r="H3" s="78"/>
      <c r="I3" s="58" t="s">
        <v>21</v>
      </c>
      <c r="J3" s="58" t="s">
        <v>15</v>
      </c>
      <c r="K3" s="62" t="s">
        <v>0</v>
      </c>
      <c r="L3" s="66" t="s">
        <v>1</v>
      </c>
      <c r="M3" s="91"/>
      <c r="N3" s="91"/>
      <c r="R3" s="90">
        <f t="shared" si="0"/>
        <v>41305</v>
      </c>
      <c r="S3" s="40" t="s">
        <v>30</v>
      </c>
      <c r="T3" s="104">
        <v>625100</v>
      </c>
      <c r="U3" s="120">
        <f t="shared" si="1"/>
        <v>0.35</v>
      </c>
      <c r="V3" s="121"/>
      <c r="W3" s="107" t="str">
        <f t="shared" si="2"/>
        <v>LIV</v>
      </c>
      <c r="X3" s="107" t="str">
        <f t="shared" si="2"/>
        <v>DI</v>
      </c>
      <c r="Y3" s="108" t="str">
        <f t="shared" si="3"/>
        <v>CHAUFFEURS</v>
      </c>
      <c r="AA3" s="36" t="s">
        <v>13</v>
      </c>
      <c r="AB3" s="37">
        <v>15</v>
      </c>
    </row>
    <row r="4" spans="1:39" ht="18" customHeight="1">
      <c r="A4" s="83"/>
      <c r="B4" s="90">
        <f t="shared" si="4"/>
        <v>41305</v>
      </c>
      <c r="C4" s="42" t="s">
        <v>30</v>
      </c>
      <c r="D4" s="98">
        <v>620300</v>
      </c>
      <c r="E4" s="75"/>
      <c r="F4" s="72"/>
      <c r="G4" s="78">
        <f>ROUND($E$2/$AB$9*AB5,2)</f>
        <v>1.27</v>
      </c>
      <c r="H4" s="78"/>
      <c r="I4" s="58" t="s">
        <v>21</v>
      </c>
      <c r="J4" s="58" t="s">
        <v>16</v>
      </c>
      <c r="K4" s="62" t="s">
        <v>0</v>
      </c>
      <c r="L4" s="66" t="s">
        <v>1</v>
      </c>
      <c r="R4" s="90">
        <f t="shared" si="0"/>
        <v>41305</v>
      </c>
      <c r="S4" s="40" t="s">
        <v>30</v>
      </c>
      <c r="T4" s="104">
        <v>625100</v>
      </c>
      <c r="U4" s="120">
        <f t="shared" si="1"/>
        <v>0.14000000000000001</v>
      </c>
      <c r="V4" s="121"/>
      <c r="W4" s="107" t="str">
        <f t="shared" si="2"/>
        <v>LIV</v>
      </c>
      <c r="X4" s="107" t="str">
        <f t="shared" si="2"/>
        <v>GUI</v>
      </c>
      <c r="Y4" s="108" t="str">
        <f t="shared" si="3"/>
        <v>CHAUFFEURS</v>
      </c>
      <c r="AA4" s="36" t="s">
        <v>15</v>
      </c>
      <c r="AB4" s="37">
        <v>25</v>
      </c>
    </row>
    <row r="5" spans="1:39" ht="18" customHeight="1">
      <c r="A5" s="83"/>
      <c r="B5" s="90">
        <f t="shared" si="4"/>
        <v>41305</v>
      </c>
      <c r="C5" s="42" t="s">
        <v>30</v>
      </c>
      <c r="D5" s="98">
        <v>620300</v>
      </c>
      <c r="E5" s="75"/>
      <c r="F5" s="72"/>
      <c r="G5" s="78">
        <f>ROUND($E$2/$AB$9*AB6,2)</f>
        <v>1.52</v>
      </c>
      <c r="H5" s="78"/>
      <c r="I5" s="58" t="s">
        <v>21</v>
      </c>
      <c r="J5" s="58" t="s">
        <v>17</v>
      </c>
      <c r="K5" s="62" t="s">
        <v>0</v>
      </c>
      <c r="L5" s="66" t="s">
        <v>1</v>
      </c>
      <c r="R5" s="90">
        <f t="shared" si="0"/>
        <v>41305</v>
      </c>
      <c r="S5" s="40" t="s">
        <v>30</v>
      </c>
      <c r="T5" s="104">
        <v>625100</v>
      </c>
      <c r="U5" s="120">
        <f t="shared" si="1"/>
        <v>0.17</v>
      </c>
      <c r="V5" s="121"/>
      <c r="W5" s="107" t="str">
        <f t="shared" si="2"/>
        <v>LIV</v>
      </c>
      <c r="X5" s="107" t="str">
        <f t="shared" si="2"/>
        <v>LU</v>
      </c>
      <c r="Y5" s="108" t="str">
        <f t="shared" si="3"/>
        <v>CHAUFFEURS</v>
      </c>
      <c r="AA5" s="36" t="s">
        <v>16</v>
      </c>
      <c r="AB5" s="37">
        <v>10</v>
      </c>
    </row>
    <row r="6" spans="1:39" ht="18" customHeight="1">
      <c r="A6" s="83"/>
      <c r="B6" s="90">
        <f t="shared" si="4"/>
        <v>41305</v>
      </c>
      <c r="C6" s="42" t="s">
        <v>30</v>
      </c>
      <c r="D6" s="98">
        <v>620300</v>
      </c>
      <c r="E6" s="75"/>
      <c r="F6" s="72"/>
      <c r="G6" s="78">
        <f>ROUND($E$2/$AB$9*AB7,2)</f>
        <v>1.01</v>
      </c>
      <c r="H6" s="78"/>
      <c r="I6" s="58" t="s">
        <v>21</v>
      </c>
      <c r="J6" s="58" t="s">
        <v>18</v>
      </c>
      <c r="K6" s="62" t="s">
        <v>0</v>
      </c>
      <c r="L6" s="66" t="s">
        <v>1</v>
      </c>
      <c r="R6" s="90">
        <f t="shared" si="0"/>
        <v>41305</v>
      </c>
      <c r="S6" s="40" t="s">
        <v>30</v>
      </c>
      <c r="T6" s="104">
        <v>625100</v>
      </c>
      <c r="U6" s="120">
        <f t="shared" si="1"/>
        <v>0.11</v>
      </c>
      <c r="V6" s="121"/>
      <c r="W6" s="107" t="str">
        <f t="shared" si="2"/>
        <v>LIV</v>
      </c>
      <c r="X6" s="107" t="str">
        <f t="shared" si="2"/>
        <v>OBE</v>
      </c>
      <c r="Y6" s="108" t="str">
        <f t="shared" si="3"/>
        <v>CHAUFFEURS</v>
      </c>
      <c r="AA6" s="36" t="s">
        <v>17</v>
      </c>
      <c r="AB6" s="37">
        <v>12</v>
      </c>
    </row>
    <row r="7" spans="1:39" ht="18" customHeight="1">
      <c r="A7" s="83"/>
      <c r="B7" s="90">
        <f t="shared" si="4"/>
        <v>41305</v>
      </c>
      <c r="C7" s="42" t="s">
        <v>30</v>
      </c>
      <c r="D7" s="98">
        <v>620300</v>
      </c>
      <c r="E7" s="75"/>
      <c r="F7" s="72"/>
      <c r="G7" s="29">
        <f>-SUM(G2:G6)+E2</f>
        <v>1.1400000000000006</v>
      </c>
      <c r="H7" s="78"/>
      <c r="I7" s="58" t="s">
        <v>21</v>
      </c>
      <c r="J7" s="58" t="s">
        <v>19</v>
      </c>
      <c r="K7" s="62" t="s">
        <v>0</v>
      </c>
      <c r="L7" s="66" t="s">
        <v>1</v>
      </c>
      <c r="R7" s="90">
        <f t="shared" si="0"/>
        <v>41305</v>
      </c>
      <c r="S7" s="40" t="s">
        <v>30</v>
      </c>
      <c r="T7" s="104">
        <v>625100</v>
      </c>
      <c r="U7" s="120">
        <f t="shared" si="1"/>
        <v>0.13</v>
      </c>
      <c r="V7" s="121"/>
      <c r="W7" s="107" t="str">
        <f t="shared" si="2"/>
        <v>LIV</v>
      </c>
      <c r="X7" s="107" t="str">
        <f t="shared" si="2"/>
        <v>TOF</v>
      </c>
      <c r="Y7" s="108" t="str">
        <f t="shared" si="3"/>
        <v>CHAUFFEURS</v>
      </c>
      <c r="AA7" s="36" t="s">
        <v>18</v>
      </c>
      <c r="AB7" s="37">
        <v>8</v>
      </c>
    </row>
    <row r="8" spans="1:39" ht="18" customHeight="1">
      <c r="A8" s="84">
        <v>6213</v>
      </c>
      <c r="B8" s="90">
        <f>+$B$2</f>
        <v>41305</v>
      </c>
      <c r="C8" s="42" t="s">
        <v>30</v>
      </c>
      <c r="D8" s="98">
        <v>621000</v>
      </c>
      <c r="E8" s="81">
        <v>20</v>
      </c>
      <c r="F8" s="49"/>
      <c r="G8" s="78">
        <f>ROUND($E$8/$AB$9*AB3,2)</f>
        <v>3.8</v>
      </c>
      <c r="H8" s="78"/>
      <c r="I8" s="58" t="s">
        <v>21</v>
      </c>
      <c r="J8" s="58" t="s">
        <v>13</v>
      </c>
      <c r="K8" s="62" t="s">
        <v>0</v>
      </c>
      <c r="L8" s="66" t="s">
        <v>1</v>
      </c>
      <c r="O8" s="55"/>
      <c r="P8" s="2"/>
      <c r="R8" s="128">
        <f t="shared" si="0"/>
        <v>41305</v>
      </c>
      <c r="S8" s="129" t="s">
        <v>30</v>
      </c>
      <c r="T8" s="130">
        <v>456200</v>
      </c>
      <c r="U8" s="131"/>
      <c r="V8" s="132">
        <f>SUM(U2:U7)</f>
        <v>1.1099999999999999</v>
      </c>
      <c r="W8" s="133"/>
      <c r="X8" s="133"/>
      <c r="Y8" s="134" t="str">
        <f>+Y7</f>
        <v>CHAUFFEURS</v>
      </c>
      <c r="AA8" s="36" t="s">
        <v>19</v>
      </c>
      <c r="AB8" s="37">
        <v>9</v>
      </c>
    </row>
    <row r="9" spans="1:39" ht="18" customHeight="1">
      <c r="A9" s="84"/>
      <c r="B9" s="90">
        <f t="shared" ref="B9:B13" si="5">+$B$2</f>
        <v>41305</v>
      </c>
      <c r="C9" s="42" t="s">
        <v>30</v>
      </c>
      <c r="D9" s="98">
        <v>621000</v>
      </c>
      <c r="E9" s="75"/>
      <c r="F9" s="72"/>
      <c r="G9" s="78">
        <f>ROUND($E$8/$AB$9*AB4,2)</f>
        <v>6.33</v>
      </c>
      <c r="H9" s="78"/>
      <c r="I9" s="58" t="s">
        <v>21</v>
      </c>
      <c r="J9" s="58" t="s">
        <v>15</v>
      </c>
      <c r="K9" s="62" t="s">
        <v>0</v>
      </c>
      <c r="L9" s="66" t="s">
        <v>1</v>
      </c>
      <c r="O9" s="55"/>
      <c r="P9" s="2"/>
      <c r="R9" s="109"/>
      <c r="S9" s="21"/>
      <c r="T9" s="21"/>
      <c r="U9" s="121"/>
      <c r="V9" s="121"/>
      <c r="W9" s="106"/>
      <c r="X9" s="106"/>
      <c r="Y9" s="110"/>
      <c r="AA9" s="5" t="s">
        <v>20</v>
      </c>
      <c r="AB9" s="38">
        <f>SUM(AB2:AB8)</f>
        <v>79</v>
      </c>
    </row>
    <row r="10" spans="1:39" ht="18" customHeight="1">
      <c r="A10" s="84"/>
      <c r="B10" s="90">
        <f t="shared" si="5"/>
        <v>41305</v>
      </c>
      <c r="C10" s="42" t="s">
        <v>30</v>
      </c>
      <c r="D10" s="98">
        <v>621000</v>
      </c>
      <c r="E10" s="75"/>
      <c r="F10" s="72"/>
      <c r="G10" s="78">
        <f>ROUND($E$8/$AB$9*AB5,2)</f>
        <v>2.5299999999999998</v>
      </c>
      <c r="H10" s="78"/>
      <c r="I10" s="58" t="s">
        <v>21</v>
      </c>
      <c r="J10" s="58" t="s">
        <v>16</v>
      </c>
      <c r="K10" s="62" t="s">
        <v>0</v>
      </c>
      <c r="L10" s="66" t="s">
        <v>1</v>
      </c>
      <c r="O10" s="55"/>
      <c r="P10" s="2"/>
      <c r="R10" s="109"/>
      <c r="S10" s="21"/>
      <c r="T10" s="21"/>
      <c r="U10" s="121"/>
      <c r="V10" s="121"/>
      <c r="W10" s="106"/>
      <c r="X10" s="106"/>
      <c r="Y10" s="110"/>
    </row>
    <row r="11" spans="1:39" ht="18" customHeight="1">
      <c r="A11" s="84"/>
      <c r="B11" s="90">
        <f t="shared" si="5"/>
        <v>41305</v>
      </c>
      <c r="C11" s="42" t="s">
        <v>30</v>
      </c>
      <c r="D11" s="98">
        <v>621000</v>
      </c>
      <c r="E11" s="75"/>
      <c r="F11" s="72"/>
      <c r="G11" s="78">
        <f>ROUND($E$8/$AB$9*AB6,2)</f>
        <v>3.04</v>
      </c>
      <c r="H11" s="78"/>
      <c r="I11" s="58" t="s">
        <v>21</v>
      </c>
      <c r="J11" s="58" t="s">
        <v>17</v>
      </c>
      <c r="K11" s="62" t="s">
        <v>0</v>
      </c>
      <c r="L11" s="66" t="s">
        <v>1</v>
      </c>
      <c r="O11" s="55"/>
      <c r="P11" s="2"/>
      <c r="R11" s="109"/>
      <c r="S11" s="21"/>
      <c r="T11" s="21"/>
      <c r="U11" s="121"/>
      <c r="V11" s="121"/>
      <c r="W11" s="106"/>
      <c r="X11" s="106"/>
      <c r="Y11" s="110"/>
      <c r="AA11" s="13" t="s">
        <v>21</v>
      </c>
      <c r="AB11" s="14"/>
      <c r="AC11" s="17" t="s">
        <v>22</v>
      </c>
      <c r="AD11" s="18"/>
      <c r="AE11" s="6" t="s">
        <v>23</v>
      </c>
      <c r="AF11" s="7"/>
      <c r="AG11" s="6" t="s">
        <v>23</v>
      </c>
      <c r="AH11" s="7"/>
      <c r="AI11" s="6" t="s">
        <v>24</v>
      </c>
      <c r="AJ11" s="7"/>
    </row>
    <row r="12" spans="1:39" ht="18" customHeight="1">
      <c r="A12" s="84"/>
      <c r="B12" s="90">
        <f t="shared" si="5"/>
        <v>41305</v>
      </c>
      <c r="C12" s="42" t="s">
        <v>30</v>
      </c>
      <c r="D12" s="98">
        <v>621000</v>
      </c>
      <c r="E12" s="75"/>
      <c r="F12" s="72"/>
      <c r="G12" s="78">
        <f>ROUND($E$8/$AB$9*AB7,2)</f>
        <v>2.0299999999999998</v>
      </c>
      <c r="H12" s="78"/>
      <c r="I12" s="58" t="s">
        <v>21</v>
      </c>
      <c r="J12" s="58" t="s">
        <v>18</v>
      </c>
      <c r="K12" s="62" t="s">
        <v>0</v>
      </c>
      <c r="L12" s="66" t="s">
        <v>1</v>
      </c>
      <c r="O12" s="55"/>
      <c r="P12" s="2"/>
      <c r="R12" s="109"/>
      <c r="S12" s="21"/>
      <c r="T12" s="21"/>
      <c r="U12" s="121"/>
      <c r="V12" s="121"/>
      <c r="W12" s="106"/>
      <c r="X12" s="106"/>
      <c r="Y12" s="110"/>
      <c r="AA12" s="15" t="s">
        <v>1</v>
      </c>
      <c r="AB12" s="16"/>
      <c r="AC12" s="19" t="s">
        <v>22</v>
      </c>
      <c r="AD12" s="20"/>
      <c r="AE12" s="8" t="s">
        <v>23</v>
      </c>
      <c r="AF12" s="9"/>
      <c r="AG12" s="8" t="s">
        <v>25</v>
      </c>
      <c r="AH12" s="9"/>
      <c r="AI12" s="8" t="s">
        <v>24</v>
      </c>
      <c r="AJ12" s="9"/>
      <c r="AM12" s="2" t="s">
        <v>37</v>
      </c>
    </row>
    <row r="13" spans="1:39" ht="18" customHeight="1">
      <c r="A13" s="84"/>
      <c r="B13" s="90">
        <f t="shared" si="5"/>
        <v>41305</v>
      </c>
      <c r="C13" s="42" t="s">
        <v>30</v>
      </c>
      <c r="D13" s="98">
        <v>621000</v>
      </c>
      <c r="E13" s="75"/>
      <c r="F13" s="72"/>
      <c r="G13" s="29">
        <f>-SUM(G8:G12)+E8</f>
        <v>2.2699999999999996</v>
      </c>
      <c r="H13" s="78"/>
      <c r="I13" s="58" t="s">
        <v>21</v>
      </c>
      <c r="J13" s="58" t="s">
        <v>19</v>
      </c>
      <c r="K13" s="62" t="s">
        <v>0</v>
      </c>
      <c r="L13" s="66" t="s">
        <v>1</v>
      </c>
      <c r="O13" s="55"/>
      <c r="P13" s="2"/>
      <c r="R13" s="109"/>
      <c r="S13" s="21"/>
      <c r="T13" s="21"/>
      <c r="U13" s="121"/>
      <c r="V13" s="121"/>
      <c r="W13" s="106"/>
      <c r="X13" s="106"/>
      <c r="Y13" s="110"/>
      <c r="AA13" s="39">
        <f>+M29+M99+M148</f>
        <v>95</v>
      </c>
      <c r="AC13" s="39">
        <f>+M38+M46+M69+M77+M106+M113+M134+M141+M169</f>
        <v>235</v>
      </c>
      <c r="AE13" s="39">
        <f>+M53+M120</f>
        <v>35</v>
      </c>
      <c r="AG13" s="39">
        <f>+M155</f>
        <v>18</v>
      </c>
      <c r="AI13" s="39">
        <f>+M61+M127+M162</f>
        <v>60</v>
      </c>
      <c r="AK13" s="39">
        <f>SUM(AA13:AJ13)</f>
        <v>443</v>
      </c>
      <c r="AL13" s="2" t="s">
        <v>35</v>
      </c>
      <c r="AM13" s="4">
        <f>+AK13-M1</f>
        <v>0</v>
      </c>
    </row>
    <row r="14" spans="1:39" ht="18" customHeight="1">
      <c r="A14" s="84">
        <v>6238</v>
      </c>
      <c r="B14" s="90">
        <f t="shared" ref="B14:B93" si="6">+$B$2</f>
        <v>41305</v>
      </c>
      <c r="C14" s="42" t="s">
        <v>30</v>
      </c>
      <c r="D14" s="98">
        <v>623110</v>
      </c>
      <c r="E14" s="26">
        <v>30</v>
      </c>
      <c r="F14" s="27"/>
      <c r="G14" s="78">
        <f>ROUND($E$14/$AB$9*AB3,2)</f>
        <v>5.7</v>
      </c>
      <c r="H14" s="78"/>
      <c r="I14" s="58" t="s">
        <v>21</v>
      </c>
      <c r="J14" s="58" t="s">
        <v>13</v>
      </c>
      <c r="K14" s="62" t="s">
        <v>0</v>
      </c>
      <c r="L14" s="66" t="s">
        <v>1</v>
      </c>
      <c r="R14" s="109"/>
      <c r="S14" s="21"/>
      <c r="T14" s="21"/>
      <c r="U14" s="121"/>
      <c r="V14" s="121"/>
      <c r="W14" s="106"/>
      <c r="X14" s="106"/>
      <c r="Y14" s="110"/>
      <c r="AB14" s="39">
        <f>+N29+N99+N148</f>
        <v>95</v>
      </c>
      <c r="AD14" s="39">
        <f>+N38+N46+N69+N77+N106+N113+N134+N141+N169</f>
        <v>235</v>
      </c>
      <c r="AF14" s="39">
        <f>+N53+N120</f>
        <v>40</v>
      </c>
      <c r="AH14" s="39">
        <f>+N155</f>
        <v>18</v>
      </c>
      <c r="AJ14" s="39">
        <f>+N61+N127+N162</f>
        <v>60</v>
      </c>
      <c r="AK14" s="39">
        <f>SUM(AA14:AJ14)</f>
        <v>448</v>
      </c>
      <c r="AL14" s="2" t="s">
        <v>36</v>
      </c>
      <c r="AM14" s="4">
        <f>+AK14-N1</f>
        <v>0</v>
      </c>
    </row>
    <row r="15" spans="1:39" ht="18" customHeight="1">
      <c r="A15" s="84"/>
      <c r="B15" s="90">
        <f t="shared" si="6"/>
        <v>41305</v>
      </c>
      <c r="C15" s="42" t="s">
        <v>30</v>
      </c>
      <c r="D15" s="98">
        <v>623110</v>
      </c>
      <c r="E15" s="75"/>
      <c r="F15" s="72"/>
      <c r="G15" s="78">
        <f>ROUND($E$14/$AB$9*AB4,2)</f>
        <v>9.49</v>
      </c>
      <c r="H15" s="78"/>
      <c r="I15" s="58" t="s">
        <v>21</v>
      </c>
      <c r="J15" s="58" t="s">
        <v>15</v>
      </c>
      <c r="K15" s="62" t="s">
        <v>0</v>
      </c>
      <c r="L15" s="66" t="s">
        <v>1</v>
      </c>
      <c r="R15" s="109"/>
      <c r="S15" s="21"/>
      <c r="T15" s="21"/>
      <c r="U15" s="121"/>
      <c r="V15" s="121"/>
      <c r="W15" s="106"/>
      <c r="X15" s="106"/>
      <c r="Y15" s="110"/>
    </row>
    <row r="16" spans="1:39" ht="18" customHeight="1">
      <c r="A16" s="84"/>
      <c r="B16" s="90">
        <f t="shared" si="6"/>
        <v>41305</v>
      </c>
      <c r="C16" s="42" t="s">
        <v>30</v>
      </c>
      <c r="D16" s="98">
        <v>623110</v>
      </c>
      <c r="E16" s="75"/>
      <c r="F16" s="72"/>
      <c r="G16" s="78">
        <f>ROUND($E$14/$AB$9*AB5,2)</f>
        <v>3.8</v>
      </c>
      <c r="H16" s="78"/>
      <c r="I16" s="58" t="s">
        <v>21</v>
      </c>
      <c r="J16" s="58" t="s">
        <v>16</v>
      </c>
      <c r="K16" s="62" t="s">
        <v>0</v>
      </c>
      <c r="L16" s="66" t="s">
        <v>1</v>
      </c>
      <c r="R16" s="109"/>
      <c r="S16" s="21"/>
      <c r="T16" s="21"/>
      <c r="U16" s="121"/>
      <c r="V16" s="121"/>
      <c r="W16" s="106"/>
      <c r="X16" s="106"/>
      <c r="Y16" s="110"/>
    </row>
    <row r="17" spans="1:25" ht="18" customHeight="1">
      <c r="A17" s="84"/>
      <c r="B17" s="90">
        <f t="shared" si="6"/>
        <v>41305</v>
      </c>
      <c r="C17" s="42" t="s">
        <v>30</v>
      </c>
      <c r="D17" s="98">
        <v>623110</v>
      </c>
      <c r="E17" s="75"/>
      <c r="F17" s="72"/>
      <c r="G17" s="78">
        <f>ROUND($E$14/$AB$9*AB6,2)</f>
        <v>4.5599999999999996</v>
      </c>
      <c r="H17" s="78"/>
      <c r="I17" s="58" t="s">
        <v>21</v>
      </c>
      <c r="J17" s="58" t="s">
        <v>17</v>
      </c>
      <c r="K17" s="62" t="s">
        <v>0</v>
      </c>
      <c r="L17" s="66" t="s">
        <v>1</v>
      </c>
      <c r="R17" s="109"/>
      <c r="S17" s="21"/>
      <c r="T17" s="21"/>
      <c r="U17" s="121"/>
      <c r="V17" s="121"/>
      <c r="W17" s="106"/>
      <c r="X17" s="106"/>
      <c r="Y17" s="110"/>
    </row>
    <row r="18" spans="1:25" ht="18" customHeight="1">
      <c r="A18" s="84"/>
      <c r="B18" s="90">
        <f t="shared" si="6"/>
        <v>41305</v>
      </c>
      <c r="C18" s="42" t="s">
        <v>30</v>
      </c>
      <c r="D18" s="98">
        <v>623110</v>
      </c>
      <c r="E18" s="75"/>
      <c r="F18" s="72"/>
      <c r="G18" s="78">
        <f>ROUND($E$14/$AB$9*AB7,2)</f>
        <v>3.04</v>
      </c>
      <c r="H18" s="78"/>
      <c r="I18" s="58" t="s">
        <v>21</v>
      </c>
      <c r="J18" s="58" t="s">
        <v>18</v>
      </c>
      <c r="K18" s="62" t="s">
        <v>0</v>
      </c>
      <c r="L18" s="66" t="s">
        <v>1</v>
      </c>
      <c r="R18" s="109"/>
      <c r="S18" s="21"/>
      <c r="T18" s="21"/>
      <c r="U18" s="121"/>
      <c r="V18" s="121"/>
      <c r="W18" s="106"/>
      <c r="X18" s="106"/>
      <c r="Y18" s="110"/>
    </row>
    <row r="19" spans="1:25" ht="18" customHeight="1">
      <c r="A19" s="84"/>
      <c r="B19" s="90">
        <f t="shared" si="6"/>
        <v>41305</v>
      </c>
      <c r="C19" s="42" t="s">
        <v>30</v>
      </c>
      <c r="D19" s="98">
        <v>623110</v>
      </c>
      <c r="E19" s="75"/>
      <c r="F19" s="72"/>
      <c r="G19" s="29">
        <f>-SUM(G14:G18)+E14</f>
        <v>3.41</v>
      </c>
      <c r="H19" s="78"/>
      <c r="I19" s="58" t="s">
        <v>21</v>
      </c>
      <c r="J19" s="58" t="s">
        <v>19</v>
      </c>
      <c r="K19" s="62" t="s">
        <v>0</v>
      </c>
      <c r="L19" s="66" t="s">
        <v>1</v>
      </c>
      <c r="R19" s="109"/>
      <c r="S19" s="21"/>
      <c r="T19" s="21"/>
      <c r="U19" s="121"/>
      <c r="V19" s="121"/>
      <c r="W19" s="106"/>
      <c r="X19" s="106"/>
      <c r="Y19" s="110"/>
    </row>
    <row r="20" spans="1:25" ht="18" customHeight="1">
      <c r="A20" s="84">
        <v>453</v>
      </c>
      <c r="B20" s="90">
        <f t="shared" si="6"/>
        <v>41305</v>
      </c>
      <c r="C20" s="42" t="s">
        <v>30</v>
      </c>
      <c r="D20" s="98">
        <v>453000</v>
      </c>
      <c r="E20" s="26"/>
      <c r="F20" s="27">
        <v>10</v>
      </c>
      <c r="G20" s="78"/>
      <c r="H20" s="78">
        <f>+F20</f>
        <v>10</v>
      </c>
      <c r="I20" s="47"/>
      <c r="J20" s="47"/>
      <c r="K20" s="62" t="s">
        <v>0</v>
      </c>
      <c r="L20" s="67" t="s">
        <v>1</v>
      </c>
      <c r="R20" s="109"/>
      <c r="S20" s="21"/>
      <c r="T20" s="21"/>
      <c r="U20" s="121"/>
      <c r="V20" s="121"/>
      <c r="W20" s="106"/>
      <c r="X20" s="106"/>
      <c r="Y20" s="110"/>
    </row>
    <row r="21" spans="1:25" ht="18" customHeight="1">
      <c r="A21" s="84">
        <v>45401</v>
      </c>
      <c r="B21" s="90">
        <f t="shared" si="6"/>
        <v>41305</v>
      </c>
      <c r="C21" s="42" t="s">
        <v>30</v>
      </c>
      <c r="D21" s="98">
        <v>454000</v>
      </c>
      <c r="E21" s="26"/>
      <c r="F21" s="27">
        <v>0</v>
      </c>
      <c r="G21" s="78"/>
      <c r="H21" s="78">
        <f t="shared" ref="H21:H23" si="7">+F21</f>
        <v>0</v>
      </c>
      <c r="I21" s="47"/>
      <c r="J21" s="47"/>
      <c r="K21" s="62" t="s">
        <v>0</v>
      </c>
      <c r="L21" s="67" t="s">
        <v>1</v>
      </c>
      <c r="R21" s="109"/>
      <c r="S21" s="21"/>
      <c r="T21" s="21"/>
      <c r="U21" s="121"/>
      <c r="V21" s="121"/>
      <c r="W21" s="106"/>
      <c r="X21" s="106"/>
      <c r="Y21" s="110"/>
    </row>
    <row r="22" spans="1:25" ht="18" customHeight="1">
      <c r="A22" s="84">
        <v>45402</v>
      </c>
      <c r="B22" s="90">
        <f t="shared" si="6"/>
        <v>41305</v>
      </c>
      <c r="C22" s="42" t="s">
        <v>30</v>
      </c>
      <c r="D22" s="98">
        <v>454000</v>
      </c>
      <c r="E22" s="26"/>
      <c r="F22" s="27">
        <v>0</v>
      </c>
      <c r="G22" s="78"/>
      <c r="H22" s="78">
        <f t="shared" si="7"/>
        <v>0</v>
      </c>
      <c r="I22" s="47"/>
      <c r="J22" s="47"/>
      <c r="K22" s="62" t="s">
        <v>0</v>
      </c>
      <c r="L22" s="67" t="s">
        <v>1</v>
      </c>
      <c r="R22" s="109"/>
      <c r="S22" s="21"/>
      <c r="T22" s="21"/>
      <c r="U22" s="121"/>
      <c r="V22" s="121"/>
      <c r="W22" s="106"/>
      <c r="X22" s="106"/>
      <c r="Y22" s="110"/>
    </row>
    <row r="23" spans="1:25" ht="18" customHeight="1">
      <c r="A23" s="84">
        <v>455</v>
      </c>
      <c r="B23" s="90">
        <f t="shared" si="6"/>
        <v>41305</v>
      </c>
      <c r="C23" s="42" t="s">
        <v>30</v>
      </c>
      <c r="D23" s="98">
        <v>455300</v>
      </c>
      <c r="E23" s="26"/>
      <c r="F23" s="27">
        <v>20</v>
      </c>
      <c r="G23" s="78"/>
      <c r="H23" s="78">
        <f t="shared" si="7"/>
        <v>20</v>
      </c>
      <c r="I23" s="47"/>
      <c r="J23" s="47"/>
      <c r="K23" s="62" t="s">
        <v>0</v>
      </c>
      <c r="L23" s="67" t="s">
        <v>1</v>
      </c>
      <c r="R23" s="109"/>
      <c r="S23" s="21"/>
      <c r="T23" s="21"/>
      <c r="U23" s="121"/>
      <c r="V23" s="121"/>
      <c r="W23" s="106"/>
      <c r="X23" s="106"/>
      <c r="Y23" s="110"/>
    </row>
    <row r="24" spans="1:25" ht="18" customHeight="1">
      <c r="A24" s="84">
        <v>749</v>
      </c>
      <c r="B24" s="90">
        <f t="shared" si="6"/>
        <v>41305</v>
      </c>
      <c r="C24" s="42" t="s">
        <v>30</v>
      </c>
      <c r="D24" s="98">
        <v>746720</v>
      </c>
      <c r="E24" s="26"/>
      <c r="F24" s="27">
        <v>30</v>
      </c>
      <c r="G24" s="78"/>
      <c r="H24" s="78">
        <f>ROUND($F$24/$AB$9*AB3,2)</f>
        <v>5.7</v>
      </c>
      <c r="I24" s="58" t="s">
        <v>21</v>
      </c>
      <c r="J24" s="58" t="s">
        <v>13</v>
      </c>
      <c r="K24" s="62" t="s">
        <v>0</v>
      </c>
      <c r="L24" s="66" t="s">
        <v>1</v>
      </c>
      <c r="Q24" s="2"/>
      <c r="R24" s="111"/>
      <c r="S24" s="106"/>
      <c r="T24" s="106"/>
      <c r="U24" s="121"/>
      <c r="V24" s="121"/>
      <c r="W24" s="106"/>
      <c r="X24" s="106"/>
      <c r="Y24" s="110"/>
    </row>
    <row r="25" spans="1:25" ht="18" customHeight="1">
      <c r="A25" s="84"/>
      <c r="B25" s="90">
        <f t="shared" si="6"/>
        <v>41305</v>
      </c>
      <c r="C25" s="42" t="s">
        <v>30</v>
      </c>
      <c r="D25" s="98">
        <v>746720</v>
      </c>
      <c r="E25" s="75"/>
      <c r="F25" s="72"/>
      <c r="G25" s="78"/>
      <c r="H25" s="78">
        <f>ROUND($F$24/$AB$9*AB4,2)</f>
        <v>9.49</v>
      </c>
      <c r="I25" s="58" t="s">
        <v>21</v>
      </c>
      <c r="J25" s="58" t="s">
        <v>15</v>
      </c>
      <c r="K25" s="62" t="s">
        <v>0</v>
      </c>
      <c r="L25" s="66" t="s">
        <v>1</v>
      </c>
      <c r="Q25" s="2"/>
      <c r="R25" s="111"/>
      <c r="S25" s="106"/>
      <c r="T25" s="106"/>
      <c r="U25" s="121"/>
      <c r="V25" s="121"/>
      <c r="W25" s="106"/>
      <c r="X25" s="106"/>
      <c r="Y25" s="110"/>
    </row>
    <row r="26" spans="1:25" ht="18" customHeight="1">
      <c r="A26" s="84"/>
      <c r="B26" s="90">
        <f t="shared" si="6"/>
        <v>41305</v>
      </c>
      <c r="C26" s="42" t="s">
        <v>30</v>
      </c>
      <c r="D26" s="98">
        <v>746720</v>
      </c>
      <c r="E26" s="75"/>
      <c r="F26" s="72"/>
      <c r="G26" s="78"/>
      <c r="H26" s="78">
        <f>ROUND($F$24/$AB$9*AB5,2)</f>
        <v>3.8</v>
      </c>
      <c r="I26" s="58" t="s">
        <v>21</v>
      </c>
      <c r="J26" s="58" t="s">
        <v>16</v>
      </c>
      <c r="K26" s="62" t="s">
        <v>0</v>
      </c>
      <c r="L26" s="66" t="s">
        <v>1</v>
      </c>
      <c r="Q26" s="2"/>
      <c r="R26" s="111"/>
      <c r="S26" s="106"/>
      <c r="T26" s="106"/>
      <c r="U26" s="121"/>
      <c r="V26" s="121"/>
      <c r="W26" s="106"/>
      <c r="X26" s="106"/>
      <c r="Y26" s="110"/>
    </row>
    <row r="27" spans="1:25" ht="18" customHeight="1">
      <c r="A27" s="84"/>
      <c r="B27" s="90">
        <f t="shared" si="6"/>
        <v>41305</v>
      </c>
      <c r="C27" s="42" t="s">
        <v>30</v>
      </c>
      <c r="D27" s="98">
        <v>746720</v>
      </c>
      <c r="E27" s="75"/>
      <c r="F27" s="72"/>
      <c r="G27" s="78"/>
      <c r="H27" s="78">
        <f>ROUND($F$24/$AB$9*AB6,2)</f>
        <v>4.5599999999999996</v>
      </c>
      <c r="I27" s="58" t="s">
        <v>21</v>
      </c>
      <c r="J27" s="58" t="s">
        <v>17</v>
      </c>
      <c r="K27" s="62" t="s">
        <v>0</v>
      </c>
      <c r="L27" s="66" t="s">
        <v>1</v>
      </c>
      <c r="Q27" s="2"/>
      <c r="R27" s="111"/>
      <c r="S27" s="106"/>
      <c r="T27" s="106"/>
      <c r="U27" s="121"/>
      <c r="V27" s="121"/>
      <c r="W27" s="106"/>
      <c r="X27" s="106"/>
      <c r="Y27" s="110"/>
    </row>
    <row r="28" spans="1:25" ht="18" customHeight="1">
      <c r="A28" s="84"/>
      <c r="B28" s="90">
        <f t="shared" si="6"/>
        <v>41305</v>
      </c>
      <c r="C28" s="42" t="s">
        <v>30</v>
      </c>
      <c r="D28" s="98">
        <v>746720</v>
      </c>
      <c r="E28" s="75"/>
      <c r="F28" s="72"/>
      <c r="G28" s="78"/>
      <c r="H28" s="78">
        <f>ROUND($F$24/$AB$9*AB7,2)</f>
        <v>3.04</v>
      </c>
      <c r="I28" s="58" t="s">
        <v>21</v>
      </c>
      <c r="J28" s="58" t="s">
        <v>18</v>
      </c>
      <c r="K28" s="62" t="s">
        <v>0</v>
      </c>
      <c r="L28" s="66" t="s">
        <v>1</v>
      </c>
      <c r="Q28" s="2"/>
      <c r="R28" s="111"/>
      <c r="S28" s="106"/>
      <c r="T28" s="106"/>
      <c r="U28" s="121"/>
      <c r="V28" s="121"/>
      <c r="W28" s="106"/>
      <c r="X28" s="106"/>
      <c r="Y28" s="110"/>
    </row>
    <row r="29" spans="1:25" ht="18" customHeight="1">
      <c r="A29" s="85"/>
      <c r="B29" s="92">
        <f t="shared" si="6"/>
        <v>41305</v>
      </c>
      <c r="C29" s="93" t="s">
        <v>30</v>
      </c>
      <c r="D29" s="99">
        <v>746720</v>
      </c>
      <c r="E29" s="76"/>
      <c r="F29" s="73"/>
      <c r="G29" s="79"/>
      <c r="H29" s="80">
        <f>-SUM(H24:H28)+F24</f>
        <v>3.41</v>
      </c>
      <c r="I29" s="59" t="s">
        <v>21</v>
      </c>
      <c r="J29" s="59" t="s">
        <v>19</v>
      </c>
      <c r="K29" s="63" t="s">
        <v>0</v>
      </c>
      <c r="L29" s="68" t="s">
        <v>1</v>
      </c>
      <c r="M29" s="52">
        <f>SUM(G2:G29)</f>
        <v>60</v>
      </c>
      <c r="N29" s="52">
        <f>SUM(H2:H29)</f>
        <v>60</v>
      </c>
      <c r="O29" s="56">
        <f>+M29-N29</f>
        <v>0</v>
      </c>
      <c r="P29" s="21"/>
      <c r="Q29" s="2"/>
      <c r="R29" s="112"/>
      <c r="S29" s="106"/>
      <c r="T29" s="103"/>
      <c r="U29" s="121"/>
      <c r="V29" s="121"/>
      <c r="W29" s="106"/>
      <c r="X29" s="106"/>
      <c r="Y29" s="110"/>
    </row>
    <row r="30" spans="1:25" ht="18" customHeight="1">
      <c r="A30" s="83" t="s">
        <v>8</v>
      </c>
      <c r="B30" s="90">
        <f t="shared" si="6"/>
        <v>41305</v>
      </c>
      <c r="C30" s="42" t="s">
        <v>30</v>
      </c>
      <c r="D30" s="98">
        <v>620300</v>
      </c>
      <c r="E30" s="26">
        <v>10</v>
      </c>
      <c r="F30" s="27"/>
      <c r="G30" s="78">
        <f>+E30</f>
        <v>10</v>
      </c>
      <c r="H30" s="78"/>
      <c r="I30" s="47" t="s">
        <v>22</v>
      </c>
      <c r="J30" s="47" t="s">
        <v>22</v>
      </c>
      <c r="K30" s="62" t="s">
        <v>0</v>
      </c>
      <c r="L30" s="67" t="s">
        <v>2</v>
      </c>
      <c r="O30" s="55"/>
      <c r="P30" s="2"/>
      <c r="Q30" s="2"/>
      <c r="R30" s="90">
        <f t="shared" ref="R30:R31" si="8">+$B$2</f>
        <v>41305</v>
      </c>
      <c r="S30" s="40" t="s">
        <v>30</v>
      </c>
      <c r="T30" s="104">
        <v>625100</v>
      </c>
      <c r="U30" s="120">
        <f>ROUND(+(G30*108%)*10.27%,2)</f>
        <v>1.1100000000000001</v>
      </c>
      <c r="V30" s="121"/>
      <c r="W30" s="107" t="str">
        <f>+I30</f>
        <v>PRO</v>
      </c>
      <c r="X30" s="107" t="str">
        <f>+J30</f>
        <v>PRO</v>
      </c>
      <c r="Y30" s="108" t="s">
        <v>2</v>
      </c>
    </row>
    <row r="31" spans="1:25" ht="18" customHeight="1">
      <c r="A31" s="84">
        <v>6213</v>
      </c>
      <c r="B31" s="90">
        <f t="shared" si="6"/>
        <v>41305</v>
      </c>
      <c r="C31" s="42" t="s">
        <v>30</v>
      </c>
      <c r="D31" s="98">
        <v>621000</v>
      </c>
      <c r="E31" s="26">
        <v>0</v>
      </c>
      <c r="F31" s="27"/>
      <c r="G31" s="78">
        <f t="shared" ref="G31:G101" si="9">+E31</f>
        <v>0</v>
      </c>
      <c r="H31" s="78"/>
      <c r="I31" s="47" t="s">
        <v>22</v>
      </c>
      <c r="J31" s="47" t="s">
        <v>22</v>
      </c>
      <c r="K31" s="62" t="s">
        <v>0</v>
      </c>
      <c r="L31" s="67" t="s">
        <v>2</v>
      </c>
      <c r="O31" s="55"/>
      <c r="P31" s="2"/>
      <c r="Q31" s="2"/>
      <c r="R31" s="128">
        <f t="shared" si="8"/>
        <v>41305</v>
      </c>
      <c r="S31" s="129" t="s">
        <v>30</v>
      </c>
      <c r="T31" s="130">
        <v>456200</v>
      </c>
      <c r="U31" s="131"/>
      <c r="V31" s="132">
        <f>SUM(U30)</f>
        <v>1.1100000000000001</v>
      </c>
      <c r="W31" s="133"/>
      <c r="X31" s="133"/>
      <c r="Y31" s="134" t="str">
        <f>+Y30</f>
        <v>BOULANGER</v>
      </c>
    </row>
    <row r="32" spans="1:25" ht="18" customHeight="1">
      <c r="A32" s="84">
        <v>6238</v>
      </c>
      <c r="B32" s="90">
        <f t="shared" si="6"/>
        <v>41305</v>
      </c>
      <c r="C32" s="42" t="s">
        <v>30</v>
      </c>
      <c r="D32" s="98">
        <v>623110</v>
      </c>
      <c r="E32" s="26">
        <v>20</v>
      </c>
      <c r="F32" s="27"/>
      <c r="G32" s="78">
        <f t="shared" si="9"/>
        <v>20</v>
      </c>
      <c r="H32" s="78"/>
      <c r="I32" s="47" t="s">
        <v>22</v>
      </c>
      <c r="J32" s="47" t="s">
        <v>22</v>
      </c>
      <c r="K32" s="62" t="s">
        <v>0</v>
      </c>
      <c r="L32" s="67" t="s">
        <v>2</v>
      </c>
      <c r="O32" s="55"/>
      <c r="P32" s="2"/>
      <c r="Q32" s="4"/>
      <c r="R32" s="112"/>
      <c r="S32" s="103"/>
      <c r="T32" s="103"/>
      <c r="U32" s="122"/>
      <c r="V32" s="122"/>
      <c r="W32" s="106"/>
      <c r="X32" s="106"/>
      <c r="Y32" s="110"/>
    </row>
    <row r="33" spans="1:25" ht="18" customHeight="1">
      <c r="A33" s="84">
        <v>453</v>
      </c>
      <c r="B33" s="90">
        <f t="shared" si="6"/>
        <v>41305</v>
      </c>
      <c r="C33" s="42" t="s">
        <v>30</v>
      </c>
      <c r="D33" s="98">
        <v>453000</v>
      </c>
      <c r="E33" s="26"/>
      <c r="F33" s="27">
        <v>10</v>
      </c>
      <c r="G33" s="78"/>
      <c r="H33" s="78">
        <f t="shared" ref="H33:H103" si="10">+F33</f>
        <v>10</v>
      </c>
      <c r="I33" s="47"/>
      <c r="J33" s="47"/>
      <c r="K33" s="62" t="s">
        <v>0</v>
      </c>
      <c r="L33" s="67" t="s">
        <v>2</v>
      </c>
      <c r="O33" s="55"/>
      <c r="P33" s="2"/>
      <c r="R33" s="111"/>
      <c r="S33" s="106"/>
      <c r="T33" s="106"/>
      <c r="U33" s="121"/>
      <c r="V33" s="121"/>
      <c r="W33" s="103"/>
      <c r="X33" s="106"/>
      <c r="Y33" s="110"/>
    </row>
    <row r="34" spans="1:25" ht="18" customHeight="1">
      <c r="A34" s="84">
        <v>45401</v>
      </c>
      <c r="B34" s="90">
        <f t="shared" si="6"/>
        <v>41305</v>
      </c>
      <c r="C34" s="42" t="s">
        <v>30</v>
      </c>
      <c r="D34" s="98">
        <v>454000</v>
      </c>
      <c r="E34" s="26"/>
      <c r="F34" s="27">
        <v>0</v>
      </c>
      <c r="G34" s="78"/>
      <c r="H34" s="78">
        <f t="shared" si="10"/>
        <v>0</v>
      </c>
      <c r="I34" s="47"/>
      <c r="J34" s="47"/>
      <c r="K34" s="62" t="s">
        <v>0</v>
      </c>
      <c r="L34" s="67" t="s">
        <v>2</v>
      </c>
      <c r="O34" s="55"/>
      <c r="P34" s="2"/>
      <c r="R34" s="111"/>
      <c r="S34" s="106"/>
      <c r="T34" s="106"/>
      <c r="U34" s="121"/>
      <c r="V34" s="121"/>
      <c r="W34" s="103"/>
      <c r="X34" s="106"/>
      <c r="Y34" s="110"/>
    </row>
    <row r="35" spans="1:25" ht="18" customHeight="1">
      <c r="A35" s="84">
        <v>45402</v>
      </c>
      <c r="B35" s="90">
        <f t="shared" si="6"/>
        <v>41305</v>
      </c>
      <c r="C35" s="42" t="s">
        <v>30</v>
      </c>
      <c r="D35" s="98">
        <v>454000</v>
      </c>
      <c r="E35" s="26"/>
      <c r="F35" s="27">
        <v>5</v>
      </c>
      <c r="G35" s="78"/>
      <c r="H35" s="78">
        <f t="shared" si="10"/>
        <v>5</v>
      </c>
      <c r="I35" s="47"/>
      <c r="J35" s="47"/>
      <c r="K35" s="62" t="s">
        <v>0</v>
      </c>
      <c r="L35" s="67" t="s">
        <v>2</v>
      </c>
      <c r="O35" s="55"/>
      <c r="P35" s="2"/>
      <c r="R35" s="111"/>
      <c r="S35" s="106"/>
      <c r="T35" s="106"/>
      <c r="U35" s="121"/>
      <c r="V35" s="121"/>
      <c r="W35" s="103"/>
      <c r="X35" s="106"/>
      <c r="Y35" s="110"/>
    </row>
    <row r="36" spans="1:25" ht="18" customHeight="1">
      <c r="A36" s="84">
        <v>455</v>
      </c>
      <c r="B36" s="90">
        <f t="shared" si="6"/>
        <v>41305</v>
      </c>
      <c r="C36" s="42" t="s">
        <v>30</v>
      </c>
      <c r="D36" s="98">
        <v>455300</v>
      </c>
      <c r="E36" s="26"/>
      <c r="F36" s="27">
        <v>5</v>
      </c>
      <c r="G36" s="78"/>
      <c r="H36" s="78">
        <f t="shared" si="10"/>
        <v>5</v>
      </c>
      <c r="I36" s="47"/>
      <c r="J36" s="47"/>
      <c r="K36" s="62" t="s">
        <v>0</v>
      </c>
      <c r="L36" s="67" t="s">
        <v>2</v>
      </c>
      <c r="O36" s="55"/>
      <c r="P36" s="2"/>
      <c r="R36" s="111"/>
      <c r="S36" s="106"/>
      <c r="T36" s="106"/>
      <c r="U36" s="121"/>
      <c r="V36" s="121"/>
      <c r="W36" s="103"/>
      <c r="X36" s="106"/>
      <c r="Y36" s="110"/>
    </row>
    <row r="37" spans="1:25" ht="18" customHeight="1">
      <c r="A37" s="84">
        <v>489</v>
      </c>
      <c r="B37" s="90">
        <f t="shared" si="6"/>
        <v>41305</v>
      </c>
      <c r="C37" s="42" t="s">
        <v>30</v>
      </c>
      <c r="D37" s="100">
        <v>455300</v>
      </c>
      <c r="E37" s="29"/>
      <c r="F37" s="30">
        <v>5</v>
      </c>
      <c r="G37" s="78"/>
      <c r="H37" s="78">
        <f t="shared" si="10"/>
        <v>5</v>
      </c>
      <c r="I37" s="47"/>
      <c r="J37" s="47"/>
      <c r="K37" s="62" t="s">
        <v>0</v>
      </c>
      <c r="L37" s="67" t="s">
        <v>2</v>
      </c>
      <c r="O37" s="55"/>
      <c r="P37" s="2"/>
      <c r="Q37" s="2"/>
      <c r="R37" s="111"/>
      <c r="S37" s="106"/>
      <c r="T37" s="106"/>
      <c r="U37" s="121"/>
      <c r="V37" s="121"/>
      <c r="W37" s="106"/>
      <c r="X37" s="106"/>
      <c r="Y37" s="110"/>
    </row>
    <row r="38" spans="1:25" ht="18" customHeight="1">
      <c r="A38" s="85">
        <v>749</v>
      </c>
      <c r="B38" s="92">
        <f t="shared" si="6"/>
        <v>41305</v>
      </c>
      <c r="C38" s="93" t="s">
        <v>30</v>
      </c>
      <c r="D38" s="99">
        <v>746720</v>
      </c>
      <c r="E38" s="28"/>
      <c r="F38" s="23">
        <v>5</v>
      </c>
      <c r="G38" s="79"/>
      <c r="H38" s="79">
        <f t="shared" si="10"/>
        <v>5</v>
      </c>
      <c r="I38" s="50" t="s">
        <v>22</v>
      </c>
      <c r="J38" s="50" t="s">
        <v>22</v>
      </c>
      <c r="K38" s="63" t="s">
        <v>0</v>
      </c>
      <c r="L38" s="69" t="s">
        <v>2</v>
      </c>
      <c r="M38" s="52">
        <f>SUM(G30:G38)</f>
        <v>30</v>
      </c>
      <c r="N38" s="52">
        <f>SUM(H30:H38)</f>
        <v>30</v>
      </c>
      <c r="O38" s="56">
        <f>+M38-N38</f>
        <v>0</v>
      </c>
      <c r="P38" s="21"/>
      <c r="R38" s="111"/>
      <c r="S38" s="106"/>
      <c r="T38" s="106"/>
      <c r="U38" s="121"/>
      <c r="V38" s="121"/>
      <c r="W38" s="103"/>
      <c r="X38" s="106"/>
      <c r="Y38" s="110"/>
    </row>
    <row r="39" spans="1:25" ht="18" customHeight="1">
      <c r="A39" s="83" t="s">
        <v>8</v>
      </c>
      <c r="B39" s="90">
        <f t="shared" si="6"/>
        <v>41305</v>
      </c>
      <c r="C39" s="42" t="s">
        <v>30</v>
      </c>
      <c r="D39" s="98">
        <v>620300</v>
      </c>
      <c r="E39" s="26">
        <v>10</v>
      </c>
      <c r="F39" s="27"/>
      <c r="G39" s="78">
        <f t="shared" si="9"/>
        <v>10</v>
      </c>
      <c r="H39" s="78"/>
      <c r="I39" s="47" t="s">
        <v>22</v>
      </c>
      <c r="J39" s="47" t="s">
        <v>22</v>
      </c>
      <c r="K39" s="62" t="s">
        <v>0</v>
      </c>
      <c r="L39" s="67" t="s">
        <v>3</v>
      </c>
      <c r="O39" s="55"/>
      <c r="P39" s="2"/>
      <c r="Q39" s="2"/>
      <c r="R39" s="90">
        <f t="shared" ref="R39:R40" si="11">+$B$2</f>
        <v>41305</v>
      </c>
      <c r="S39" s="40" t="s">
        <v>30</v>
      </c>
      <c r="T39" s="104">
        <v>625100</v>
      </c>
      <c r="U39" s="120">
        <f>ROUND(+(G39*108%)*10.27%,2)</f>
        <v>1.1100000000000001</v>
      </c>
      <c r="V39" s="121"/>
      <c r="W39" s="107" t="str">
        <f>+I39</f>
        <v>PRO</v>
      </c>
      <c r="X39" s="107" t="str">
        <f>+J39</f>
        <v>PRO</v>
      </c>
      <c r="Y39" s="108" t="s">
        <v>3</v>
      </c>
    </row>
    <row r="40" spans="1:25" ht="18" customHeight="1">
      <c r="A40" s="84">
        <v>6213</v>
      </c>
      <c r="B40" s="90">
        <f t="shared" si="6"/>
        <v>41305</v>
      </c>
      <c r="C40" s="42" t="s">
        <v>30</v>
      </c>
      <c r="D40" s="98">
        <v>621000</v>
      </c>
      <c r="E40" s="26">
        <v>10</v>
      </c>
      <c r="F40" s="27"/>
      <c r="G40" s="78">
        <f t="shared" si="9"/>
        <v>10</v>
      </c>
      <c r="H40" s="78"/>
      <c r="I40" s="47" t="s">
        <v>22</v>
      </c>
      <c r="J40" s="47" t="s">
        <v>22</v>
      </c>
      <c r="K40" s="62" t="s">
        <v>0</v>
      </c>
      <c r="L40" s="67" t="s">
        <v>3</v>
      </c>
      <c r="O40" s="55"/>
      <c r="P40" s="2"/>
      <c r="Q40" s="2"/>
      <c r="R40" s="128">
        <f t="shared" si="11"/>
        <v>41305</v>
      </c>
      <c r="S40" s="129" t="s">
        <v>30</v>
      </c>
      <c r="T40" s="130">
        <v>456200</v>
      </c>
      <c r="U40" s="131"/>
      <c r="V40" s="132">
        <f>SUM(U39)</f>
        <v>1.1100000000000001</v>
      </c>
      <c r="W40" s="133"/>
      <c r="X40" s="133"/>
      <c r="Y40" s="134" t="str">
        <f>+Y39</f>
        <v>MANŒUVRE</v>
      </c>
    </row>
    <row r="41" spans="1:25" ht="18" customHeight="1">
      <c r="A41" s="84">
        <v>6238</v>
      </c>
      <c r="B41" s="90">
        <f t="shared" si="6"/>
        <v>41305</v>
      </c>
      <c r="C41" s="42" t="s">
        <v>30</v>
      </c>
      <c r="D41" s="98">
        <v>623110</v>
      </c>
      <c r="E41" s="26">
        <v>10</v>
      </c>
      <c r="F41" s="27"/>
      <c r="G41" s="78">
        <f t="shared" si="9"/>
        <v>10</v>
      </c>
      <c r="H41" s="78"/>
      <c r="I41" s="47" t="s">
        <v>22</v>
      </c>
      <c r="J41" s="47" t="s">
        <v>22</v>
      </c>
      <c r="K41" s="62" t="s">
        <v>0</v>
      </c>
      <c r="L41" s="67" t="s">
        <v>3</v>
      </c>
      <c r="O41" s="55"/>
      <c r="P41" s="2"/>
      <c r="Q41" s="2"/>
      <c r="R41" s="111"/>
      <c r="S41" s="106"/>
      <c r="T41" s="106"/>
      <c r="U41" s="121"/>
      <c r="V41" s="121"/>
      <c r="W41" s="106"/>
      <c r="X41" s="106"/>
      <c r="Y41" s="110"/>
    </row>
    <row r="42" spans="1:25" ht="18" customHeight="1">
      <c r="A42" s="84">
        <v>453</v>
      </c>
      <c r="B42" s="90">
        <f t="shared" si="6"/>
        <v>41305</v>
      </c>
      <c r="C42" s="42" t="s">
        <v>30</v>
      </c>
      <c r="D42" s="98">
        <v>453000</v>
      </c>
      <c r="E42" s="26"/>
      <c r="F42" s="27">
        <v>5</v>
      </c>
      <c r="G42" s="78"/>
      <c r="H42" s="78">
        <f t="shared" si="10"/>
        <v>5</v>
      </c>
      <c r="I42" s="47" t="s">
        <v>22</v>
      </c>
      <c r="J42" s="47" t="s">
        <v>22</v>
      </c>
      <c r="K42" s="62" t="s">
        <v>0</v>
      </c>
      <c r="L42" s="67" t="s">
        <v>3</v>
      </c>
      <c r="O42" s="55"/>
      <c r="P42" s="2"/>
      <c r="Q42" s="2"/>
      <c r="R42" s="111"/>
      <c r="S42" s="106"/>
      <c r="T42" s="106"/>
      <c r="U42" s="121"/>
      <c r="V42" s="121"/>
      <c r="W42" s="106"/>
      <c r="X42" s="106"/>
      <c r="Y42" s="110"/>
    </row>
    <row r="43" spans="1:25" ht="18" customHeight="1">
      <c r="A43" s="84">
        <v>45401</v>
      </c>
      <c r="B43" s="90">
        <f t="shared" si="6"/>
        <v>41305</v>
      </c>
      <c r="C43" s="42" t="s">
        <v>30</v>
      </c>
      <c r="D43" s="98">
        <v>454000</v>
      </c>
      <c r="E43" s="26"/>
      <c r="F43" s="27">
        <v>5</v>
      </c>
      <c r="G43" s="78"/>
      <c r="H43" s="78">
        <f t="shared" si="10"/>
        <v>5</v>
      </c>
      <c r="I43" s="47" t="s">
        <v>22</v>
      </c>
      <c r="J43" s="47" t="s">
        <v>22</v>
      </c>
      <c r="K43" s="62" t="s">
        <v>0</v>
      </c>
      <c r="L43" s="67" t="s">
        <v>3</v>
      </c>
      <c r="O43" s="55"/>
      <c r="P43" s="2"/>
      <c r="Q43" s="2"/>
      <c r="R43" s="111"/>
      <c r="S43" s="106"/>
      <c r="T43" s="106"/>
      <c r="U43" s="121"/>
      <c r="V43" s="121"/>
      <c r="W43" s="106"/>
      <c r="X43" s="106"/>
      <c r="Y43" s="110"/>
    </row>
    <row r="44" spans="1:25" ht="18" customHeight="1">
      <c r="A44" s="84">
        <v>45402</v>
      </c>
      <c r="B44" s="90">
        <f t="shared" si="6"/>
        <v>41305</v>
      </c>
      <c r="C44" s="42" t="s">
        <v>30</v>
      </c>
      <c r="D44" s="98">
        <v>454000</v>
      </c>
      <c r="E44" s="26"/>
      <c r="F44" s="27">
        <v>5</v>
      </c>
      <c r="G44" s="78"/>
      <c r="H44" s="78">
        <f t="shared" si="10"/>
        <v>5</v>
      </c>
      <c r="I44" s="47" t="s">
        <v>22</v>
      </c>
      <c r="J44" s="47" t="s">
        <v>22</v>
      </c>
      <c r="K44" s="62" t="s">
        <v>0</v>
      </c>
      <c r="L44" s="67" t="s">
        <v>3</v>
      </c>
      <c r="O44" s="55"/>
      <c r="P44" s="2"/>
      <c r="Q44" s="2"/>
      <c r="R44" s="111"/>
      <c r="S44" s="106"/>
      <c r="T44" s="106"/>
      <c r="U44" s="121"/>
      <c r="V44" s="121"/>
      <c r="W44" s="106"/>
      <c r="X44" s="106"/>
      <c r="Y44" s="110"/>
    </row>
    <row r="45" spans="1:25" ht="18" customHeight="1">
      <c r="A45" s="84">
        <v>455</v>
      </c>
      <c r="B45" s="90">
        <f t="shared" si="6"/>
        <v>41305</v>
      </c>
      <c r="C45" s="42" t="s">
        <v>30</v>
      </c>
      <c r="D45" s="98">
        <v>455300</v>
      </c>
      <c r="E45" s="26"/>
      <c r="F45" s="27">
        <v>5</v>
      </c>
      <c r="G45" s="78"/>
      <c r="H45" s="78">
        <f t="shared" si="10"/>
        <v>5</v>
      </c>
      <c r="I45" s="47" t="s">
        <v>22</v>
      </c>
      <c r="J45" s="47" t="s">
        <v>22</v>
      </c>
      <c r="K45" s="62" t="s">
        <v>0</v>
      </c>
      <c r="L45" s="67" t="s">
        <v>3</v>
      </c>
      <c r="O45" s="55"/>
      <c r="P45" s="2"/>
      <c r="Q45" s="2"/>
      <c r="R45" s="111"/>
      <c r="S45" s="106"/>
      <c r="T45" s="106"/>
      <c r="U45" s="121"/>
      <c r="V45" s="121"/>
      <c r="W45" s="106"/>
      <c r="X45" s="106"/>
      <c r="Y45" s="110"/>
    </row>
    <row r="46" spans="1:25" ht="18" customHeight="1">
      <c r="A46" s="85">
        <v>749</v>
      </c>
      <c r="B46" s="92">
        <f t="shared" si="6"/>
        <v>41305</v>
      </c>
      <c r="C46" s="93" t="s">
        <v>30</v>
      </c>
      <c r="D46" s="99">
        <v>746720</v>
      </c>
      <c r="E46" s="28"/>
      <c r="F46" s="23">
        <v>10</v>
      </c>
      <c r="G46" s="79"/>
      <c r="H46" s="79">
        <f t="shared" si="10"/>
        <v>10</v>
      </c>
      <c r="I46" s="50" t="s">
        <v>22</v>
      </c>
      <c r="J46" s="50" t="s">
        <v>22</v>
      </c>
      <c r="K46" s="63" t="s">
        <v>0</v>
      </c>
      <c r="L46" s="69" t="s">
        <v>3</v>
      </c>
      <c r="M46" s="52">
        <f>SUM(G39:G46)</f>
        <v>30</v>
      </c>
      <c r="N46" s="52">
        <f>SUM(H39:H46)</f>
        <v>30</v>
      </c>
      <c r="O46" s="56">
        <f>+M46-N46</f>
        <v>0</v>
      </c>
      <c r="P46" s="21"/>
      <c r="Q46" s="2"/>
      <c r="R46" s="111"/>
      <c r="S46" s="106"/>
      <c r="T46" s="106"/>
      <c r="U46" s="121"/>
      <c r="V46" s="121"/>
      <c r="W46" s="106"/>
      <c r="X46" s="106"/>
      <c r="Y46" s="110"/>
    </row>
    <row r="47" spans="1:25" ht="18" customHeight="1">
      <c r="A47" s="83" t="s">
        <v>8</v>
      </c>
      <c r="B47" s="90">
        <f t="shared" si="6"/>
        <v>41305</v>
      </c>
      <c r="C47" s="42" t="s">
        <v>30</v>
      </c>
      <c r="D47" s="98">
        <v>620300</v>
      </c>
      <c r="E47" s="26">
        <v>10</v>
      </c>
      <c r="F47" s="27"/>
      <c r="G47" s="78">
        <f t="shared" si="9"/>
        <v>10</v>
      </c>
      <c r="H47" s="78"/>
      <c r="I47" s="47" t="s">
        <v>23</v>
      </c>
      <c r="J47" s="47" t="s">
        <v>23</v>
      </c>
      <c r="K47" s="62" t="s">
        <v>0</v>
      </c>
      <c r="L47" s="67" t="s">
        <v>4</v>
      </c>
      <c r="O47" s="55"/>
      <c r="P47" s="2"/>
      <c r="Q47" s="2"/>
      <c r="R47" s="90">
        <f t="shared" ref="R47:R48" si="12">+$B$2</f>
        <v>41305</v>
      </c>
      <c r="S47" s="40" t="s">
        <v>30</v>
      </c>
      <c r="T47" s="104">
        <v>625100</v>
      </c>
      <c r="U47" s="120">
        <f>ROUND(+(G47*108%)*10.27%,2)</f>
        <v>1.1100000000000001</v>
      </c>
      <c r="V47" s="121"/>
      <c r="W47" s="107" t="str">
        <f>+I47</f>
        <v>MAG</v>
      </c>
      <c r="X47" s="107" t="str">
        <f>+J47</f>
        <v>MAG</v>
      </c>
      <c r="Y47" s="108" t="s">
        <v>4</v>
      </c>
    </row>
    <row r="48" spans="1:25" ht="18" customHeight="1">
      <c r="A48" s="84">
        <v>6213</v>
      </c>
      <c r="B48" s="90">
        <f t="shared" si="6"/>
        <v>41305</v>
      </c>
      <c r="C48" s="42" t="s">
        <v>30</v>
      </c>
      <c r="D48" s="98">
        <v>621000</v>
      </c>
      <c r="E48" s="26">
        <v>10</v>
      </c>
      <c r="F48" s="27"/>
      <c r="G48" s="78">
        <f t="shared" si="9"/>
        <v>10</v>
      </c>
      <c r="H48" s="78"/>
      <c r="I48" s="47" t="s">
        <v>23</v>
      </c>
      <c r="J48" s="47" t="s">
        <v>23</v>
      </c>
      <c r="K48" s="62" t="s">
        <v>0</v>
      </c>
      <c r="L48" s="67" t="s">
        <v>4</v>
      </c>
      <c r="O48" s="55"/>
      <c r="P48" s="2"/>
      <c r="Q48" s="2"/>
      <c r="R48" s="128">
        <f t="shared" si="12"/>
        <v>41305</v>
      </c>
      <c r="S48" s="129" t="s">
        <v>30</v>
      </c>
      <c r="T48" s="130">
        <v>456200</v>
      </c>
      <c r="U48" s="131"/>
      <c r="V48" s="132">
        <f>SUM(U47)</f>
        <v>1.1100000000000001</v>
      </c>
      <c r="W48" s="133"/>
      <c r="X48" s="133"/>
      <c r="Y48" s="134" t="str">
        <f>+Y47</f>
        <v>VENDEUSE</v>
      </c>
    </row>
    <row r="49" spans="1:29" ht="18" customHeight="1">
      <c r="A49" s="84">
        <v>453</v>
      </c>
      <c r="B49" s="90">
        <f t="shared" si="6"/>
        <v>41305</v>
      </c>
      <c r="C49" s="42" t="s">
        <v>30</v>
      </c>
      <c r="D49" s="98">
        <v>453000</v>
      </c>
      <c r="E49" s="26"/>
      <c r="F49" s="27">
        <v>5</v>
      </c>
      <c r="G49" s="78"/>
      <c r="H49" s="78">
        <f t="shared" si="10"/>
        <v>5</v>
      </c>
      <c r="I49" s="47"/>
      <c r="J49" s="47"/>
      <c r="K49" s="62" t="s">
        <v>0</v>
      </c>
      <c r="L49" s="67" t="s">
        <v>4</v>
      </c>
      <c r="O49" s="55"/>
      <c r="P49" s="2"/>
      <c r="Q49" s="4"/>
      <c r="R49" s="112"/>
      <c r="S49" s="103"/>
      <c r="T49" s="103"/>
      <c r="U49" s="122"/>
      <c r="V49" s="122"/>
      <c r="W49" s="106"/>
      <c r="X49" s="106"/>
      <c r="Y49" s="110"/>
    </row>
    <row r="50" spans="1:29" ht="18" customHeight="1">
      <c r="A50" s="84">
        <v>45401</v>
      </c>
      <c r="B50" s="90">
        <f t="shared" si="6"/>
        <v>41305</v>
      </c>
      <c r="C50" s="42" t="s">
        <v>30</v>
      </c>
      <c r="D50" s="98">
        <v>454000</v>
      </c>
      <c r="E50" s="26"/>
      <c r="F50" s="27">
        <v>5</v>
      </c>
      <c r="G50" s="78"/>
      <c r="H50" s="78">
        <f t="shared" si="10"/>
        <v>5</v>
      </c>
      <c r="I50" s="47"/>
      <c r="J50" s="47"/>
      <c r="K50" s="62" t="s">
        <v>0</v>
      </c>
      <c r="L50" s="67" t="s">
        <v>4</v>
      </c>
      <c r="O50" s="55"/>
      <c r="P50" s="2"/>
      <c r="R50" s="111"/>
      <c r="S50" s="106"/>
      <c r="T50" s="106"/>
      <c r="U50" s="121"/>
      <c r="V50" s="121"/>
      <c r="W50" s="103"/>
      <c r="X50" s="106"/>
      <c r="Y50" s="110"/>
    </row>
    <row r="51" spans="1:29" ht="18" customHeight="1">
      <c r="A51" s="84">
        <v>45402</v>
      </c>
      <c r="B51" s="90">
        <f t="shared" si="6"/>
        <v>41305</v>
      </c>
      <c r="C51" s="42" t="s">
        <v>30</v>
      </c>
      <c r="D51" s="98">
        <v>454000</v>
      </c>
      <c r="E51" s="26"/>
      <c r="F51" s="27">
        <v>5</v>
      </c>
      <c r="G51" s="78"/>
      <c r="H51" s="78">
        <f t="shared" si="10"/>
        <v>5</v>
      </c>
      <c r="I51" s="47"/>
      <c r="J51" s="47"/>
      <c r="K51" s="62" t="s">
        <v>0</v>
      </c>
      <c r="L51" s="67" t="s">
        <v>4</v>
      </c>
      <c r="O51" s="55"/>
      <c r="P51" s="2"/>
      <c r="R51" s="111"/>
      <c r="S51" s="106"/>
      <c r="T51" s="106"/>
      <c r="U51" s="121"/>
      <c r="V51" s="121"/>
      <c r="W51" s="103"/>
      <c r="X51" s="106"/>
      <c r="Y51" s="110"/>
    </row>
    <row r="52" spans="1:29" ht="18" customHeight="1">
      <c r="A52" s="84">
        <v>455</v>
      </c>
      <c r="B52" s="90">
        <f t="shared" si="6"/>
        <v>41305</v>
      </c>
      <c r="C52" s="42" t="s">
        <v>30</v>
      </c>
      <c r="D52" s="98">
        <v>455300</v>
      </c>
      <c r="E52" s="26"/>
      <c r="F52" s="27">
        <v>5</v>
      </c>
      <c r="G52" s="78"/>
      <c r="H52" s="78">
        <f t="shared" si="10"/>
        <v>5</v>
      </c>
      <c r="I52" s="47"/>
      <c r="J52" s="47"/>
      <c r="K52" s="62" t="s">
        <v>0</v>
      </c>
      <c r="L52" s="67" t="s">
        <v>4</v>
      </c>
      <c r="O52" s="55"/>
      <c r="P52" s="2"/>
      <c r="R52" s="111"/>
      <c r="S52" s="106"/>
      <c r="T52" s="106"/>
      <c r="U52" s="121"/>
      <c r="V52" s="121"/>
      <c r="W52" s="103"/>
      <c r="X52" s="106"/>
      <c r="Y52" s="110"/>
    </row>
    <row r="53" spans="1:29" ht="18" customHeight="1">
      <c r="A53" s="85">
        <v>749</v>
      </c>
      <c r="B53" s="92">
        <f t="shared" si="6"/>
        <v>41305</v>
      </c>
      <c r="C53" s="93" t="s">
        <v>30</v>
      </c>
      <c r="D53" s="99">
        <v>746720</v>
      </c>
      <c r="E53" s="28"/>
      <c r="F53" s="23">
        <v>0</v>
      </c>
      <c r="G53" s="79"/>
      <c r="H53" s="79">
        <f t="shared" si="10"/>
        <v>0</v>
      </c>
      <c r="I53" s="50" t="s">
        <v>23</v>
      </c>
      <c r="J53" s="50" t="s">
        <v>23</v>
      </c>
      <c r="K53" s="63" t="s">
        <v>0</v>
      </c>
      <c r="L53" s="69" t="s">
        <v>4</v>
      </c>
      <c r="M53" s="52">
        <f>SUM(G47:G53)</f>
        <v>20</v>
      </c>
      <c r="N53" s="52">
        <f>SUM(H47:H53)</f>
        <v>20</v>
      </c>
      <c r="O53" s="56">
        <f>+M53-N53</f>
        <v>0</v>
      </c>
      <c r="P53" s="21"/>
      <c r="R53" s="111"/>
      <c r="S53" s="106"/>
      <c r="T53" s="106"/>
      <c r="U53" s="121"/>
      <c r="V53" s="121"/>
      <c r="W53" s="103"/>
      <c r="X53" s="106"/>
      <c r="Y53" s="110"/>
    </row>
    <row r="54" spans="1:29" ht="18" customHeight="1">
      <c r="A54" s="83" t="s">
        <v>8</v>
      </c>
      <c r="B54" s="90">
        <f t="shared" si="6"/>
        <v>41305</v>
      </c>
      <c r="C54" s="42" t="s">
        <v>30</v>
      </c>
      <c r="D54" s="98">
        <v>620300</v>
      </c>
      <c r="E54" s="26">
        <v>10</v>
      </c>
      <c r="F54" s="27"/>
      <c r="G54" s="78">
        <f t="shared" si="9"/>
        <v>10</v>
      </c>
      <c r="H54" s="78"/>
      <c r="I54" s="47" t="s">
        <v>24</v>
      </c>
      <c r="J54" s="47" t="s">
        <v>24</v>
      </c>
      <c r="K54" s="62" t="s">
        <v>0</v>
      </c>
      <c r="L54" s="67" t="s">
        <v>5</v>
      </c>
      <c r="O54" s="55"/>
      <c r="P54" s="2"/>
      <c r="R54" s="90">
        <f t="shared" ref="R54:R55" si="13">+$B$2</f>
        <v>41305</v>
      </c>
      <c r="S54" s="40" t="s">
        <v>30</v>
      </c>
      <c r="T54" s="104">
        <v>625100</v>
      </c>
      <c r="U54" s="120">
        <f>ROUND(+(G54*108%)*10.27%,2)</f>
        <v>1.1100000000000001</v>
      </c>
      <c r="V54" s="121"/>
      <c r="W54" s="107" t="str">
        <f>+I54</f>
        <v>ADM</v>
      </c>
      <c r="X54" s="107" t="str">
        <f>+J54</f>
        <v>ADM</v>
      </c>
      <c r="Y54" s="108" t="s">
        <v>5</v>
      </c>
    </row>
    <row r="55" spans="1:29" ht="18" customHeight="1">
      <c r="A55" s="84">
        <v>6213</v>
      </c>
      <c r="B55" s="90">
        <f t="shared" si="6"/>
        <v>41305</v>
      </c>
      <c r="C55" s="42" t="s">
        <v>30</v>
      </c>
      <c r="D55" s="98">
        <v>621000</v>
      </c>
      <c r="E55" s="26">
        <v>10</v>
      </c>
      <c r="F55" s="27"/>
      <c r="G55" s="78">
        <f t="shared" si="9"/>
        <v>10</v>
      </c>
      <c r="H55" s="78"/>
      <c r="I55" s="47" t="s">
        <v>24</v>
      </c>
      <c r="J55" s="47" t="s">
        <v>24</v>
      </c>
      <c r="K55" s="62" t="s">
        <v>0</v>
      </c>
      <c r="L55" s="67" t="s">
        <v>5</v>
      </c>
      <c r="O55" s="55"/>
      <c r="P55" s="2"/>
      <c r="R55" s="128">
        <f t="shared" si="13"/>
        <v>41305</v>
      </c>
      <c r="S55" s="129" t="s">
        <v>30</v>
      </c>
      <c r="T55" s="130">
        <v>456200</v>
      </c>
      <c r="U55" s="131"/>
      <c r="V55" s="132">
        <f>SUM(U54)</f>
        <v>1.1100000000000001</v>
      </c>
      <c r="W55" s="133"/>
      <c r="X55" s="133"/>
      <c r="Y55" s="134" t="str">
        <f>+Y54</f>
        <v>ADMIN</v>
      </c>
      <c r="AC55" s="11"/>
    </row>
    <row r="56" spans="1:29" ht="18" customHeight="1">
      <c r="A56" s="84">
        <v>6238</v>
      </c>
      <c r="B56" s="90">
        <f t="shared" si="6"/>
        <v>41305</v>
      </c>
      <c r="C56" s="42" t="s">
        <v>30</v>
      </c>
      <c r="D56" s="98">
        <v>623110</v>
      </c>
      <c r="E56" s="26">
        <v>0</v>
      </c>
      <c r="F56" s="27"/>
      <c r="G56" s="78">
        <f t="shared" si="9"/>
        <v>0</v>
      </c>
      <c r="H56" s="78"/>
      <c r="I56" s="47" t="s">
        <v>24</v>
      </c>
      <c r="J56" s="47" t="s">
        <v>24</v>
      </c>
      <c r="K56" s="62" t="s">
        <v>0</v>
      </c>
      <c r="L56" s="67" t="s">
        <v>5</v>
      </c>
      <c r="O56" s="55"/>
      <c r="P56" s="2"/>
      <c r="R56" s="111"/>
      <c r="S56" s="106"/>
      <c r="T56" s="106"/>
      <c r="U56" s="121"/>
      <c r="V56" s="121"/>
      <c r="W56" s="103"/>
      <c r="X56" s="106"/>
      <c r="Y56" s="110"/>
    </row>
    <row r="57" spans="1:29" ht="18" customHeight="1">
      <c r="A57" s="84">
        <v>453</v>
      </c>
      <c r="B57" s="90">
        <f t="shared" si="6"/>
        <v>41305</v>
      </c>
      <c r="C57" s="42" t="s">
        <v>30</v>
      </c>
      <c r="D57" s="98">
        <v>453000</v>
      </c>
      <c r="E57" s="26"/>
      <c r="F57" s="27">
        <v>5</v>
      </c>
      <c r="G57" s="78"/>
      <c r="H57" s="78">
        <f t="shared" si="10"/>
        <v>5</v>
      </c>
      <c r="I57" s="47"/>
      <c r="J57" s="47"/>
      <c r="K57" s="62" t="s">
        <v>0</v>
      </c>
      <c r="L57" s="67" t="s">
        <v>5</v>
      </c>
      <c r="O57" s="55"/>
      <c r="P57" s="2"/>
      <c r="R57" s="111"/>
      <c r="S57" s="106"/>
      <c r="T57" s="106"/>
      <c r="U57" s="121"/>
      <c r="V57" s="121"/>
      <c r="W57" s="103"/>
      <c r="X57" s="106"/>
      <c r="Y57" s="110"/>
    </row>
    <row r="58" spans="1:29" ht="18" customHeight="1">
      <c r="A58" s="84">
        <v>45401</v>
      </c>
      <c r="B58" s="90">
        <f t="shared" si="6"/>
        <v>41305</v>
      </c>
      <c r="C58" s="42" t="s">
        <v>30</v>
      </c>
      <c r="D58" s="98">
        <v>454000</v>
      </c>
      <c r="E58" s="26"/>
      <c r="F58" s="27">
        <v>5</v>
      </c>
      <c r="G58" s="78"/>
      <c r="H58" s="78">
        <f t="shared" si="10"/>
        <v>5</v>
      </c>
      <c r="I58" s="47"/>
      <c r="J58" s="47"/>
      <c r="K58" s="62" t="s">
        <v>0</v>
      </c>
      <c r="L58" s="67" t="s">
        <v>5</v>
      </c>
      <c r="O58" s="55"/>
      <c r="P58" s="2"/>
      <c r="R58" s="111"/>
      <c r="S58" s="106"/>
      <c r="T58" s="106"/>
      <c r="U58" s="121"/>
      <c r="V58" s="121"/>
      <c r="W58" s="103"/>
      <c r="X58" s="106"/>
      <c r="Y58" s="110"/>
    </row>
    <row r="59" spans="1:29" ht="18" customHeight="1">
      <c r="A59" s="84">
        <v>45402</v>
      </c>
      <c r="B59" s="90">
        <f t="shared" si="6"/>
        <v>41305</v>
      </c>
      <c r="C59" s="42" t="s">
        <v>30</v>
      </c>
      <c r="D59" s="98">
        <v>454000</v>
      </c>
      <c r="E59" s="26"/>
      <c r="F59" s="27">
        <v>5</v>
      </c>
      <c r="G59" s="78"/>
      <c r="H59" s="78">
        <f t="shared" si="10"/>
        <v>5</v>
      </c>
      <c r="I59" s="47"/>
      <c r="J59" s="47"/>
      <c r="K59" s="62" t="s">
        <v>0</v>
      </c>
      <c r="L59" s="67" t="s">
        <v>5</v>
      </c>
      <c r="O59" s="55"/>
      <c r="P59" s="2"/>
      <c r="R59" s="111"/>
      <c r="S59" s="106"/>
      <c r="T59" s="106"/>
      <c r="U59" s="121"/>
      <c r="V59" s="121"/>
      <c r="W59" s="103"/>
      <c r="X59" s="106"/>
      <c r="Y59" s="110"/>
    </row>
    <row r="60" spans="1:29" ht="18" customHeight="1">
      <c r="A60" s="84">
        <v>455</v>
      </c>
      <c r="B60" s="90">
        <f t="shared" si="6"/>
        <v>41305</v>
      </c>
      <c r="C60" s="42" t="s">
        <v>30</v>
      </c>
      <c r="D60" s="98">
        <v>455300</v>
      </c>
      <c r="E60" s="26"/>
      <c r="F60" s="27">
        <v>5</v>
      </c>
      <c r="G60" s="78"/>
      <c r="H60" s="78">
        <f t="shared" si="10"/>
        <v>5</v>
      </c>
      <c r="I60" s="47"/>
      <c r="J60" s="47"/>
      <c r="K60" s="62" t="s">
        <v>0</v>
      </c>
      <c r="L60" s="67" t="s">
        <v>5</v>
      </c>
      <c r="O60" s="55"/>
      <c r="P60" s="2"/>
      <c r="R60" s="111"/>
      <c r="S60" s="106"/>
      <c r="T60" s="106"/>
      <c r="U60" s="121"/>
      <c r="V60" s="121"/>
      <c r="W60" s="103"/>
      <c r="X60" s="106"/>
      <c r="Y60" s="110"/>
    </row>
    <row r="61" spans="1:29" ht="18" customHeight="1">
      <c r="A61" s="85">
        <v>749</v>
      </c>
      <c r="B61" s="92">
        <f t="shared" si="6"/>
        <v>41305</v>
      </c>
      <c r="C61" s="93" t="s">
        <v>30</v>
      </c>
      <c r="D61" s="99">
        <v>746720</v>
      </c>
      <c r="E61" s="28"/>
      <c r="F61" s="23">
        <v>0</v>
      </c>
      <c r="G61" s="79"/>
      <c r="H61" s="79">
        <f t="shared" si="10"/>
        <v>0</v>
      </c>
      <c r="I61" s="50" t="s">
        <v>24</v>
      </c>
      <c r="J61" s="50" t="s">
        <v>24</v>
      </c>
      <c r="K61" s="63" t="s">
        <v>0</v>
      </c>
      <c r="L61" s="69" t="s">
        <v>5</v>
      </c>
      <c r="M61" s="52">
        <f>SUM(G54:G61)</f>
        <v>20</v>
      </c>
      <c r="N61" s="52">
        <f>SUM(H54:H61)</f>
        <v>20</v>
      </c>
      <c r="O61" s="56">
        <f>+M61-N61</f>
        <v>0</v>
      </c>
      <c r="P61" s="21"/>
      <c r="Q61" s="1"/>
      <c r="R61" s="109"/>
      <c r="S61" s="21"/>
      <c r="T61" s="21"/>
      <c r="U61" s="123"/>
      <c r="V61" s="127"/>
      <c r="W61" s="113"/>
      <c r="X61" s="21"/>
      <c r="Y61" s="114"/>
      <c r="Z61" s="3"/>
      <c r="AA61" s="3"/>
      <c r="AC61" s="11"/>
    </row>
    <row r="62" spans="1:29" ht="18" customHeight="1">
      <c r="A62" s="83" t="s">
        <v>8</v>
      </c>
      <c r="B62" s="90">
        <f t="shared" si="6"/>
        <v>41305</v>
      </c>
      <c r="C62" s="42" t="s">
        <v>30</v>
      </c>
      <c r="D62" s="98">
        <v>620300</v>
      </c>
      <c r="E62" s="26">
        <v>10</v>
      </c>
      <c r="F62" s="27"/>
      <c r="G62" s="78">
        <f t="shared" si="9"/>
        <v>10</v>
      </c>
      <c r="H62" s="78"/>
      <c r="I62" s="47" t="s">
        <v>22</v>
      </c>
      <c r="J62" s="47" t="s">
        <v>22</v>
      </c>
      <c r="K62" s="62" t="s">
        <v>0</v>
      </c>
      <c r="L62" s="67" t="s">
        <v>6</v>
      </c>
      <c r="O62" s="55"/>
      <c r="P62" s="2"/>
      <c r="R62" s="90">
        <f t="shared" ref="R62:R63" si="14">+$B$2</f>
        <v>41305</v>
      </c>
      <c r="S62" s="40" t="s">
        <v>30</v>
      </c>
      <c r="T62" s="104">
        <v>625100</v>
      </c>
      <c r="U62" s="120">
        <f>ROUND(+(G62*108%)*10.27%,2)</f>
        <v>1.1100000000000001</v>
      </c>
      <c r="V62" s="121"/>
      <c r="W62" s="107" t="str">
        <f>+I62</f>
        <v>PRO</v>
      </c>
      <c r="X62" s="107" t="str">
        <f>+J62</f>
        <v>PRO</v>
      </c>
      <c r="Y62" s="108" t="s">
        <v>6</v>
      </c>
    </row>
    <row r="63" spans="1:29" ht="18" customHeight="1">
      <c r="A63" s="84">
        <v>6213</v>
      </c>
      <c r="B63" s="90">
        <f t="shared" si="6"/>
        <v>41305</v>
      </c>
      <c r="C63" s="42" t="s">
        <v>30</v>
      </c>
      <c r="D63" s="98">
        <v>621000</v>
      </c>
      <c r="E63" s="26">
        <v>10</v>
      </c>
      <c r="F63" s="27"/>
      <c r="G63" s="78">
        <f t="shared" si="9"/>
        <v>10</v>
      </c>
      <c r="H63" s="78"/>
      <c r="I63" s="47" t="s">
        <v>22</v>
      </c>
      <c r="J63" s="47" t="s">
        <v>22</v>
      </c>
      <c r="K63" s="62" t="s">
        <v>0</v>
      </c>
      <c r="L63" s="67" t="s">
        <v>6</v>
      </c>
      <c r="O63" s="55"/>
      <c r="P63" s="2"/>
      <c r="R63" s="128">
        <f t="shared" si="14"/>
        <v>41305</v>
      </c>
      <c r="S63" s="129" t="s">
        <v>30</v>
      </c>
      <c r="T63" s="130">
        <v>456200</v>
      </c>
      <c r="U63" s="131"/>
      <c r="V63" s="132">
        <f>SUM(U62)</f>
        <v>1.1100000000000001</v>
      </c>
      <c r="W63" s="133"/>
      <c r="X63" s="133"/>
      <c r="Y63" s="134" t="str">
        <f>+Y62</f>
        <v>PATISSERIE</v>
      </c>
    </row>
    <row r="64" spans="1:29" ht="18" customHeight="1">
      <c r="A64" s="84">
        <v>6238</v>
      </c>
      <c r="B64" s="90">
        <f t="shared" si="6"/>
        <v>41305</v>
      </c>
      <c r="C64" s="42" t="s">
        <v>30</v>
      </c>
      <c r="D64" s="98">
        <v>623110</v>
      </c>
      <c r="E64" s="26">
        <v>10</v>
      </c>
      <c r="F64" s="27"/>
      <c r="G64" s="78">
        <f t="shared" si="9"/>
        <v>10</v>
      </c>
      <c r="H64" s="78"/>
      <c r="I64" s="47" t="s">
        <v>22</v>
      </c>
      <c r="J64" s="47" t="s">
        <v>22</v>
      </c>
      <c r="K64" s="62" t="s">
        <v>0</v>
      </c>
      <c r="L64" s="67" t="s">
        <v>6</v>
      </c>
      <c r="O64" s="55"/>
      <c r="P64" s="2"/>
      <c r="R64" s="111"/>
      <c r="S64" s="106"/>
      <c r="T64" s="106"/>
      <c r="U64" s="121"/>
      <c r="V64" s="121"/>
      <c r="W64" s="106"/>
      <c r="X64" s="106"/>
      <c r="Y64" s="110"/>
    </row>
    <row r="65" spans="1:25" ht="18" customHeight="1">
      <c r="A65" s="84">
        <v>453</v>
      </c>
      <c r="B65" s="90">
        <f t="shared" si="6"/>
        <v>41305</v>
      </c>
      <c r="C65" s="42" t="s">
        <v>30</v>
      </c>
      <c r="D65" s="98">
        <v>453000</v>
      </c>
      <c r="E65" s="26"/>
      <c r="F65" s="27">
        <v>5</v>
      </c>
      <c r="G65" s="78"/>
      <c r="H65" s="78">
        <f t="shared" si="10"/>
        <v>5</v>
      </c>
      <c r="I65" s="47"/>
      <c r="J65" s="47"/>
      <c r="K65" s="62" t="s">
        <v>0</v>
      </c>
      <c r="L65" s="67" t="s">
        <v>6</v>
      </c>
      <c r="O65" s="55"/>
      <c r="P65" s="2"/>
      <c r="R65" s="111"/>
      <c r="S65" s="106"/>
      <c r="T65" s="106"/>
      <c r="U65" s="121"/>
      <c r="V65" s="121"/>
      <c r="W65" s="106"/>
      <c r="X65" s="106"/>
      <c r="Y65" s="110"/>
    </row>
    <row r="66" spans="1:25" ht="18" customHeight="1">
      <c r="A66" s="84">
        <v>45401</v>
      </c>
      <c r="B66" s="90">
        <f t="shared" si="6"/>
        <v>41305</v>
      </c>
      <c r="C66" s="42" t="s">
        <v>30</v>
      </c>
      <c r="D66" s="98">
        <v>454000</v>
      </c>
      <c r="E66" s="26"/>
      <c r="F66" s="27">
        <v>5</v>
      </c>
      <c r="G66" s="78"/>
      <c r="H66" s="78">
        <f t="shared" si="10"/>
        <v>5</v>
      </c>
      <c r="I66" s="47"/>
      <c r="J66" s="47"/>
      <c r="K66" s="62" t="s">
        <v>0</v>
      </c>
      <c r="L66" s="67" t="s">
        <v>6</v>
      </c>
      <c r="O66" s="55"/>
      <c r="P66" s="2"/>
      <c r="R66" s="111"/>
      <c r="S66" s="106"/>
      <c r="T66" s="106"/>
      <c r="U66" s="121"/>
      <c r="V66" s="121"/>
      <c r="W66" s="106"/>
      <c r="X66" s="106"/>
      <c r="Y66" s="110"/>
    </row>
    <row r="67" spans="1:25" ht="18" customHeight="1">
      <c r="A67" s="84">
        <v>45402</v>
      </c>
      <c r="B67" s="90">
        <f t="shared" si="6"/>
        <v>41305</v>
      </c>
      <c r="C67" s="42" t="s">
        <v>30</v>
      </c>
      <c r="D67" s="98">
        <v>454000</v>
      </c>
      <c r="E67" s="26"/>
      <c r="F67" s="27">
        <v>5</v>
      </c>
      <c r="G67" s="78"/>
      <c r="H67" s="78">
        <f t="shared" si="10"/>
        <v>5</v>
      </c>
      <c r="I67" s="47"/>
      <c r="J67" s="47"/>
      <c r="K67" s="62" t="s">
        <v>0</v>
      </c>
      <c r="L67" s="67" t="s">
        <v>6</v>
      </c>
      <c r="O67" s="55"/>
      <c r="P67" s="2"/>
      <c r="R67" s="111"/>
      <c r="S67" s="106"/>
      <c r="T67" s="106"/>
      <c r="U67" s="121"/>
      <c r="V67" s="121"/>
      <c r="W67" s="106"/>
      <c r="X67" s="106"/>
      <c r="Y67" s="110"/>
    </row>
    <row r="68" spans="1:25" ht="18" customHeight="1">
      <c r="A68" s="84">
        <v>455</v>
      </c>
      <c r="B68" s="90">
        <f t="shared" si="6"/>
        <v>41305</v>
      </c>
      <c r="C68" s="42" t="s">
        <v>30</v>
      </c>
      <c r="D68" s="98">
        <v>455300</v>
      </c>
      <c r="E68" s="26"/>
      <c r="F68" s="27">
        <v>5</v>
      </c>
      <c r="G68" s="78"/>
      <c r="H68" s="78">
        <f t="shared" si="10"/>
        <v>5</v>
      </c>
      <c r="I68" s="47"/>
      <c r="J68" s="47"/>
      <c r="K68" s="62" t="s">
        <v>0</v>
      </c>
      <c r="L68" s="67" t="s">
        <v>6</v>
      </c>
      <c r="O68" s="55"/>
      <c r="P68" s="2"/>
      <c r="R68" s="111"/>
      <c r="S68" s="106"/>
      <c r="T68" s="106"/>
      <c r="U68" s="121"/>
      <c r="V68" s="121"/>
      <c r="W68" s="106"/>
      <c r="X68" s="106"/>
      <c r="Y68" s="110"/>
    </row>
    <row r="69" spans="1:25" ht="18" customHeight="1">
      <c r="A69" s="85">
        <v>749</v>
      </c>
      <c r="B69" s="92">
        <f t="shared" si="6"/>
        <v>41305</v>
      </c>
      <c r="C69" s="93" t="s">
        <v>30</v>
      </c>
      <c r="D69" s="99">
        <v>746720</v>
      </c>
      <c r="E69" s="28"/>
      <c r="F69" s="23">
        <v>10</v>
      </c>
      <c r="G69" s="79"/>
      <c r="H69" s="79">
        <f t="shared" si="10"/>
        <v>10</v>
      </c>
      <c r="I69" s="50" t="s">
        <v>22</v>
      </c>
      <c r="J69" s="50" t="s">
        <v>22</v>
      </c>
      <c r="K69" s="63" t="s">
        <v>0</v>
      </c>
      <c r="L69" s="69" t="s">
        <v>6</v>
      </c>
      <c r="M69" s="52">
        <f>SUM(G62:G69)</f>
        <v>30</v>
      </c>
      <c r="N69" s="52">
        <f>SUM(H62:H69)</f>
        <v>30</v>
      </c>
      <c r="O69" s="56">
        <f>+M69-N69</f>
        <v>0</v>
      </c>
      <c r="P69" s="21"/>
      <c r="R69" s="111"/>
      <c r="S69" s="106"/>
      <c r="T69" s="106"/>
      <c r="U69" s="121"/>
      <c r="V69" s="121"/>
      <c r="W69" s="106"/>
      <c r="X69" s="106"/>
      <c r="Y69" s="110"/>
    </row>
    <row r="70" spans="1:25" ht="18" customHeight="1">
      <c r="A70" s="83" t="s">
        <v>8</v>
      </c>
      <c r="B70" s="90">
        <f t="shared" si="6"/>
        <v>41305</v>
      </c>
      <c r="C70" s="42" t="s">
        <v>30</v>
      </c>
      <c r="D70" s="98">
        <v>620300</v>
      </c>
      <c r="E70" s="26">
        <v>10</v>
      </c>
      <c r="F70" s="27"/>
      <c r="G70" s="78">
        <f t="shared" si="9"/>
        <v>10</v>
      </c>
      <c r="H70" s="78"/>
      <c r="I70" s="47" t="s">
        <v>22</v>
      </c>
      <c r="J70" s="47" t="s">
        <v>22</v>
      </c>
      <c r="K70" s="62" t="s">
        <v>0</v>
      </c>
      <c r="L70" s="67" t="s">
        <v>7</v>
      </c>
      <c r="R70" s="90">
        <f t="shared" ref="R70:R71" si="15">+$B$2</f>
        <v>41305</v>
      </c>
      <c r="S70" s="40" t="s">
        <v>30</v>
      </c>
      <c r="T70" s="104">
        <v>625100</v>
      </c>
      <c r="U70" s="120">
        <f>ROUND(+(G70*108%)*10.27%,2)</f>
        <v>1.1100000000000001</v>
      </c>
      <c r="V70" s="121"/>
      <c r="W70" s="107" t="str">
        <f>+I70</f>
        <v>PRO</v>
      </c>
      <c r="X70" s="107" t="str">
        <f>+J70</f>
        <v>PRO</v>
      </c>
      <c r="Y70" s="108" t="s">
        <v>7</v>
      </c>
    </row>
    <row r="71" spans="1:25" ht="18" customHeight="1">
      <c r="A71" s="84">
        <v>6213</v>
      </c>
      <c r="B71" s="90">
        <f t="shared" si="6"/>
        <v>41305</v>
      </c>
      <c r="C71" s="42" t="s">
        <v>30</v>
      </c>
      <c r="D71" s="98">
        <v>621000</v>
      </c>
      <c r="E71" s="26">
        <v>10</v>
      </c>
      <c r="F71" s="27"/>
      <c r="G71" s="78">
        <f t="shared" si="9"/>
        <v>10</v>
      </c>
      <c r="H71" s="78"/>
      <c r="I71" s="47" t="s">
        <v>22</v>
      </c>
      <c r="J71" s="47" t="s">
        <v>22</v>
      </c>
      <c r="K71" s="62" t="s">
        <v>0</v>
      </c>
      <c r="L71" s="67" t="s">
        <v>7</v>
      </c>
      <c r="R71" s="128">
        <f t="shared" si="15"/>
        <v>41305</v>
      </c>
      <c r="S71" s="129" t="s">
        <v>30</v>
      </c>
      <c r="T71" s="130">
        <v>456200</v>
      </c>
      <c r="U71" s="131"/>
      <c r="V71" s="132">
        <f>SUM(U70)</f>
        <v>1.1100000000000001</v>
      </c>
      <c r="W71" s="133"/>
      <c r="X71" s="133"/>
      <c r="Y71" s="134" t="str">
        <f>+Y70</f>
        <v>PREPA COMMANDES</v>
      </c>
    </row>
    <row r="72" spans="1:25" ht="18" customHeight="1">
      <c r="A72" s="84">
        <v>6238</v>
      </c>
      <c r="B72" s="90">
        <f t="shared" si="6"/>
        <v>41305</v>
      </c>
      <c r="C72" s="42" t="s">
        <v>30</v>
      </c>
      <c r="D72" s="98">
        <v>623110</v>
      </c>
      <c r="E72" s="26">
        <v>10</v>
      </c>
      <c r="F72" s="27"/>
      <c r="G72" s="78">
        <f t="shared" si="9"/>
        <v>10</v>
      </c>
      <c r="H72" s="78"/>
      <c r="I72" s="47" t="s">
        <v>22</v>
      </c>
      <c r="J72" s="47" t="s">
        <v>22</v>
      </c>
      <c r="K72" s="62" t="s">
        <v>0</v>
      </c>
      <c r="L72" s="67" t="s">
        <v>7</v>
      </c>
      <c r="R72" s="111"/>
      <c r="S72" s="106"/>
      <c r="T72" s="106"/>
      <c r="U72" s="121"/>
      <c r="V72" s="121"/>
      <c r="W72" s="106"/>
      <c r="X72" s="106"/>
      <c r="Y72" s="110"/>
    </row>
    <row r="73" spans="1:25" ht="18" customHeight="1">
      <c r="A73" s="84">
        <v>453</v>
      </c>
      <c r="B73" s="90">
        <f t="shared" si="6"/>
        <v>41305</v>
      </c>
      <c r="C73" s="42" t="s">
        <v>30</v>
      </c>
      <c r="D73" s="98">
        <v>453000</v>
      </c>
      <c r="E73" s="31">
        <v>10</v>
      </c>
      <c r="F73" s="27"/>
      <c r="G73" s="78">
        <f t="shared" si="9"/>
        <v>10</v>
      </c>
      <c r="H73" s="78"/>
      <c r="I73" s="47"/>
      <c r="J73" s="47"/>
      <c r="K73" s="62" t="s">
        <v>0</v>
      </c>
      <c r="L73" s="67" t="s">
        <v>7</v>
      </c>
      <c r="R73" s="111"/>
      <c r="S73" s="106"/>
      <c r="T73" s="106"/>
      <c r="U73" s="121"/>
      <c r="V73" s="121"/>
      <c r="W73" s="106"/>
      <c r="X73" s="106"/>
      <c r="Y73" s="110"/>
    </row>
    <row r="74" spans="1:25" ht="18" customHeight="1">
      <c r="A74" s="84">
        <v>45401</v>
      </c>
      <c r="B74" s="90">
        <f t="shared" si="6"/>
        <v>41305</v>
      </c>
      <c r="C74" s="42" t="s">
        <v>30</v>
      </c>
      <c r="D74" s="98">
        <v>454000</v>
      </c>
      <c r="E74" s="26"/>
      <c r="F74" s="27">
        <v>10</v>
      </c>
      <c r="G74" s="78"/>
      <c r="H74" s="78">
        <f t="shared" si="10"/>
        <v>10</v>
      </c>
      <c r="I74" s="47"/>
      <c r="J74" s="47"/>
      <c r="K74" s="62" t="s">
        <v>0</v>
      </c>
      <c r="L74" s="67" t="s">
        <v>7</v>
      </c>
      <c r="R74" s="111"/>
      <c r="S74" s="106"/>
      <c r="T74" s="106"/>
      <c r="U74" s="121"/>
      <c r="V74" s="121"/>
      <c r="W74" s="106"/>
      <c r="X74" s="106"/>
      <c r="Y74" s="110"/>
    </row>
    <row r="75" spans="1:25" ht="18" customHeight="1">
      <c r="A75" s="84">
        <v>45402</v>
      </c>
      <c r="B75" s="90">
        <f t="shared" si="6"/>
        <v>41305</v>
      </c>
      <c r="C75" s="42" t="s">
        <v>30</v>
      </c>
      <c r="D75" s="98">
        <v>454000</v>
      </c>
      <c r="E75" s="26"/>
      <c r="F75" s="27">
        <v>10</v>
      </c>
      <c r="G75" s="78"/>
      <c r="H75" s="78">
        <f t="shared" si="10"/>
        <v>10</v>
      </c>
      <c r="I75" s="47"/>
      <c r="J75" s="47"/>
      <c r="K75" s="62" t="s">
        <v>0</v>
      </c>
      <c r="L75" s="67" t="s">
        <v>7</v>
      </c>
      <c r="R75" s="111"/>
      <c r="S75" s="106"/>
      <c r="T75" s="106"/>
      <c r="U75" s="121"/>
      <c r="V75" s="121"/>
      <c r="W75" s="106"/>
      <c r="X75" s="106"/>
      <c r="Y75" s="110"/>
    </row>
    <row r="76" spans="1:25" ht="18" customHeight="1">
      <c r="A76" s="84">
        <v>455</v>
      </c>
      <c r="B76" s="90">
        <f t="shared" si="6"/>
        <v>41305</v>
      </c>
      <c r="C76" s="42" t="s">
        <v>30</v>
      </c>
      <c r="D76" s="98">
        <v>455300</v>
      </c>
      <c r="E76" s="26"/>
      <c r="F76" s="27">
        <v>10</v>
      </c>
      <c r="G76" s="78"/>
      <c r="H76" s="78">
        <f t="shared" si="10"/>
        <v>10</v>
      </c>
      <c r="I76" s="47"/>
      <c r="J76" s="47"/>
      <c r="K76" s="62" t="s">
        <v>0</v>
      </c>
      <c r="L76" s="67" t="s">
        <v>7</v>
      </c>
      <c r="R76" s="111"/>
      <c r="S76" s="106"/>
      <c r="T76" s="106"/>
      <c r="U76" s="121"/>
      <c r="V76" s="121"/>
      <c r="W76" s="106"/>
      <c r="X76" s="106"/>
      <c r="Y76" s="110"/>
    </row>
    <row r="77" spans="1:25" ht="18" customHeight="1">
      <c r="A77" s="85">
        <v>749</v>
      </c>
      <c r="B77" s="92">
        <f t="shared" si="6"/>
        <v>41305</v>
      </c>
      <c r="C77" s="93" t="s">
        <v>30</v>
      </c>
      <c r="D77" s="99">
        <v>746720</v>
      </c>
      <c r="E77" s="28"/>
      <c r="F77" s="23">
        <v>10</v>
      </c>
      <c r="G77" s="79"/>
      <c r="H77" s="79">
        <f t="shared" si="10"/>
        <v>10</v>
      </c>
      <c r="I77" s="50" t="s">
        <v>22</v>
      </c>
      <c r="J77" s="50" t="s">
        <v>22</v>
      </c>
      <c r="K77" s="63" t="s">
        <v>0</v>
      </c>
      <c r="L77" s="69" t="s">
        <v>7</v>
      </c>
      <c r="M77" s="52">
        <f>SUM(G70:G77)</f>
        <v>40</v>
      </c>
      <c r="N77" s="52">
        <f>SUM(H70:H77)</f>
        <v>40</v>
      </c>
      <c r="O77" s="56">
        <f>+M77-N77</f>
        <v>0</v>
      </c>
      <c r="P77" s="21"/>
      <c r="R77" s="111"/>
      <c r="S77" s="106"/>
      <c r="T77" s="106"/>
      <c r="U77" s="121"/>
      <c r="V77" s="121"/>
      <c r="W77" s="106"/>
      <c r="X77" s="106"/>
      <c r="Y77" s="110"/>
    </row>
    <row r="78" spans="1:25" ht="18" customHeight="1">
      <c r="A78" s="83" t="s">
        <v>8</v>
      </c>
      <c r="B78" s="90">
        <f t="shared" si="6"/>
        <v>41305</v>
      </c>
      <c r="C78" s="42" t="s">
        <v>30</v>
      </c>
      <c r="D78" s="98">
        <v>620310</v>
      </c>
      <c r="E78" s="26">
        <v>10</v>
      </c>
      <c r="F78" s="27"/>
      <c r="G78" s="78">
        <f>ROUND($E$78/$AB$9*AB3,2)</f>
        <v>1.9</v>
      </c>
      <c r="H78" s="78"/>
      <c r="I78" s="58" t="s">
        <v>21</v>
      </c>
      <c r="J78" s="58" t="s">
        <v>13</v>
      </c>
      <c r="K78" s="62" t="s">
        <v>34</v>
      </c>
      <c r="L78" s="66" t="s">
        <v>1</v>
      </c>
      <c r="O78" s="55"/>
      <c r="P78" s="2"/>
      <c r="R78" s="111"/>
      <c r="S78" s="106"/>
      <c r="T78" s="106"/>
      <c r="U78" s="121"/>
      <c r="V78" s="121"/>
      <c r="W78" s="106"/>
      <c r="X78" s="106"/>
      <c r="Y78" s="110"/>
    </row>
    <row r="79" spans="1:25" ht="18" customHeight="1">
      <c r="A79" s="83"/>
      <c r="B79" s="90">
        <f t="shared" si="6"/>
        <v>41305</v>
      </c>
      <c r="C79" s="42" t="s">
        <v>30</v>
      </c>
      <c r="D79" s="98">
        <v>620310</v>
      </c>
      <c r="E79" s="75"/>
      <c r="F79" s="72"/>
      <c r="G79" s="78">
        <f>ROUND($E$78/$AB$9*AB4,2)</f>
        <v>3.16</v>
      </c>
      <c r="H79" s="78"/>
      <c r="I79" s="58" t="s">
        <v>21</v>
      </c>
      <c r="J79" s="58" t="s">
        <v>15</v>
      </c>
      <c r="K79" s="62" t="s">
        <v>34</v>
      </c>
      <c r="L79" s="66" t="s">
        <v>1</v>
      </c>
      <c r="O79" s="55"/>
      <c r="P79" s="2"/>
      <c r="R79" s="111"/>
      <c r="S79" s="106"/>
      <c r="T79" s="106"/>
      <c r="U79" s="121"/>
      <c r="V79" s="121"/>
      <c r="W79" s="106"/>
      <c r="X79" s="106"/>
      <c r="Y79" s="110"/>
    </row>
    <row r="80" spans="1:25" ht="18" customHeight="1">
      <c r="A80" s="83"/>
      <c r="B80" s="90">
        <f t="shared" si="6"/>
        <v>41305</v>
      </c>
      <c r="C80" s="42" t="s">
        <v>30</v>
      </c>
      <c r="D80" s="98">
        <v>620310</v>
      </c>
      <c r="E80" s="75"/>
      <c r="F80" s="72"/>
      <c r="G80" s="78">
        <f>ROUND($E$78/$AB$9*AB5,2)</f>
        <v>1.27</v>
      </c>
      <c r="H80" s="78"/>
      <c r="I80" s="58" t="s">
        <v>21</v>
      </c>
      <c r="J80" s="58" t="s">
        <v>16</v>
      </c>
      <c r="K80" s="62" t="s">
        <v>34</v>
      </c>
      <c r="L80" s="66" t="s">
        <v>1</v>
      </c>
      <c r="O80" s="55"/>
      <c r="P80" s="2"/>
      <c r="R80" s="111"/>
      <c r="S80" s="106"/>
      <c r="T80" s="106"/>
      <c r="U80" s="121"/>
      <c r="V80" s="121"/>
      <c r="W80" s="106"/>
      <c r="X80" s="106"/>
      <c r="Y80" s="110"/>
    </row>
    <row r="81" spans="1:25" ht="18" customHeight="1">
      <c r="A81" s="83"/>
      <c r="B81" s="90">
        <f t="shared" si="6"/>
        <v>41305</v>
      </c>
      <c r="C81" s="42" t="s">
        <v>30</v>
      </c>
      <c r="D81" s="98">
        <v>620310</v>
      </c>
      <c r="E81" s="75"/>
      <c r="F81" s="72"/>
      <c r="G81" s="78">
        <f>ROUND($E$78/$AB$9*AB6,2)</f>
        <v>1.52</v>
      </c>
      <c r="H81" s="78"/>
      <c r="I81" s="58" t="s">
        <v>21</v>
      </c>
      <c r="J81" s="58" t="s">
        <v>17</v>
      </c>
      <c r="K81" s="62" t="s">
        <v>34</v>
      </c>
      <c r="L81" s="66" t="s">
        <v>1</v>
      </c>
      <c r="O81" s="55"/>
      <c r="P81" s="2"/>
      <c r="R81" s="111"/>
      <c r="S81" s="106"/>
      <c r="T81" s="106"/>
      <c r="U81" s="121"/>
      <c r="V81" s="121"/>
      <c r="W81" s="106"/>
      <c r="X81" s="106"/>
      <c r="Y81" s="110"/>
    </row>
    <row r="82" spans="1:25" ht="18" customHeight="1">
      <c r="A82" s="83"/>
      <c r="B82" s="90">
        <f t="shared" si="6"/>
        <v>41305</v>
      </c>
      <c r="C82" s="42" t="s">
        <v>30</v>
      </c>
      <c r="D82" s="98">
        <v>620310</v>
      </c>
      <c r="E82" s="75"/>
      <c r="F82" s="72"/>
      <c r="G82" s="78">
        <f>ROUND($E$78/$AB$9*AB7,2)</f>
        <v>1.01</v>
      </c>
      <c r="H82" s="78"/>
      <c r="I82" s="58" t="s">
        <v>21</v>
      </c>
      <c r="J82" s="58" t="s">
        <v>18</v>
      </c>
      <c r="K82" s="62" t="s">
        <v>34</v>
      </c>
      <c r="L82" s="66" t="s">
        <v>1</v>
      </c>
      <c r="O82" s="55"/>
      <c r="P82" s="2"/>
      <c r="R82" s="111"/>
      <c r="S82" s="106"/>
      <c r="T82" s="106"/>
      <c r="U82" s="121"/>
      <c r="V82" s="121"/>
      <c r="W82" s="106"/>
      <c r="X82" s="106"/>
      <c r="Y82" s="110"/>
    </row>
    <row r="83" spans="1:25" ht="18" customHeight="1">
      <c r="A83" s="83"/>
      <c r="B83" s="90">
        <f t="shared" si="6"/>
        <v>41305</v>
      </c>
      <c r="C83" s="42" t="s">
        <v>30</v>
      </c>
      <c r="D83" s="98">
        <v>620310</v>
      </c>
      <c r="E83" s="75"/>
      <c r="F83" s="72"/>
      <c r="G83" s="29">
        <f>-SUM(G78:G82)+E78</f>
        <v>1.1400000000000006</v>
      </c>
      <c r="H83" s="78"/>
      <c r="I83" s="58" t="s">
        <v>21</v>
      </c>
      <c r="J83" s="58" t="s">
        <v>19</v>
      </c>
      <c r="K83" s="62" t="s">
        <v>34</v>
      </c>
      <c r="L83" s="66" t="s">
        <v>1</v>
      </c>
      <c r="O83" s="55"/>
      <c r="P83" s="2"/>
      <c r="R83" s="111"/>
      <c r="S83" s="106"/>
      <c r="T83" s="106"/>
      <c r="U83" s="121"/>
      <c r="V83" s="121"/>
      <c r="W83" s="106"/>
      <c r="X83" s="106"/>
      <c r="Y83" s="110"/>
    </row>
    <row r="84" spans="1:25" ht="18" customHeight="1">
      <c r="A84" s="84">
        <v>6213</v>
      </c>
      <c r="B84" s="90">
        <f t="shared" si="6"/>
        <v>41305</v>
      </c>
      <c r="C84" s="42" t="s">
        <v>30</v>
      </c>
      <c r="D84" s="98">
        <v>621000</v>
      </c>
      <c r="E84" s="75">
        <v>20</v>
      </c>
      <c r="F84" s="72"/>
      <c r="G84" s="78">
        <f>ROUND($E$84/$AB$9*AB3,2)</f>
        <v>3.8</v>
      </c>
      <c r="H84" s="78"/>
      <c r="I84" s="58" t="s">
        <v>21</v>
      </c>
      <c r="J84" s="58" t="s">
        <v>13</v>
      </c>
      <c r="K84" s="62" t="s">
        <v>34</v>
      </c>
      <c r="L84" s="66" t="s">
        <v>1</v>
      </c>
      <c r="O84" s="55"/>
      <c r="P84" s="2"/>
      <c r="R84" s="111"/>
      <c r="S84" s="106"/>
      <c r="T84" s="106"/>
      <c r="U84" s="121"/>
      <c r="V84" s="121"/>
      <c r="W84" s="106"/>
      <c r="X84" s="106"/>
      <c r="Y84" s="110"/>
    </row>
    <row r="85" spans="1:25" ht="18" customHeight="1">
      <c r="A85" s="84"/>
      <c r="B85" s="90">
        <f t="shared" si="6"/>
        <v>41305</v>
      </c>
      <c r="C85" s="42" t="s">
        <v>30</v>
      </c>
      <c r="D85" s="98">
        <v>621000</v>
      </c>
      <c r="E85" s="75"/>
      <c r="F85" s="72"/>
      <c r="G85" s="78">
        <f>ROUND($E$84/$AB$9*AB4,2)</f>
        <v>6.33</v>
      </c>
      <c r="H85" s="78"/>
      <c r="I85" s="58" t="s">
        <v>21</v>
      </c>
      <c r="J85" s="58" t="s">
        <v>15</v>
      </c>
      <c r="K85" s="62" t="s">
        <v>34</v>
      </c>
      <c r="L85" s="66" t="s">
        <v>1</v>
      </c>
      <c r="O85" s="55"/>
      <c r="P85" s="2"/>
      <c r="R85" s="111"/>
      <c r="S85" s="106"/>
      <c r="T85" s="106"/>
      <c r="U85" s="121"/>
      <c r="V85" s="121"/>
      <c r="W85" s="106"/>
      <c r="X85" s="106"/>
      <c r="Y85" s="110"/>
    </row>
    <row r="86" spans="1:25" ht="18" customHeight="1">
      <c r="A86" s="84"/>
      <c r="B86" s="90">
        <f t="shared" si="6"/>
        <v>41305</v>
      </c>
      <c r="C86" s="42" t="s">
        <v>30</v>
      </c>
      <c r="D86" s="98">
        <v>621000</v>
      </c>
      <c r="E86" s="75"/>
      <c r="F86" s="72"/>
      <c r="G86" s="78">
        <f>ROUND($E$84/$AB$9*AB5,2)</f>
        <v>2.5299999999999998</v>
      </c>
      <c r="H86" s="78"/>
      <c r="I86" s="58" t="s">
        <v>21</v>
      </c>
      <c r="J86" s="58" t="s">
        <v>16</v>
      </c>
      <c r="K86" s="62" t="s">
        <v>34</v>
      </c>
      <c r="L86" s="66" t="s">
        <v>1</v>
      </c>
      <c r="O86" s="55"/>
      <c r="P86" s="2"/>
      <c r="R86" s="111"/>
      <c r="S86" s="106"/>
      <c r="T86" s="106"/>
      <c r="U86" s="121"/>
      <c r="V86" s="121"/>
      <c r="W86" s="106"/>
      <c r="X86" s="106"/>
      <c r="Y86" s="110"/>
    </row>
    <row r="87" spans="1:25" ht="18" customHeight="1">
      <c r="A87" s="84"/>
      <c r="B87" s="90">
        <f t="shared" si="6"/>
        <v>41305</v>
      </c>
      <c r="C87" s="42" t="s">
        <v>30</v>
      </c>
      <c r="D87" s="98">
        <v>621000</v>
      </c>
      <c r="E87" s="75"/>
      <c r="F87" s="72"/>
      <c r="G87" s="78">
        <f>ROUND($E$84/$AB$9*AB6,2)</f>
        <v>3.04</v>
      </c>
      <c r="H87" s="78"/>
      <c r="I87" s="58" t="s">
        <v>21</v>
      </c>
      <c r="J87" s="58" t="s">
        <v>17</v>
      </c>
      <c r="K87" s="62" t="s">
        <v>34</v>
      </c>
      <c r="L87" s="66" t="s">
        <v>1</v>
      </c>
      <c r="O87" s="55"/>
      <c r="P87" s="2"/>
      <c r="R87" s="111"/>
      <c r="S87" s="106"/>
      <c r="T87" s="106"/>
      <c r="U87" s="121"/>
      <c r="V87" s="121"/>
      <c r="W87" s="106"/>
      <c r="X87" s="106"/>
      <c r="Y87" s="110"/>
    </row>
    <row r="88" spans="1:25" ht="18" customHeight="1">
      <c r="A88" s="84"/>
      <c r="B88" s="90">
        <f t="shared" si="6"/>
        <v>41305</v>
      </c>
      <c r="C88" s="42" t="s">
        <v>30</v>
      </c>
      <c r="D88" s="98">
        <v>621000</v>
      </c>
      <c r="E88" s="75"/>
      <c r="F88" s="72"/>
      <c r="G88" s="78">
        <f>ROUND($E$84/$AB$9*AB7,2)</f>
        <v>2.0299999999999998</v>
      </c>
      <c r="H88" s="78"/>
      <c r="I88" s="58" t="s">
        <v>21</v>
      </c>
      <c r="J88" s="58" t="s">
        <v>18</v>
      </c>
      <c r="K88" s="62" t="s">
        <v>34</v>
      </c>
      <c r="L88" s="66" t="s">
        <v>1</v>
      </c>
      <c r="O88" s="55"/>
      <c r="P88" s="2"/>
      <c r="R88" s="111"/>
      <c r="S88" s="106"/>
      <c r="T88" s="106"/>
      <c r="U88" s="121"/>
      <c r="V88" s="121"/>
      <c r="W88" s="106"/>
      <c r="X88" s="106"/>
      <c r="Y88" s="110"/>
    </row>
    <row r="89" spans="1:25" ht="18" customHeight="1">
      <c r="A89" s="84"/>
      <c r="B89" s="90">
        <f t="shared" si="6"/>
        <v>41305</v>
      </c>
      <c r="C89" s="42" t="s">
        <v>30</v>
      </c>
      <c r="D89" s="98">
        <v>621000</v>
      </c>
      <c r="E89" s="75"/>
      <c r="F89" s="72"/>
      <c r="G89" s="29">
        <f>-SUM(G84:G88)+E84</f>
        <v>2.2699999999999996</v>
      </c>
      <c r="H89" s="78"/>
      <c r="I89" s="58" t="s">
        <v>21</v>
      </c>
      <c r="J89" s="58" t="s">
        <v>19</v>
      </c>
      <c r="K89" s="62" t="s">
        <v>34</v>
      </c>
      <c r="L89" s="66" t="s">
        <v>1</v>
      </c>
      <c r="O89" s="55"/>
      <c r="P89" s="2"/>
      <c r="R89" s="111"/>
      <c r="S89" s="106"/>
      <c r="T89" s="106"/>
      <c r="U89" s="121"/>
      <c r="V89" s="121"/>
      <c r="W89" s="106"/>
      <c r="X89" s="106"/>
      <c r="Y89" s="110"/>
    </row>
    <row r="90" spans="1:25" ht="18" customHeight="1">
      <c r="A90" s="84">
        <v>453</v>
      </c>
      <c r="B90" s="90">
        <f t="shared" si="6"/>
        <v>41305</v>
      </c>
      <c r="C90" s="42" t="s">
        <v>30</v>
      </c>
      <c r="D90" s="98">
        <v>453000</v>
      </c>
      <c r="E90" s="26"/>
      <c r="F90" s="27">
        <v>5</v>
      </c>
      <c r="G90" s="78"/>
      <c r="H90" s="78">
        <f t="shared" si="10"/>
        <v>5</v>
      </c>
      <c r="I90" s="47"/>
      <c r="J90" s="47"/>
      <c r="K90" s="62" t="s">
        <v>34</v>
      </c>
      <c r="L90" s="67" t="s">
        <v>1</v>
      </c>
      <c r="O90" s="55"/>
      <c r="P90" s="2"/>
      <c r="R90" s="111"/>
      <c r="S90" s="106"/>
      <c r="T90" s="106"/>
      <c r="U90" s="121"/>
      <c r="V90" s="121"/>
      <c r="W90" s="106"/>
      <c r="X90" s="106"/>
      <c r="Y90" s="110"/>
    </row>
    <row r="91" spans="1:25" ht="18" customHeight="1">
      <c r="A91" s="84">
        <v>45401</v>
      </c>
      <c r="B91" s="90">
        <f t="shared" si="6"/>
        <v>41305</v>
      </c>
      <c r="C91" s="42" t="s">
        <v>30</v>
      </c>
      <c r="D91" s="98">
        <v>454000</v>
      </c>
      <c r="E91" s="26"/>
      <c r="F91" s="27">
        <v>5</v>
      </c>
      <c r="G91" s="78"/>
      <c r="H91" s="78">
        <f t="shared" si="10"/>
        <v>5</v>
      </c>
      <c r="I91" s="47"/>
      <c r="J91" s="47"/>
      <c r="K91" s="62" t="s">
        <v>34</v>
      </c>
      <c r="L91" s="67" t="s">
        <v>1</v>
      </c>
      <c r="O91" s="55"/>
      <c r="P91" s="2"/>
      <c r="R91" s="111"/>
      <c r="S91" s="106"/>
      <c r="T91" s="106"/>
      <c r="U91" s="121"/>
      <c r="V91" s="121"/>
      <c r="W91" s="106"/>
      <c r="X91" s="106"/>
      <c r="Y91" s="110"/>
    </row>
    <row r="92" spans="1:25" ht="18" customHeight="1">
      <c r="A92" s="84">
        <v>45402</v>
      </c>
      <c r="B92" s="90">
        <f t="shared" si="6"/>
        <v>41305</v>
      </c>
      <c r="C92" s="42" t="s">
        <v>30</v>
      </c>
      <c r="D92" s="98">
        <v>454000</v>
      </c>
      <c r="E92" s="26"/>
      <c r="F92" s="27">
        <v>5</v>
      </c>
      <c r="G92" s="78"/>
      <c r="H92" s="78">
        <f t="shared" si="10"/>
        <v>5</v>
      </c>
      <c r="I92" s="47"/>
      <c r="J92" s="47"/>
      <c r="K92" s="62" t="s">
        <v>34</v>
      </c>
      <c r="L92" s="67" t="s">
        <v>1</v>
      </c>
      <c r="R92" s="111"/>
      <c r="S92" s="106"/>
      <c r="T92" s="106"/>
      <c r="U92" s="121"/>
      <c r="V92" s="121"/>
      <c r="W92" s="106"/>
      <c r="X92" s="106"/>
      <c r="Y92" s="110"/>
    </row>
    <row r="93" spans="1:25" ht="18" customHeight="1">
      <c r="A93" s="84">
        <v>455</v>
      </c>
      <c r="B93" s="90">
        <f t="shared" si="6"/>
        <v>41305</v>
      </c>
      <c r="C93" s="42" t="s">
        <v>30</v>
      </c>
      <c r="D93" s="98">
        <v>455300</v>
      </c>
      <c r="E93" s="26"/>
      <c r="F93" s="27">
        <v>5</v>
      </c>
      <c r="G93" s="78"/>
      <c r="H93" s="78">
        <f t="shared" si="10"/>
        <v>5</v>
      </c>
      <c r="I93" s="47"/>
      <c r="J93" s="47"/>
      <c r="K93" s="62" t="s">
        <v>34</v>
      </c>
      <c r="L93" s="67" t="s">
        <v>1</v>
      </c>
      <c r="R93" s="111"/>
      <c r="S93" s="106"/>
      <c r="T93" s="106"/>
      <c r="U93" s="121"/>
      <c r="V93" s="121"/>
      <c r="W93" s="106"/>
      <c r="X93" s="106"/>
      <c r="Y93" s="110"/>
    </row>
    <row r="94" spans="1:25" ht="18" customHeight="1">
      <c r="A94" s="84">
        <v>749</v>
      </c>
      <c r="B94" s="90">
        <f t="shared" ref="B94:B98" si="16">+$B$2</f>
        <v>41305</v>
      </c>
      <c r="C94" s="42" t="s">
        <v>30</v>
      </c>
      <c r="D94" s="98">
        <v>746720</v>
      </c>
      <c r="E94" s="26"/>
      <c r="F94" s="27">
        <v>10</v>
      </c>
      <c r="G94" s="78"/>
      <c r="H94" s="78">
        <f>ROUND($F$94/$AB$9*AB3,2)</f>
        <v>1.9</v>
      </c>
      <c r="I94" s="58" t="s">
        <v>21</v>
      </c>
      <c r="J94" s="58" t="s">
        <v>13</v>
      </c>
      <c r="K94" s="62" t="s">
        <v>34</v>
      </c>
      <c r="L94" s="66" t="s">
        <v>1</v>
      </c>
      <c r="R94" s="111"/>
      <c r="S94" s="106"/>
      <c r="T94" s="106"/>
      <c r="U94" s="121"/>
      <c r="V94" s="121"/>
      <c r="W94" s="106"/>
      <c r="X94" s="106"/>
      <c r="Y94" s="110"/>
    </row>
    <row r="95" spans="1:25" ht="18" customHeight="1">
      <c r="A95" s="84"/>
      <c r="B95" s="90">
        <f t="shared" si="16"/>
        <v>41305</v>
      </c>
      <c r="C95" s="42" t="s">
        <v>30</v>
      </c>
      <c r="D95" s="98">
        <v>746720</v>
      </c>
      <c r="E95" s="75"/>
      <c r="F95" s="72"/>
      <c r="G95" s="78"/>
      <c r="H95" s="78">
        <f>ROUND($F$94/$AB$9*AB4,2)</f>
        <v>3.16</v>
      </c>
      <c r="I95" s="58" t="s">
        <v>21</v>
      </c>
      <c r="J95" s="58" t="s">
        <v>15</v>
      </c>
      <c r="K95" s="62" t="s">
        <v>34</v>
      </c>
      <c r="L95" s="66" t="s">
        <v>1</v>
      </c>
      <c r="R95" s="111"/>
      <c r="S95" s="106"/>
      <c r="T95" s="106"/>
      <c r="U95" s="121"/>
      <c r="V95" s="121"/>
      <c r="W95" s="106"/>
      <c r="X95" s="106"/>
      <c r="Y95" s="110"/>
    </row>
    <row r="96" spans="1:25" ht="18" customHeight="1">
      <c r="A96" s="84"/>
      <c r="B96" s="90">
        <f t="shared" si="16"/>
        <v>41305</v>
      </c>
      <c r="C96" s="42" t="s">
        <v>30</v>
      </c>
      <c r="D96" s="98">
        <v>746720</v>
      </c>
      <c r="E96" s="75"/>
      <c r="F96" s="72"/>
      <c r="G96" s="78"/>
      <c r="H96" s="78">
        <f>ROUND($F$94/$AB$9*AB5,2)</f>
        <v>1.27</v>
      </c>
      <c r="I96" s="58" t="s">
        <v>21</v>
      </c>
      <c r="J96" s="58" t="s">
        <v>16</v>
      </c>
      <c r="K96" s="62" t="s">
        <v>34</v>
      </c>
      <c r="L96" s="66" t="s">
        <v>1</v>
      </c>
      <c r="R96" s="111"/>
      <c r="S96" s="106"/>
      <c r="T96" s="106"/>
      <c r="U96" s="121"/>
      <c r="V96" s="121"/>
      <c r="W96" s="106"/>
      <c r="X96" s="106"/>
      <c r="Y96" s="110"/>
    </row>
    <row r="97" spans="1:25" ht="18" customHeight="1">
      <c r="A97" s="84"/>
      <c r="B97" s="90">
        <f t="shared" si="16"/>
        <v>41305</v>
      </c>
      <c r="C97" s="42" t="s">
        <v>30</v>
      </c>
      <c r="D97" s="98">
        <v>746720</v>
      </c>
      <c r="E97" s="75"/>
      <c r="F97" s="72"/>
      <c r="G97" s="78"/>
      <c r="H97" s="78">
        <f>ROUND($F$94/$AB$9*AB6,2)</f>
        <v>1.52</v>
      </c>
      <c r="I97" s="58" t="s">
        <v>21</v>
      </c>
      <c r="J97" s="58" t="s">
        <v>17</v>
      </c>
      <c r="K97" s="62" t="s">
        <v>34</v>
      </c>
      <c r="L97" s="66" t="s">
        <v>1</v>
      </c>
      <c r="R97" s="111"/>
      <c r="S97" s="106"/>
      <c r="T97" s="106"/>
      <c r="U97" s="121"/>
      <c r="V97" s="121"/>
      <c r="W97" s="106"/>
      <c r="X97" s="106"/>
      <c r="Y97" s="110"/>
    </row>
    <row r="98" spans="1:25" ht="18" customHeight="1">
      <c r="A98" s="84"/>
      <c r="B98" s="90">
        <f t="shared" si="16"/>
        <v>41305</v>
      </c>
      <c r="C98" s="42" t="s">
        <v>30</v>
      </c>
      <c r="D98" s="98">
        <v>746720</v>
      </c>
      <c r="E98" s="75"/>
      <c r="F98" s="72"/>
      <c r="G98" s="78"/>
      <c r="H98" s="78">
        <f>ROUND($F$94/$AB$9*AB7,2)</f>
        <v>1.01</v>
      </c>
      <c r="I98" s="58" t="s">
        <v>21</v>
      </c>
      <c r="J98" s="58" t="s">
        <v>18</v>
      </c>
      <c r="K98" s="62" t="s">
        <v>34</v>
      </c>
      <c r="L98" s="66" t="s">
        <v>1</v>
      </c>
      <c r="R98" s="111"/>
      <c r="S98" s="106"/>
      <c r="T98" s="106"/>
      <c r="U98" s="121"/>
      <c r="V98" s="121"/>
      <c r="W98" s="106"/>
      <c r="X98" s="106"/>
      <c r="Y98" s="110"/>
    </row>
    <row r="99" spans="1:25" ht="18" customHeight="1">
      <c r="A99" s="85">
        <v>749</v>
      </c>
      <c r="B99" s="92">
        <f t="shared" ref="B99:B148" si="17">+$B$2</f>
        <v>41305</v>
      </c>
      <c r="C99" s="93" t="s">
        <v>30</v>
      </c>
      <c r="D99" s="99">
        <v>746720</v>
      </c>
      <c r="E99" s="76"/>
      <c r="F99" s="73"/>
      <c r="G99" s="79"/>
      <c r="H99" s="80">
        <f>-SUM(H94:H98)+F94</f>
        <v>1.1400000000000006</v>
      </c>
      <c r="I99" s="59" t="s">
        <v>21</v>
      </c>
      <c r="J99" s="59" t="s">
        <v>19</v>
      </c>
      <c r="K99" s="63" t="s">
        <v>34</v>
      </c>
      <c r="L99" s="68" t="s">
        <v>1</v>
      </c>
      <c r="M99" s="52">
        <f>SUM(G78:G99)</f>
        <v>30.000000000000004</v>
      </c>
      <c r="N99" s="52">
        <f>SUM(H78:H99)</f>
        <v>30</v>
      </c>
      <c r="O99" s="56">
        <f>+M99-N99</f>
        <v>0</v>
      </c>
      <c r="P99" s="21"/>
      <c r="R99" s="111"/>
      <c r="S99" s="106"/>
      <c r="T99" s="106"/>
      <c r="U99" s="121"/>
      <c r="V99" s="121"/>
      <c r="W99" s="106"/>
      <c r="X99" s="106"/>
      <c r="Y99" s="110"/>
    </row>
    <row r="100" spans="1:25" ht="18" customHeight="1">
      <c r="A100" s="83" t="s">
        <v>8</v>
      </c>
      <c r="B100" s="90">
        <f t="shared" si="17"/>
        <v>41305</v>
      </c>
      <c r="C100" s="42" t="s">
        <v>30</v>
      </c>
      <c r="D100" s="98">
        <v>620310</v>
      </c>
      <c r="E100" s="26">
        <v>10</v>
      </c>
      <c r="F100" s="27"/>
      <c r="G100" s="78">
        <f t="shared" si="9"/>
        <v>10</v>
      </c>
      <c r="H100" s="78"/>
      <c r="I100" s="47" t="s">
        <v>22</v>
      </c>
      <c r="J100" s="47" t="s">
        <v>22</v>
      </c>
      <c r="K100" s="62" t="s">
        <v>34</v>
      </c>
      <c r="L100" s="67" t="s">
        <v>2</v>
      </c>
      <c r="R100" s="109"/>
      <c r="S100" s="21"/>
      <c r="T100" s="21"/>
      <c r="U100" s="121"/>
      <c r="V100" s="121"/>
      <c r="W100" s="106"/>
      <c r="X100" s="106"/>
      <c r="Y100" s="110"/>
    </row>
    <row r="101" spans="1:25" ht="18" customHeight="1">
      <c r="A101" s="84">
        <v>6213</v>
      </c>
      <c r="B101" s="90">
        <f t="shared" si="17"/>
        <v>41305</v>
      </c>
      <c r="C101" s="42" t="s">
        <v>30</v>
      </c>
      <c r="D101" s="98">
        <v>621000</v>
      </c>
      <c r="E101" s="26">
        <v>10</v>
      </c>
      <c r="F101" s="27"/>
      <c r="G101" s="78">
        <f t="shared" si="9"/>
        <v>10</v>
      </c>
      <c r="H101" s="78"/>
      <c r="I101" s="47" t="s">
        <v>22</v>
      </c>
      <c r="J101" s="47" t="s">
        <v>22</v>
      </c>
      <c r="K101" s="62" t="s">
        <v>34</v>
      </c>
      <c r="L101" s="67" t="s">
        <v>2</v>
      </c>
      <c r="R101" s="109"/>
      <c r="S101" s="21"/>
      <c r="T101" s="21"/>
      <c r="U101" s="121"/>
      <c r="V101" s="121"/>
      <c r="W101" s="106"/>
      <c r="X101" s="106"/>
      <c r="Y101" s="110"/>
    </row>
    <row r="102" spans="1:25" ht="18" customHeight="1">
      <c r="A102" s="84">
        <v>453</v>
      </c>
      <c r="B102" s="90">
        <f t="shared" si="17"/>
        <v>41305</v>
      </c>
      <c r="C102" s="42" t="s">
        <v>30</v>
      </c>
      <c r="D102" s="98">
        <v>453000</v>
      </c>
      <c r="E102" s="26"/>
      <c r="F102" s="27">
        <v>5</v>
      </c>
      <c r="G102" s="78"/>
      <c r="H102" s="78">
        <f t="shared" si="10"/>
        <v>5</v>
      </c>
      <c r="I102" s="47"/>
      <c r="J102" s="47"/>
      <c r="K102" s="62" t="s">
        <v>34</v>
      </c>
      <c r="L102" s="67" t="s">
        <v>2</v>
      </c>
      <c r="R102" s="109"/>
      <c r="S102" s="21"/>
      <c r="T102" s="21"/>
      <c r="U102" s="121"/>
      <c r="V102" s="121"/>
      <c r="W102" s="106"/>
      <c r="X102" s="106"/>
      <c r="Y102" s="110"/>
    </row>
    <row r="103" spans="1:25" ht="18" customHeight="1">
      <c r="A103" s="84">
        <v>45401</v>
      </c>
      <c r="B103" s="90">
        <f t="shared" si="17"/>
        <v>41305</v>
      </c>
      <c r="C103" s="42" t="s">
        <v>30</v>
      </c>
      <c r="D103" s="98">
        <v>454000</v>
      </c>
      <c r="E103" s="26"/>
      <c r="F103" s="27">
        <v>5</v>
      </c>
      <c r="G103" s="78"/>
      <c r="H103" s="78">
        <f t="shared" si="10"/>
        <v>5</v>
      </c>
      <c r="I103" s="47"/>
      <c r="J103" s="47"/>
      <c r="K103" s="62" t="s">
        <v>34</v>
      </c>
      <c r="L103" s="67" t="s">
        <v>2</v>
      </c>
      <c r="R103" s="109"/>
      <c r="S103" s="21"/>
      <c r="T103" s="21"/>
      <c r="U103" s="121"/>
      <c r="V103" s="121"/>
      <c r="W103" s="106"/>
      <c r="X103" s="106"/>
      <c r="Y103" s="110"/>
    </row>
    <row r="104" spans="1:25" ht="18" customHeight="1">
      <c r="A104" s="84">
        <v>45402</v>
      </c>
      <c r="B104" s="90">
        <f t="shared" si="17"/>
        <v>41305</v>
      </c>
      <c r="C104" s="42" t="s">
        <v>30</v>
      </c>
      <c r="D104" s="98">
        <v>454000</v>
      </c>
      <c r="E104" s="26"/>
      <c r="F104" s="27">
        <v>5</v>
      </c>
      <c r="G104" s="78"/>
      <c r="H104" s="78">
        <f t="shared" ref="H104:H153" si="18">+F104</f>
        <v>5</v>
      </c>
      <c r="I104" s="47"/>
      <c r="J104" s="47"/>
      <c r="K104" s="62" t="s">
        <v>34</v>
      </c>
      <c r="L104" s="67" t="s">
        <v>2</v>
      </c>
      <c r="R104" s="109"/>
      <c r="S104" s="21"/>
      <c r="T104" s="21"/>
      <c r="U104" s="121"/>
      <c r="V104" s="121"/>
      <c r="W104" s="106"/>
      <c r="X104" s="106"/>
      <c r="Y104" s="110"/>
    </row>
    <row r="105" spans="1:25" ht="18" customHeight="1">
      <c r="A105" s="84">
        <v>455</v>
      </c>
      <c r="B105" s="90">
        <f t="shared" si="17"/>
        <v>41305</v>
      </c>
      <c r="C105" s="42" t="s">
        <v>30</v>
      </c>
      <c r="D105" s="98">
        <v>455300</v>
      </c>
      <c r="E105" s="26"/>
      <c r="F105" s="27">
        <v>5</v>
      </c>
      <c r="G105" s="78"/>
      <c r="H105" s="78">
        <f t="shared" si="18"/>
        <v>5</v>
      </c>
      <c r="I105" s="47"/>
      <c r="J105" s="47"/>
      <c r="K105" s="62" t="s">
        <v>34</v>
      </c>
      <c r="L105" s="67" t="s">
        <v>2</v>
      </c>
      <c r="R105" s="109"/>
      <c r="S105" s="21"/>
      <c r="T105" s="21"/>
      <c r="U105" s="121"/>
      <c r="V105" s="121"/>
      <c r="W105" s="106"/>
      <c r="X105" s="106"/>
      <c r="Y105" s="110"/>
    </row>
    <row r="106" spans="1:25" ht="18" customHeight="1">
      <c r="A106" s="85">
        <v>749</v>
      </c>
      <c r="B106" s="92">
        <f t="shared" si="17"/>
        <v>41305</v>
      </c>
      <c r="C106" s="93" t="s">
        <v>30</v>
      </c>
      <c r="D106" s="99">
        <v>746720</v>
      </c>
      <c r="E106" s="28"/>
      <c r="F106" s="23">
        <v>0</v>
      </c>
      <c r="G106" s="79"/>
      <c r="H106" s="79">
        <f t="shared" si="18"/>
        <v>0</v>
      </c>
      <c r="I106" s="50" t="s">
        <v>22</v>
      </c>
      <c r="J106" s="50" t="s">
        <v>22</v>
      </c>
      <c r="K106" s="63" t="s">
        <v>34</v>
      </c>
      <c r="L106" s="69" t="s">
        <v>2</v>
      </c>
      <c r="M106" s="52">
        <f>SUM(G100:G106)</f>
        <v>20</v>
      </c>
      <c r="N106" s="52">
        <f>SUM(H100:H106)</f>
        <v>20</v>
      </c>
      <c r="O106" s="56">
        <f>+M106-N106</f>
        <v>0</v>
      </c>
      <c r="P106" s="21"/>
      <c r="R106" s="109"/>
      <c r="S106" s="21"/>
      <c r="T106" s="21"/>
      <c r="U106" s="121"/>
      <c r="V106" s="121"/>
      <c r="W106" s="106"/>
      <c r="X106" s="106"/>
      <c r="Y106" s="110"/>
    </row>
    <row r="107" spans="1:25" ht="18" customHeight="1">
      <c r="A107" s="83" t="s">
        <v>8</v>
      </c>
      <c r="B107" s="90">
        <f t="shared" si="17"/>
        <v>41305</v>
      </c>
      <c r="C107" s="42" t="s">
        <v>30</v>
      </c>
      <c r="D107" s="98">
        <v>620310</v>
      </c>
      <c r="E107" s="26">
        <v>10</v>
      </c>
      <c r="F107" s="27"/>
      <c r="G107" s="78">
        <f t="shared" ref="G107:G151" si="19">+E107</f>
        <v>10</v>
      </c>
      <c r="H107" s="78"/>
      <c r="I107" s="47" t="s">
        <v>22</v>
      </c>
      <c r="J107" s="47" t="s">
        <v>22</v>
      </c>
      <c r="K107" s="62" t="s">
        <v>34</v>
      </c>
      <c r="L107" s="67" t="s">
        <v>3</v>
      </c>
      <c r="Q107" s="2"/>
      <c r="R107" s="111"/>
      <c r="S107" s="106"/>
      <c r="T107" s="106"/>
      <c r="U107" s="121"/>
      <c r="V107" s="121"/>
      <c r="W107" s="106"/>
      <c r="X107" s="106"/>
      <c r="Y107" s="110"/>
    </row>
    <row r="108" spans="1:25" ht="18" customHeight="1">
      <c r="A108" s="84">
        <v>6213</v>
      </c>
      <c r="B108" s="90">
        <f t="shared" si="17"/>
        <v>41305</v>
      </c>
      <c r="C108" s="42" t="s">
        <v>30</v>
      </c>
      <c r="D108" s="98">
        <v>621000</v>
      </c>
      <c r="E108" s="26">
        <v>5</v>
      </c>
      <c r="F108" s="27"/>
      <c r="G108" s="78">
        <f t="shared" si="19"/>
        <v>5</v>
      </c>
      <c r="H108" s="78"/>
      <c r="I108" s="47" t="s">
        <v>22</v>
      </c>
      <c r="J108" s="47" t="s">
        <v>22</v>
      </c>
      <c r="K108" s="62" t="s">
        <v>34</v>
      </c>
      <c r="L108" s="67" t="s">
        <v>3</v>
      </c>
      <c r="Q108" s="2"/>
      <c r="R108" s="111"/>
      <c r="S108" s="106"/>
      <c r="T108" s="106"/>
      <c r="U108" s="121"/>
      <c r="V108" s="121"/>
      <c r="W108" s="106"/>
      <c r="X108" s="106"/>
      <c r="Y108" s="110"/>
    </row>
    <row r="109" spans="1:25" ht="18" customHeight="1">
      <c r="A109" s="84">
        <v>453</v>
      </c>
      <c r="B109" s="90">
        <f t="shared" si="17"/>
        <v>41305</v>
      </c>
      <c r="C109" s="42" t="s">
        <v>30</v>
      </c>
      <c r="D109" s="98">
        <v>453000</v>
      </c>
      <c r="E109" s="26"/>
      <c r="F109" s="27">
        <v>5</v>
      </c>
      <c r="G109" s="78"/>
      <c r="H109" s="78">
        <f t="shared" si="18"/>
        <v>5</v>
      </c>
      <c r="I109" s="47"/>
      <c r="J109" s="47"/>
      <c r="K109" s="62" t="s">
        <v>34</v>
      </c>
      <c r="L109" s="67" t="s">
        <v>3</v>
      </c>
      <c r="Q109" s="2"/>
      <c r="R109" s="111"/>
      <c r="S109" s="106"/>
      <c r="T109" s="106"/>
      <c r="U109" s="121"/>
      <c r="V109" s="121"/>
      <c r="W109" s="106"/>
      <c r="X109" s="106"/>
      <c r="Y109" s="110"/>
    </row>
    <row r="110" spans="1:25" ht="18" customHeight="1">
      <c r="A110" s="84">
        <v>45401</v>
      </c>
      <c r="B110" s="90">
        <f t="shared" si="17"/>
        <v>41305</v>
      </c>
      <c r="C110" s="42" t="s">
        <v>30</v>
      </c>
      <c r="D110" s="98">
        <v>454000</v>
      </c>
      <c r="E110" s="26"/>
      <c r="F110" s="27">
        <v>5</v>
      </c>
      <c r="G110" s="78"/>
      <c r="H110" s="78">
        <f t="shared" si="18"/>
        <v>5</v>
      </c>
      <c r="I110" s="47"/>
      <c r="J110" s="47"/>
      <c r="K110" s="62" t="s">
        <v>34</v>
      </c>
      <c r="L110" s="67" t="s">
        <v>3</v>
      </c>
      <c r="Q110" s="2"/>
      <c r="R110" s="111"/>
      <c r="S110" s="106"/>
      <c r="T110" s="106"/>
      <c r="U110" s="121"/>
      <c r="V110" s="121"/>
      <c r="W110" s="106"/>
      <c r="X110" s="106"/>
      <c r="Y110" s="110"/>
    </row>
    <row r="111" spans="1:25" ht="18" customHeight="1">
      <c r="A111" s="84">
        <v>45402</v>
      </c>
      <c r="B111" s="90">
        <f t="shared" si="17"/>
        <v>41305</v>
      </c>
      <c r="C111" s="42" t="s">
        <v>30</v>
      </c>
      <c r="D111" s="98">
        <v>454000</v>
      </c>
      <c r="E111" s="26"/>
      <c r="F111" s="27">
        <v>5</v>
      </c>
      <c r="G111" s="78"/>
      <c r="H111" s="78">
        <f t="shared" si="18"/>
        <v>5</v>
      </c>
      <c r="I111" s="47"/>
      <c r="J111" s="47"/>
      <c r="K111" s="62" t="s">
        <v>34</v>
      </c>
      <c r="L111" s="67" t="s">
        <v>3</v>
      </c>
      <c r="Q111" s="2"/>
      <c r="R111" s="111"/>
      <c r="S111" s="106"/>
      <c r="T111" s="106"/>
      <c r="U111" s="121"/>
      <c r="V111" s="121"/>
      <c r="W111" s="106"/>
      <c r="X111" s="106"/>
      <c r="Y111" s="110"/>
    </row>
    <row r="112" spans="1:25" ht="18" customHeight="1">
      <c r="A112" s="84">
        <v>455</v>
      </c>
      <c r="B112" s="90">
        <f t="shared" si="17"/>
        <v>41305</v>
      </c>
      <c r="C112" s="42" t="s">
        <v>30</v>
      </c>
      <c r="D112" s="98">
        <v>455300</v>
      </c>
      <c r="E112" s="26"/>
      <c r="F112" s="27">
        <v>0</v>
      </c>
      <c r="G112" s="78"/>
      <c r="H112" s="78">
        <f t="shared" si="18"/>
        <v>0</v>
      </c>
      <c r="I112" s="47"/>
      <c r="J112" s="47"/>
      <c r="K112" s="62" t="s">
        <v>34</v>
      </c>
      <c r="L112" s="67" t="s">
        <v>3</v>
      </c>
      <c r="Q112" s="2"/>
      <c r="R112" s="111"/>
      <c r="S112" s="106"/>
      <c r="T112" s="106"/>
      <c r="U112" s="121"/>
      <c r="V112" s="121"/>
      <c r="W112" s="106"/>
      <c r="X112" s="106"/>
      <c r="Y112" s="110"/>
    </row>
    <row r="113" spans="1:25" ht="18" customHeight="1">
      <c r="A113" s="85">
        <v>749</v>
      </c>
      <c r="B113" s="92">
        <f t="shared" si="17"/>
        <v>41305</v>
      </c>
      <c r="C113" s="93" t="s">
        <v>30</v>
      </c>
      <c r="D113" s="99">
        <v>746720</v>
      </c>
      <c r="E113" s="28"/>
      <c r="F113" s="23">
        <v>0</v>
      </c>
      <c r="G113" s="79"/>
      <c r="H113" s="79">
        <f t="shared" si="18"/>
        <v>0</v>
      </c>
      <c r="I113" s="50" t="s">
        <v>22</v>
      </c>
      <c r="J113" s="50" t="s">
        <v>22</v>
      </c>
      <c r="K113" s="63" t="s">
        <v>34</v>
      </c>
      <c r="L113" s="69" t="s">
        <v>3</v>
      </c>
      <c r="M113" s="52">
        <f>SUM(G107:G113)</f>
        <v>15</v>
      </c>
      <c r="N113" s="52">
        <f>SUM(H107:H113)</f>
        <v>15</v>
      </c>
      <c r="O113" s="56">
        <f>+M113-N113</f>
        <v>0</v>
      </c>
      <c r="P113" s="21"/>
      <c r="Q113" s="2"/>
      <c r="R113" s="111"/>
      <c r="S113" s="106"/>
      <c r="T113" s="106"/>
      <c r="U113" s="121"/>
      <c r="V113" s="121"/>
      <c r="W113" s="106"/>
      <c r="X113" s="106"/>
      <c r="Y113" s="110"/>
    </row>
    <row r="114" spans="1:25" ht="18" customHeight="1">
      <c r="A114" s="83" t="s">
        <v>8</v>
      </c>
      <c r="B114" s="90">
        <f t="shared" si="17"/>
        <v>41305</v>
      </c>
      <c r="C114" s="42" t="s">
        <v>30</v>
      </c>
      <c r="D114" s="98">
        <v>620310</v>
      </c>
      <c r="E114" s="26">
        <v>5</v>
      </c>
      <c r="F114" s="27"/>
      <c r="G114" s="78">
        <f t="shared" si="19"/>
        <v>5</v>
      </c>
      <c r="H114" s="78"/>
      <c r="I114" s="47" t="s">
        <v>23</v>
      </c>
      <c r="J114" s="47" t="s">
        <v>23</v>
      </c>
      <c r="K114" s="62" t="s">
        <v>34</v>
      </c>
      <c r="L114" s="67" t="s">
        <v>4</v>
      </c>
      <c r="Q114" s="2"/>
      <c r="R114" s="111"/>
      <c r="S114" s="106"/>
      <c r="T114" s="106"/>
      <c r="U114" s="121"/>
      <c r="V114" s="121"/>
      <c r="W114" s="106"/>
      <c r="X114" s="106"/>
      <c r="Y114" s="110"/>
    </row>
    <row r="115" spans="1:25" ht="18" customHeight="1">
      <c r="A115" s="84">
        <v>6213</v>
      </c>
      <c r="B115" s="90">
        <f t="shared" si="17"/>
        <v>41305</v>
      </c>
      <c r="C115" s="42" t="s">
        <v>30</v>
      </c>
      <c r="D115" s="98">
        <v>621000</v>
      </c>
      <c r="E115" s="26">
        <v>10</v>
      </c>
      <c r="F115" s="27"/>
      <c r="G115" s="78">
        <f t="shared" si="19"/>
        <v>10</v>
      </c>
      <c r="H115" s="78"/>
      <c r="I115" s="47" t="s">
        <v>23</v>
      </c>
      <c r="J115" s="47" t="s">
        <v>23</v>
      </c>
      <c r="K115" s="62" t="s">
        <v>34</v>
      </c>
      <c r="L115" s="67" t="s">
        <v>4</v>
      </c>
      <c r="Q115" s="2"/>
      <c r="R115" s="111"/>
      <c r="S115" s="106"/>
      <c r="T115" s="106"/>
      <c r="U115" s="121"/>
      <c r="V115" s="121"/>
      <c r="W115" s="106"/>
      <c r="X115" s="106"/>
      <c r="Y115" s="110"/>
    </row>
    <row r="116" spans="1:25" ht="18" customHeight="1">
      <c r="A116" s="84">
        <v>453</v>
      </c>
      <c r="B116" s="90">
        <f t="shared" si="17"/>
        <v>41305</v>
      </c>
      <c r="C116" s="42" t="s">
        <v>30</v>
      </c>
      <c r="D116" s="98">
        <v>453000</v>
      </c>
      <c r="E116" s="26"/>
      <c r="F116" s="27">
        <v>5</v>
      </c>
      <c r="G116" s="78"/>
      <c r="H116" s="78">
        <f t="shared" si="18"/>
        <v>5</v>
      </c>
      <c r="I116" s="47"/>
      <c r="J116" s="47"/>
      <c r="K116" s="62" t="s">
        <v>34</v>
      </c>
      <c r="L116" s="67" t="s">
        <v>4</v>
      </c>
      <c r="Q116" s="2"/>
      <c r="R116" s="111"/>
      <c r="S116" s="106"/>
      <c r="T116" s="106"/>
      <c r="U116" s="121"/>
      <c r="V116" s="121"/>
      <c r="W116" s="106"/>
      <c r="X116" s="106"/>
      <c r="Y116" s="110"/>
    </row>
    <row r="117" spans="1:25" ht="18" customHeight="1">
      <c r="A117" s="84">
        <v>45401</v>
      </c>
      <c r="B117" s="90">
        <f t="shared" si="17"/>
        <v>41305</v>
      </c>
      <c r="C117" s="42" t="s">
        <v>30</v>
      </c>
      <c r="D117" s="98">
        <v>454000</v>
      </c>
      <c r="E117" s="26"/>
      <c r="F117" s="27">
        <v>5</v>
      </c>
      <c r="G117" s="78"/>
      <c r="H117" s="78">
        <f t="shared" si="18"/>
        <v>5</v>
      </c>
      <c r="I117" s="47"/>
      <c r="J117" s="47"/>
      <c r="K117" s="62" t="s">
        <v>34</v>
      </c>
      <c r="L117" s="67" t="s">
        <v>4</v>
      </c>
      <c r="Q117" s="2"/>
      <c r="R117" s="111"/>
      <c r="S117" s="106"/>
      <c r="T117" s="106"/>
      <c r="U117" s="121"/>
      <c r="V117" s="121"/>
      <c r="W117" s="106"/>
      <c r="X117" s="106"/>
      <c r="Y117" s="110"/>
    </row>
    <row r="118" spans="1:25" ht="18" customHeight="1">
      <c r="A118" s="84">
        <v>45402</v>
      </c>
      <c r="B118" s="90">
        <f t="shared" si="17"/>
        <v>41305</v>
      </c>
      <c r="C118" s="42" t="s">
        <v>30</v>
      </c>
      <c r="D118" s="98">
        <v>454000</v>
      </c>
      <c r="E118" s="26"/>
      <c r="F118" s="27">
        <v>5</v>
      </c>
      <c r="G118" s="78"/>
      <c r="H118" s="78">
        <f t="shared" si="18"/>
        <v>5</v>
      </c>
      <c r="I118" s="47"/>
      <c r="J118" s="47"/>
      <c r="K118" s="62" t="s">
        <v>34</v>
      </c>
      <c r="L118" s="67" t="s">
        <v>4</v>
      </c>
      <c r="Q118" s="2"/>
      <c r="R118" s="111"/>
      <c r="S118" s="106"/>
      <c r="T118" s="106"/>
      <c r="U118" s="121"/>
      <c r="V118" s="121"/>
      <c r="W118" s="106"/>
      <c r="X118" s="106"/>
      <c r="Y118" s="110"/>
    </row>
    <row r="119" spans="1:25" ht="18" customHeight="1">
      <c r="A119" s="84">
        <v>455</v>
      </c>
      <c r="B119" s="90">
        <f t="shared" si="17"/>
        <v>41305</v>
      </c>
      <c r="C119" s="42" t="s">
        <v>30</v>
      </c>
      <c r="D119" s="98">
        <v>455300</v>
      </c>
      <c r="E119" s="26"/>
      <c r="F119" s="27">
        <v>0</v>
      </c>
      <c r="G119" s="78"/>
      <c r="H119" s="78">
        <f t="shared" si="18"/>
        <v>0</v>
      </c>
      <c r="I119" s="47"/>
      <c r="J119" s="47"/>
      <c r="K119" s="62" t="s">
        <v>34</v>
      </c>
      <c r="L119" s="67" t="s">
        <v>4</v>
      </c>
      <c r="Q119" s="2"/>
      <c r="R119" s="111"/>
      <c r="S119" s="106"/>
      <c r="T119" s="106"/>
      <c r="U119" s="121"/>
      <c r="V119" s="121"/>
      <c r="W119" s="106"/>
      <c r="X119" s="106"/>
      <c r="Y119" s="110"/>
    </row>
    <row r="120" spans="1:25" ht="18" customHeight="1">
      <c r="A120" s="85">
        <v>749</v>
      </c>
      <c r="B120" s="92">
        <f t="shared" si="17"/>
        <v>41305</v>
      </c>
      <c r="C120" s="93" t="s">
        <v>30</v>
      </c>
      <c r="D120" s="99">
        <v>746720</v>
      </c>
      <c r="E120" s="28"/>
      <c r="F120" s="23">
        <v>5</v>
      </c>
      <c r="G120" s="79"/>
      <c r="H120" s="79">
        <f t="shared" si="18"/>
        <v>5</v>
      </c>
      <c r="I120" s="50" t="s">
        <v>23</v>
      </c>
      <c r="J120" s="50" t="s">
        <v>23</v>
      </c>
      <c r="K120" s="63" t="s">
        <v>34</v>
      </c>
      <c r="L120" s="69" t="s">
        <v>4</v>
      </c>
      <c r="M120" s="52">
        <f>SUM(G114:G120)</f>
        <v>15</v>
      </c>
      <c r="N120" s="52">
        <f>SUM(H114:H120)</f>
        <v>20</v>
      </c>
      <c r="O120" s="56">
        <f>+M120-N120</f>
        <v>-5</v>
      </c>
      <c r="P120" s="21"/>
      <c r="Q120" s="2"/>
      <c r="R120" s="111"/>
      <c r="S120" s="106"/>
      <c r="T120" s="106"/>
      <c r="U120" s="121"/>
      <c r="V120" s="121"/>
      <c r="W120" s="106"/>
      <c r="X120" s="106"/>
      <c r="Y120" s="110"/>
    </row>
    <row r="121" spans="1:25" ht="18" customHeight="1">
      <c r="A121" s="83" t="s">
        <v>8</v>
      </c>
      <c r="B121" s="90">
        <f t="shared" si="17"/>
        <v>41305</v>
      </c>
      <c r="C121" s="42" t="s">
        <v>30</v>
      </c>
      <c r="D121" s="98">
        <v>620310</v>
      </c>
      <c r="E121" s="26">
        <v>5</v>
      </c>
      <c r="F121" s="27"/>
      <c r="G121" s="78">
        <f t="shared" si="19"/>
        <v>5</v>
      </c>
      <c r="H121" s="78"/>
      <c r="I121" s="47" t="s">
        <v>24</v>
      </c>
      <c r="J121" s="47" t="s">
        <v>24</v>
      </c>
      <c r="K121" s="62" t="s">
        <v>34</v>
      </c>
      <c r="L121" s="67" t="s">
        <v>5</v>
      </c>
      <c r="Q121" s="2"/>
      <c r="R121" s="111"/>
      <c r="S121" s="106"/>
      <c r="T121" s="106"/>
      <c r="U121" s="121"/>
      <c r="V121" s="121"/>
      <c r="W121" s="106"/>
      <c r="X121" s="106"/>
      <c r="Y121" s="110"/>
    </row>
    <row r="122" spans="1:25" ht="18" customHeight="1">
      <c r="A122" s="84">
        <v>6213</v>
      </c>
      <c r="B122" s="90">
        <f t="shared" si="17"/>
        <v>41305</v>
      </c>
      <c r="C122" s="42" t="s">
        <v>30</v>
      </c>
      <c r="D122" s="98">
        <v>621000</v>
      </c>
      <c r="E122" s="26">
        <v>5</v>
      </c>
      <c r="F122" s="27"/>
      <c r="G122" s="78">
        <f t="shared" si="19"/>
        <v>5</v>
      </c>
      <c r="H122" s="78"/>
      <c r="I122" s="47" t="s">
        <v>24</v>
      </c>
      <c r="J122" s="47" t="s">
        <v>24</v>
      </c>
      <c r="K122" s="62" t="s">
        <v>34</v>
      </c>
      <c r="L122" s="67" t="s">
        <v>5</v>
      </c>
      <c r="Q122" s="2"/>
      <c r="R122" s="111"/>
      <c r="S122" s="106"/>
      <c r="T122" s="106"/>
      <c r="U122" s="121"/>
      <c r="V122" s="121"/>
      <c r="W122" s="106"/>
      <c r="X122" s="106"/>
      <c r="Y122" s="110"/>
    </row>
    <row r="123" spans="1:25" ht="18" customHeight="1">
      <c r="A123" s="84">
        <v>453</v>
      </c>
      <c r="B123" s="90">
        <f t="shared" si="17"/>
        <v>41305</v>
      </c>
      <c r="C123" s="42" t="s">
        <v>30</v>
      </c>
      <c r="D123" s="98">
        <v>453000</v>
      </c>
      <c r="E123" s="26"/>
      <c r="F123" s="27">
        <v>2</v>
      </c>
      <c r="G123" s="78"/>
      <c r="H123" s="78">
        <f t="shared" si="18"/>
        <v>2</v>
      </c>
      <c r="I123" s="47"/>
      <c r="J123" s="47"/>
      <c r="K123" s="62" t="s">
        <v>34</v>
      </c>
      <c r="L123" s="67" t="s">
        <v>5</v>
      </c>
      <c r="Q123" s="2"/>
      <c r="R123" s="111"/>
      <c r="S123" s="106"/>
      <c r="T123" s="106"/>
      <c r="U123" s="121"/>
      <c r="V123" s="121"/>
      <c r="W123" s="106"/>
      <c r="X123" s="106"/>
      <c r="Y123" s="110"/>
    </row>
    <row r="124" spans="1:25" ht="18" customHeight="1">
      <c r="A124" s="84">
        <v>45401</v>
      </c>
      <c r="B124" s="90">
        <f t="shared" si="17"/>
        <v>41305</v>
      </c>
      <c r="C124" s="42" t="s">
        <v>30</v>
      </c>
      <c r="D124" s="98">
        <v>454000</v>
      </c>
      <c r="E124" s="26"/>
      <c r="F124" s="27">
        <v>2</v>
      </c>
      <c r="G124" s="78"/>
      <c r="H124" s="78">
        <f t="shared" si="18"/>
        <v>2</v>
      </c>
      <c r="I124" s="47"/>
      <c r="J124" s="47"/>
      <c r="K124" s="62" t="s">
        <v>34</v>
      </c>
      <c r="L124" s="67" t="s">
        <v>5</v>
      </c>
      <c r="Q124" s="2"/>
      <c r="R124" s="111"/>
      <c r="S124" s="106"/>
      <c r="T124" s="106"/>
      <c r="U124" s="121"/>
      <c r="V124" s="121"/>
      <c r="W124" s="106"/>
      <c r="X124" s="106"/>
      <c r="Y124" s="110"/>
    </row>
    <row r="125" spans="1:25" ht="18" customHeight="1">
      <c r="A125" s="84">
        <v>45402</v>
      </c>
      <c r="B125" s="90">
        <f t="shared" si="17"/>
        <v>41305</v>
      </c>
      <c r="C125" s="42" t="s">
        <v>30</v>
      </c>
      <c r="D125" s="98">
        <v>454000</v>
      </c>
      <c r="E125" s="26"/>
      <c r="F125" s="27">
        <v>2</v>
      </c>
      <c r="G125" s="78"/>
      <c r="H125" s="78">
        <f t="shared" si="18"/>
        <v>2</v>
      </c>
      <c r="I125" s="47"/>
      <c r="J125" s="47"/>
      <c r="K125" s="62" t="s">
        <v>34</v>
      </c>
      <c r="L125" s="67" t="s">
        <v>5</v>
      </c>
      <c r="Q125" s="2"/>
      <c r="R125" s="111"/>
      <c r="S125" s="106"/>
      <c r="T125" s="106"/>
      <c r="U125" s="121"/>
      <c r="V125" s="121"/>
      <c r="W125" s="106"/>
      <c r="X125" s="106"/>
      <c r="Y125" s="110"/>
    </row>
    <row r="126" spans="1:25" ht="18" customHeight="1">
      <c r="A126" s="84">
        <v>455</v>
      </c>
      <c r="B126" s="90">
        <f t="shared" si="17"/>
        <v>41305</v>
      </c>
      <c r="C126" s="42" t="s">
        <v>30</v>
      </c>
      <c r="D126" s="98">
        <v>455300</v>
      </c>
      <c r="E126" s="26"/>
      <c r="F126" s="27">
        <v>2</v>
      </c>
      <c r="G126" s="78"/>
      <c r="H126" s="78">
        <f t="shared" si="18"/>
        <v>2</v>
      </c>
      <c r="I126" s="47"/>
      <c r="J126" s="47"/>
      <c r="K126" s="62" t="s">
        <v>34</v>
      </c>
      <c r="L126" s="67" t="s">
        <v>5</v>
      </c>
      <c r="Q126" s="2"/>
      <c r="R126" s="111"/>
      <c r="S126" s="106"/>
      <c r="T126" s="106"/>
      <c r="U126" s="121"/>
      <c r="V126" s="121"/>
      <c r="W126" s="106"/>
      <c r="X126" s="106"/>
      <c r="Y126" s="110"/>
    </row>
    <row r="127" spans="1:25" ht="18" customHeight="1">
      <c r="A127" s="85">
        <v>749</v>
      </c>
      <c r="B127" s="92">
        <f t="shared" si="17"/>
        <v>41305</v>
      </c>
      <c r="C127" s="93" t="s">
        <v>30</v>
      </c>
      <c r="D127" s="99">
        <v>746720</v>
      </c>
      <c r="E127" s="28"/>
      <c r="F127" s="23">
        <v>2</v>
      </c>
      <c r="G127" s="79"/>
      <c r="H127" s="79">
        <f t="shared" si="18"/>
        <v>2</v>
      </c>
      <c r="I127" s="50" t="s">
        <v>24</v>
      </c>
      <c r="J127" s="50" t="s">
        <v>24</v>
      </c>
      <c r="K127" s="63" t="s">
        <v>34</v>
      </c>
      <c r="L127" s="69" t="s">
        <v>5</v>
      </c>
      <c r="M127" s="52">
        <f>SUM(G121:G127)</f>
        <v>10</v>
      </c>
      <c r="N127" s="52">
        <f>SUM(H121:H127)</f>
        <v>10</v>
      </c>
      <c r="O127" s="56">
        <f>+M127-N127</f>
        <v>0</v>
      </c>
      <c r="P127" s="21"/>
      <c r="Q127" s="2"/>
      <c r="R127" s="111"/>
      <c r="S127" s="106"/>
      <c r="T127" s="106"/>
      <c r="U127" s="121"/>
      <c r="V127" s="121"/>
      <c r="W127" s="106"/>
      <c r="X127" s="106"/>
      <c r="Y127" s="110"/>
    </row>
    <row r="128" spans="1:25" ht="18" customHeight="1">
      <c r="A128" s="83" t="s">
        <v>8</v>
      </c>
      <c r="B128" s="90">
        <f t="shared" si="17"/>
        <v>41305</v>
      </c>
      <c r="C128" s="42" t="s">
        <v>30</v>
      </c>
      <c r="D128" s="98">
        <v>620310</v>
      </c>
      <c r="E128" s="26">
        <v>3</v>
      </c>
      <c r="F128" s="27"/>
      <c r="G128" s="78">
        <f t="shared" si="19"/>
        <v>3</v>
      </c>
      <c r="H128" s="78"/>
      <c r="I128" s="47" t="s">
        <v>22</v>
      </c>
      <c r="J128" s="47" t="s">
        <v>22</v>
      </c>
      <c r="K128" s="62" t="s">
        <v>34</v>
      </c>
      <c r="L128" s="67" t="s">
        <v>6</v>
      </c>
      <c r="Q128" s="2"/>
      <c r="R128" s="111"/>
      <c r="S128" s="106"/>
      <c r="T128" s="106"/>
      <c r="U128" s="121"/>
      <c r="V128" s="121"/>
      <c r="W128" s="106"/>
      <c r="X128" s="106"/>
      <c r="Y128" s="110"/>
    </row>
    <row r="129" spans="1:25" ht="18" customHeight="1">
      <c r="A129" s="84">
        <v>6213</v>
      </c>
      <c r="B129" s="90">
        <f t="shared" si="17"/>
        <v>41305</v>
      </c>
      <c r="C129" s="42" t="s">
        <v>30</v>
      </c>
      <c r="D129" s="98">
        <v>621000</v>
      </c>
      <c r="E129" s="26">
        <v>2</v>
      </c>
      <c r="F129" s="27"/>
      <c r="G129" s="78">
        <f t="shared" si="19"/>
        <v>2</v>
      </c>
      <c r="H129" s="78"/>
      <c r="I129" s="47" t="s">
        <v>22</v>
      </c>
      <c r="J129" s="47" t="s">
        <v>22</v>
      </c>
      <c r="K129" s="62" t="s">
        <v>34</v>
      </c>
      <c r="L129" s="67" t="s">
        <v>6</v>
      </c>
      <c r="Q129" s="2"/>
      <c r="R129" s="111"/>
      <c r="S129" s="106"/>
      <c r="T129" s="106"/>
      <c r="U129" s="121"/>
      <c r="V129" s="121"/>
      <c r="W129" s="106"/>
      <c r="X129" s="106"/>
      <c r="Y129" s="110"/>
    </row>
    <row r="130" spans="1:25" ht="18" customHeight="1">
      <c r="A130" s="84">
        <v>453</v>
      </c>
      <c r="B130" s="90">
        <f t="shared" si="17"/>
        <v>41305</v>
      </c>
      <c r="C130" s="42" t="s">
        <v>30</v>
      </c>
      <c r="D130" s="98">
        <v>453000</v>
      </c>
      <c r="E130" s="26"/>
      <c r="F130" s="27">
        <v>1</v>
      </c>
      <c r="G130" s="78"/>
      <c r="H130" s="78">
        <f t="shared" si="18"/>
        <v>1</v>
      </c>
      <c r="I130" s="47"/>
      <c r="J130" s="47"/>
      <c r="K130" s="62" t="s">
        <v>34</v>
      </c>
      <c r="L130" s="67" t="s">
        <v>6</v>
      </c>
      <c r="Q130" s="2"/>
      <c r="R130" s="111"/>
      <c r="S130" s="106"/>
      <c r="T130" s="106"/>
      <c r="U130" s="121"/>
      <c r="V130" s="121"/>
      <c r="W130" s="106"/>
      <c r="X130" s="106"/>
      <c r="Y130" s="110"/>
    </row>
    <row r="131" spans="1:25" ht="18" customHeight="1">
      <c r="A131" s="84">
        <v>45401</v>
      </c>
      <c r="B131" s="90">
        <f t="shared" si="17"/>
        <v>41305</v>
      </c>
      <c r="C131" s="42" t="s">
        <v>30</v>
      </c>
      <c r="D131" s="98">
        <v>454000</v>
      </c>
      <c r="E131" s="26"/>
      <c r="F131" s="27">
        <v>1</v>
      </c>
      <c r="G131" s="78"/>
      <c r="H131" s="78">
        <f t="shared" si="18"/>
        <v>1</v>
      </c>
      <c r="I131" s="47"/>
      <c r="J131" s="47"/>
      <c r="K131" s="62" t="s">
        <v>34</v>
      </c>
      <c r="L131" s="67" t="s">
        <v>6</v>
      </c>
      <c r="Q131" s="2"/>
      <c r="R131" s="111"/>
      <c r="S131" s="106"/>
      <c r="T131" s="106"/>
      <c r="U131" s="121"/>
      <c r="V131" s="121"/>
      <c r="W131" s="106"/>
      <c r="X131" s="106"/>
      <c r="Y131" s="110"/>
    </row>
    <row r="132" spans="1:25" ht="18" customHeight="1">
      <c r="A132" s="84">
        <v>45402</v>
      </c>
      <c r="B132" s="90">
        <f t="shared" si="17"/>
        <v>41305</v>
      </c>
      <c r="C132" s="42" t="s">
        <v>30</v>
      </c>
      <c r="D132" s="98">
        <v>454000</v>
      </c>
      <c r="E132" s="26"/>
      <c r="F132" s="27">
        <v>1</v>
      </c>
      <c r="G132" s="78"/>
      <c r="H132" s="78">
        <f t="shared" si="18"/>
        <v>1</v>
      </c>
      <c r="I132" s="47"/>
      <c r="J132" s="47"/>
      <c r="K132" s="62" t="s">
        <v>34</v>
      </c>
      <c r="L132" s="67" t="s">
        <v>6</v>
      </c>
      <c r="Q132" s="2"/>
      <c r="R132" s="111"/>
      <c r="S132" s="106"/>
      <c r="T132" s="106"/>
      <c r="U132" s="121"/>
      <c r="V132" s="121"/>
      <c r="W132" s="106"/>
      <c r="X132" s="106"/>
      <c r="Y132" s="110"/>
    </row>
    <row r="133" spans="1:25" ht="18" customHeight="1">
      <c r="A133" s="84">
        <v>455</v>
      </c>
      <c r="B133" s="90">
        <f t="shared" si="17"/>
        <v>41305</v>
      </c>
      <c r="C133" s="42" t="s">
        <v>30</v>
      </c>
      <c r="D133" s="98">
        <v>455300</v>
      </c>
      <c r="E133" s="26"/>
      <c r="F133" s="27">
        <v>1</v>
      </c>
      <c r="G133" s="78"/>
      <c r="H133" s="78">
        <f t="shared" si="18"/>
        <v>1</v>
      </c>
      <c r="I133" s="47"/>
      <c r="J133" s="47"/>
      <c r="K133" s="62" t="s">
        <v>34</v>
      </c>
      <c r="L133" s="67" t="s">
        <v>6</v>
      </c>
      <c r="Q133" s="2"/>
      <c r="R133" s="111"/>
      <c r="S133" s="106"/>
      <c r="T133" s="106"/>
      <c r="U133" s="121"/>
      <c r="V133" s="121"/>
      <c r="W133" s="106"/>
      <c r="X133" s="106"/>
      <c r="Y133" s="110"/>
    </row>
    <row r="134" spans="1:25" ht="18" customHeight="1">
      <c r="A134" s="85">
        <v>749</v>
      </c>
      <c r="B134" s="92">
        <f t="shared" si="17"/>
        <v>41305</v>
      </c>
      <c r="C134" s="93" t="s">
        <v>30</v>
      </c>
      <c r="D134" s="99">
        <v>746720</v>
      </c>
      <c r="E134" s="28"/>
      <c r="F134" s="23">
        <v>1</v>
      </c>
      <c r="G134" s="79"/>
      <c r="H134" s="79">
        <f t="shared" si="18"/>
        <v>1</v>
      </c>
      <c r="I134" s="50" t="s">
        <v>22</v>
      </c>
      <c r="J134" s="50" t="s">
        <v>22</v>
      </c>
      <c r="K134" s="63" t="s">
        <v>34</v>
      </c>
      <c r="L134" s="69" t="s">
        <v>6</v>
      </c>
      <c r="M134" s="52">
        <f>SUM(G128:G134)</f>
        <v>5</v>
      </c>
      <c r="N134" s="52">
        <f>SUM(H128:H134)</f>
        <v>5</v>
      </c>
      <c r="O134" s="56">
        <f>+M134-N134</f>
        <v>0</v>
      </c>
      <c r="P134" s="21"/>
      <c r="Q134" s="2"/>
      <c r="R134" s="111"/>
      <c r="S134" s="106"/>
      <c r="T134" s="106"/>
      <c r="U134" s="121"/>
      <c r="V134" s="121"/>
      <c r="W134" s="106"/>
      <c r="X134" s="106"/>
      <c r="Y134" s="110"/>
    </row>
    <row r="135" spans="1:25" ht="18" customHeight="1">
      <c r="A135" s="83" t="s">
        <v>8</v>
      </c>
      <c r="B135" s="90">
        <f t="shared" si="17"/>
        <v>41305</v>
      </c>
      <c r="C135" s="42" t="s">
        <v>30</v>
      </c>
      <c r="D135" s="98">
        <v>620310</v>
      </c>
      <c r="E135" s="26">
        <v>3</v>
      </c>
      <c r="F135" s="27"/>
      <c r="G135" s="78">
        <f t="shared" si="19"/>
        <v>3</v>
      </c>
      <c r="H135" s="78"/>
      <c r="I135" s="47" t="s">
        <v>22</v>
      </c>
      <c r="J135" s="47" t="s">
        <v>22</v>
      </c>
      <c r="K135" s="62" t="s">
        <v>34</v>
      </c>
      <c r="L135" s="67" t="s">
        <v>7</v>
      </c>
      <c r="Q135" s="2"/>
      <c r="R135" s="111"/>
      <c r="S135" s="106"/>
      <c r="T135" s="106"/>
      <c r="U135" s="121"/>
      <c r="V135" s="121"/>
      <c r="W135" s="106"/>
      <c r="X135" s="106"/>
      <c r="Y135" s="110"/>
    </row>
    <row r="136" spans="1:25" ht="18" customHeight="1">
      <c r="A136" s="84">
        <v>6213</v>
      </c>
      <c r="B136" s="90">
        <f t="shared" si="17"/>
        <v>41305</v>
      </c>
      <c r="C136" s="42" t="s">
        <v>30</v>
      </c>
      <c r="D136" s="98">
        <v>621000</v>
      </c>
      <c r="E136" s="26">
        <v>2</v>
      </c>
      <c r="F136" s="27"/>
      <c r="G136" s="78">
        <f t="shared" si="19"/>
        <v>2</v>
      </c>
      <c r="H136" s="78"/>
      <c r="I136" s="47" t="s">
        <v>22</v>
      </c>
      <c r="J136" s="47" t="s">
        <v>22</v>
      </c>
      <c r="K136" s="62" t="s">
        <v>34</v>
      </c>
      <c r="L136" s="67" t="s">
        <v>7</v>
      </c>
      <c r="Q136" s="2"/>
      <c r="R136" s="111"/>
      <c r="S136" s="106"/>
      <c r="T136" s="106"/>
      <c r="U136" s="121"/>
      <c r="V136" s="121"/>
      <c r="W136" s="106"/>
      <c r="X136" s="106"/>
      <c r="Y136" s="110"/>
    </row>
    <row r="137" spans="1:25" ht="18" customHeight="1">
      <c r="A137" s="84">
        <v>453</v>
      </c>
      <c r="B137" s="90">
        <f t="shared" si="17"/>
        <v>41305</v>
      </c>
      <c r="C137" s="42" t="s">
        <v>30</v>
      </c>
      <c r="D137" s="98">
        <v>453000</v>
      </c>
      <c r="E137" s="26"/>
      <c r="F137" s="27">
        <v>1</v>
      </c>
      <c r="G137" s="78"/>
      <c r="H137" s="78">
        <f t="shared" si="18"/>
        <v>1</v>
      </c>
      <c r="I137" s="47"/>
      <c r="J137" s="47"/>
      <c r="K137" s="62" t="s">
        <v>34</v>
      </c>
      <c r="L137" s="67" t="s">
        <v>7</v>
      </c>
      <c r="Q137" s="2"/>
      <c r="R137" s="111"/>
      <c r="S137" s="106"/>
      <c r="T137" s="106"/>
      <c r="U137" s="121"/>
      <c r="V137" s="121"/>
      <c r="W137" s="106"/>
      <c r="X137" s="106"/>
      <c r="Y137" s="110"/>
    </row>
    <row r="138" spans="1:25" ht="18" customHeight="1">
      <c r="A138" s="84">
        <v>45401</v>
      </c>
      <c r="B138" s="90">
        <f t="shared" si="17"/>
        <v>41305</v>
      </c>
      <c r="C138" s="42" t="s">
        <v>30</v>
      </c>
      <c r="D138" s="98">
        <v>454000</v>
      </c>
      <c r="E138" s="26"/>
      <c r="F138" s="27">
        <v>1</v>
      </c>
      <c r="G138" s="78"/>
      <c r="H138" s="78">
        <f t="shared" si="18"/>
        <v>1</v>
      </c>
      <c r="I138" s="47"/>
      <c r="J138" s="47"/>
      <c r="K138" s="62" t="s">
        <v>34</v>
      </c>
      <c r="L138" s="67" t="s">
        <v>7</v>
      </c>
      <c r="Q138" s="2"/>
      <c r="R138" s="111"/>
      <c r="S138" s="106"/>
      <c r="T138" s="106"/>
      <c r="U138" s="121"/>
      <c r="V138" s="121"/>
      <c r="W138" s="106"/>
      <c r="X138" s="106"/>
      <c r="Y138" s="110"/>
    </row>
    <row r="139" spans="1:25" ht="18" customHeight="1">
      <c r="A139" s="84">
        <v>45402</v>
      </c>
      <c r="B139" s="90">
        <f t="shared" si="17"/>
        <v>41305</v>
      </c>
      <c r="C139" s="42" t="s">
        <v>30</v>
      </c>
      <c r="D139" s="98">
        <v>454000</v>
      </c>
      <c r="E139" s="26"/>
      <c r="F139" s="27">
        <v>1</v>
      </c>
      <c r="G139" s="78"/>
      <c r="H139" s="78">
        <f t="shared" si="18"/>
        <v>1</v>
      </c>
      <c r="I139" s="47"/>
      <c r="J139" s="47"/>
      <c r="K139" s="62" t="s">
        <v>34</v>
      </c>
      <c r="L139" s="67" t="s">
        <v>7</v>
      </c>
      <c r="Q139" s="2"/>
      <c r="R139" s="111"/>
      <c r="S139" s="106"/>
      <c r="T139" s="106"/>
      <c r="U139" s="121"/>
      <c r="V139" s="121"/>
      <c r="W139" s="106"/>
      <c r="X139" s="106"/>
      <c r="Y139" s="110"/>
    </row>
    <row r="140" spans="1:25" ht="18" customHeight="1">
      <c r="A140" s="84">
        <v>455</v>
      </c>
      <c r="B140" s="90">
        <f t="shared" si="17"/>
        <v>41305</v>
      </c>
      <c r="C140" s="42" t="s">
        <v>30</v>
      </c>
      <c r="D140" s="98">
        <v>455300</v>
      </c>
      <c r="E140" s="26"/>
      <c r="F140" s="27">
        <v>1</v>
      </c>
      <c r="G140" s="78"/>
      <c r="H140" s="78">
        <f t="shared" si="18"/>
        <v>1</v>
      </c>
      <c r="I140" s="47"/>
      <c r="J140" s="47"/>
      <c r="K140" s="62" t="s">
        <v>34</v>
      </c>
      <c r="L140" s="67" t="s">
        <v>7</v>
      </c>
      <c r="Q140" s="2"/>
      <c r="R140" s="111"/>
      <c r="S140" s="106"/>
      <c r="T140" s="106"/>
      <c r="U140" s="121"/>
      <c r="V140" s="121"/>
      <c r="W140" s="106"/>
      <c r="X140" s="106"/>
      <c r="Y140" s="110"/>
    </row>
    <row r="141" spans="1:25" ht="18" customHeight="1">
      <c r="A141" s="85">
        <v>749</v>
      </c>
      <c r="B141" s="92">
        <f t="shared" si="17"/>
        <v>41305</v>
      </c>
      <c r="C141" s="93" t="s">
        <v>30</v>
      </c>
      <c r="D141" s="99">
        <v>746720</v>
      </c>
      <c r="E141" s="28"/>
      <c r="F141" s="23">
        <v>1</v>
      </c>
      <c r="G141" s="79"/>
      <c r="H141" s="79">
        <f t="shared" si="18"/>
        <v>1</v>
      </c>
      <c r="I141" s="50" t="s">
        <v>22</v>
      </c>
      <c r="J141" s="50" t="s">
        <v>22</v>
      </c>
      <c r="K141" s="63" t="s">
        <v>34</v>
      </c>
      <c r="L141" s="69" t="s">
        <v>7</v>
      </c>
      <c r="M141" s="52">
        <f>SUM(G135:G141)</f>
        <v>5</v>
      </c>
      <c r="N141" s="52">
        <f>SUM(H135:H141)</f>
        <v>5</v>
      </c>
      <c r="O141" s="56">
        <f>+M141-N141</f>
        <v>0</v>
      </c>
      <c r="P141" s="21"/>
      <c r="Q141" s="2"/>
      <c r="R141" s="111"/>
      <c r="S141" s="106"/>
      <c r="T141" s="106"/>
      <c r="U141" s="121"/>
      <c r="V141" s="121"/>
      <c r="W141" s="106"/>
      <c r="X141" s="106"/>
      <c r="Y141" s="110"/>
    </row>
    <row r="142" spans="1:25" ht="18" customHeight="1">
      <c r="A142" s="83" t="s">
        <v>12</v>
      </c>
      <c r="B142" s="90">
        <f t="shared" si="17"/>
        <v>41305</v>
      </c>
      <c r="C142" s="42" t="s">
        <v>30</v>
      </c>
      <c r="D142" s="98">
        <v>620200</v>
      </c>
      <c r="E142" s="26">
        <v>3</v>
      </c>
      <c r="F142" s="27"/>
      <c r="G142" s="78">
        <f t="shared" si="19"/>
        <v>3</v>
      </c>
      <c r="H142" s="78"/>
      <c r="I142" s="58" t="s">
        <v>21</v>
      </c>
      <c r="J142" s="58" t="s">
        <v>11</v>
      </c>
      <c r="K142" s="62" t="s">
        <v>9</v>
      </c>
      <c r="L142" s="140" t="s">
        <v>43</v>
      </c>
      <c r="O142" s="55"/>
      <c r="P142" s="2"/>
      <c r="Q142" s="2"/>
      <c r="R142" s="90">
        <f t="shared" ref="R142:R143" si="20">+$B$2</f>
        <v>41305</v>
      </c>
      <c r="S142" s="40" t="s">
        <v>30</v>
      </c>
      <c r="T142" s="105">
        <v>625000</v>
      </c>
      <c r="U142" s="124">
        <f>ROUND(+G142*18.8%,2)</f>
        <v>0.56000000000000005</v>
      </c>
      <c r="V142" s="121"/>
      <c r="W142" s="107" t="str">
        <f>+I142</f>
        <v>LIV</v>
      </c>
      <c r="X142" s="107" t="str">
        <f>+J142</f>
        <v>CE</v>
      </c>
      <c r="Y142" s="108" t="str">
        <f>+L142</f>
        <v>CHAUFFEURS Employ.</v>
      </c>
    </row>
    <row r="143" spans="1:25" ht="18" customHeight="1">
      <c r="A143" s="83" t="s">
        <v>14</v>
      </c>
      <c r="B143" s="90">
        <f t="shared" si="17"/>
        <v>41305</v>
      </c>
      <c r="C143" s="42" t="s">
        <v>30</v>
      </c>
      <c r="D143" s="98">
        <v>621000</v>
      </c>
      <c r="E143" s="26">
        <v>2</v>
      </c>
      <c r="F143" s="27"/>
      <c r="G143" s="78">
        <f t="shared" si="19"/>
        <v>2</v>
      </c>
      <c r="H143" s="78"/>
      <c r="I143" s="58" t="s">
        <v>21</v>
      </c>
      <c r="J143" s="58" t="s">
        <v>11</v>
      </c>
      <c r="K143" s="62" t="s">
        <v>9</v>
      </c>
      <c r="L143" s="140" t="s">
        <v>43</v>
      </c>
      <c r="O143" s="55"/>
      <c r="P143" s="2"/>
      <c r="Q143" s="2"/>
      <c r="R143" s="135">
        <f t="shared" si="20"/>
        <v>41305</v>
      </c>
      <c r="S143" s="136" t="s">
        <v>30</v>
      </c>
      <c r="T143" s="104">
        <v>456100</v>
      </c>
      <c r="U143" s="137"/>
      <c r="V143" s="120">
        <f>SUM(U142)</f>
        <v>0.56000000000000005</v>
      </c>
      <c r="W143" s="138"/>
      <c r="X143" s="138"/>
      <c r="Y143" s="139" t="str">
        <f>+Y142</f>
        <v>CHAUFFEURS Employ.</v>
      </c>
    </row>
    <row r="144" spans="1:25" ht="18" customHeight="1">
      <c r="A144" s="84">
        <v>453</v>
      </c>
      <c r="B144" s="90">
        <f t="shared" si="17"/>
        <v>41305</v>
      </c>
      <c r="C144" s="42" t="s">
        <v>30</v>
      </c>
      <c r="D144" s="98">
        <v>453000</v>
      </c>
      <c r="E144" s="26"/>
      <c r="F144" s="27">
        <v>1</v>
      </c>
      <c r="G144" s="78"/>
      <c r="H144" s="78">
        <f t="shared" si="18"/>
        <v>1</v>
      </c>
      <c r="I144" s="47"/>
      <c r="J144" s="47"/>
      <c r="K144" s="62" t="s">
        <v>9</v>
      </c>
      <c r="L144" s="67" t="s">
        <v>43</v>
      </c>
      <c r="O144" s="55"/>
      <c r="P144" s="2"/>
      <c r="Q144" s="2"/>
      <c r="R144" s="111"/>
      <c r="S144" s="106"/>
      <c r="T144" s="106"/>
      <c r="U144" s="121"/>
      <c r="V144" s="121"/>
      <c r="W144" s="106"/>
      <c r="X144" s="106"/>
      <c r="Y144" s="110"/>
    </row>
    <row r="145" spans="1:25" ht="18" customHeight="1">
      <c r="A145" s="84">
        <v>45401</v>
      </c>
      <c r="B145" s="90">
        <f t="shared" si="17"/>
        <v>41305</v>
      </c>
      <c r="C145" s="42" t="s">
        <v>30</v>
      </c>
      <c r="D145" s="98">
        <v>454000</v>
      </c>
      <c r="E145" s="26"/>
      <c r="F145" s="27">
        <v>1</v>
      </c>
      <c r="G145" s="78"/>
      <c r="H145" s="78">
        <f t="shared" si="18"/>
        <v>1</v>
      </c>
      <c r="I145" s="47"/>
      <c r="J145" s="47"/>
      <c r="K145" s="62" t="s">
        <v>9</v>
      </c>
      <c r="L145" s="67" t="s">
        <v>43</v>
      </c>
      <c r="O145" s="55"/>
      <c r="P145" s="2"/>
      <c r="Q145" s="2"/>
      <c r="R145" s="111"/>
      <c r="S145" s="106"/>
      <c r="T145" s="106"/>
      <c r="U145" s="121"/>
      <c r="V145" s="121"/>
      <c r="W145" s="106"/>
      <c r="X145" s="106"/>
      <c r="Y145" s="110"/>
    </row>
    <row r="146" spans="1:25" ht="18" customHeight="1">
      <c r="A146" s="84">
        <v>45402</v>
      </c>
      <c r="B146" s="90">
        <f t="shared" si="17"/>
        <v>41305</v>
      </c>
      <c r="C146" s="42" t="s">
        <v>30</v>
      </c>
      <c r="D146" s="98">
        <v>454000</v>
      </c>
      <c r="E146" s="26"/>
      <c r="F146" s="27">
        <v>1</v>
      </c>
      <c r="G146" s="78"/>
      <c r="H146" s="78">
        <f t="shared" si="18"/>
        <v>1</v>
      </c>
      <c r="I146" s="47"/>
      <c r="J146" s="47"/>
      <c r="K146" s="62" t="s">
        <v>9</v>
      </c>
      <c r="L146" s="67" t="s">
        <v>43</v>
      </c>
      <c r="O146" s="55"/>
      <c r="P146" s="2"/>
      <c r="Q146" s="2"/>
      <c r="R146" s="111"/>
      <c r="S146" s="106"/>
      <c r="T146" s="106"/>
      <c r="U146" s="121"/>
      <c r="V146" s="121"/>
      <c r="W146" s="106"/>
      <c r="X146" s="106"/>
      <c r="Y146" s="110"/>
    </row>
    <row r="147" spans="1:25" ht="18" customHeight="1">
      <c r="A147" s="84">
        <v>455</v>
      </c>
      <c r="B147" s="90">
        <f t="shared" si="17"/>
        <v>41305</v>
      </c>
      <c r="C147" s="42" t="s">
        <v>30</v>
      </c>
      <c r="D147" s="98">
        <v>455300</v>
      </c>
      <c r="E147" s="26"/>
      <c r="F147" s="27">
        <v>1</v>
      </c>
      <c r="G147" s="78"/>
      <c r="H147" s="78">
        <f t="shared" si="18"/>
        <v>1</v>
      </c>
      <c r="I147" s="47"/>
      <c r="J147" s="47"/>
      <c r="K147" s="62" t="s">
        <v>9</v>
      </c>
      <c r="L147" s="67" t="s">
        <v>43</v>
      </c>
      <c r="O147" s="55"/>
      <c r="P147" s="2"/>
      <c r="Q147" s="2"/>
      <c r="R147" s="111"/>
      <c r="S147" s="106"/>
      <c r="T147" s="106"/>
      <c r="U147" s="121"/>
      <c r="V147" s="121"/>
      <c r="W147" s="106"/>
      <c r="X147" s="106"/>
      <c r="Y147" s="110"/>
    </row>
    <row r="148" spans="1:25" ht="18" customHeight="1">
      <c r="A148" s="85">
        <v>749</v>
      </c>
      <c r="B148" s="92">
        <f t="shared" si="17"/>
        <v>41305</v>
      </c>
      <c r="C148" s="93" t="s">
        <v>30</v>
      </c>
      <c r="D148" s="99">
        <v>746720</v>
      </c>
      <c r="E148" s="28"/>
      <c r="F148" s="23">
        <v>1</v>
      </c>
      <c r="G148" s="79"/>
      <c r="H148" s="79">
        <f t="shared" si="18"/>
        <v>1</v>
      </c>
      <c r="I148" s="59" t="s">
        <v>21</v>
      </c>
      <c r="J148" s="59" t="s">
        <v>11</v>
      </c>
      <c r="K148" s="63" t="s">
        <v>9</v>
      </c>
      <c r="L148" s="141" t="s">
        <v>43</v>
      </c>
      <c r="M148" s="52">
        <f>SUM(G142:G148)</f>
        <v>5</v>
      </c>
      <c r="N148" s="52">
        <f>SUM(H142:H148)</f>
        <v>5</v>
      </c>
      <c r="O148" s="56">
        <f>+M148-N148</f>
        <v>0</v>
      </c>
      <c r="P148" s="21"/>
      <c r="Q148" s="2"/>
      <c r="R148" s="111"/>
      <c r="S148" s="106"/>
      <c r="T148" s="106"/>
      <c r="U148" s="121"/>
      <c r="V148" s="121"/>
      <c r="W148" s="106"/>
      <c r="X148" s="106"/>
      <c r="Y148" s="110"/>
    </row>
    <row r="149" spans="1:25" ht="18" customHeight="1">
      <c r="A149" s="83" t="s">
        <v>12</v>
      </c>
      <c r="B149" s="90">
        <f t="shared" ref="B149:B169" si="21">+$B$2</f>
        <v>41305</v>
      </c>
      <c r="C149" s="42" t="s">
        <v>30</v>
      </c>
      <c r="D149" s="98">
        <v>620200</v>
      </c>
      <c r="E149" s="26">
        <v>3</v>
      </c>
      <c r="F149" s="27"/>
      <c r="G149" s="78">
        <f t="shared" si="19"/>
        <v>3</v>
      </c>
      <c r="H149" s="78"/>
      <c r="I149" s="47" t="s">
        <v>23</v>
      </c>
      <c r="J149" s="47" t="s">
        <v>25</v>
      </c>
      <c r="K149" s="62" t="s">
        <v>9</v>
      </c>
      <c r="L149" s="67" t="s">
        <v>4</v>
      </c>
      <c r="O149" s="55"/>
      <c r="P149" s="2"/>
      <c r="Q149" s="2"/>
      <c r="R149" s="90">
        <f t="shared" ref="R149:R150" si="22">+$B$2</f>
        <v>41305</v>
      </c>
      <c r="S149" s="40" t="s">
        <v>30</v>
      </c>
      <c r="T149" s="105">
        <v>625000</v>
      </c>
      <c r="U149" s="124">
        <f>ROUND(+G149*18.8%,2)</f>
        <v>0.56000000000000005</v>
      </c>
      <c r="V149" s="121"/>
      <c r="W149" s="107" t="str">
        <f>+I149</f>
        <v>MAG</v>
      </c>
      <c r="X149" s="107" t="str">
        <f>+J149</f>
        <v>DEL</v>
      </c>
      <c r="Y149" s="108" t="str">
        <f>+L149</f>
        <v>VENDEUSE</v>
      </c>
    </row>
    <row r="150" spans="1:25" ht="18" customHeight="1">
      <c r="A150" s="83" t="s">
        <v>14</v>
      </c>
      <c r="B150" s="90">
        <f t="shared" si="21"/>
        <v>41305</v>
      </c>
      <c r="C150" s="42" t="s">
        <v>30</v>
      </c>
      <c r="D150" s="98">
        <v>621000</v>
      </c>
      <c r="E150" s="26">
        <v>6</v>
      </c>
      <c r="F150" s="27"/>
      <c r="G150" s="78">
        <f t="shared" si="19"/>
        <v>6</v>
      </c>
      <c r="H150" s="78"/>
      <c r="I150" s="47" t="s">
        <v>23</v>
      </c>
      <c r="J150" s="47" t="s">
        <v>25</v>
      </c>
      <c r="K150" s="62" t="s">
        <v>9</v>
      </c>
      <c r="L150" s="67" t="s">
        <v>4</v>
      </c>
      <c r="O150" s="55"/>
      <c r="P150" s="2"/>
      <c r="Q150" s="2"/>
      <c r="R150" s="135">
        <f t="shared" si="22"/>
        <v>41305</v>
      </c>
      <c r="S150" s="136" t="s">
        <v>30</v>
      </c>
      <c r="T150" s="104">
        <v>456100</v>
      </c>
      <c r="U150" s="137"/>
      <c r="V150" s="120">
        <f>SUM(U149)</f>
        <v>0.56000000000000005</v>
      </c>
      <c r="W150" s="138"/>
      <c r="X150" s="138"/>
      <c r="Y150" s="139" t="str">
        <f>+Y149</f>
        <v>VENDEUSE</v>
      </c>
    </row>
    <row r="151" spans="1:25" ht="18" customHeight="1">
      <c r="A151" s="84">
        <v>453</v>
      </c>
      <c r="B151" s="90">
        <f t="shared" si="21"/>
        <v>41305</v>
      </c>
      <c r="C151" s="42" t="s">
        <v>30</v>
      </c>
      <c r="D151" s="98">
        <v>453000</v>
      </c>
      <c r="E151" s="31">
        <v>9</v>
      </c>
      <c r="F151" s="27"/>
      <c r="G151" s="78">
        <f t="shared" si="19"/>
        <v>9</v>
      </c>
      <c r="H151" s="78"/>
      <c r="I151" s="47"/>
      <c r="J151" s="47"/>
      <c r="K151" s="62" t="s">
        <v>9</v>
      </c>
      <c r="L151" s="67" t="s">
        <v>4</v>
      </c>
      <c r="O151" s="55"/>
      <c r="P151" s="2"/>
      <c r="Q151" s="2"/>
      <c r="R151" s="111"/>
      <c r="S151" s="106"/>
      <c r="T151" s="106"/>
      <c r="U151" s="121"/>
      <c r="V151" s="121"/>
      <c r="W151" s="106"/>
      <c r="X151" s="106"/>
      <c r="Y151" s="110"/>
    </row>
    <row r="152" spans="1:25" ht="18" customHeight="1">
      <c r="A152" s="84">
        <v>45401</v>
      </c>
      <c r="B152" s="90">
        <f t="shared" si="21"/>
        <v>41305</v>
      </c>
      <c r="C152" s="42" t="s">
        <v>30</v>
      </c>
      <c r="D152" s="98">
        <v>454000</v>
      </c>
      <c r="E152" s="26"/>
      <c r="F152" s="27">
        <v>9</v>
      </c>
      <c r="G152" s="78"/>
      <c r="H152" s="78">
        <f t="shared" si="18"/>
        <v>9</v>
      </c>
      <c r="I152" s="47"/>
      <c r="J152" s="47"/>
      <c r="K152" s="62" t="s">
        <v>9</v>
      </c>
      <c r="L152" s="67" t="s">
        <v>4</v>
      </c>
      <c r="O152" s="55"/>
      <c r="P152" s="2"/>
      <c r="Q152" s="2"/>
      <c r="R152" s="111"/>
      <c r="S152" s="106"/>
      <c r="T152" s="106"/>
      <c r="U152" s="121"/>
      <c r="V152" s="121"/>
      <c r="W152" s="106"/>
      <c r="X152" s="106"/>
      <c r="Y152" s="110"/>
    </row>
    <row r="153" spans="1:25" ht="18" customHeight="1">
      <c r="A153" s="84">
        <v>45402</v>
      </c>
      <c r="B153" s="90">
        <f t="shared" si="21"/>
        <v>41305</v>
      </c>
      <c r="C153" s="42" t="s">
        <v>30</v>
      </c>
      <c r="D153" s="98">
        <v>454000</v>
      </c>
      <c r="E153" s="26"/>
      <c r="F153" s="27">
        <v>6</v>
      </c>
      <c r="G153" s="78"/>
      <c r="H153" s="78">
        <f t="shared" si="18"/>
        <v>6</v>
      </c>
      <c r="I153" s="47"/>
      <c r="J153" s="47"/>
      <c r="K153" s="62" t="s">
        <v>9</v>
      </c>
      <c r="L153" s="67" t="s">
        <v>4</v>
      </c>
      <c r="O153" s="55"/>
      <c r="P153" s="2"/>
      <c r="Q153" s="2"/>
      <c r="R153" s="111"/>
      <c r="S153" s="106"/>
      <c r="T153" s="106"/>
      <c r="U153" s="121"/>
      <c r="V153" s="121"/>
      <c r="W153" s="106"/>
      <c r="X153" s="106"/>
      <c r="Y153" s="110"/>
    </row>
    <row r="154" spans="1:25" ht="18" customHeight="1">
      <c r="A154" s="84">
        <v>455</v>
      </c>
      <c r="B154" s="90">
        <f t="shared" si="21"/>
        <v>41305</v>
      </c>
      <c r="C154" s="42" t="s">
        <v>30</v>
      </c>
      <c r="D154" s="98">
        <v>455300</v>
      </c>
      <c r="E154" s="26"/>
      <c r="F154" s="27">
        <v>3</v>
      </c>
      <c r="G154" s="78"/>
      <c r="H154" s="78">
        <f t="shared" ref="H154:H169" si="23">+F154</f>
        <v>3</v>
      </c>
      <c r="I154" s="47"/>
      <c r="J154" s="47"/>
      <c r="K154" s="62" t="s">
        <v>9</v>
      </c>
      <c r="L154" s="67" t="s">
        <v>4</v>
      </c>
      <c r="O154" s="55"/>
      <c r="P154" s="2"/>
      <c r="Q154" s="2"/>
      <c r="R154" s="111"/>
      <c r="S154" s="106"/>
      <c r="T154" s="106"/>
      <c r="U154" s="121"/>
      <c r="V154" s="121"/>
      <c r="W154" s="106"/>
      <c r="X154" s="106"/>
      <c r="Y154" s="110"/>
    </row>
    <row r="155" spans="1:25" ht="18" customHeight="1">
      <c r="A155" s="85">
        <v>749</v>
      </c>
      <c r="B155" s="92">
        <f t="shared" si="21"/>
        <v>41305</v>
      </c>
      <c r="C155" s="93" t="s">
        <v>30</v>
      </c>
      <c r="D155" s="99">
        <v>746720</v>
      </c>
      <c r="E155" s="28"/>
      <c r="F155" s="23">
        <v>0</v>
      </c>
      <c r="G155" s="79"/>
      <c r="H155" s="79">
        <f t="shared" si="23"/>
        <v>0</v>
      </c>
      <c r="I155" s="50" t="s">
        <v>23</v>
      </c>
      <c r="J155" s="50" t="s">
        <v>25</v>
      </c>
      <c r="K155" s="63" t="s">
        <v>9</v>
      </c>
      <c r="L155" s="69" t="s">
        <v>4</v>
      </c>
      <c r="M155" s="52">
        <f>SUM(G149:G155)</f>
        <v>18</v>
      </c>
      <c r="N155" s="52">
        <f>SUM(H149:H155)</f>
        <v>18</v>
      </c>
      <c r="O155" s="56">
        <f>+M155-N155</f>
        <v>0</v>
      </c>
      <c r="P155" s="21"/>
      <c r="Q155" s="2"/>
      <c r="R155" s="111"/>
      <c r="S155" s="106"/>
      <c r="T155" s="106"/>
      <c r="U155" s="121"/>
      <c r="V155" s="121"/>
      <c r="W155" s="106"/>
      <c r="X155" s="106"/>
      <c r="Y155" s="110"/>
    </row>
    <row r="156" spans="1:25" ht="18" customHeight="1">
      <c r="A156" s="83" t="s">
        <v>12</v>
      </c>
      <c r="B156" s="90">
        <f t="shared" si="21"/>
        <v>41305</v>
      </c>
      <c r="C156" s="42" t="s">
        <v>30</v>
      </c>
      <c r="D156" s="98">
        <v>620200</v>
      </c>
      <c r="E156" s="26">
        <v>10</v>
      </c>
      <c r="F156" s="27"/>
      <c r="G156" s="78">
        <f t="shared" ref="G156:G166" si="24">+E156</f>
        <v>10</v>
      </c>
      <c r="H156" s="78"/>
      <c r="I156" s="47" t="s">
        <v>24</v>
      </c>
      <c r="J156" s="47" t="s">
        <v>24</v>
      </c>
      <c r="K156" s="62" t="s">
        <v>9</v>
      </c>
      <c r="L156" s="67" t="s">
        <v>5</v>
      </c>
      <c r="Q156" s="2"/>
      <c r="R156" s="90">
        <f t="shared" ref="R156:R157" si="25">+$B$2</f>
        <v>41305</v>
      </c>
      <c r="S156" s="40" t="s">
        <v>30</v>
      </c>
      <c r="T156" s="105">
        <v>625000</v>
      </c>
      <c r="U156" s="124">
        <f>ROUND(+G156*18.8%,2)</f>
        <v>1.88</v>
      </c>
      <c r="V156" s="121"/>
      <c r="W156" s="107" t="str">
        <f>+I156</f>
        <v>ADM</v>
      </c>
      <c r="X156" s="107" t="str">
        <f>+J156</f>
        <v>ADM</v>
      </c>
      <c r="Y156" s="108" t="str">
        <f>+L156</f>
        <v>ADMIN</v>
      </c>
    </row>
    <row r="157" spans="1:25" ht="18" customHeight="1">
      <c r="A157" s="83" t="s">
        <v>14</v>
      </c>
      <c r="B157" s="90">
        <f t="shared" si="21"/>
        <v>41305</v>
      </c>
      <c r="C157" s="42" t="s">
        <v>30</v>
      </c>
      <c r="D157" s="98">
        <v>621000</v>
      </c>
      <c r="E157" s="26">
        <v>20</v>
      </c>
      <c r="F157" s="27"/>
      <c r="G157" s="78">
        <f t="shared" si="24"/>
        <v>20</v>
      </c>
      <c r="H157" s="78"/>
      <c r="I157" s="47" t="s">
        <v>24</v>
      </c>
      <c r="J157" s="47" t="s">
        <v>24</v>
      </c>
      <c r="K157" s="62" t="s">
        <v>9</v>
      </c>
      <c r="L157" s="67" t="s">
        <v>5</v>
      </c>
      <c r="Q157" s="2"/>
      <c r="R157" s="135">
        <f t="shared" si="25"/>
        <v>41305</v>
      </c>
      <c r="S157" s="136" t="s">
        <v>30</v>
      </c>
      <c r="T157" s="104">
        <v>456100</v>
      </c>
      <c r="U157" s="137"/>
      <c r="V157" s="120">
        <f>SUM(U156)</f>
        <v>1.88</v>
      </c>
      <c r="W157" s="138"/>
      <c r="X157" s="138"/>
      <c r="Y157" s="139" t="str">
        <f>+Y156</f>
        <v>ADMIN</v>
      </c>
    </row>
    <row r="158" spans="1:25" ht="18" customHeight="1">
      <c r="A158" s="84">
        <v>453</v>
      </c>
      <c r="B158" s="90">
        <f t="shared" si="21"/>
        <v>41305</v>
      </c>
      <c r="C158" s="42" t="s">
        <v>30</v>
      </c>
      <c r="D158" s="98">
        <v>453000</v>
      </c>
      <c r="E158" s="26"/>
      <c r="F158" s="27">
        <v>10</v>
      </c>
      <c r="G158" s="78"/>
      <c r="H158" s="78">
        <f t="shared" si="23"/>
        <v>10</v>
      </c>
      <c r="I158" s="47"/>
      <c r="J158" s="47"/>
      <c r="K158" s="62" t="s">
        <v>9</v>
      </c>
      <c r="L158" s="67" t="s">
        <v>5</v>
      </c>
      <c r="Q158" s="2"/>
      <c r="R158" s="111"/>
      <c r="S158" s="106"/>
      <c r="T158" s="106"/>
      <c r="U158" s="121"/>
      <c r="V158" s="121"/>
      <c r="W158" s="106"/>
      <c r="X158" s="106"/>
      <c r="Y158" s="110"/>
    </row>
    <row r="159" spans="1:25" ht="18" customHeight="1">
      <c r="A159" s="84">
        <v>45401</v>
      </c>
      <c r="B159" s="90">
        <f t="shared" si="21"/>
        <v>41305</v>
      </c>
      <c r="C159" s="42" t="s">
        <v>30</v>
      </c>
      <c r="D159" s="98">
        <v>454000</v>
      </c>
      <c r="E159" s="26"/>
      <c r="F159" s="27">
        <v>10</v>
      </c>
      <c r="G159" s="78"/>
      <c r="H159" s="78">
        <f t="shared" si="23"/>
        <v>10</v>
      </c>
      <c r="I159" s="47"/>
      <c r="J159" s="47"/>
      <c r="K159" s="62" t="s">
        <v>9</v>
      </c>
      <c r="L159" s="67" t="s">
        <v>5</v>
      </c>
      <c r="Q159" s="2"/>
      <c r="R159" s="111"/>
      <c r="S159" s="106"/>
      <c r="T159" s="106"/>
      <c r="U159" s="121"/>
      <c r="V159" s="121"/>
      <c r="W159" s="106"/>
      <c r="X159" s="106"/>
      <c r="Y159" s="110"/>
    </row>
    <row r="160" spans="1:25" ht="18" customHeight="1">
      <c r="A160" s="84">
        <v>45402</v>
      </c>
      <c r="B160" s="90">
        <f t="shared" si="21"/>
        <v>41305</v>
      </c>
      <c r="C160" s="42" t="s">
        <v>30</v>
      </c>
      <c r="D160" s="98">
        <v>454000</v>
      </c>
      <c r="E160" s="26"/>
      <c r="F160" s="27">
        <v>5</v>
      </c>
      <c r="G160" s="78"/>
      <c r="H160" s="78">
        <f t="shared" si="23"/>
        <v>5</v>
      </c>
      <c r="I160" s="47"/>
      <c r="J160" s="47"/>
      <c r="K160" s="62" t="s">
        <v>9</v>
      </c>
      <c r="L160" s="67" t="s">
        <v>5</v>
      </c>
      <c r="Q160" s="2"/>
      <c r="R160" s="111"/>
      <c r="S160" s="106"/>
      <c r="T160" s="106"/>
      <c r="U160" s="121"/>
      <c r="V160" s="121"/>
      <c r="W160" s="106"/>
      <c r="X160" s="106"/>
      <c r="Y160" s="110"/>
    </row>
    <row r="161" spans="1:25" ht="18" customHeight="1">
      <c r="A161" s="84">
        <v>455</v>
      </c>
      <c r="B161" s="90">
        <f t="shared" si="21"/>
        <v>41305</v>
      </c>
      <c r="C161" s="42" t="s">
        <v>30</v>
      </c>
      <c r="D161" s="98">
        <v>455300</v>
      </c>
      <c r="E161" s="26"/>
      <c r="F161" s="27">
        <v>5</v>
      </c>
      <c r="G161" s="78"/>
      <c r="H161" s="78">
        <f t="shared" si="23"/>
        <v>5</v>
      </c>
      <c r="I161" s="47"/>
      <c r="J161" s="47"/>
      <c r="K161" s="62" t="s">
        <v>9</v>
      </c>
      <c r="L161" s="67" t="s">
        <v>5</v>
      </c>
      <c r="Q161" s="2"/>
      <c r="R161" s="111"/>
      <c r="S161" s="106"/>
      <c r="T161" s="106"/>
      <c r="U161" s="121"/>
      <c r="V161" s="121"/>
      <c r="W161" s="106"/>
      <c r="X161" s="106"/>
      <c r="Y161" s="110"/>
    </row>
    <row r="162" spans="1:25" ht="18" customHeight="1">
      <c r="A162" s="85">
        <v>749</v>
      </c>
      <c r="B162" s="92">
        <f t="shared" si="21"/>
        <v>41305</v>
      </c>
      <c r="C162" s="93" t="s">
        <v>30</v>
      </c>
      <c r="D162" s="99">
        <v>746720</v>
      </c>
      <c r="E162" s="28"/>
      <c r="F162" s="23">
        <v>0</v>
      </c>
      <c r="G162" s="79"/>
      <c r="H162" s="79">
        <f t="shared" si="23"/>
        <v>0</v>
      </c>
      <c r="I162" s="50" t="s">
        <v>24</v>
      </c>
      <c r="J162" s="50" t="s">
        <v>24</v>
      </c>
      <c r="K162" s="63" t="s">
        <v>9</v>
      </c>
      <c r="L162" s="69" t="s">
        <v>5</v>
      </c>
      <c r="M162" s="52">
        <f>SUM(G156:G162)</f>
        <v>30</v>
      </c>
      <c r="N162" s="52">
        <f>SUM(H156:H162)</f>
        <v>30</v>
      </c>
      <c r="O162" s="56">
        <f>+M162-N162</f>
        <v>0</v>
      </c>
      <c r="P162" s="21"/>
      <c r="Q162" s="2"/>
      <c r="R162" s="111"/>
      <c r="S162" s="106"/>
      <c r="T162" s="106"/>
      <c r="U162" s="121"/>
      <c r="V162" s="121"/>
      <c r="W162" s="106"/>
      <c r="X162" s="106"/>
      <c r="Y162" s="110"/>
    </row>
    <row r="163" spans="1:25" ht="18" customHeight="1">
      <c r="A163" s="86" t="s">
        <v>12</v>
      </c>
      <c r="B163" s="94">
        <f t="shared" si="21"/>
        <v>41305</v>
      </c>
      <c r="C163" s="95" t="s">
        <v>30</v>
      </c>
      <c r="D163" s="101">
        <v>620400</v>
      </c>
      <c r="E163" s="24">
        <v>10</v>
      </c>
      <c r="F163" s="25"/>
      <c r="G163" s="77">
        <f t="shared" si="24"/>
        <v>10</v>
      </c>
      <c r="H163" s="77"/>
      <c r="I163" s="51" t="s">
        <v>22</v>
      </c>
      <c r="J163" s="51" t="s">
        <v>22</v>
      </c>
      <c r="K163" s="64" t="s">
        <v>10</v>
      </c>
      <c r="L163" s="70" t="s">
        <v>44</v>
      </c>
      <c r="R163" s="90">
        <f t="shared" ref="R163:R164" si="26">+$B$2</f>
        <v>41305</v>
      </c>
      <c r="S163" s="40" t="s">
        <v>30</v>
      </c>
      <c r="T163" s="142">
        <v>625150</v>
      </c>
      <c r="U163" s="143">
        <f>ROUND(+G163*18.8%,2)</f>
        <v>1.88</v>
      </c>
      <c r="V163" s="121"/>
      <c r="W163" s="107" t="str">
        <f>+I163</f>
        <v>PRO</v>
      </c>
      <c r="X163" s="107" t="str">
        <f>+J163</f>
        <v>PRO</v>
      </c>
      <c r="Y163" s="108" t="str">
        <f>+L163</f>
        <v>PATISSERIE apprentis</v>
      </c>
    </row>
    <row r="164" spans="1:25" ht="18" customHeight="1">
      <c r="A164" s="83" t="s">
        <v>14</v>
      </c>
      <c r="B164" s="90">
        <f t="shared" si="21"/>
        <v>41305</v>
      </c>
      <c r="C164" s="42" t="s">
        <v>30</v>
      </c>
      <c r="D164" s="98">
        <v>621000</v>
      </c>
      <c r="E164" s="26">
        <v>20</v>
      </c>
      <c r="F164" s="27"/>
      <c r="G164" s="78">
        <f t="shared" si="24"/>
        <v>20</v>
      </c>
      <c r="H164" s="78"/>
      <c r="I164" s="47" t="s">
        <v>22</v>
      </c>
      <c r="J164" s="47" t="s">
        <v>22</v>
      </c>
      <c r="K164" s="62" t="s">
        <v>10</v>
      </c>
      <c r="L164" s="67" t="s">
        <v>44</v>
      </c>
      <c r="R164" s="144">
        <f t="shared" si="26"/>
        <v>41305</v>
      </c>
      <c r="S164" s="145" t="s">
        <v>30</v>
      </c>
      <c r="T164" s="146">
        <v>456250</v>
      </c>
      <c r="U164" s="147"/>
      <c r="V164" s="148">
        <f>SUM(U163)</f>
        <v>1.88</v>
      </c>
      <c r="W164" s="149"/>
      <c r="X164" s="149"/>
      <c r="Y164" s="150" t="str">
        <f>+Y163</f>
        <v>PATISSERIE apprentis</v>
      </c>
    </row>
    <row r="165" spans="1:25" ht="18" customHeight="1">
      <c r="A165" s="84">
        <v>6238</v>
      </c>
      <c r="B165" s="90">
        <f t="shared" si="21"/>
        <v>41305</v>
      </c>
      <c r="C165" s="42" t="s">
        <v>30</v>
      </c>
      <c r="D165" s="98">
        <v>623120</v>
      </c>
      <c r="E165" s="26">
        <v>30</v>
      </c>
      <c r="F165" s="27"/>
      <c r="G165" s="78">
        <f t="shared" si="24"/>
        <v>30</v>
      </c>
      <c r="H165" s="78"/>
      <c r="I165" s="47" t="s">
        <v>22</v>
      </c>
      <c r="J165" s="47" t="s">
        <v>22</v>
      </c>
      <c r="K165" s="62" t="s">
        <v>10</v>
      </c>
      <c r="L165" s="67" t="s">
        <v>44</v>
      </c>
      <c r="R165" s="109"/>
      <c r="S165" s="21"/>
      <c r="T165" s="106"/>
      <c r="U165" s="121"/>
      <c r="V165" s="121"/>
      <c r="W165" s="106"/>
      <c r="X165" s="106"/>
      <c r="Y165" s="110"/>
    </row>
    <row r="166" spans="1:25" ht="18" customHeight="1">
      <c r="A166" s="84">
        <v>453</v>
      </c>
      <c r="B166" s="90">
        <f t="shared" si="21"/>
        <v>41305</v>
      </c>
      <c r="C166" s="42" t="s">
        <v>30</v>
      </c>
      <c r="D166" s="98">
        <v>453000</v>
      </c>
      <c r="E166" s="31">
        <v>0</v>
      </c>
      <c r="F166" s="27"/>
      <c r="G166" s="78">
        <f t="shared" si="24"/>
        <v>0</v>
      </c>
      <c r="H166" s="78"/>
      <c r="I166" s="47"/>
      <c r="J166" s="47"/>
      <c r="K166" s="62" t="s">
        <v>10</v>
      </c>
      <c r="L166" s="67" t="s">
        <v>44</v>
      </c>
      <c r="R166" s="109"/>
      <c r="S166" s="21"/>
      <c r="T166" s="106"/>
      <c r="U166" s="121"/>
      <c r="V166" s="121"/>
      <c r="W166" s="106"/>
      <c r="X166" s="106"/>
      <c r="Y166" s="110"/>
    </row>
    <row r="167" spans="1:25" ht="18" customHeight="1">
      <c r="A167" s="84">
        <v>45402</v>
      </c>
      <c r="B167" s="90">
        <f t="shared" si="21"/>
        <v>41305</v>
      </c>
      <c r="C167" s="42" t="s">
        <v>30</v>
      </c>
      <c r="D167" s="98">
        <v>454000</v>
      </c>
      <c r="E167" s="26"/>
      <c r="F167" s="27">
        <v>30</v>
      </c>
      <c r="G167" s="78"/>
      <c r="H167" s="78">
        <f t="shared" si="23"/>
        <v>30</v>
      </c>
      <c r="I167" s="47"/>
      <c r="J167" s="47"/>
      <c r="K167" s="62" t="s">
        <v>10</v>
      </c>
      <c r="L167" s="67" t="s">
        <v>44</v>
      </c>
      <c r="R167" s="109"/>
      <c r="S167" s="21"/>
      <c r="T167" s="106"/>
      <c r="U167" s="121"/>
      <c r="V167" s="121"/>
      <c r="W167" s="106"/>
      <c r="X167" s="106"/>
      <c r="Y167" s="110"/>
    </row>
    <row r="168" spans="1:25" ht="18" customHeight="1">
      <c r="A168" s="84">
        <v>455</v>
      </c>
      <c r="B168" s="90">
        <f t="shared" si="21"/>
        <v>41305</v>
      </c>
      <c r="C168" s="42" t="s">
        <v>30</v>
      </c>
      <c r="D168" s="98">
        <v>455300</v>
      </c>
      <c r="E168" s="26"/>
      <c r="F168" s="27">
        <v>20</v>
      </c>
      <c r="G168" s="78"/>
      <c r="H168" s="78">
        <f t="shared" si="23"/>
        <v>20</v>
      </c>
      <c r="I168" s="47"/>
      <c r="J168" s="47"/>
      <c r="K168" s="62" t="s">
        <v>10</v>
      </c>
      <c r="L168" s="67" t="s">
        <v>44</v>
      </c>
      <c r="R168" s="109"/>
      <c r="S168" s="21"/>
      <c r="T168" s="106"/>
      <c r="U168" s="121"/>
      <c r="V168" s="121"/>
      <c r="W168" s="106"/>
      <c r="X168" s="106"/>
      <c r="Y168" s="110"/>
    </row>
    <row r="169" spans="1:25" ht="18" customHeight="1">
      <c r="A169" s="85">
        <v>749</v>
      </c>
      <c r="B169" s="92">
        <f t="shared" si="21"/>
        <v>41305</v>
      </c>
      <c r="C169" s="93" t="s">
        <v>30</v>
      </c>
      <c r="D169" s="99">
        <v>746720</v>
      </c>
      <c r="E169" s="28"/>
      <c r="F169" s="23">
        <v>10</v>
      </c>
      <c r="G169" s="79"/>
      <c r="H169" s="79">
        <f t="shared" si="23"/>
        <v>10</v>
      </c>
      <c r="I169" s="50" t="s">
        <v>22</v>
      </c>
      <c r="J169" s="50" t="s">
        <v>22</v>
      </c>
      <c r="K169" s="63" t="s">
        <v>10</v>
      </c>
      <c r="L169" s="69" t="s">
        <v>44</v>
      </c>
      <c r="M169" s="52">
        <f>SUM(G163:G169)</f>
        <v>60</v>
      </c>
      <c r="N169" s="52">
        <f>SUM(H163:H169)</f>
        <v>60</v>
      </c>
      <c r="O169" s="56">
        <f>+M169-N169</f>
        <v>0</v>
      </c>
      <c r="P169" s="21"/>
      <c r="R169" s="115"/>
      <c r="S169" s="116"/>
      <c r="T169" s="117"/>
      <c r="U169" s="125"/>
      <c r="V169" s="125"/>
      <c r="W169" s="117"/>
      <c r="X169" s="117"/>
      <c r="Y169" s="118"/>
    </row>
    <row r="170" spans="1:25" ht="18" customHeight="1">
      <c r="T170" s="2"/>
    </row>
    <row r="171" spans="1:25" ht="18" customHeight="1">
      <c r="A171" s="88"/>
      <c r="D171" s="102"/>
      <c r="E171" s="10"/>
      <c r="F171" s="10"/>
      <c r="G171" s="10"/>
      <c r="H171" s="10"/>
      <c r="I171" s="60"/>
      <c r="J171" s="48"/>
      <c r="K171" s="65"/>
      <c r="L171" s="71"/>
      <c r="M171" s="57"/>
      <c r="N171" s="57"/>
      <c r="T171" s="2"/>
    </row>
  </sheetData>
  <autoFilter ref="A1:O17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OD_SAL</vt:lpstr>
      <vt:lpstr>OD_SAL!Zone_d_impression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CNN</dc:creator>
  <cp:lastModifiedBy>CHD</cp:lastModifiedBy>
  <cp:lastPrinted>2013-02-23T16:29:42Z</cp:lastPrinted>
  <dcterms:created xsi:type="dcterms:W3CDTF">2013-02-12T23:58:12Z</dcterms:created>
  <dcterms:modified xsi:type="dcterms:W3CDTF">2013-02-22T22:23:13Z</dcterms:modified>
</cp:coreProperties>
</file>