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35" windowWidth="19320" windowHeight="7965" activeTab="1"/>
  </bookViews>
  <sheets>
    <sheet name="Feuil1" sheetId="1" r:id="rId1"/>
    <sheet name="modif" sheetId="2" r:id="rId2"/>
    <sheet name="Feuil2" sheetId="3" r:id="rId3"/>
  </sheets>
  <definedNames>
    <definedName name="_xlnm._FilterDatabase" localSheetId="0" hidden="1">Feuil1!$A$1:$AK$12</definedName>
    <definedName name="_xlnm._FilterDatabase" localSheetId="1" hidden="1">modif!$A$1:$AS$12</definedName>
  </definedNames>
  <calcPr calcId="125725"/>
</workbook>
</file>

<file path=xl/calcChain.xml><?xml version="1.0" encoding="utf-8"?>
<calcChain xmlns="http://schemas.openxmlformats.org/spreadsheetml/2006/main">
  <c r="F3" i="2"/>
  <c r="G3"/>
  <c r="H3"/>
  <c r="I3"/>
  <c r="J3"/>
  <c r="K3"/>
  <c r="L3"/>
  <c r="F4"/>
  <c r="G4"/>
  <c r="H4"/>
  <c r="I4"/>
  <c r="J4"/>
  <c r="K4"/>
  <c r="L4"/>
  <c r="F5"/>
  <c r="G5"/>
  <c r="H5"/>
  <c r="I5"/>
  <c r="J5"/>
  <c r="K5"/>
  <c r="L5"/>
  <c r="F6"/>
  <c r="G6"/>
  <c r="H6"/>
  <c r="I6"/>
  <c r="J6"/>
  <c r="K6"/>
  <c r="L6"/>
  <c r="F7"/>
  <c r="G7"/>
  <c r="H7"/>
  <c r="I7"/>
  <c r="J7"/>
  <c r="K7"/>
  <c r="L7"/>
  <c r="F8"/>
  <c r="G8"/>
  <c r="H8"/>
  <c r="I8"/>
  <c r="J8"/>
  <c r="K8"/>
  <c r="L8"/>
  <c r="F9"/>
  <c r="G9"/>
  <c r="H9"/>
  <c r="I9"/>
  <c r="J9"/>
  <c r="K9"/>
  <c r="L9"/>
  <c r="F10"/>
  <c r="G10"/>
  <c r="H10"/>
  <c r="I10"/>
  <c r="J10"/>
  <c r="K10"/>
  <c r="L10"/>
  <c r="F11"/>
  <c r="G11"/>
  <c r="H11"/>
  <c r="I11"/>
  <c r="J11"/>
  <c r="K11"/>
  <c r="L11"/>
  <c r="F12"/>
  <c r="G12"/>
  <c r="H12"/>
  <c r="I12"/>
  <c r="J12"/>
  <c r="K12"/>
  <c r="L12"/>
  <c r="L2"/>
  <c r="K2"/>
  <c r="J2"/>
  <c r="I2"/>
  <c r="H2"/>
  <c r="G2"/>
  <c r="F2"/>
  <c r="K22" l="1"/>
  <c r="K23"/>
  <c r="K24"/>
  <c r="K25"/>
  <c r="K21"/>
  <c r="J22"/>
  <c r="J23"/>
  <c r="J24"/>
  <c r="J25"/>
  <c r="J21"/>
  <c r="I22"/>
  <c r="I23"/>
  <c r="I24"/>
  <c r="I25"/>
  <c r="I21"/>
  <c r="H22"/>
  <c r="H23"/>
  <c r="H24"/>
  <c r="H25"/>
  <c r="H21"/>
  <c r="G22"/>
  <c r="G23"/>
  <c r="G24"/>
  <c r="G25"/>
  <c r="G21"/>
  <c r="F22"/>
  <c r="F23"/>
  <c r="F24"/>
  <c r="F25"/>
  <c r="F21"/>
  <c r="E22"/>
  <c r="E23"/>
  <c r="E24"/>
  <c r="E25"/>
  <c r="E21"/>
  <c r="E12"/>
  <c r="E11"/>
  <c r="E10"/>
  <c r="E9"/>
  <c r="E8"/>
  <c r="E7"/>
  <c r="E6"/>
  <c r="E5"/>
  <c r="E4"/>
  <c r="E3"/>
  <c r="E2"/>
  <c r="L7" i="1"/>
  <c r="L8"/>
  <c r="L9"/>
  <c r="L10"/>
  <c r="L6"/>
  <c r="H16"/>
  <c r="H17"/>
  <c r="H18" s="1"/>
  <c r="I10"/>
  <c r="I9"/>
  <c r="I8"/>
  <c r="I7"/>
  <c r="I6"/>
  <c r="K9"/>
  <c r="K10"/>
  <c r="K8"/>
  <c r="K7"/>
  <c r="K6"/>
  <c r="J10"/>
  <c r="J9"/>
  <c r="J8"/>
  <c r="J7"/>
  <c r="J6"/>
  <c r="E2"/>
  <c r="E3"/>
  <c r="E4"/>
  <c r="E5"/>
  <c r="E6"/>
  <c r="E7"/>
  <c r="E8"/>
  <c r="E9"/>
  <c r="E10"/>
  <c r="E11"/>
  <c r="E12"/>
</calcChain>
</file>

<file path=xl/sharedStrings.xml><?xml version="1.0" encoding="utf-8"?>
<sst xmlns="http://schemas.openxmlformats.org/spreadsheetml/2006/main" count="98" uniqueCount="32">
  <si>
    <t>Terminé</t>
  </si>
  <si>
    <t>En cours</t>
  </si>
  <si>
    <t>Début</t>
  </si>
  <si>
    <t>Statut</t>
  </si>
  <si>
    <t>Dernière action</t>
  </si>
  <si>
    <t>Paris</t>
  </si>
  <si>
    <t>Lille</t>
  </si>
  <si>
    <t>Brest</t>
  </si>
  <si>
    <t>Lyon</t>
  </si>
  <si>
    <t>FEVRIER</t>
  </si>
  <si>
    <t>MARS</t>
  </si>
  <si>
    <t>AVRIL</t>
  </si>
  <si>
    <t>-</t>
  </si>
  <si>
    <t>DELAI DE TRAITEMENT EN JOURS</t>
  </si>
  <si>
    <t>Délai de Trait</t>
  </si>
  <si>
    <t>Antenne</t>
  </si>
  <si>
    <t>Juillet</t>
  </si>
  <si>
    <t>Marseille</t>
  </si>
  <si>
    <t>NOMBRE DE DEMANDES SUPERIEURES A 60 JOURS A LA FIN DE CHAQUE MOIS</t>
  </si>
  <si>
    <t>Aout</t>
  </si>
  <si>
    <t>Septembre</t>
  </si>
  <si>
    <t>Octobre</t>
  </si>
  <si>
    <t>Novembre</t>
  </si>
  <si>
    <t>Décembre</t>
  </si>
  <si>
    <t>A partir de ces données, je souhaiterais pouvoir faire un tableau qui me permette de sortir pour chaque fin de mois, les demandes dont le délai de traitement est supérieur à 60 jours et qui sont à cette date dans le portefeuille.</t>
  </si>
  <si>
    <t>J'ai un tableau avec des demandes qui ont une date de début, une date de fin et un délai de traitement (colonnes A à E).</t>
  </si>
  <si>
    <t>Actuellement, avec les formules que j'ai mises, j'obtiens un nombre de demandes dont le délai de traitement est bien &gt; 60 jours mais qui n'étaient pas toutes dans le portefeuille à fin M.</t>
  </si>
  <si>
    <t>Exemple : fin Mars, une des demandes pour Brest apparait dans la colonne du stock à fin  Mars alors que la demande n'existait pas à cette date, elle n'a été créé qu'en juin.</t>
  </si>
  <si>
    <t>Fin</t>
  </si>
  <si>
    <t>Sinon</t>
  </si>
  <si>
    <t>Si mois de fin de la fiche est &gt; au mois de reporting, alors calculer le délai entre date de reporting et date de début de la fiche</t>
  </si>
  <si>
    <t>Si mois de fin  est &lt;= au mois de reporting, alors afficher 0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</si>
</sst>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b/>
      <sz val="11"/>
      <color indexed="8"/>
      <name val="Calibri"/>
      <family val="2"/>
    </font>
    <font>
      <b/>
      <sz val="12"/>
      <color indexed="8"/>
      <name val="Calibri"/>
      <family val="2"/>
    </font>
    <font>
      <sz val="11"/>
      <name val="Calibri"/>
      <family val="2"/>
    </font>
    <font>
      <b/>
      <sz val="12"/>
      <name val="Calibri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22" fontId="0" fillId="0" borderId="0" xfId="0" applyNumberFormat="1"/>
    <xf numFmtId="1" fontId="0" fillId="0" borderId="0" xfId="0" applyNumberFormat="1"/>
    <xf numFmtId="22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22" fontId="0" fillId="0" borderId="0" xfId="0" applyNumberFormat="1" applyFill="1"/>
    <xf numFmtId="0" fontId="0" fillId="0" borderId="0" xfId="0" applyFill="1"/>
    <xf numFmtId="0" fontId="0" fillId="0" borderId="0" xfId="0" quotePrefix="1" applyAlignment="1">
      <alignment horizontal="center"/>
    </xf>
    <xf numFmtId="0" fontId="4" fillId="0" borderId="0" xfId="0" applyFont="1" applyFill="1"/>
    <xf numFmtId="1" fontId="4" fillId="0" borderId="0" xfId="0" applyNumberFormat="1" applyFont="1" applyFill="1"/>
    <xf numFmtId="1" fontId="1" fillId="2" borderId="0" xfId="0" applyNumberFormat="1" applyFont="1" applyFill="1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22" fontId="0" fillId="3" borderId="0" xfId="0" applyNumberFormat="1" applyFill="1"/>
    <xf numFmtId="0" fontId="0" fillId="3" borderId="0" xfId="0" applyFill="1"/>
    <xf numFmtId="0" fontId="4" fillId="3" borderId="0" xfId="0" applyFont="1" applyFill="1"/>
    <xf numFmtId="1" fontId="1" fillId="2" borderId="0" xfId="0" applyNumberFormat="1" applyFont="1" applyFill="1" applyAlignment="1">
      <alignment horizontal="center"/>
    </xf>
    <xf numFmtId="1" fontId="1" fillId="3" borderId="0" xfId="0" applyNumberFormat="1" applyFont="1" applyFill="1" applyAlignment="1">
      <alignment horizontal="center"/>
    </xf>
    <xf numFmtId="1" fontId="0" fillId="0" borderId="0" xfId="0" applyNumberFormat="1" applyAlignment="1">
      <alignment horizontal="center"/>
    </xf>
    <xf numFmtId="0" fontId="6" fillId="4" borderId="0" xfId="0" applyFont="1" applyFill="1"/>
    <xf numFmtId="1" fontId="7" fillId="0" borderId="0" xfId="0" applyNumberFormat="1" applyFont="1"/>
    <xf numFmtId="22" fontId="0" fillId="5" borderId="0" xfId="0" applyNumberFormat="1" applyFill="1"/>
    <xf numFmtId="0" fontId="0" fillId="0" borderId="0" xfId="0" quotePrefix="1" applyFill="1" applyAlignment="1">
      <alignment horizontal="left"/>
    </xf>
    <xf numFmtId="1" fontId="0" fillId="6" borderId="0" xfId="0" applyNumberFormat="1" applyFill="1" applyAlignment="1">
      <alignment horizontal="center"/>
    </xf>
    <xf numFmtId="0" fontId="0" fillId="6" borderId="0" xfId="0" applyFill="1" applyAlignment="1">
      <alignment horizontal="center"/>
    </xf>
    <xf numFmtId="0" fontId="0" fillId="6" borderId="0" xfId="0" applyFill="1"/>
    <xf numFmtId="14" fontId="0" fillId="0" borderId="0" xfId="0" applyNumberFormat="1" applyAlignment="1">
      <alignment horizontal="center"/>
    </xf>
    <xf numFmtId="1" fontId="1" fillId="7" borderId="0" xfId="0" applyNumberFormat="1" applyFont="1" applyFill="1" applyAlignment="1">
      <alignment horizontal="center"/>
    </xf>
    <xf numFmtId="0" fontId="5" fillId="4" borderId="0" xfId="0" applyFont="1" applyFill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4</xdr:row>
      <xdr:rowOff>38100</xdr:rowOff>
    </xdr:from>
    <xdr:to>
      <xdr:col>7</xdr:col>
      <xdr:colOff>695325</xdr:colOff>
      <xdr:row>5</xdr:row>
      <xdr:rowOff>0</xdr:rowOff>
    </xdr:to>
    <xdr:sp macro="" textlink="">
      <xdr:nvSpPr>
        <xdr:cNvPr id="1063" name="Text Box 39"/>
        <xdr:cNvSpPr txBox="1">
          <a:spLocks noChangeArrowheads="1"/>
        </xdr:cNvSpPr>
      </xdr:nvSpPr>
      <xdr:spPr bwMode="auto">
        <a:xfrm>
          <a:off x="7086600" y="809625"/>
          <a:ext cx="676275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janvier</a:t>
          </a:r>
        </a:p>
      </xdr:txBody>
    </xdr:sp>
    <xdr:clientData/>
  </xdr:twoCellAnchor>
  <xdr:twoCellAnchor>
    <xdr:from>
      <xdr:col>8</xdr:col>
      <xdr:colOff>19050</xdr:colOff>
      <xdr:row>4</xdr:row>
      <xdr:rowOff>38100</xdr:rowOff>
    </xdr:from>
    <xdr:to>
      <xdr:col>8</xdr:col>
      <xdr:colOff>695325</xdr:colOff>
      <xdr:row>5</xdr:row>
      <xdr:rowOff>0</xdr:rowOff>
    </xdr:to>
    <xdr:sp macro="" textlink="">
      <xdr:nvSpPr>
        <xdr:cNvPr id="1064" name="Text Box 40"/>
        <xdr:cNvSpPr txBox="1">
          <a:spLocks noChangeArrowheads="1"/>
        </xdr:cNvSpPr>
      </xdr:nvSpPr>
      <xdr:spPr bwMode="auto">
        <a:xfrm>
          <a:off x="7848600" y="809625"/>
          <a:ext cx="676275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fevrier</a:t>
          </a:r>
        </a:p>
      </xdr:txBody>
    </xdr:sp>
    <xdr:clientData/>
  </xdr:twoCellAnchor>
  <xdr:twoCellAnchor>
    <xdr:from>
      <xdr:col>9</xdr:col>
      <xdr:colOff>19050</xdr:colOff>
      <xdr:row>4</xdr:row>
      <xdr:rowOff>38100</xdr:rowOff>
    </xdr:from>
    <xdr:to>
      <xdr:col>9</xdr:col>
      <xdr:colOff>695325</xdr:colOff>
      <xdr:row>5</xdr:row>
      <xdr:rowOff>0</xdr:rowOff>
    </xdr:to>
    <xdr:sp macro="" textlink="">
      <xdr:nvSpPr>
        <xdr:cNvPr id="1065" name="Text Box 41"/>
        <xdr:cNvSpPr txBox="1">
          <a:spLocks noChangeArrowheads="1"/>
        </xdr:cNvSpPr>
      </xdr:nvSpPr>
      <xdr:spPr bwMode="auto">
        <a:xfrm>
          <a:off x="8610600" y="809625"/>
          <a:ext cx="676275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mars</a:t>
          </a:r>
        </a:p>
      </xdr:txBody>
    </xdr:sp>
    <xdr:clientData/>
  </xdr:twoCellAnchor>
  <xdr:twoCellAnchor>
    <xdr:from>
      <xdr:col>10</xdr:col>
      <xdr:colOff>19050</xdr:colOff>
      <xdr:row>4</xdr:row>
      <xdr:rowOff>38100</xdr:rowOff>
    </xdr:from>
    <xdr:to>
      <xdr:col>10</xdr:col>
      <xdr:colOff>695325</xdr:colOff>
      <xdr:row>5</xdr:row>
      <xdr:rowOff>0</xdr:rowOff>
    </xdr:to>
    <xdr:sp macro="" textlink="">
      <xdr:nvSpPr>
        <xdr:cNvPr id="1066" name="Text Box 42"/>
        <xdr:cNvSpPr txBox="1">
          <a:spLocks noChangeArrowheads="1"/>
        </xdr:cNvSpPr>
      </xdr:nvSpPr>
      <xdr:spPr bwMode="auto">
        <a:xfrm>
          <a:off x="9372600" y="809625"/>
          <a:ext cx="676275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avril</a:t>
          </a:r>
        </a:p>
      </xdr:txBody>
    </xdr:sp>
    <xdr:clientData/>
  </xdr:twoCellAnchor>
  <xdr:twoCellAnchor>
    <xdr:from>
      <xdr:col>11</xdr:col>
      <xdr:colOff>19050</xdr:colOff>
      <xdr:row>4</xdr:row>
      <xdr:rowOff>38100</xdr:rowOff>
    </xdr:from>
    <xdr:to>
      <xdr:col>11</xdr:col>
      <xdr:colOff>695325</xdr:colOff>
      <xdr:row>5</xdr:row>
      <xdr:rowOff>0</xdr:rowOff>
    </xdr:to>
    <xdr:sp macro="" textlink="">
      <xdr:nvSpPr>
        <xdr:cNvPr id="1067" name="Text Box 43"/>
        <xdr:cNvSpPr txBox="1">
          <a:spLocks noChangeArrowheads="1"/>
        </xdr:cNvSpPr>
      </xdr:nvSpPr>
      <xdr:spPr bwMode="auto">
        <a:xfrm>
          <a:off x="10134600" y="809625"/>
          <a:ext cx="676275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mai</a:t>
          </a:r>
        </a:p>
      </xdr:txBody>
    </xdr:sp>
    <xdr:clientData/>
  </xdr:twoCellAnchor>
  <xdr:twoCellAnchor>
    <xdr:from>
      <xdr:col>12</xdr:col>
      <xdr:colOff>19050</xdr:colOff>
      <xdr:row>4</xdr:row>
      <xdr:rowOff>38100</xdr:rowOff>
    </xdr:from>
    <xdr:to>
      <xdr:col>12</xdr:col>
      <xdr:colOff>695325</xdr:colOff>
      <xdr:row>5</xdr:row>
      <xdr:rowOff>0</xdr:rowOff>
    </xdr:to>
    <xdr:sp macro="" textlink="">
      <xdr:nvSpPr>
        <xdr:cNvPr id="1068" name="Text Box 44"/>
        <xdr:cNvSpPr txBox="1">
          <a:spLocks noChangeArrowheads="1"/>
        </xdr:cNvSpPr>
      </xdr:nvSpPr>
      <xdr:spPr bwMode="auto">
        <a:xfrm>
          <a:off x="10896600" y="809625"/>
          <a:ext cx="676275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juin</a:t>
          </a:r>
        </a:p>
      </xdr:txBody>
    </xdr:sp>
    <xdr:clientData/>
  </xdr:twoCellAnchor>
  <xdr:twoCellAnchor>
    <xdr:from>
      <xdr:col>6</xdr:col>
      <xdr:colOff>10583</xdr:colOff>
      <xdr:row>14</xdr:row>
      <xdr:rowOff>10584</xdr:rowOff>
    </xdr:from>
    <xdr:to>
      <xdr:col>9</xdr:col>
      <xdr:colOff>21166</xdr:colOff>
      <xdr:row>18</xdr:row>
      <xdr:rowOff>169333</xdr:rowOff>
    </xdr:to>
    <xdr:cxnSp macro="">
      <xdr:nvCxnSpPr>
        <xdr:cNvPr id="9" name="Connecteur droit 8"/>
        <xdr:cNvCxnSpPr/>
      </xdr:nvCxnSpPr>
      <xdr:spPr>
        <a:xfrm>
          <a:off x="5693833" y="2688167"/>
          <a:ext cx="2921000" cy="93133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10584</xdr:colOff>
      <xdr:row>14</xdr:row>
      <xdr:rowOff>10583</xdr:rowOff>
    </xdr:from>
    <xdr:to>
      <xdr:col>8</xdr:col>
      <xdr:colOff>740834</xdr:colOff>
      <xdr:row>18</xdr:row>
      <xdr:rowOff>169332</xdr:rowOff>
    </xdr:to>
    <xdr:cxnSp macro="">
      <xdr:nvCxnSpPr>
        <xdr:cNvPr id="11" name="Connecteur droit 10"/>
        <xdr:cNvCxnSpPr/>
      </xdr:nvCxnSpPr>
      <xdr:spPr>
        <a:xfrm rot="10800000" flipV="1">
          <a:off x="5693834" y="2688166"/>
          <a:ext cx="2878667" cy="93133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25"/>
  <sheetViews>
    <sheetView zoomScale="90" zoomScaleNormal="90" workbookViewId="0">
      <selection activeCell="B18" sqref="B18"/>
    </sheetView>
  </sheetViews>
  <sheetFormatPr baseColWidth="10" defaultRowHeight="15"/>
  <cols>
    <col min="1" max="1" width="18" customWidth="1"/>
    <col min="2" max="2" width="18.85546875" customWidth="1"/>
    <col min="5" max="5" width="14.140625" style="2" customWidth="1"/>
    <col min="7" max="7" width="20.7109375" customWidth="1"/>
  </cols>
  <sheetData>
    <row r="1" spans="1:19">
      <c r="A1" s="3" t="s">
        <v>2</v>
      </c>
      <c r="B1" s="3" t="s">
        <v>4</v>
      </c>
      <c r="C1" s="4" t="s">
        <v>3</v>
      </c>
      <c r="D1" s="4" t="s">
        <v>15</v>
      </c>
      <c r="E1" s="10" t="s">
        <v>14</v>
      </c>
    </row>
    <row r="2" spans="1:19">
      <c r="A2" s="1">
        <v>41276.442361111112</v>
      </c>
      <c r="B2" s="1">
        <v>41517</v>
      </c>
      <c r="C2" t="s">
        <v>0</v>
      </c>
      <c r="D2" s="8" t="s">
        <v>5</v>
      </c>
      <c r="E2" s="16">
        <f t="shared" ref="E2:E12" si="0">ROUNDUP(IF(C2="Terminé",B2-A2,0),0)</f>
        <v>241</v>
      </c>
    </row>
    <row r="3" spans="1:19" ht="15.75">
      <c r="A3" s="1">
        <v>41276.448506944442</v>
      </c>
      <c r="B3" s="1">
        <v>41348.45140046296</v>
      </c>
      <c r="C3" t="s">
        <v>0</v>
      </c>
      <c r="D3" s="8" t="s">
        <v>17</v>
      </c>
      <c r="E3" s="16">
        <f t="shared" si="0"/>
        <v>73</v>
      </c>
      <c r="G3" s="29" t="s">
        <v>18</v>
      </c>
      <c r="H3" s="29"/>
      <c r="I3" s="29"/>
      <c r="J3" s="29"/>
      <c r="K3" s="29"/>
      <c r="L3" s="29"/>
      <c r="M3" s="29"/>
      <c r="N3" s="29"/>
    </row>
    <row r="4" spans="1:19">
      <c r="A4" s="1">
        <v>41276.546863425923</v>
      </c>
      <c r="B4" s="1">
        <v>41282.46979166667</v>
      </c>
      <c r="C4" t="s">
        <v>0</v>
      </c>
      <c r="D4" s="8" t="s">
        <v>7</v>
      </c>
      <c r="E4" s="16">
        <f t="shared" si="0"/>
        <v>6</v>
      </c>
    </row>
    <row r="5" spans="1:19">
      <c r="A5" s="5">
        <v>41276.574745370373</v>
      </c>
      <c r="B5" s="5">
        <v>41470</v>
      </c>
      <c r="C5" s="6" t="s">
        <v>0</v>
      </c>
      <c r="D5" s="8" t="s">
        <v>7</v>
      </c>
      <c r="E5" s="16">
        <f t="shared" si="0"/>
        <v>194</v>
      </c>
      <c r="H5" s="18">
        <v>1</v>
      </c>
      <c r="I5" s="12">
        <v>2</v>
      </c>
      <c r="J5" s="11">
        <v>3</v>
      </c>
      <c r="K5" s="11">
        <v>4</v>
      </c>
      <c r="L5" s="11">
        <v>5</v>
      </c>
      <c r="M5" s="11">
        <v>6</v>
      </c>
      <c r="N5" s="11" t="s">
        <v>16</v>
      </c>
      <c r="O5" s="11" t="s">
        <v>19</v>
      </c>
      <c r="P5" s="11" t="s">
        <v>20</v>
      </c>
      <c r="Q5" s="11" t="s">
        <v>21</v>
      </c>
      <c r="R5" s="11" t="s">
        <v>22</v>
      </c>
      <c r="S5" s="11" t="s">
        <v>23</v>
      </c>
    </row>
    <row r="6" spans="1:19">
      <c r="A6" s="1">
        <v>41276.576736111114</v>
      </c>
      <c r="B6" s="1">
        <v>41276.577905092592</v>
      </c>
      <c r="C6" t="s">
        <v>1</v>
      </c>
      <c r="D6" s="8" t="s">
        <v>8</v>
      </c>
      <c r="E6" s="16">
        <f t="shared" si="0"/>
        <v>0</v>
      </c>
      <c r="G6" t="s">
        <v>5</v>
      </c>
      <c r="H6" s="7" t="s">
        <v>12</v>
      </c>
      <c r="I6" s="12">
        <f>SUMPRODUCT(--($E$2:$E$12&gt;=60)*($D$2:$D$12=$G6)*(MONTH($A$2:$A$12)&lt;I$5))</f>
        <v>1</v>
      </c>
      <c r="J6" s="12">
        <f>SUMPRODUCT(--($E$2:$E$12&gt;=60)*($D$2:$D$12=$G6)*(MONTH($A$2:$A$12)&lt;J$5))</f>
        <v>1</v>
      </c>
      <c r="K6" s="12">
        <f>SUMPRODUCT(--($E$2:$E$12&gt;=60)*($D$2:$D$12=$G6)*(MONTH($A$2:$A$12)&lt;K$5))</f>
        <v>1</v>
      </c>
      <c r="L6" s="12">
        <f>SUMPRODUCT(--($E$2:$E$12&gt;=60)*($D$2:$D$12=$G6)*(MONTH($A$2:$A$12)&lt;L$5))</f>
        <v>1</v>
      </c>
      <c r="M6" s="11"/>
      <c r="N6" s="11"/>
    </row>
    <row r="7" spans="1:19">
      <c r="A7" s="1">
        <v>41276.584745370368</v>
      </c>
      <c r="B7" s="1">
        <v>41284.673391203702</v>
      </c>
      <c r="C7" t="s">
        <v>1</v>
      </c>
      <c r="D7" s="8" t="s">
        <v>6</v>
      </c>
      <c r="E7" s="16">
        <f t="shared" si="0"/>
        <v>0</v>
      </c>
      <c r="G7" t="s">
        <v>6</v>
      </c>
      <c r="H7" s="7" t="s">
        <v>12</v>
      </c>
      <c r="I7" s="12">
        <f t="shared" ref="I7:I10" si="1">SUMPRODUCT(--($E$2:$E$12&gt;=60)*($D$2:$D$12=$G7)*(MONTH($A$2:$A$12)&lt;I$5))</f>
        <v>0</v>
      </c>
      <c r="J7" s="12">
        <f>SUMPRODUCT(--($E$2:$E$12&gt;=60)*($D$2:$D$12=$G7)*(MONTH($A$2:$A$12)&lt;J$5))</f>
        <v>0</v>
      </c>
      <c r="K7" s="12">
        <f>SUMPRODUCT(--($E$2:$E$12&gt;=60)*($D$2:$D$12=$G7)*(MONTH($A$2:$A$12)&lt;K$5))</f>
        <v>0</v>
      </c>
      <c r="L7" s="12">
        <f t="shared" ref="L7:L10" si="2">SUMPRODUCT(--($E$2:$E$12&gt;=60)*($D$2:$D$12=$G7)*(MONTH($A$2:$A$12)&lt;L$5))</f>
        <v>0</v>
      </c>
      <c r="M7" s="11"/>
      <c r="N7" s="11"/>
    </row>
    <row r="8" spans="1:19">
      <c r="A8" s="1">
        <v>41276.587060185186</v>
      </c>
      <c r="B8" s="1">
        <v>41289.587581018517</v>
      </c>
      <c r="C8" t="s">
        <v>0</v>
      </c>
      <c r="D8" s="8" t="s">
        <v>7</v>
      </c>
      <c r="E8" s="16">
        <f t="shared" si="0"/>
        <v>14</v>
      </c>
      <c r="G8" t="s">
        <v>7</v>
      </c>
      <c r="H8" s="7" t="s">
        <v>12</v>
      </c>
      <c r="I8" s="12">
        <f t="shared" si="1"/>
        <v>1</v>
      </c>
      <c r="J8" s="12">
        <f>SUMPRODUCT(--($E$2:$E$12&gt;=60)*($D$2:$D$12=$G8)*(MONTH($A$2:$A$12)&lt;J$5))</f>
        <v>1</v>
      </c>
      <c r="K8" s="12">
        <f>SUMPRODUCT(--($E$2:$E$12&gt;=60)*($D$2:$D$12=$G8)*(MONTH($A$2:$A$12)&lt;K$5))</f>
        <v>1</v>
      </c>
      <c r="L8" s="12">
        <f t="shared" si="2"/>
        <v>1</v>
      </c>
      <c r="M8" s="11"/>
      <c r="N8" s="11"/>
    </row>
    <row r="9" spans="1:19">
      <c r="A9" s="5">
        <v>41336</v>
      </c>
      <c r="B9" s="5">
        <v>41399.678067129629</v>
      </c>
      <c r="C9" s="6" t="s">
        <v>0</v>
      </c>
      <c r="D9" s="8" t="s">
        <v>8</v>
      </c>
      <c r="E9" s="16">
        <f t="shared" si="0"/>
        <v>64</v>
      </c>
      <c r="G9" t="s">
        <v>8</v>
      </c>
      <c r="H9" s="7" t="s">
        <v>12</v>
      </c>
      <c r="I9" s="12">
        <f t="shared" si="1"/>
        <v>0</v>
      </c>
      <c r="J9" s="12">
        <f>SUMPRODUCT(--($E$2:$E$12&gt;=60)*($D$2:$D$12=$G9)*(MONTH($A$2:$A$12)&lt;J$5))</f>
        <v>0</v>
      </c>
      <c r="K9" s="12">
        <f t="shared" ref="K9:K10" si="3">SUMPRODUCT(--($E$2:$E$12&gt;=60)*($D$2:$D$12=$G9)*(MONTH($A$2:$A$12)&lt;K$5))</f>
        <v>1</v>
      </c>
      <c r="L9" s="12">
        <f t="shared" si="2"/>
        <v>2</v>
      </c>
      <c r="M9" s="11"/>
      <c r="N9" s="11"/>
    </row>
    <row r="10" spans="1:19">
      <c r="A10" s="5">
        <v>41368</v>
      </c>
      <c r="B10" s="5">
        <v>41486</v>
      </c>
      <c r="C10" s="6" t="s">
        <v>0</v>
      </c>
      <c r="D10" s="8" t="s">
        <v>8</v>
      </c>
      <c r="E10" s="16">
        <f t="shared" si="0"/>
        <v>118</v>
      </c>
      <c r="G10" t="s">
        <v>17</v>
      </c>
      <c r="H10" s="11" t="s">
        <v>12</v>
      </c>
      <c r="I10" s="12">
        <f t="shared" si="1"/>
        <v>1</v>
      </c>
      <c r="J10" s="12">
        <f>SUMPRODUCT(--($E$2:$E$12&gt;=60)*($D$2:$D$12=$G10)*(MONTH($A$2:$A$12)&lt;J$5))</f>
        <v>1</v>
      </c>
      <c r="K10" s="12">
        <f t="shared" si="3"/>
        <v>1</v>
      </c>
      <c r="L10" s="12">
        <f t="shared" si="2"/>
        <v>1</v>
      </c>
      <c r="M10" s="11"/>
      <c r="N10" s="11"/>
    </row>
    <row r="11" spans="1:19">
      <c r="A11" s="5">
        <v>41397</v>
      </c>
      <c r="B11" s="5">
        <v>41491</v>
      </c>
      <c r="C11" s="6" t="s">
        <v>0</v>
      </c>
      <c r="D11" s="8" t="s">
        <v>5</v>
      </c>
      <c r="E11" s="16">
        <f t="shared" si="0"/>
        <v>94</v>
      </c>
    </row>
    <row r="12" spans="1:19">
      <c r="A12" s="13">
        <v>41426</v>
      </c>
      <c r="B12" s="13">
        <v>41517</v>
      </c>
      <c r="C12" s="14" t="s">
        <v>0</v>
      </c>
      <c r="D12" s="15" t="s">
        <v>7</v>
      </c>
      <c r="E12" s="17">
        <f t="shared" si="0"/>
        <v>91</v>
      </c>
    </row>
    <row r="13" spans="1:19">
      <c r="D13" s="8"/>
      <c r="E13" s="9"/>
    </row>
    <row r="15" spans="1:19" ht="15.75">
      <c r="G15" s="28" t="s">
        <v>13</v>
      </c>
      <c r="H15" s="28"/>
      <c r="I15" s="19"/>
    </row>
    <row r="16" spans="1:19">
      <c r="G16" s="19" t="s">
        <v>9</v>
      </c>
      <c r="H16" s="19">
        <f>31+28</f>
        <v>59</v>
      </c>
      <c r="I16" s="19"/>
    </row>
    <row r="17" spans="1:9">
      <c r="G17" s="19" t="s">
        <v>10</v>
      </c>
      <c r="H17" s="19">
        <f>H16+31</f>
        <v>90</v>
      </c>
      <c r="I17" s="19"/>
    </row>
    <row r="18" spans="1:9">
      <c r="G18" s="19" t="s">
        <v>11</v>
      </c>
      <c r="H18" s="19">
        <f>H17+30</f>
        <v>120</v>
      </c>
      <c r="I18" s="19"/>
    </row>
    <row r="19" spans="1:9">
      <c r="G19" s="19"/>
      <c r="H19" s="19"/>
      <c r="I19" s="19"/>
    </row>
    <row r="22" spans="1:9">
      <c r="A22" t="s">
        <v>25</v>
      </c>
    </row>
    <row r="23" spans="1:9">
      <c r="A23" t="s">
        <v>24</v>
      </c>
    </row>
    <row r="24" spans="1:9">
      <c r="A24" t="s">
        <v>26</v>
      </c>
    </row>
    <row r="25" spans="1:9">
      <c r="A25" t="s">
        <v>27</v>
      </c>
    </row>
  </sheetData>
  <autoFilter ref="A1:AK12"/>
  <mergeCells count="2">
    <mergeCell ref="G15:H15"/>
    <mergeCell ref="G3:N3"/>
  </mergeCells>
  <phoneticPr fontId="0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A28"/>
  <sheetViews>
    <sheetView tabSelected="1" zoomScale="90" zoomScaleNormal="90" workbookViewId="0">
      <selection activeCell="O21" sqref="O21"/>
    </sheetView>
  </sheetViews>
  <sheetFormatPr baseColWidth="10" defaultRowHeight="15"/>
  <cols>
    <col min="1" max="1" width="18" customWidth="1"/>
    <col min="2" max="2" width="18.85546875" customWidth="1"/>
    <col min="5" max="5" width="14.140625" style="2" customWidth="1"/>
    <col min="6" max="12" width="12.42578125" customWidth="1"/>
    <col min="13" max="13" width="8.28515625" customWidth="1"/>
    <col min="14" max="14" width="7.7109375" customWidth="1"/>
    <col min="15" max="15" width="20.7109375" customWidth="1"/>
  </cols>
  <sheetData>
    <row r="1" spans="1:27">
      <c r="A1" s="3" t="s">
        <v>2</v>
      </c>
      <c r="B1" s="3" t="s">
        <v>28</v>
      </c>
      <c r="C1" s="4" t="s">
        <v>3</v>
      </c>
      <c r="D1" s="4" t="s">
        <v>15</v>
      </c>
      <c r="E1" s="10" t="s">
        <v>14</v>
      </c>
      <c r="F1" s="26">
        <v>41364</v>
      </c>
      <c r="G1" s="26">
        <v>41394</v>
      </c>
      <c r="H1" s="26">
        <v>41425</v>
      </c>
      <c r="I1" s="26">
        <v>41455</v>
      </c>
      <c r="J1" s="26">
        <v>41486</v>
      </c>
      <c r="K1" s="26">
        <v>41517</v>
      </c>
      <c r="L1" s="26">
        <v>41547</v>
      </c>
      <c r="M1" s="26"/>
      <c r="N1" s="26"/>
    </row>
    <row r="2" spans="1:27">
      <c r="A2" s="1">
        <v>41276.442361111112</v>
      </c>
      <c r="B2" s="1">
        <v>41517</v>
      </c>
      <c r="C2" t="s">
        <v>0</v>
      </c>
      <c r="D2" s="8" t="s">
        <v>5</v>
      </c>
      <c r="E2" s="16">
        <f t="shared" ref="E2:E12" si="0">ROUNDUP(IF(C2="Terminé",B2-A2,0),0)</f>
        <v>241</v>
      </c>
      <c r="F2" s="27">
        <f>IF(MONTH($B2)&gt;MONTH(F$1),F$1-$A2,IF(MONTH($B2)&lt;=MONTH(F$1),0,))</f>
        <v>87.557638888887595</v>
      </c>
      <c r="G2" s="27">
        <f>IF(MONTH($B2)&gt;MONTH(G$1),G$1-$A2,IF(MONTH($B2)&lt;=MONTH(G$1),0,))</f>
        <v>117.5576388888876</v>
      </c>
      <c r="H2" s="27">
        <f>IF(MONTH($B2)&gt;MONTH(H$1),H$1-$A2,IF(MONTH($B2)&lt;=MONTH(H$1),0,))</f>
        <v>148.5576388888876</v>
      </c>
      <c r="I2" s="27">
        <f>IF(MONTH($B2)&gt;MONTH(I$1),I$1-$A2,IF(MONTH($B2)&lt;=MONTH(I$1),0,))</f>
        <v>178.5576388888876</v>
      </c>
      <c r="J2" s="27">
        <f>IF(MONTH($B2)&gt;MONTH(J$1),J$1-$A2,IF(MONTH($B2)&lt;=MONTH(J$1),0,))</f>
        <v>209.5576388888876</v>
      </c>
      <c r="K2" s="27">
        <f>IF(MONTH($B2)&gt;MONTH(K$1),K$1-$A2,IF(MONTH($B2)&lt;=MONTH(K$1),0,))</f>
        <v>0</v>
      </c>
      <c r="L2" s="27">
        <f>IF(MONTH($B2)&gt;MONTH(L$1),L$1-$A2,IF(MONTH($B2)&lt;=MONTH(L$1),0,))</f>
        <v>0</v>
      </c>
    </row>
    <row r="3" spans="1:27">
      <c r="A3" s="1">
        <v>41276.448506944442</v>
      </c>
      <c r="B3" s="1">
        <v>41348.45140046296</v>
      </c>
      <c r="C3" t="s">
        <v>0</v>
      </c>
      <c r="D3" s="8" t="s">
        <v>17</v>
      </c>
      <c r="E3" s="16">
        <f t="shared" si="0"/>
        <v>73</v>
      </c>
      <c r="F3" s="27">
        <f t="shared" ref="F3:L12" si="1">IF(MONTH($B3)&gt;MONTH(F$1),F$1-$A3,IF(MONTH($B3)&lt;=MONTH(F$1),0,))</f>
        <v>0</v>
      </c>
      <c r="G3" s="27">
        <f t="shared" si="1"/>
        <v>0</v>
      </c>
      <c r="H3" s="27">
        <f t="shared" si="1"/>
        <v>0</v>
      </c>
      <c r="I3" s="27">
        <f t="shared" si="1"/>
        <v>0</v>
      </c>
      <c r="J3" s="27">
        <f t="shared" si="1"/>
        <v>0</v>
      </c>
      <c r="K3" s="27">
        <f t="shared" si="1"/>
        <v>0</v>
      </c>
      <c r="L3" s="27">
        <f t="shared" si="1"/>
        <v>0</v>
      </c>
    </row>
    <row r="4" spans="1:27">
      <c r="A4" s="1">
        <v>41276.546863425923</v>
      </c>
      <c r="B4" s="1">
        <v>41282.46979166667</v>
      </c>
      <c r="C4" t="s">
        <v>0</v>
      </c>
      <c r="D4" s="8" t="s">
        <v>7</v>
      </c>
      <c r="E4" s="16">
        <f t="shared" si="0"/>
        <v>6</v>
      </c>
      <c r="F4" s="27">
        <f t="shared" si="1"/>
        <v>0</v>
      </c>
      <c r="G4" s="27">
        <f t="shared" si="1"/>
        <v>0</v>
      </c>
      <c r="H4" s="27">
        <f t="shared" si="1"/>
        <v>0</v>
      </c>
      <c r="I4" s="27">
        <f t="shared" si="1"/>
        <v>0</v>
      </c>
      <c r="J4" s="27">
        <f t="shared" si="1"/>
        <v>0</v>
      </c>
      <c r="K4" s="27">
        <f t="shared" si="1"/>
        <v>0</v>
      </c>
      <c r="L4" s="27">
        <f t="shared" si="1"/>
        <v>0</v>
      </c>
    </row>
    <row r="5" spans="1:27">
      <c r="A5" s="21">
        <v>41276.574745370373</v>
      </c>
      <c r="B5" s="5">
        <v>41470</v>
      </c>
      <c r="C5" s="6" t="s">
        <v>0</v>
      </c>
      <c r="D5" s="8" t="s">
        <v>7</v>
      </c>
      <c r="E5" s="16">
        <f t="shared" si="0"/>
        <v>194</v>
      </c>
      <c r="F5" s="27">
        <f t="shared" si="1"/>
        <v>87.425254629626579</v>
      </c>
      <c r="G5" s="27">
        <f t="shared" si="1"/>
        <v>117.42525462962658</v>
      </c>
      <c r="H5" s="27">
        <f t="shared" si="1"/>
        <v>148.42525462962658</v>
      </c>
      <c r="I5" s="27">
        <f t="shared" si="1"/>
        <v>178.42525462962658</v>
      </c>
      <c r="J5" s="27">
        <f t="shared" si="1"/>
        <v>0</v>
      </c>
      <c r="K5" s="27">
        <f t="shared" si="1"/>
        <v>0</v>
      </c>
      <c r="L5" s="27">
        <f t="shared" si="1"/>
        <v>0</v>
      </c>
      <c r="Y5" s="11"/>
      <c r="Z5" s="11"/>
      <c r="AA5" s="11" t="s">
        <v>23</v>
      </c>
    </row>
    <row r="6" spans="1:27">
      <c r="A6" s="1">
        <v>41276.576736111114</v>
      </c>
      <c r="B6" s="1">
        <v>41276.577905092592</v>
      </c>
      <c r="C6" t="s">
        <v>1</v>
      </c>
      <c r="D6" s="8" t="s">
        <v>8</v>
      </c>
      <c r="E6" s="16">
        <f t="shared" si="0"/>
        <v>0</v>
      </c>
      <c r="F6" s="27">
        <f t="shared" si="1"/>
        <v>0</v>
      </c>
      <c r="G6" s="27">
        <f t="shared" si="1"/>
        <v>0</v>
      </c>
      <c r="H6" s="27">
        <f t="shared" si="1"/>
        <v>0</v>
      </c>
      <c r="I6" s="27">
        <f t="shared" si="1"/>
        <v>0</v>
      </c>
      <c r="J6" s="27">
        <f t="shared" si="1"/>
        <v>0</v>
      </c>
      <c r="K6" s="27">
        <f t="shared" si="1"/>
        <v>0</v>
      </c>
      <c r="L6" s="27">
        <f t="shared" si="1"/>
        <v>0</v>
      </c>
    </row>
    <row r="7" spans="1:27">
      <c r="A7" s="1">
        <v>41276.584745370368</v>
      </c>
      <c r="B7" s="1">
        <v>41284.673391203702</v>
      </c>
      <c r="C7" t="s">
        <v>1</v>
      </c>
      <c r="D7" s="8" t="s">
        <v>6</v>
      </c>
      <c r="E7" s="16">
        <f t="shared" si="0"/>
        <v>0</v>
      </c>
      <c r="F7" s="27">
        <f t="shared" si="1"/>
        <v>0</v>
      </c>
      <c r="G7" s="27">
        <f t="shared" si="1"/>
        <v>0</v>
      </c>
      <c r="H7" s="27">
        <f t="shared" si="1"/>
        <v>0</v>
      </c>
      <c r="I7" s="27">
        <f t="shared" si="1"/>
        <v>0</v>
      </c>
      <c r="J7" s="27">
        <f t="shared" si="1"/>
        <v>0</v>
      </c>
      <c r="K7" s="27">
        <f t="shared" si="1"/>
        <v>0</v>
      </c>
      <c r="L7" s="27">
        <f t="shared" si="1"/>
        <v>0</v>
      </c>
    </row>
    <row r="8" spans="1:27">
      <c r="A8" s="1">
        <v>41276.587060185186</v>
      </c>
      <c r="B8" s="1">
        <v>41289.587581018517</v>
      </c>
      <c r="C8" t="s">
        <v>0</v>
      </c>
      <c r="D8" s="8" t="s">
        <v>7</v>
      </c>
      <c r="E8" s="16">
        <f t="shared" si="0"/>
        <v>14</v>
      </c>
      <c r="F8" s="27">
        <f t="shared" si="1"/>
        <v>0</v>
      </c>
      <c r="G8" s="27">
        <f t="shared" si="1"/>
        <v>0</v>
      </c>
      <c r="H8" s="27">
        <f t="shared" si="1"/>
        <v>0</v>
      </c>
      <c r="I8" s="27">
        <f t="shared" si="1"/>
        <v>0</v>
      </c>
      <c r="J8" s="27">
        <f t="shared" si="1"/>
        <v>0</v>
      </c>
      <c r="K8" s="27">
        <f t="shared" si="1"/>
        <v>0</v>
      </c>
      <c r="L8" s="27">
        <f t="shared" si="1"/>
        <v>0</v>
      </c>
    </row>
    <row r="9" spans="1:27">
      <c r="A9" s="5">
        <v>41336</v>
      </c>
      <c r="B9" s="5">
        <v>41399.678067129629</v>
      </c>
      <c r="C9" s="6" t="s">
        <v>0</v>
      </c>
      <c r="D9" s="8" t="s">
        <v>8</v>
      </c>
      <c r="E9" s="16">
        <f t="shared" si="0"/>
        <v>64</v>
      </c>
      <c r="F9" s="27">
        <f t="shared" si="1"/>
        <v>28</v>
      </c>
      <c r="G9" s="27">
        <f t="shared" si="1"/>
        <v>58</v>
      </c>
      <c r="H9" s="27">
        <f t="shared" si="1"/>
        <v>0</v>
      </c>
      <c r="I9" s="27">
        <f t="shared" si="1"/>
        <v>0</v>
      </c>
      <c r="J9" s="27">
        <f t="shared" si="1"/>
        <v>0</v>
      </c>
      <c r="K9" s="27">
        <f t="shared" si="1"/>
        <v>0</v>
      </c>
      <c r="L9" s="27">
        <f t="shared" si="1"/>
        <v>0</v>
      </c>
    </row>
    <row r="10" spans="1:27">
      <c r="A10" s="5">
        <v>41368</v>
      </c>
      <c r="B10" s="5">
        <v>41486</v>
      </c>
      <c r="C10" s="6" t="s">
        <v>0</v>
      </c>
      <c r="D10" s="8" t="s">
        <v>8</v>
      </c>
      <c r="E10" s="16">
        <f t="shared" si="0"/>
        <v>118</v>
      </c>
      <c r="F10" s="27">
        <f t="shared" si="1"/>
        <v>-4</v>
      </c>
      <c r="G10" s="27">
        <f t="shared" si="1"/>
        <v>26</v>
      </c>
      <c r="H10" s="27">
        <f t="shared" si="1"/>
        <v>57</v>
      </c>
      <c r="I10" s="27">
        <f t="shared" si="1"/>
        <v>87</v>
      </c>
      <c r="J10" s="27">
        <f t="shared" si="1"/>
        <v>0</v>
      </c>
      <c r="K10" s="27">
        <f t="shared" si="1"/>
        <v>0</v>
      </c>
      <c r="L10" s="27">
        <f t="shared" si="1"/>
        <v>0</v>
      </c>
    </row>
    <row r="11" spans="1:27">
      <c r="A11" s="5">
        <v>41397</v>
      </c>
      <c r="B11" s="5">
        <v>41491</v>
      </c>
      <c r="C11" s="6" t="s">
        <v>0</v>
      </c>
      <c r="D11" s="8" t="s">
        <v>5</v>
      </c>
      <c r="E11" s="16">
        <f t="shared" si="0"/>
        <v>94</v>
      </c>
      <c r="F11" s="27">
        <f t="shared" si="1"/>
        <v>-33</v>
      </c>
      <c r="G11" s="27">
        <f t="shared" si="1"/>
        <v>-3</v>
      </c>
      <c r="H11" s="27">
        <f t="shared" si="1"/>
        <v>28</v>
      </c>
      <c r="I11" s="27">
        <f t="shared" si="1"/>
        <v>58</v>
      </c>
      <c r="J11" s="27">
        <f t="shared" si="1"/>
        <v>89</v>
      </c>
      <c r="K11" s="27">
        <f t="shared" si="1"/>
        <v>0</v>
      </c>
      <c r="L11" s="27">
        <f t="shared" si="1"/>
        <v>0</v>
      </c>
    </row>
    <row r="12" spans="1:27">
      <c r="A12" s="13">
        <v>41426</v>
      </c>
      <c r="B12" s="13">
        <v>41517</v>
      </c>
      <c r="C12" s="14" t="s">
        <v>0</v>
      </c>
      <c r="D12" s="15" t="s">
        <v>7</v>
      </c>
      <c r="E12" s="17">
        <f t="shared" si="0"/>
        <v>91</v>
      </c>
      <c r="F12" s="27">
        <f t="shared" si="1"/>
        <v>-62</v>
      </c>
      <c r="G12" s="27">
        <f t="shared" si="1"/>
        <v>-32</v>
      </c>
      <c r="H12" s="27">
        <f t="shared" si="1"/>
        <v>-1</v>
      </c>
      <c r="I12" s="27">
        <f t="shared" si="1"/>
        <v>29</v>
      </c>
      <c r="J12" s="27">
        <f t="shared" si="1"/>
        <v>60</v>
      </c>
      <c r="K12" s="27">
        <f t="shared" si="1"/>
        <v>0</v>
      </c>
      <c r="L12" s="27">
        <f t="shared" si="1"/>
        <v>0</v>
      </c>
    </row>
    <row r="13" spans="1:27">
      <c r="D13" s="8"/>
      <c r="E13" s="9"/>
    </row>
    <row r="15" spans="1:27">
      <c r="B15" t="s">
        <v>30</v>
      </c>
      <c r="E15" s="20"/>
    </row>
    <row r="16" spans="1:27">
      <c r="B16" t="s">
        <v>29</v>
      </c>
    </row>
    <row r="17" spans="2:11">
      <c r="B17" t="s">
        <v>31</v>
      </c>
    </row>
    <row r="20" spans="2:11">
      <c r="C20" s="23">
        <v>1</v>
      </c>
      <c r="D20" s="24">
        <v>2</v>
      </c>
      <c r="E20" s="24">
        <v>3</v>
      </c>
      <c r="F20" s="24">
        <v>4</v>
      </c>
      <c r="G20" s="24">
        <v>5</v>
      </c>
      <c r="H20" s="24">
        <v>6</v>
      </c>
      <c r="I20" s="24">
        <v>7</v>
      </c>
      <c r="J20" s="24">
        <v>8</v>
      </c>
      <c r="K20" s="24">
        <v>9</v>
      </c>
    </row>
    <row r="21" spans="2:11">
      <c r="B21" s="25" t="s">
        <v>5</v>
      </c>
      <c r="C21" s="7" t="s">
        <v>12</v>
      </c>
      <c r="D21" s="7" t="s">
        <v>12</v>
      </c>
      <c r="E21" s="12">
        <f>SUMPRODUCT(($F$2:$F$12&gt;=60)*($D$2:$D$12=$B21)*(MONTH($A$2:$A$12)&lt;E$20)*(MONTH($B$2:$B$12)&gt;=E$20))</f>
        <v>1</v>
      </c>
      <c r="F21" s="12">
        <f>SUMPRODUCT(($G$2:$G$12&gt;=60)*($D$2:$D$12=$B21)*(MONTH($A$2:$A$12)&lt;F$20)*(MONTH($B$2:$B$12)&gt;=F$20))</f>
        <v>1</v>
      </c>
      <c r="G21" s="12">
        <f>SUMPRODUCT(($H$2:$H$12&gt;=60)*($D$2:$D$12=$B21)*(MONTH($A$2:$A$12)&lt;G$20)*(MONTH($B$2:$B$12)&gt;=G$20))</f>
        <v>1</v>
      </c>
      <c r="H21" s="12">
        <f>SUMPRODUCT(($I$2:$I$12&gt;=60)*($D$2:$D$12=$B21)*(MONTH($A$2:$A$12)&lt;H$20)*(MONTH($B$2:$B$12)&gt;=H$20))</f>
        <v>1</v>
      </c>
      <c r="I21" s="12">
        <f>SUMPRODUCT(($J$2:$J$12&gt;=60)*($D$2:$D$12=$B21)*(MONTH($A$2:$A$12)&lt;I$20)*(MONTH($B$2:$B$12)&gt;=I$20))</f>
        <v>2</v>
      </c>
      <c r="J21" s="12">
        <f>SUMPRODUCT(($K$2:$K$12&gt;=60)*($D$2:$D$12=$B21)*(MONTH($A$2:$A$12)&lt;J$20)*(MONTH($B$2:$B$12)&gt;=J$20))</f>
        <v>0</v>
      </c>
      <c r="K21" s="12">
        <f>SUMPRODUCT(($L$2:$L$12&gt;=60)*($D$2:$D$12=$B21)*(MONTH($A$2:$A$12)&lt;K$20)*(MONTH($B$2:$B$12)&gt;=K$20))</f>
        <v>0</v>
      </c>
    </row>
    <row r="22" spans="2:11">
      <c r="B22" s="25" t="s">
        <v>6</v>
      </c>
      <c r="C22" s="7" t="s">
        <v>12</v>
      </c>
      <c r="D22" s="7" t="s">
        <v>12</v>
      </c>
      <c r="E22" s="12">
        <f>SUMPRODUCT(($F$2:$F$12&gt;=60)*($D$2:$D$12=$B22)*(MONTH($A$2:$A$12)&lt;E$20)*(MONTH($B$2:$B$12)&gt;=E$20))</f>
        <v>0</v>
      </c>
      <c r="F22" s="12">
        <f>SUMPRODUCT(($G$2:$G$12&gt;=60)*($D$2:$D$12=$B22)*(MONTH($A$2:$A$12)&lt;F$20)*(MONTH($B$2:$B$12)&gt;=F$20))</f>
        <v>0</v>
      </c>
      <c r="G22" s="12">
        <f>SUMPRODUCT(($H$2:$H$12&gt;=60)*($D$2:$D$12=$B22)*(MONTH($A$2:$A$12)&lt;G$20)*(MONTH($B$2:$B$12)&gt;=G$20))</f>
        <v>0</v>
      </c>
      <c r="H22" s="12">
        <f>SUMPRODUCT(($I$2:$I$12&gt;=60)*($D$2:$D$12=$B22)*(MONTH($A$2:$A$12)&lt;H$20)*(MONTH($B$2:$B$12)&gt;=H$20))</f>
        <v>0</v>
      </c>
      <c r="I22" s="12">
        <f>SUMPRODUCT(($J$2:$J$12&gt;=60)*($D$2:$D$12=$B22)*(MONTH($A$2:$A$12)&lt;I$20)*(MONTH($B$2:$B$12)&gt;=I$20))</f>
        <v>0</v>
      </c>
      <c r="J22" s="12">
        <f>SUMPRODUCT(($K$2:$K$12&gt;=60)*($D$2:$D$12=$B22)*(MONTH($A$2:$A$12)&lt;J$20)*(MONTH($B$2:$B$12)&gt;=J$20))</f>
        <v>0</v>
      </c>
      <c r="K22" s="12">
        <f>SUMPRODUCT(($L$2:$L$12&gt;=60)*($D$2:$D$12=$B22)*(MONTH($A$2:$A$12)&lt;K$20)*(MONTH($B$2:$B$12)&gt;=K$20))</f>
        <v>0</v>
      </c>
    </row>
    <row r="23" spans="2:11">
      <c r="B23" s="25" t="s">
        <v>7</v>
      </c>
      <c r="C23" s="7" t="s">
        <v>12</v>
      </c>
      <c r="D23" s="7" t="s">
        <v>12</v>
      </c>
      <c r="E23" s="12">
        <f>SUMPRODUCT(($F$2:$F$12&gt;=60)*($D$2:$D$12=$B23)*(MONTH($A$2:$A$12)&lt;E$20)*(MONTH($B$2:$B$12)&gt;=E$20))</f>
        <v>1</v>
      </c>
      <c r="F23" s="12">
        <f>SUMPRODUCT(($G$2:$G$12&gt;=60)*($D$2:$D$12=$B23)*(MONTH($A$2:$A$12)&lt;F$20)*(MONTH($B$2:$B$12)&gt;=F$20))</f>
        <v>1</v>
      </c>
      <c r="G23" s="12">
        <f>SUMPRODUCT(($H$2:$H$12&gt;=60)*($D$2:$D$12=$B23)*(MONTH($A$2:$A$12)&lt;G$20)*(MONTH($B$2:$B$12)&gt;=G$20))</f>
        <v>1</v>
      </c>
      <c r="H23" s="12">
        <f>SUMPRODUCT(($I$2:$I$12&gt;=60)*($D$2:$D$12=$B23)*(MONTH($A$2:$A$12)&lt;H$20)*(MONTH($B$2:$B$12)&gt;=H$20))</f>
        <v>1</v>
      </c>
      <c r="I23" s="12">
        <f>SUMPRODUCT(($J$2:$J$12&gt;=60)*($D$2:$D$12=$B23)*(MONTH($A$2:$A$12)&lt;I$20)*(MONTH($B$2:$B$12)&gt;=I$20))</f>
        <v>1</v>
      </c>
      <c r="J23" s="12">
        <f>SUMPRODUCT(($K$2:$K$12&gt;=60)*($D$2:$D$12=$B23)*(MONTH($A$2:$A$12)&lt;J$20)*(MONTH($B$2:$B$12)&gt;=J$20))</f>
        <v>0</v>
      </c>
      <c r="K23" s="12">
        <f>SUMPRODUCT(($L$2:$L$12&gt;=60)*($D$2:$D$12=$B23)*(MONTH($A$2:$A$12)&lt;K$20)*(MONTH($B$2:$B$12)&gt;=K$20))</f>
        <v>0</v>
      </c>
    </row>
    <row r="24" spans="2:11">
      <c r="B24" s="25" t="s">
        <v>8</v>
      </c>
      <c r="C24" s="7" t="s">
        <v>12</v>
      </c>
      <c r="D24" s="7" t="s">
        <v>12</v>
      </c>
      <c r="E24" s="12">
        <f>SUMPRODUCT(($F$2:$F$12&gt;=60)*($D$2:$D$12=$B24)*(MONTH($A$2:$A$12)&lt;E$20)*(MONTH($B$2:$B$12)&gt;=E$20))</f>
        <v>0</v>
      </c>
      <c r="F24" s="12">
        <f>SUMPRODUCT(($G$2:$G$12&gt;=60)*($D$2:$D$12=$B24)*(MONTH($A$2:$A$12)&lt;F$20)*(MONTH($B$2:$B$12)&gt;=F$20))</f>
        <v>0</v>
      </c>
      <c r="G24" s="12">
        <f>SUMPRODUCT(($H$2:$H$12&gt;=60)*($D$2:$D$12=$B24)*(MONTH($A$2:$A$12)&lt;G$20)*(MONTH($B$2:$B$12)&gt;=G$20))</f>
        <v>0</v>
      </c>
      <c r="H24" s="12">
        <f>SUMPRODUCT(($I$2:$I$12&gt;=60)*($D$2:$D$12=$B24)*(MONTH($A$2:$A$12)&lt;H$20)*(MONTH($B$2:$B$12)&gt;=H$20))</f>
        <v>1</v>
      </c>
      <c r="I24" s="12">
        <f>SUMPRODUCT(($J$2:$J$12&gt;=60)*($D$2:$D$12=$B24)*(MONTH($A$2:$A$12)&lt;I$20)*(MONTH($B$2:$B$12)&gt;=I$20))</f>
        <v>0</v>
      </c>
      <c r="J24" s="12">
        <f>SUMPRODUCT(($K$2:$K$12&gt;=60)*($D$2:$D$12=$B24)*(MONTH($A$2:$A$12)&lt;J$20)*(MONTH($B$2:$B$12)&gt;=J$20))</f>
        <v>0</v>
      </c>
      <c r="K24" s="12">
        <f>SUMPRODUCT(($L$2:$L$12&gt;=60)*($D$2:$D$12=$B24)*(MONTH($A$2:$A$12)&lt;K$20)*(MONTH($B$2:$B$12)&gt;=K$20))</f>
        <v>0</v>
      </c>
    </row>
    <row r="25" spans="2:11">
      <c r="B25" s="25" t="s">
        <v>17</v>
      </c>
      <c r="C25" s="7" t="s">
        <v>12</v>
      </c>
      <c r="D25" s="7" t="s">
        <v>12</v>
      </c>
      <c r="E25" s="12">
        <f>SUMPRODUCT(($F$2:$F$12&gt;=60)*($D$2:$D$12=$B25)*(MONTH($A$2:$A$12)&lt;E$20)*(MONTH($B$2:$B$12)&gt;=E$20))</f>
        <v>0</v>
      </c>
      <c r="F25" s="12">
        <f>SUMPRODUCT(($G$2:$G$12&gt;=60)*($D$2:$D$12=$B25)*(MONTH($A$2:$A$12)&lt;F$20)*(MONTH($B$2:$B$12)&gt;=F$20))</f>
        <v>0</v>
      </c>
      <c r="G25" s="12">
        <f>SUMPRODUCT(($H$2:$H$12&gt;=60)*($D$2:$D$12=$B25)*(MONTH($A$2:$A$12)&lt;G$20)*(MONTH($B$2:$B$12)&gt;=G$20))</f>
        <v>0</v>
      </c>
      <c r="H25" s="12">
        <f>SUMPRODUCT(($I$2:$I$12&gt;=60)*($D$2:$D$12=$B25)*(MONTH($A$2:$A$12)&lt;H$20)*(MONTH($B$2:$B$12)&gt;=H$20))</f>
        <v>0</v>
      </c>
      <c r="I25" s="12">
        <f>SUMPRODUCT(($J$2:$J$12&gt;=60)*($D$2:$D$12=$B25)*(MONTH($A$2:$A$12)&lt;I$20)*(MONTH($B$2:$B$12)&gt;=I$20))</f>
        <v>0</v>
      </c>
      <c r="J25" s="12">
        <f>SUMPRODUCT(($K$2:$K$12&gt;=60)*($D$2:$D$12=$B25)*(MONTH($A$2:$A$12)&lt;J$20)*(MONTH($B$2:$B$12)&gt;=J$20))</f>
        <v>0</v>
      </c>
      <c r="K25" s="12">
        <f>SUMPRODUCT(($L$2:$L$12&gt;=60)*($D$2:$D$12=$B25)*(MONTH($A$2:$A$12)&lt;K$20)*(MONTH($B$2:$B$12)&gt;=K$20))</f>
        <v>0</v>
      </c>
    </row>
    <row r="28" spans="2:11">
      <c r="B28" s="2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modif</vt:lpstr>
      <vt:lpstr>Feuil2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CLAVEL Chainour</dc:creator>
  <cp:lastModifiedBy>F57319</cp:lastModifiedBy>
  <dcterms:created xsi:type="dcterms:W3CDTF">2013-05-03T06:04:55Z</dcterms:created>
  <dcterms:modified xsi:type="dcterms:W3CDTF">2013-08-21T09:56:19Z</dcterms:modified>
</cp:coreProperties>
</file>