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/>
  </bookViews>
  <sheets>
    <sheet name="Feuil1" sheetId="1" r:id="rId1"/>
  </sheets>
  <definedNames>
    <definedName name="_xlnm._FilterDatabase" localSheetId="0" hidden="1">Feuil1!$A$1:$AK$12</definedName>
  </definedNames>
  <calcPr calcId="125725"/>
</workbook>
</file>

<file path=xl/calcChain.xml><?xml version="1.0" encoding="utf-8"?>
<calcChain xmlns="http://schemas.openxmlformats.org/spreadsheetml/2006/main">
  <c r="K7" i="1"/>
  <c r="K8"/>
  <c r="K9"/>
  <c r="K10"/>
  <c r="K6"/>
  <c r="J7"/>
  <c r="J8"/>
  <c r="J9"/>
  <c r="J10"/>
  <c r="J6"/>
  <c r="I10"/>
  <c r="I7"/>
  <c r="I8"/>
  <c r="I9"/>
  <c r="I6"/>
  <c r="H16"/>
  <c r="E3"/>
  <c r="E4"/>
  <c r="E5"/>
  <c r="E6"/>
  <c r="E10"/>
  <c r="E11"/>
  <c r="E7"/>
  <c r="E8"/>
  <c r="E12"/>
  <c r="E9"/>
  <c r="E2"/>
  <c r="H17"/>
  <c r="H18" s="1"/>
</calcChain>
</file>

<file path=xl/sharedStrings.xml><?xml version="1.0" encoding="utf-8"?>
<sst xmlns="http://schemas.openxmlformats.org/spreadsheetml/2006/main" count="58" uniqueCount="34">
  <si>
    <t>Terminé</t>
  </si>
  <si>
    <t>En cours</t>
  </si>
  <si>
    <t>Début</t>
  </si>
  <si>
    <t>Statut</t>
  </si>
  <si>
    <t>Dernière action</t>
  </si>
  <si>
    <t>Janvier</t>
  </si>
  <si>
    <t>Paris</t>
  </si>
  <si>
    <t>Lille</t>
  </si>
  <si>
    <t>Brest</t>
  </si>
  <si>
    <t>Lyon</t>
  </si>
  <si>
    <t>Février</t>
  </si>
  <si>
    <t>Mars</t>
  </si>
  <si>
    <t>FEVRIER</t>
  </si>
  <si>
    <t>MARS</t>
  </si>
  <si>
    <t>AVRIL</t>
  </si>
  <si>
    <t>-</t>
  </si>
  <si>
    <t>DELAI DE TRAITEMENT EN JOURS</t>
  </si>
  <si>
    <t>Délai de Trait</t>
  </si>
  <si>
    <t>Antenne</t>
  </si>
  <si>
    <t>Avril</t>
  </si>
  <si>
    <t>Mai</t>
  </si>
  <si>
    <t>Juin</t>
  </si>
  <si>
    <t>Juillet</t>
  </si>
  <si>
    <t>Marseille</t>
  </si>
  <si>
    <t>NOMBRE DE DEMANDES SUPERIEURES A 60 JOURS A LA FIN DE CHAQUE MOIS</t>
  </si>
  <si>
    <t>Aout</t>
  </si>
  <si>
    <t>Septembre</t>
  </si>
  <si>
    <t>Octobre</t>
  </si>
  <si>
    <t>Novembre</t>
  </si>
  <si>
    <t>Décembre</t>
  </si>
  <si>
    <t>A partir de ces données, je souhaiterais pouvoir faire un tableau qui me permette de sortir pour chaque fin de mois, les demandes dont le délai de traitement est supérieur à 60 jours et qui sont à cette date dans le portefeuille.</t>
  </si>
  <si>
    <t>J'ai un tableau avec des demandes qui ont une date de début, une date de fin et un délai de traitement (colonnes A à E).</t>
  </si>
  <si>
    <t>Actuellement, avec les formules que j'ai mises, j'obtiens un nombre de demandes dont le délai de traitement est bien &gt; 60 jours mais qui n'étaient pas toutes dans le portefeuille à fin M.</t>
  </si>
  <si>
    <t>Exemple : fin Mars, une des demandes pour Brest apparait dans la colonne du stock à fin  Mars alors que la demande n'existait pas à cette date, elle n'a été créé qu'en juin.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</si>
</sst>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22" fontId="0" fillId="0" borderId="0" xfId="0" applyNumberFormat="1"/>
    <xf numFmtId="1" fontId="0" fillId="0" borderId="0" xfId="0" applyNumberFormat="1"/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2" fontId="0" fillId="0" borderId="0" xfId="0" applyNumberFormat="1" applyFill="1"/>
    <xf numFmtId="0" fontId="0" fillId="0" borderId="0" xfId="0" applyFill="1"/>
    <xf numFmtId="0" fontId="0" fillId="0" borderId="0" xfId="0" quotePrefix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/>
    <xf numFmtId="1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4" fillId="3" borderId="0" xfId="0" applyFont="1" applyFill="1"/>
    <xf numFmtId="0" fontId="0" fillId="3" borderId="0" xfId="0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tabSelected="1" zoomScale="90" zoomScaleNormal="90" workbookViewId="0">
      <selection activeCell="L16" sqref="L16"/>
    </sheetView>
  </sheetViews>
  <sheetFormatPr baseColWidth="10" defaultRowHeight="15"/>
  <cols>
    <col min="1" max="1" width="18" customWidth="1"/>
    <col min="2" max="2" width="18.85546875" customWidth="1"/>
    <col min="5" max="5" width="14.140625" style="2" customWidth="1"/>
    <col min="7" max="7" width="20.7109375" customWidth="1"/>
  </cols>
  <sheetData>
    <row r="1" spans="1:19">
      <c r="A1" s="3" t="s">
        <v>2</v>
      </c>
      <c r="B1" s="3" t="s">
        <v>4</v>
      </c>
      <c r="C1" s="4" t="s">
        <v>3</v>
      </c>
      <c r="D1" s="4" t="s">
        <v>18</v>
      </c>
      <c r="E1" s="10" t="s">
        <v>17</v>
      </c>
    </row>
    <row r="2" spans="1:19">
      <c r="A2" s="1">
        <v>41276.442361111112</v>
      </c>
      <c r="B2" s="1">
        <v>41517</v>
      </c>
      <c r="C2" t="s">
        <v>0</v>
      </c>
      <c r="D2" s="8" t="s">
        <v>6</v>
      </c>
      <c r="E2" s="17">
        <f t="shared" ref="E2:E12" si="0">ROUNDUP(IF(C2="Terminé",B2-A2,0),0)</f>
        <v>241</v>
      </c>
    </row>
    <row r="3" spans="1:19" ht="15.75">
      <c r="A3" s="1">
        <v>41276.448506944442</v>
      </c>
      <c r="B3" s="1">
        <v>41348.45140046296</v>
      </c>
      <c r="C3" t="s">
        <v>0</v>
      </c>
      <c r="D3" s="8" t="s">
        <v>23</v>
      </c>
      <c r="E3" s="17">
        <f t="shared" si="0"/>
        <v>73</v>
      </c>
      <c r="G3" s="19" t="s">
        <v>24</v>
      </c>
      <c r="H3" s="19"/>
      <c r="I3" s="19"/>
      <c r="J3" s="19"/>
      <c r="K3" s="19"/>
      <c r="L3" s="19"/>
      <c r="M3" s="19"/>
      <c r="N3" s="19"/>
    </row>
    <row r="4" spans="1:19">
      <c r="A4" s="1">
        <v>41276.546863425923</v>
      </c>
      <c r="B4" s="1">
        <v>41282.46979166667</v>
      </c>
      <c r="C4" t="s">
        <v>0</v>
      </c>
      <c r="D4" s="8" t="s">
        <v>8</v>
      </c>
      <c r="E4" s="17">
        <f t="shared" si="0"/>
        <v>6</v>
      </c>
    </row>
    <row r="5" spans="1:19">
      <c r="A5" s="5">
        <v>41276.574745370373</v>
      </c>
      <c r="B5" s="5">
        <v>41470</v>
      </c>
      <c r="C5" s="6" t="s">
        <v>0</v>
      </c>
      <c r="D5" s="8" t="s">
        <v>8</v>
      </c>
      <c r="E5" s="17">
        <f t="shared" si="0"/>
        <v>194</v>
      </c>
      <c r="H5" t="s">
        <v>5</v>
      </c>
      <c r="I5" s="11" t="s">
        <v>10</v>
      </c>
      <c r="J5" s="11" t="s">
        <v>11</v>
      </c>
      <c r="K5" s="11" t="s">
        <v>19</v>
      </c>
      <c r="L5" s="11" t="s">
        <v>20</v>
      </c>
      <c r="M5" s="11" t="s">
        <v>21</v>
      </c>
      <c r="N5" s="11" t="s">
        <v>22</v>
      </c>
      <c r="O5" s="11" t="s">
        <v>25</v>
      </c>
      <c r="P5" s="11" t="s">
        <v>26</v>
      </c>
      <c r="Q5" s="11" t="s">
        <v>27</v>
      </c>
      <c r="R5" s="11" t="s">
        <v>28</v>
      </c>
      <c r="S5" s="11" t="s">
        <v>29</v>
      </c>
    </row>
    <row r="6" spans="1:19">
      <c r="A6" s="1">
        <v>41276.576736111114</v>
      </c>
      <c r="B6" s="1">
        <v>41276.577905092592</v>
      </c>
      <c r="C6" t="s">
        <v>1</v>
      </c>
      <c r="D6" s="8" t="s">
        <v>9</v>
      </c>
      <c r="E6" s="17">
        <f t="shared" si="0"/>
        <v>0</v>
      </c>
      <c r="G6" t="s">
        <v>6</v>
      </c>
      <c r="H6" s="7" t="s">
        <v>15</v>
      </c>
      <c r="I6" s="12">
        <f>SUMPRODUCT(($E$2:$E$12&gt;$H$16)*($D$2:$D$12=$G6))</f>
        <v>2</v>
      </c>
      <c r="J6" s="12">
        <f>SUMPRODUCT(($E$2:$E$12&gt;$H$17)*($D$2:$D$12=$G6))</f>
        <v>2</v>
      </c>
      <c r="K6" s="11">
        <f>SUMPRODUCT(($E$2:$E$12&gt;$H$18)*($D$2:$D$12=$G6))</f>
        <v>1</v>
      </c>
      <c r="L6" s="11"/>
      <c r="M6" s="11"/>
      <c r="N6" s="11"/>
    </row>
    <row r="7" spans="1:19">
      <c r="A7" s="1">
        <v>41276.584745370368</v>
      </c>
      <c r="B7" s="1">
        <v>41284.673391203702</v>
      </c>
      <c r="C7" t="s">
        <v>1</v>
      </c>
      <c r="D7" s="8" t="s">
        <v>7</v>
      </c>
      <c r="E7" s="17">
        <f t="shared" si="0"/>
        <v>0</v>
      </c>
      <c r="G7" t="s">
        <v>7</v>
      </c>
      <c r="H7" s="7" t="s">
        <v>15</v>
      </c>
      <c r="I7" s="12">
        <f t="shared" ref="I7:I10" si="1">SUMPRODUCT(($E$2:$E$12&gt;$H$16)*($D$2:$D$12=$G7))</f>
        <v>0</v>
      </c>
      <c r="J7" s="12">
        <f t="shared" ref="J7:J10" si="2">SUMPRODUCT(($E$2:$E$12&gt;$H$17)*($D$2:$D$12=$G7))</f>
        <v>0</v>
      </c>
      <c r="K7" s="11">
        <f t="shared" ref="K7:K10" si="3">SUMPRODUCT(($E$2:$E$12&gt;$H$18)*($D$2:$D$12=$G7))</f>
        <v>0</v>
      </c>
      <c r="L7" s="11"/>
      <c r="M7" s="11"/>
      <c r="N7" s="11"/>
    </row>
    <row r="8" spans="1:19">
      <c r="A8" s="1">
        <v>41276.587060185186</v>
      </c>
      <c r="B8" s="1">
        <v>41289.587581018517</v>
      </c>
      <c r="C8" t="s">
        <v>0</v>
      </c>
      <c r="D8" s="8" t="s">
        <v>8</v>
      </c>
      <c r="E8" s="17">
        <f t="shared" si="0"/>
        <v>14</v>
      </c>
      <c r="G8" t="s">
        <v>8</v>
      </c>
      <c r="H8" s="7" t="s">
        <v>15</v>
      </c>
      <c r="I8" s="16">
        <f t="shared" si="1"/>
        <v>2</v>
      </c>
      <c r="J8" s="16">
        <f t="shared" si="2"/>
        <v>2</v>
      </c>
      <c r="K8" s="11">
        <f t="shared" si="3"/>
        <v>1</v>
      </c>
      <c r="L8" s="11"/>
      <c r="M8" s="11"/>
      <c r="N8" s="11"/>
    </row>
    <row r="9" spans="1:19">
      <c r="A9" s="5">
        <v>41336</v>
      </c>
      <c r="B9" s="5">
        <v>41399.678067129629</v>
      </c>
      <c r="C9" s="6" t="s">
        <v>0</v>
      </c>
      <c r="D9" s="8" t="s">
        <v>9</v>
      </c>
      <c r="E9" s="17">
        <f t="shared" si="0"/>
        <v>64</v>
      </c>
      <c r="G9" t="s">
        <v>9</v>
      </c>
      <c r="H9" s="7" t="s">
        <v>15</v>
      </c>
      <c r="I9" s="12">
        <f t="shared" si="1"/>
        <v>2</v>
      </c>
      <c r="J9" s="12">
        <f t="shared" si="2"/>
        <v>1</v>
      </c>
      <c r="K9" s="11">
        <f t="shared" si="3"/>
        <v>0</v>
      </c>
      <c r="L9" s="11"/>
      <c r="M9" s="11"/>
      <c r="N9" s="11"/>
    </row>
    <row r="10" spans="1:19">
      <c r="A10" s="5">
        <v>41368</v>
      </c>
      <c r="B10" s="5">
        <v>41486</v>
      </c>
      <c r="C10" s="6" t="s">
        <v>0</v>
      </c>
      <c r="D10" s="8" t="s">
        <v>9</v>
      </c>
      <c r="E10" s="17">
        <f t="shared" si="0"/>
        <v>118</v>
      </c>
      <c r="G10" t="s">
        <v>23</v>
      </c>
      <c r="H10" s="11" t="s">
        <v>15</v>
      </c>
      <c r="I10" s="12">
        <f t="shared" si="1"/>
        <v>1</v>
      </c>
      <c r="J10" s="12">
        <f t="shared" si="2"/>
        <v>0</v>
      </c>
      <c r="K10" s="11">
        <f t="shared" si="3"/>
        <v>0</v>
      </c>
      <c r="L10" s="11"/>
      <c r="M10" s="11"/>
      <c r="N10" s="11"/>
    </row>
    <row r="11" spans="1:19">
      <c r="A11" s="5">
        <v>41397</v>
      </c>
      <c r="B11" s="5">
        <v>41491</v>
      </c>
      <c r="C11" s="6" t="s">
        <v>0</v>
      </c>
      <c r="D11" s="8" t="s">
        <v>6</v>
      </c>
      <c r="E11" s="17">
        <f t="shared" si="0"/>
        <v>94</v>
      </c>
    </row>
    <row r="12" spans="1:19">
      <c r="A12" s="13">
        <v>41426</v>
      </c>
      <c r="B12" s="13">
        <v>41517</v>
      </c>
      <c r="C12" s="14" t="s">
        <v>0</v>
      </c>
      <c r="D12" s="15" t="s">
        <v>8</v>
      </c>
      <c r="E12" s="18">
        <f t="shared" si="0"/>
        <v>91</v>
      </c>
    </row>
    <row r="13" spans="1:19">
      <c r="D13" s="8"/>
      <c r="E13" s="9"/>
    </row>
    <row r="15" spans="1:19" ht="15.75">
      <c r="G15" s="19" t="s">
        <v>16</v>
      </c>
      <c r="H15" s="19"/>
    </row>
    <row r="16" spans="1:19">
      <c r="G16" t="s">
        <v>12</v>
      </c>
      <c r="H16">
        <f>31+28</f>
        <v>59</v>
      </c>
    </row>
    <row r="17" spans="1:8">
      <c r="G17" t="s">
        <v>13</v>
      </c>
      <c r="H17">
        <f>H16+31</f>
        <v>90</v>
      </c>
    </row>
    <row r="18" spans="1:8">
      <c r="G18" t="s">
        <v>14</v>
      </c>
      <c r="H18">
        <f>H17+30</f>
        <v>120</v>
      </c>
    </row>
    <row r="22" spans="1:8">
      <c r="A22" t="s">
        <v>31</v>
      </c>
    </row>
    <row r="23" spans="1:8">
      <c r="A23" t="s">
        <v>30</v>
      </c>
    </row>
    <row r="24" spans="1:8">
      <c r="A24" t="s">
        <v>32</v>
      </c>
    </row>
    <row r="25" spans="1:8">
      <c r="A25" t="s">
        <v>33</v>
      </c>
    </row>
  </sheetData>
  <autoFilter ref="A1:AK12"/>
  <sortState ref="A2:E12">
    <sortCondition ref="A2:A12"/>
  </sortState>
  <mergeCells count="2">
    <mergeCell ref="G15:H15"/>
    <mergeCell ref="G3:N3"/>
  </mergeCells>
  <pageMargins left="0.7" right="0.7" top="0.75" bottom="0.75" header="0.3" footer="0.3"/>
  <pageSetup paperSize="9" orientation="portrait" r:id="rId1"/>
  <ignoredErrors>
    <ignoredError sqref="K6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F57319</cp:lastModifiedBy>
  <dcterms:created xsi:type="dcterms:W3CDTF">2013-05-03T06:04:55Z</dcterms:created>
  <dcterms:modified xsi:type="dcterms:W3CDTF">2013-08-19T10:59:06Z</dcterms:modified>
</cp:coreProperties>
</file>