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9200" windowHeight="10995"/>
  </bookViews>
  <sheets>
    <sheet name="xxx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8" i="1" l="1"/>
  <c r="E118" i="1"/>
  <c r="D118" i="1"/>
  <c r="C118" i="1"/>
  <c r="B118" i="1"/>
  <c r="E85" i="1"/>
  <c r="D85" i="1"/>
  <c r="E67" i="1"/>
  <c r="D67" i="1"/>
  <c r="C67" i="1"/>
  <c r="B67" i="1"/>
  <c r="E64" i="1"/>
  <c r="D64" i="1"/>
  <c r="C64" i="1"/>
  <c r="B64" i="1"/>
  <c r="E60" i="1"/>
  <c r="D60" i="1"/>
  <c r="C60" i="1"/>
  <c r="B60" i="1"/>
  <c r="E57" i="1"/>
  <c r="D57" i="1"/>
  <c r="C57" i="1"/>
  <c r="B57" i="1"/>
  <c r="E54" i="1"/>
  <c r="D54" i="1"/>
  <c r="C54" i="1"/>
  <c r="B54" i="1"/>
  <c r="B4" i="1"/>
  <c r="E119" i="1" l="1"/>
  <c r="E91" i="1"/>
  <c r="E117" i="1"/>
  <c r="D119" i="1"/>
  <c r="C91" i="1"/>
  <c r="C117" i="1"/>
  <c r="B119" i="1"/>
  <c r="D117" i="1"/>
  <c r="D91" i="1"/>
  <c r="C119" i="1"/>
  <c r="J83" i="1" l="1"/>
  <c r="D83" i="1"/>
  <c r="M11" i="1"/>
  <c r="H83" i="1"/>
  <c r="N11" i="1"/>
  <c r="F83" i="1"/>
  <c r="C83" i="1"/>
  <c r="E83" i="1"/>
  <c r="G83" i="1"/>
  <c r="M83" i="1"/>
  <c r="B83" i="1"/>
  <c r="K11" i="1"/>
  <c r="K83" i="1"/>
  <c r="L11" i="1"/>
  <c r="L83" i="1" l="1"/>
  <c r="N83" i="1"/>
  <c r="I83" i="1"/>
  <c r="G11" i="1" l="1"/>
  <c r="N53" i="1"/>
  <c r="J11" i="1" l="1"/>
  <c r="I11" i="1"/>
  <c r="L53" i="1"/>
  <c r="E80" i="1"/>
  <c r="E77" i="1"/>
  <c r="E79" i="1"/>
  <c r="E11" i="1"/>
  <c r="K53" i="1"/>
  <c r="F11" i="1"/>
  <c r="D79" i="1"/>
  <c r="D80" i="1"/>
  <c r="D77" i="1"/>
  <c r="D11" i="1"/>
  <c r="B79" i="1"/>
  <c r="B80" i="1"/>
  <c r="B77" i="1"/>
  <c r="B11" i="1"/>
  <c r="M53" i="1"/>
  <c r="H11" i="1"/>
  <c r="C79" i="1"/>
  <c r="C80" i="1"/>
  <c r="C77" i="1"/>
  <c r="C11" i="1"/>
  <c r="I53" i="1" l="1"/>
  <c r="J53" i="1"/>
  <c r="G53" i="1"/>
  <c r="H53" i="1"/>
  <c r="F53" i="1"/>
  <c r="C75" i="1"/>
  <c r="C53" i="1" s="1"/>
  <c r="D75" i="1"/>
  <c r="D53" i="1" s="1"/>
  <c r="B75" i="1"/>
  <c r="E75" i="1"/>
  <c r="E53" i="1" s="1"/>
  <c r="B53" i="1" l="1"/>
  <c r="B177" i="1" l="1"/>
  <c r="C4" i="1" l="1"/>
  <c r="C177" i="1" l="1"/>
  <c r="D4" i="1" l="1"/>
  <c r="D177" i="1" l="1"/>
  <c r="E4" i="1" l="1"/>
  <c r="E177" i="1" l="1"/>
  <c r="F4" i="1" l="1"/>
  <c r="F177" i="1" l="1"/>
  <c r="G4" i="1" l="1"/>
  <c r="G177" i="1" l="1"/>
  <c r="H4" i="1" s="1"/>
  <c r="H177" i="1" s="1"/>
  <c r="I4" i="1" s="1"/>
  <c r="I177" i="1" s="1"/>
  <c r="J4" i="1" s="1"/>
  <c r="J177" i="1" s="1"/>
  <c r="K4" i="1" s="1"/>
  <c r="L4" i="1" s="1"/>
  <c r="M4" i="1" s="1"/>
  <c r="N4" i="1" s="1"/>
</calcChain>
</file>

<file path=xl/sharedStrings.xml><?xml version="1.0" encoding="utf-8"?>
<sst xmlns="http://schemas.openxmlformats.org/spreadsheetml/2006/main" count="7" uniqueCount="7">
  <si>
    <t>Septembre</t>
  </si>
  <si>
    <t>Octobre</t>
  </si>
  <si>
    <t>Novembre</t>
  </si>
  <si>
    <t>Décaissements fournisseurs pdts finis</t>
  </si>
  <si>
    <t>Décaissements fonctionnement</t>
  </si>
  <si>
    <t>TVA à décaisser</t>
  </si>
  <si>
    <t>SOLDE A REPORTER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</si>
</sst>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3" x14ac:knownFonts="1">
    <font>
      <sz val="10"/>
      <color indexed="8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i/>
      <sz val="8"/>
      <name val="Calibri"/>
      <family val="2"/>
    </font>
    <font>
      <i/>
      <sz val="8"/>
      <name val="Calibri"/>
      <family val="2"/>
      <scheme val="minor"/>
    </font>
    <font>
      <sz val="9"/>
      <name val="Calibri"/>
      <family val="2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8"/>
      <color rgb="FFFF0000"/>
      <name val="Calibri"/>
      <family val="2"/>
    </font>
    <font>
      <b/>
      <u val="singleAccounting"/>
      <sz val="9"/>
      <name val="Calibri"/>
      <family val="2"/>
      <scheme val="minor"/>
    </font>
    <font>
      <sz val="12"/>
      <name val="Calibri"/>
      <family val="2"/>
      <scheme val="minor"/>
    </font>
    <font>
      <u val="singleAccounting"/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4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52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6"/>
        <bgColor indexed="24"/>
      </patternFill>
    </fill>
    <fill>
      <patternFill patternType="solid">
        <fgColor indexed="47"/>
        <bgColor indexed="22"/>
      </patternFill>
    </fill>
    <fill>
      <patternFill patternType="solid">
        <fgColor rgb="FFFF99CC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rgb="FFFF99CC"/>
        <bgColor indexed="29"/>
      </patternFill>
    </fill>
    <fill>
      <patternFill patternType="solid">
        <fgColor indexed="49"/>
        <bgColor indexed="40"/>
      </patternFill>
    </fill>
    <fill>
      <patternFill patternType="solid">
        <fgColor rgb="FF33CCCC"/>
        <bgColor indexed="64"/>
      </patternFill>
    </fill>
  </fills>
  <borders count="11">
    <border>
      <left/>
      <right/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64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8"/>
      </left>
      <right style="thick">
        <color indexed="8"/>
      </right>
      <top style="thick">
        <color indexed="64"/>
      </top>
      <bottom style="thick">
        <color indexed="64"/>
      </bottom>
      <diagonal/>
    </border>
    <border>
      <left style="thick">
        <color indexed="8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ill="0" applyBorder="0" applyAlignment="0" applyProtection="0"/>
  </cellStyleXfs>
  <cellXfs count="58">
    <xf numFmtId="0" fontId="0" fillId="0" borderId="0" xfId="0"/>
    <xf numFmtId="164" fontId="2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left"/>
    </xf>
    <xf numFmtId="164" fontId="2" fillId="0" borderId="0" xfId="1" applyNumberFormat="1" applyFont="1"/>
    <xf numFmtId="164" fontId="2" fillId="0" borderId="0" xfId="1" applyNumberFormat="1" applyFont="1" applyAlignment="1">
      <alignment horizontal="center"/>
    </xf>
    <xf numFmtId="0" fontId="2" fillId="0" borderId="0" xfId="1" applyNumberFormat="1" applyFont="1"/>
    <xf numFmtId="0" fontId="2" fillId="0" borderId="1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/>
    </xf>
    <xf numFmtId="164" fontId="2" fillId="2" borderId="4" xfId="1" applyNumberFormat="1" applyFont="1" applyFill="1" applyBorder="1"/>
    <xf numFmtId="164" fontId="2" fillId="2" borderId="5" xfId="1" applyNumberFormat="1" applyFont="1" applyFill="1" applyBorder="1"/>
    <xf numFmtId="164" fontId="2" fillId="0" borderId="6" xfId="1" applyNumberFormat="1" applyFont="1" applyFill="1" applyBorder="1"/>
    <xf numFmtId="164" fontId="2" fillId="0" borderId="7" xfId="1" applyNumberFormat="1" applyFont="1" applyBorder="1"/>
    <xf numFmtId="164" fontId="2" fillId="0" borderId="6" xfId="1" applyNumberFormat="1" applyFont="1" applyBorder="1"/>
    <xf numFmtId="164" fontId="2" fillId="3" borderId="6" xfId="1" applyNumberFormat="1" applyFont="1" applyFill="1" applyBorder="1"/>
    <xf numFmtId="164" fontId="2" fillId="0" borderId="0" xfId="1" applyNumberFormat="1" applyFont="1" applyFill="1"/>
    <xf numFmtId="0" fontId="4" fillId="4" borderId="8" xfId="0" applyFont="1" applyFill="1" applyBorder="1" applyAlignment="1">
      <alignment horizontal="right"/>
    </xf>
    <xf numFmtId="164" fontId="5" fillId="4" borderId="6" xfId="1" applyNumberFormat="1" applyFont="1" applyFill="1" applyBorder="1"/>
    <xf numFmtId="164" fontId="5" fillId="0" borderId="0" xfId="1" applyNumberFormat="1" applyFont="1" applyFill="1"/>
    <xf numFmtId="164" fontId="2" fillId="5" borderId="6" xfId="1" applyNumberFormat="1" applyFont="1" applyFill="1" applyBorder="1"/>
    <xf numFmtId="164" fontId="2" fillId="6" borderId="6" xfId="1" applyNumberFormat="1" applyFont="1" applyFill="1" applyBorder="1"/>
    <xf numFmtId="0" fontId="6" fillId="0" borderId="0" xfId="0" applyFont="1"/>
    <xf numFmtId="164" fontId="7" fillId="0" borderId="0" xfId="1" applyNumberFormat="1" applyFont="1" applyFill="1"/>
    <xf numFmtId="164" fontId="8" fillId="5" borderId="6" xfId="1" applyNumberFormat="1" applyFont="1" applyFill="1" applyBorder="1"/>
    <xf numFmtId="0" fontId="9" fillId="4" borderId="8" xfId="0" applyFont="1" applyFill="1" applyBorder="1" applyAlignment="1">
      <alignment horizontal="right"/>
    </xf>
    <xf numFmtId="164" fontId="2" fillId="7" borderId="9" xfId="1" applyNumberFormat="1" applyFont="1" applyFill="1" applyBorder="1"/>
    <xf numFmtId="164" fontId="2" fillId="7" borderId="10" xfId="1" applyNumberFormat="1" applyFont="1" applyFill="1" applyBorder="1"/>
    <xf numFmtId="164" fontId="2" fillId="6" borderId="7" xfId="1" applyNumberFormat="1" applyFont="1" applyFill="1" applyBorder="1"/>
    <xf numFmtId="0" fontId="4" fillId="3" borderId="8" xfId="0" applyFont="1" applyFill="1" applyBorder="1" applyAlignment="1">
      <alignment horizontal="right"/>
    </xf>
    <xf numFmtId="164" fontId="5" fillId="3" borderId="6" xfId="1" applyNumberFormat="1" applyFont="1" applyFill="1" applyBorder="1"/>
    <xf numFmtId="164" fontId="2" fillId="0" borderId="7" xfId="1" applyNumberFormat="1" applyFont="1" applyFill="1" applyBorder="1"/>
    <xf numFmtId="164" fontId="2" fillId="7" borderId="4" xfId="1" applyNumberFormat="1" applyFont="1" applyFill="1" applyBorder="1"/>
    <xf numFmtId="164" fontId="2" fillId="0" borderId="0" xfId="1" applyNumberFormat="1" applyFont="1" applyFill="1" applyBorder="1"/>
    <xf numFmtId="164" fontId="2" fillId="5" borderId="7" xfId="1" applyNumberFormat="1" applyFont="1" applyFill="1" applyBorder="1"/>
    <xf numFmtId="164" fontId="8" fillId="5" borderId="7" xfId="1" applyNumberFormat="1" applyFont="1" applyFill="1" applyBorder="1"/>
    <xf numFmtId="164" fontId="8" fillId="0" borderId="0" xfId="1" applyNumberFormat="1" applyFont="1"/>
    <xf numFmtId="164" fontId="2" fillId="9" borderId="7" xfId="1" applyNumberFormat="1" applyFont="1" applyFill="1" applyBorder="1"/>
    <xf numFmtId="164" fontId="10" fillId="10" borderId="6" xfId="1" applyNumberFormat="1" applyFont="1" applyFill="1" applyBorder="1"/>
    <xf numFmtId="164" fontId="2" fillId="10" borderId="7" xfId="1" applyNumberFormat="1" applyFont="1" applyFill="1" applyBorder="1"/>
    <xf numFmtId="164" fontId="2" fillId="10" borderId="6" xfId="1" applyNumberFormat="1" applyFont="1" applyFill="1" applyBorder="1"/>
    <xf numFmtId="164" fontId="10" fillId="11" borderId="6" xfId="1" applyNumberFormat="1" applyFont="1" applyFill="1" applyBorder="1"/>
    <xf numFmtId="164" fontId="2" fillId="11" borderId="7" xfId="1" applyNumberFormat="1" applyFont="1" applyFill="1" applyBorder="1"/>
    <xf numFmtId="164" fontId="2" fillId="11" borderId="6" xfId="1" applyNumberFormat="1" applyFont="1" applyFill="1" applyBorder="1"/>
    <xf numFmtId="164" fontId="10" fillId="12" borderId="6" xfId="1" applyNumberFormat="1" applyFont="1" applyFill="1" applyBorder="1"/>
    <xf numFmtId="164" fontId="2" fillId="13" borderId="7" xfId="1" applyNumberFormat="1" applyFont="1" applyFill="1" applyBorder="1"/>
    <xf numFmtId="164" fontId="2" fillId="13" borderId="6" xfId="1" applyNumberFormat="1" applyFont="1" applyFill="1" applyBorder="1"/>
    <xf numFmtId="164" fontId="2" fillId="14" borderId="6" xfId="1" applyNumberFormat="1" applyFont="1" applyFill="1" applyBorder="1"/>
    <xf numFmtId="164" fontId="2" fillId="15" borderId="6" xfId="1" applyNumberFormat="1" applyFont="1" applyFill="1" applyBorder="1"/>
    <xf numFmtId="164" fontId="2" fillId="15" borderId="7" xfId="1" applyNumberFormat="1" applyFont="1" applyFill="1" applyBorder="1"/>
    <xf numFmtId="164" fontId="2" fillId="16" borderId="6" xfId="1" applyNumberFormat="1" applyFont="1" applyFill="1" applyBorder="1"/>
    <xf numFmtId="164" fontId="2" fillId="16" borderId="7" xfId="1" applyNumberFormat="1" applyFont="1" applyFill="1" applyBorder="1"/>
    <xf numFmtId="164" fontId="7" fillId="16" borderId="7" xfId="1" applyNumberFormat="1" applyFont="1" applyFill="1" applyBorder="1"/>
    <xf numFmtId="164" fontId="12" fillId="0" borderId="0" xfId="1" applyNumberFormat="1" applyFont="1"/>
    <xf numFmtId="164" fontId="11" fillId="0" borderId="0" xfId="1" applyNumberFormat="1" applyFont="1"/>
    <xf numFmtId="164" fontId="2" fillId="0" borderId="0" xfId="1" applyNumberFormat="1" applyFont="1" applyAlignment="1">
      <alignment horizontal="left" vertical="center" wrapText="1"/>
    </xf>
    <xf numFmtId="164" fontId="11" fillId="8" borderId="6" xfId="1" applyNumberFormat="1" applyFont="1" applyFill="1" applyBorder="1"/>
    <xf numFmtId="164" fontId="11" fillId="8" borderId="7" xfId="1" applyNumberFormat="1" applyFont="1" applyFill="1" applyBorder="1"/>
    <xf numFmtId="164" fontId="11" fillId="8" borderId="0" xfId="1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irection\CHIFFRE\Tr&#233;sorerie\2013\13.Tr&#233;so%20171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éso"/>
      <sheetName val="tréso collée 1909"/>
      <sheetName val="RFA"/>
      <sheetName val="Export hvd chine"/>
      <sheetName val="Frs 1909 collé"/>
      <sheetName val="Frs 2110"/>
    </sheetNames>
    <sheetDataSet>
      <sheetData sheetId="0"/>
      <sheetData sheetId="1"/>
      <sheetData sheetId="2">
        <row r="10">
          <cell r="D10">
            <v>5.9479107212592752E-3</v>
          </cell>
        </row>
        <row r="17">
          <cell r="D17">
            <v>1.5448586922307621E-2</v>
          </cell>
        </row>
        <row r="26">
          <cell r="D26">
            <v>0.16309415384615386</v>
          </cell>
        </row>
        <row r="30">
          <cell r="D30">
            <v>0.04</v>
          </cell>
        </row>
      </sheetData>
      <sheetData sheetId="3"/>
      <sheetData sheetId="4"/>
      <sheetData sheetId="5">
        <row r="134">
          <cell r="E134">
            <v>2013</v>
          </cell>
          <cell r="F134">
            <v>38</v>
          </cell>
        </row>
        <row r="135">
          <cell r="E135">
            <v>2013</v>
          </cell>
          <cell r="F135">
            <v>39</v>
          </cell>
        </row>
        <row r="136">
          <cell r="E136">
            <v>2013</v>
          </cell>
          <cell r="F136">
            <v>40</v>
          </cell>
        </row>
        <row r="137">
          <cell r="E137">
            <v>2013</v>
          </cell>
          <cell r="F137">
            <v>41</v>
          </cell>
        </row>
        <row r="138">
          <cell r="E138">
            <v>2013</v>
          </cell>
          <cell r="F138">
            <v>42</v>
          </cell>
        </row>
        <row r="139">
          <cell r="E139">
            <v>2013</v>
          </cell>
          <cell r="F139">
            <v>43</v>
          </cell>
          <cell r="G139">
            <v>32815.380000000005</v>
          </cell>
        </row>
        <row r="140">
          <cell r="E140">
            <v>2013</v>
          </cell>
          <cell r="F140">
            <v>44</v>
          </cell>
          <cell r="G140">
            <v>28760.079999999998</v>
          </cell>
        </row>
        <row r="141">
          <cell r="E141">
            <v>2013</v>
          </cell>
          <cell r="F141">
            <v>45</v>
          </cell>
          <cell r="G141">
            <v>24200.36</v>
          </cell>
        </row>
        <row r="142">
          <cell r="E142">
            <v>2013</v>
          </cell>
          <cell r="F142">
            <v>46</v>
          </cell>
          <cell r="G142">
            <v>12939.57</v>
          </cell>
        </row>
        <row r="143">
          <cell r="E143">
            <v>2013</v>
          </cell>
          <cell r="F143">
            <v>47</v>
          </cell>
          <cell r="G143">
            <v>20185.7</v>
          </cell>
        </row>
        <row r="144">
          <cell r="E144">
            <v>2013</v>
          </cell>
          <cell r="F144">
            <v>48</v>
          </cell>
          <cell r="G144">
            <v>26643.72</v>
          </cell>
        </row>
        <row r="145">
          <cell r="E145">
            <v>2013</v>
          </cell>
          <cell r="F145">
            <v>49</v>
          </cell>
          <cell r="G145">
            <v>12427.480000000001</v>
          </cell>
        </row>
        <row r="146">
          <cell r="E146">
            <v>2013</v>
          </cell>
          <cell r="F146">
            <v>50</v>
          </cell>
          <cell r="G146">
            <v>4989.6099999999997</v>
          </cell>
        </row>
        <row r="147">
          <cell r="E147">
            <v>2013</v>
          </cell>
          <cell r="F147">
            <v>51</v>
          </cell>
        </row>
        <row r="148">
          <cell r="E148">
            <v>2013</v>
          </cell>
          <cell r="F148">
            <v>52</v>
          </cell>
          <cell r="G148">
            <v>8306.2000000000007</v>
          </cell>
        </row>
        <row r="149">
          <cell r="E149">
            <v>2014</v>
          </cell>
          <cell r="F149">
            <v>1</v>
          </cell>
          <cell r="G149">
            <v>21186.329999999998</v>
          </cell>
        </row>
        <row r="150">
          <cell r="E150">
            <v>2014</v>
          </cell>
          <cell r="F150">
            <v>2</v>
          </cell>
        </row>
        <row r="151">
          <cell r="E151">
            <v>2014</v>
          </cell>
          <cell r="F151">
            <v>3</v>
          </cell>
        </row>
        <row r="152">
          <cell r="E152">
            <v>2014</v>
          </cell>
          <cell r="F152">
            <v>4</v>
          </cell>
        </row>
        <row r="153">
          <cell r="E153">
            <v>2014</v>
          </cell>
          <cell r="F153">
            <v>5</v>
          </cell>
        </row>
        <row r="154">
          <cell r="E154">
            <v>2014</v>
          </cell>
          <cell r="F154">
            <v>6</v>
          </cell>
        </row>
        <row r="155">
          <cell r="E155">
            <v>2014</v>
          </cell>
          <cell r="F155">
            <v>7</v>
          </cell>
        </row>
        <row r="156">
          <cell r="E156">
            <v>2014</v>
          </cell>
          <cell r="F156">
            <v>8</v>
          </cell>
        </row>
        <row r="157">
          <cell r="E157">
            <v>2014</v>
          </cell>
          <cell r="F157">
            <v>9</v>
          </cell>
        </row>
        <row r="158">
          <cell r="E158">
            <v>2014</v>
          </cell>
          <cell r="F158">
            <v>10</v>
          </cell>
        </row>
        <row r="159">
          <cell r="E159">
            <v>2014</v>
          </cell>
          <cell r="F159">
            <v>11</v>
          </cell>
        </row>
        <row r="160">
          <cell r="E160">
            <v>2014</v>
          </cell>
          <cell r="F160">
            <v>12</v>
          </cell>
        </row>
        <row r="161">
          <cell r="E161">
            <v>2014</v>
          </cell>
          <cell r="F161">
            <v>13</v>
          </cell>
        </row>
        <row r="162">
          <cell r="E162">
            <v>2014</v>
          </cell>
          <cell r="F162">
            <v>14</v>
          </cell>
        </row>
        <row r="163">
          <cell r="E163">
            <v>2014</v>
          </cell>
          <cell r="F163">
            <v>15</v>
          </cell>
        </row>
        <row r="164">
          <cell r="E164">
            <v>2014</v>
          </cell>
          <cell r="F164">
            <v>16</v>
          </cell>
        </row>
        <row r="165">
          <cell r="E165">
            <v>2014</v>
          </cell>
          <cell r="F165">
            <v>17</v>
          </cell>
        </row>
        <row r="166">
          <cell r="E166">
            <v>2014</v>
          </cell>
          <cell r="F166">
            <v>18</v>
          </cell>
        </row>
        <row r="167">
          <cell r="E167">
            <v>2014</v>
          </cell>
          <cell r="F167">
            <v>19</v>
          </cell>
        </row>
        <row r="168">
          <cell r="E168">
            <v>2014</v>
          </cell>
          <cell r="F168">
            <v>20</v>
          </cell>
        </row>
        <row r="169">
          <cell r="E169">
            <v>2014</v>
          </cell>
          <cell r="F169">
            <v>21</v>
          </cell>
        </row>
        <row r="170">
          <cell r="E170">
            <v>2014</v>
          </cell>
          <cell r="F170">
            <v>22</v>
          </cell>
        </row>
        <row r="171">
          <cell r="E171">
            <v>2014</v>
          </cell>
          <cell r="F171">
            <v>23</v>
          </cell>
        </row>
        <row r="172">
          <cell r="E172">
            <v>2014</v>
          </cell>
          <cell r="F172">
            <v>24</v>
          </cell>
        </row>
        <row r="173">
          <cell r="E173">
            <v>2014</v>
          </cell>
          <cell r="F173">
            <v>25</v>
          </cell>
        </row>
        <row r="174">
          <cell r="E174">
            <v>2014</v>
          </cell>
          <cell r="F174">
            <v>26</v>
          </cell>
        </row>
        <row r="175">
          <cell r="E175">
            <v>2014</v>
          </cell>
          <cell r="F175">
            <v>27</v>
          </cell>
        </row>
        <row r="176">
          <cell r="E176">
            <v>2014</v>
          </cell>
          <cell r="F176">
            <v>28</v>
          </cell>
        </row>
        <row r="177">
          <cell r="E177">
            <v>2014</v>
          </cell>
          <cell r="F177">
            <v>29</v>
          </cell>
        </row>
        <row r="178">
          <cell r="E178">
            <v>2014</v>
          </cell>
          <cell r="F178">
            <v>30</v>
          </cell>
        </row>
        <row r="179">
          <cell r="E179">
            <v>2014</v>
          </cell>
          <cell r="F179">
            <v>31</v>
          </cell>
        </row>
        <row r="180">
          <cell r="E180">
            <v>2014</v>
          </cell>
          <cell r="F180">
            <v>32</v>
          </cell>
        </row>
        <row r="181">
          <cell r="E181">
            <v>2014</v>
          </cell>
          <cell r="F181">
            <v>33</v>
          </cell>
        </row>
        <row r="182">
          <cell r="E182">
            <v>2014</v>
          </cell>
          <cell r="F182">
            <v>34</v>
          </cell>
        </row>
        <row r="183">
          <cell r="E183">
            <v>2014</v>
          </cell>
          <cell r="F183">
            <v>35</v>
          </cell>
        </row>
        <row r="184">
          <cell r="E184">
            <v>2014</v>
          </cell>
          <cell r="F184">
            <v>36</v>
          </cell>
        </row>
        <row r="185">
          <cell r="E185">
            <v>2014</v>
          </cell>
          <cell r="F185">
            <v>37</v>
          </cell>
        </row>
        <row r="186">
          <cell r="E186">
            <v>2014</v>
          </cell>
          <cell r="F186">
            <v>38</v>
          </cell>
        </row>
        <row r="187">
          <cell r="E187">
            <v>2014</v>
          </cell>
          <cell r="F187">
            <v>39</v>
          </cell>
        </row>
        <row r="188">
          <cell r="E188">
            <v>2014</v>
          </cell>
          <cell r="F188">
            <v>40</v>
          </cell>
        </row>
        <row r="189">
          <cell r="E189">
            <v>2014</v>
          </cell>
          <cell r="F189">
            <v>41</v>
          </cell>
        </row>
        <row r="190">
          <cell r="E190">
            <v>2014</v>
          </cell>
          <cell r="F190">
            <v>42</v>
          </cell>
        </row>
        <row r="191">
          <cell r="E191">
            <v>2014</v>
          </cell>
          <cell r="F191">
            <v>43</v>
          </cell>
        </row>
        <row r="192">
          <cell r="E192">
            <v>2014</v>
          </cell>
          <cell r="F192">
            <v>44</v>
          </cell>
        </row>
        <row r="193">
          <cell r="E193">
            <v>2014</v>
          </cell>
          <cell r="F193">
            <v>45</v>
          </cell>
        </row>
        <row r="194">
          <cell r="E194">
            <v>2014</v>
          </cell>
          <cell r="F194">
            <v>46</v>
          </cell>
        </row>
        <row r="195">
          <cell r="E195">
            <v>2014</v>
          </cell>
          <cell r="F195">
            <v>47</v>
          </cell>
        </row>
        <row r="196">
          <cell r="E196">
            <v>2014</v>
          </cell>
          <cell r="F196">
            <v>48</v>
          </cell>
        </row>
        <row r="197">
          <cell r="E197">
            <v>2014</v>
          </cell>
          <cell r="F197">
            <v>49</v>
          </cell>
        </row>
        <row r="198">
          <cell r="E198">
            <v>2014</v>
          </cell>
          <cell r="F198">
            <v>50</v>
          </cell>
        </row>
        <row r="199">
          <cell r="E199">
            <v>2014</v>
          </cell>
          <cell r="F199">
            <v>51</v>
          </cell>
        </row>
        <row r="200">
          <cell r="E200">
            <v>2014</v>
          </cell>
          <cell r="F200">
            <v>52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8"/>
  <sheetViews>
    <sheetView tabSelected="1" zoomScaleNormal="100" zoomScaleSheetLayoutView="98" workbookViewId="0">
      <pane xSplit="1" ySplit="4" topLeftCell="B110" activePane="bottomRight" state="frozen"/>
      <selection pane="topRight" activeCell="B1" sqref="B1"/>
      <selection pane="bottomLeft" activeCell="A5" sqref="A5"/>
      <selection pane="bottomRight" activeCell="A136" sqref="A136"/>
    </sheetView>
  </sheetViews>
  <sheetFormatPr baseColWidth="10" defaultColWidth="11" defaultRowHeight="12" x14ac:dyDescent="0.2"/>
  <cols>
    <col min="1" max="1" width="34.28515625" style="3" customWidth="1"/>
    <col min="2" max="5" width="11.85546875" style="3" hidden="1" customWidth="1"/>
    <col min="6" max="10" width="11.85546875" style="3" customWidth="1"/>
    <col min="11" max="14" width="12.85546875" style="3" customWidth="1"/>
    <col min="15" max="16384" width="11" style="3"/>
  </cols>
  <sheetData>
    <row r="1" spans="1:14" s="1" customFormat="1" x14ac:dyDescent="0.2">
      <c r="B1" s="2">
        <v>2013</v>
      </c>
      <c r="C1" s="2">
        <v>2013</v>
      </c>
      <c r="D1" s="1">
        <v>2013</v>
      </c>
      <c r="E1" s="2">
        <v>2013</v>
      </c>
      <c r="F1" s="2">
        <v>2013</v>
      </c>
      <c r="G1" s="2">
        <v>2013</v>
      </c>
      <c r="H1" s="1">
        <v>2013</v>
      </c>
      <c r="I1" s="2">
        <v>2013</v>
      </c>
      <c r="J1" s="2">
        <v>2013</v>
      </c>
      <c r="K1" s="2">
        <v>2013</v>
      </c>
      <c r="L1" s="2">
        <v>2013</v>
      </c>
      <c r="M1" s="1">
        <v>2013</v>
      </c>
      <c r="N1" s="2">
        <v>2013</v>
      </c>
    </row>
    <row r="2" spans="1:14" ht="33.75" customHeight="1" x14ac:dyDescent="0.2">
      <c r="B2" s="4" t="s">
        <v>0</v>
      </c>
      <c r="C2" s="4"/>
      <c r="D2" s="4"/>
      <c r="E2" s="4"/>
      <c r="F2" s="4" t="s">
        <v>1</v>
      </c>
      <c r="G2" s="4"/>
      <c r="H2" s="4"/>
      <c r="I2" s="4"/>
      <c r="J2" s="4"/>
      <c r="K2" s="4" t="s">
        <v>2</v>
      </c>
      <c r="L2" s="4"/>
      <c r="M2" s="4"/>
      <c r="N2" s="4"/>
    </row>
    <row r="3" spans="1:14" s="5" customFormat="1" ht="12.75" thickBot="1" x14ac:dyDescent="0.25">
      <c r="B3" s="6">
        <v>36</v>
      </c>
      <c r="C3" s="7">
        <v>37</v>
      </c>
      <c r="D3" s="7">
        <v>38</v>
      </c>
      <c r="E3" s="8">
        <v>39</v>
      </c>
      <c r="F3" s="6">
        <v>40</v>
      </c>
      <c r="G3" s="7">
        <v>41</v>
      </c>
      <c r="H3" s="7">
        <v>42</v>
      </c>
      <c r="I3" s="7">
        <v>43</v>
      </c>
      <c r="J3" s="8">
        <v>44</v>
      </c>
      <c r="K3" s="6">
        <v>45</v>
      </c>
      <c r="L3" s="7">
        <v>46</v>
      </c>
      <c r="M3" s="7">
        <v>47</v>
      </c>
      <c r="N3" s="8">
        <v>48</v>
      </c>
    </row>
    <row r="4" spans="1:14" ht="13.5" thickTop="1" thickBot="1" x14ac:dyDescent="0.25">
      <c r="A4" s="9"/>
      <c r="B4" s="10">
        <f>SUM(B5:B9)</f>
        <v>0</v>
      </c>
      <c r="C4" s="10">
        <f t="shared" ref="C4:N4" si="0">+B177+SUM(C5:C9)</f>
        <v>0</v>
      </c>
      <c r="D4" s="10">
        <f t="shared" si="0"/>
        <v>0</v>
      </c>
      <c r="E4" s="10">
        <f t="shared" si="0"/>
        <v>0</v>
      </c>
      <c r="F4" s="10">
        <f t="shared" si="0"/>
        <v>0</v>
      </c>
      <c r="G4" s="10">
        <f t="shared" si="0"/>
        <v>0</v>
      </c>
      <c r="H4" s="10">
        <f t="shared" si="0"/>
        <v>0</v>
      </c>
      <c r="I4" s="10">
        <f t="shared" si="0"/>
        <v>0</v>
      </c>
      <c r="J4" s="10">
        <f t="shared" si="0"/>
        <v>-15981.152575384622</v>
      </c>
      <c r="K4" s="10">
        <f t="shared" si="0"/>
        <v>-133471.17303207912</v>
      </c>
      <c r="L4" s="10">
        <f t="shared" si="0"/>
        <v>0</v>
      </c>
      <c r="M4" s="10">
        <f t="shared" si="0"/>
        <v>0</v>
      </c>
      <c r="N4" s="10">
        <f t="shared" si="0"/>
        <v>0</v>
      </c>
    </row>
    <row r="5" spans="1:14" ht="12.75" thickTop="1" x14ac:dyDescent="0.2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x14ac:dyDescent="0.2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x14ac:dyDescent="0.2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 x14ac:dyDescent="0.2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ht="12.75" thickBot="1" x14ac:dyDescent="0.25">
      <c r="A10" s="1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13.5" thickTop="1" thickBot="1" x14ac:dyDescent="0.25">
      <c r="A11" s="9"/>
      <c r="B11" s="10">
        <f t="shared" ref="B11:N11" si="1">B12+B13+B14+B20+B21+B25+B29+B33+B42+B43+B46+B52+B34+B38</f>
        <v>0</v>
      </c>
      <c r="C11" s="10">
        <f t="shared" si="1"/>
        <v>0</v>
      </c>
      <c r="D11" s="10">
        <f t="shared" si="1"/>
        <v>0</v>
      </c>
      <c r="E11" s="10">
        <f t="shared" si="1"/>
        <v>0</v>
      </c>
      <c r="F11" s="10">
        <f t="shared" si="1"/>
        <v>0</v>
      </c>
      <c r="G11" s="10">
        <f t="shared" si="1"/>
        <v>0</v>
      </c>
      <c r="H11" s="10">
        <f t="shared" si="1"/>
        <v>0</v>
      </c>
      <c r="I11" s="10">
        <f t="shared" si="1"/>
        <v>34641.542000000001</v>
      </c>
      <c r="J11" s="10">
        <f t="shared" si="1"/>
        <v>34641.542000000001</v>
      </c>
      <c r="K11" s="10">
        <f t="shared" si="1"/>
        <v>0</v>
      </c>
      <c r="L11" s="10">
        <f t="shared" si="1"/>
        <v>0</v>
      </c>
      <c r="M11" s="10">
        <f t="shared" si="1"/>
        <v>0</v>
      </c>
      <c r="N11" s="10">
        <f t="shared" si="1"/>
        <v>0</v>
      </c>
    </row>
    <row r="12" spans="1:14" ht="12.75" thickTop="1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x14ac:dyDescent="0.2">
      <c r="A13" s="11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s="15" customFormat="1" x14ac:dyDescent="0.2">
      <c r="A14" s="14"/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/>
      <c r="J14" s="14"/>
      <c r="K14" s="14"/>
      <c r="L14" s="14"/>
      <c r="M14" s="14"/>
      <c r="N14" s="14"/>
    </row>
    <row r="15" spans="1:14" s="18" customFormat="1" ht="11.25" x14ac:dyDescent="0.2">
      <c r="A15" s="16"/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</row>
    <row r="16" spans="1:14" s="18" customFormat="1" ht="11.25" x14ac:dyDescent="0.2">
      <c r="A16" s="16"/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</row>
    <row r="17" spans="1:14" s="18" customFormat="1" ht="11.25" x14ac:dyDescent="0.2">
      <c r="A17" s="16"/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</row>
    <row r="18" spans="1:14" s="18" customFormat="1" ht="11.25" x14ac:dyDescent="0.2">
      <c r="A18" s="16"/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</row>
    <row r="19" spans="1:14" s="18" customFormat="1" ht="11.25" x14ac:dyDescent="0.2">
      <c r="A19" s="16"/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</row>
    <row r="20" spans="1:14" s="15" customFormat="1" x14ac:dyDescent="0.2">
      <c r="A20" s="14"/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</row>
    <row r="21" spans="1:14" x14ac:dyDescent="0.2">
      <c r="A21" s="19"/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7028.8919999999998</v>
      </c>
      <c r="J21" s="19">
        <v>7028.8919999999998</v>
      </c>
      <c r="K21" s="19"/>
      <c r="L21" s="19"/>
      <c r="M21" s="19"/>
      <c r="N21" s="19"/>
    </row>
    <row r="22" spans="1:14" s="18" customFormat="1" ht="11.25" x14ac:dyDescent="0.2">
      <c r="A22" s="16"/>
      <c r="B22" s="17"/>
      <c r="C22" s="17"/>
      <c r="D22" s="17"/>
      <c r="E22" s="17"/>
      <c r="F22" s="17"/>
      <c r="G22" s="17"/>
      <c r="H22" s="17"/>
      <c r="I22" s="17">
        <v>7028.8919999999998</v>
      </c>
      <c r="J22" s="17">
        <v>7028.8919999999998</v>
      </c>
      <c r="K22" s="17"/>
      <c r="L22" s="17"/>
      <c r="M22" s="17"/>
      <c r="N22" s="17"/>
    </row>
    <row r="23" spans="1:14" s="18" customFormat="1" ht="11.25" x14ac:dyDescent="0.2">
      <c r="A23" s="16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s="18" customFormat="1" ht="11.25" x14ac:dyDescent="0.2">
      <c r="A24" s="16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x14ac:dyDescent="0.2">
      <c r="A25" s="19"/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10139.09</v>
      </c>
      <c r="J25" s="19">
        <v>10139.09</v>
      </c>
      <c r="K25" s="19"/>
      <c r="L25" s="19"/>
      <c r="M25" s="19"/>
      <c r="N25" s="19"/>
    </row>
    <row r="26" spans="1:14" s="18" customFormat="1" ht="11.25" x14ac:dyDescent="0.2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1:14" s="18" customFormat="1" ht="11.25" x14ac:dyDescent="0.2">
      <c r="A27" s="16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1:14" s="18" customFormat="1" ht="11.25" x14ac:dyDescent="0.2">
      <c r="A28" s="16"/>
      <c r="B28" s="17"/>
      <c r="C28" s="17"/>
      <c r="D28" s="17"/>
      <c r="E28" s="17"/>
      <c r="F28" s="17"/>
      <c r="G28" s="17"/>
      <c r="H28" s="17"/>
      <c r="I28" s="17">
        <v>10139.09</v>
      </c>
      <c r="J28" s="17">
        <v>10139.09</v>
      </c>
      <c r="K28" s="17"/>
      <c r="L28" s="17"/>
      <c r="M28" s="17"/>
      <c r="N28" s="17"/>
    </row>
    <row r="29" spans="1:14" s="15" customFormat="1" x14ac:dyDescent="0.2">
      <c r="A29" s="20"/>
      <c r="B29" s="20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/>
      <c r="L29" s="20"/>
      <c r="M29" s="20"/>
      <c r="N29" s="20"/>
    </row>
    <row r="30" spans="1:14" s="18" customFormat="1" ht="11.25" x14ac:dyDescent="0.2">
      <c r="A30" s="16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 s="18" customFormat="1" ht="11.25" x14ac:dyDescent="0.2">
      <c r="A31" s="16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 s="18" customFormat="1" ht="11.25" x14ac:dyDescent="0.2">
      <c r="A32" s="16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</row>
    <row r="34" spans="1:14" s="21" customFormat="1" x14ac:dyDescent="0.2">
      <c r="A34" s="20"/>
      <c r="B34" s="20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/>
      <c r="L34" s="20"/>
      <c r="M34" s="20"/>
      <c r="N34" s="20"/>
    </row>
    <row r="35" spans="1:14" s="21" customFormat="1" x14ac:dyDescent="0.2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 s="21" customFormat="1" x14ac:dyDescent="0.2">
      <c r="A36" s="16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 s="21" customFormat="1" x14ac:dyDescent="0.2">
      <c r="A37" s="16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 s="21" customFormat="1" x14ac:dyDescent="0.2">
      <c r="A38" s="20"/>
      <c r="B38" s="20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/>
      <c r="L38" s="20"/>
      <c r="M38" s="20"/>
      <c r="N38" s="20"/>
    </row>
    <row r="39" spans="1:14" s="21" customFormat="1" x14ac:dyDescent="0.2">
      <c r="A39" s="16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 s="21" customFormat="1" x14ac:dyDescent="0.2">
      <c r="A40" s="16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</row>
    <row r="41" spans="1:14" s="21" customFormat="1" x14ac:dyDescent="0.2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</row>
    <row r="42" spans="1:14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1:14" x14ac:dyDescent="0.2">
      <c r="A43" s="19"/>
      <c r="B43" s="19"/>
      <c r="C43" s="19"/>
      <c r="D43" s="19"/>
      <c r="E43" s="19"/>
      <c r="F43" s="19"/>
      <c r="G43" s="19"/>
      <c r="H43" s="19"/>
      <c r="I43" s="19">
        <v>17473.559999999998</v>
      </c>
      <c r="J43" s="19">
        <v>17473.559999999998</v>
      </c>
      <c r="K43" s="19"/>
      <c r="L43" s="19"/>
      <c r="M43" s="19"/>
      <c r="N43" s="19"/>
    </row>
    <row r="44" spans="1:14" s="18" customFormat="1" ht="11.25" x14ac:dyDescent="0.2">
      <c r="A44" s="16"/>
      <c r="B44" s="17"/>
      <c r="C44" s="17"/>
      <c r="D44" s="17"/>
      <c r="E44" s="17"/>
      <c r="F44" s="17"/>
      <c r="G44" s="17"/>
      <c r="H44" s="17"/>
      <c r="I44" s="17">
        <v>3588</v>
      </c>
      <c r="J44" s="17">
        <v>3588</v>
      </c>
      <c r="K44" s="17"/>
      <c r="L44" s="17"/>
      <c r="M44" s="17"/>
      <c r="N44" s="17"/>
    </row>
    <row r="45" spans="1:14" s="22" customFormat="1" x14ac:dyDescent="0.2">
      <c r="A45" s="19"/>
      <c r="B45" s="19"/>
      <c r="C45" s="19"/>
      <c r="D45" s="19"/>
      <c r="E45" s="19"/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/>
      <c r="L45" s="19"/>
      <c r="M45" s="19"/>
      <c r="N45" s="19"/>
    </row>
    <row r="46" spans="1:14" s="22" customFormat="1" x14ac:dyDescent="0.2">
      <c r="A46" s="23"/>
      <c r="B46" s="19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/>
      <c r="L46" s="19"/>
      <c r="M46" s="19"/>
      <c r="N46" s="19"/>
    </row>
    <row r="47" spans="1:14" s="18" customFormat="1" ht="11.25" x14ac:dyDescent="0.2">
      <c r="A47" s="24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</row>
    <row r="48" spans="1:14" s="18" customFormat="1" ht="11.25" x14ac:dyDescent="0.2">
      <c r="A48" s="24"/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/>
      <c r="L48" s="17"/>
      <c r="M48" s="17"/>
      <c r="N48" s="17"/>
    </row>
    <row r="49" spans="1:14" s="18" customFormat="1" ht="11.25" x14ac:dyDescent="0.2">
      <c r="A49" s="24"/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/>
      <c r="L49" s="17"/>
      <c r="M49" s="17"/>
      <c r="N49" s="17"/>
    </row>
    <row r="50" spans="1:14" s="18" customFormat="1" ht="11.25" x14ac:dyDescent="0.2">
      <c r="A50" s="24"/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/>
      <c r="L50" s="17"/>
      <c r="M50" s="17"/>
      <c r="N50" s="17"/>
    </row>
    <row r="51" spans="1:14" s="18" customFormat="1" ht="11.25" x14ac:dyDescent="0.2">
      <c r="A51" s="24"/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/>
      <c r="L51" s="17"/>
      <c r="M51" s="17"/>
      <c r="N51" s="17"/>
    </row>
    <row r="52" spans="1:14" ht="12.75" thickBot="1" x14ac:dyDescent="0.25">
      <c r="A52" s="19"/>
      <c r="B52" s="19"/>
      <c r="C52" s="19"/>
      <c r="D52" s="19"/>
      <c r="E52" s="23"/>
      <c r="F52" s="19"/>
      <c r="G52" s="19"/>
      <c r="H52" s="19"/>
      <c r="I52" s="19"/>
      <c r="J52" s="19"/>
      <c r="K52" s="19"/>
      <c r="L52" s="19"/>
      <c r="M52" s="19"/>
      <c r="N52" s="19"/>
    </row>
    <row r="53" spans="1:14" ht="13.5" thickTop="1" thickBot="1" x14ac:dyDescent="0.25">
      <c r="A53" s="25" t="s">
        <v>3</v>
      </c>
      <c r="B53" s="26">
        <f t="shared" ref="B53:N53" si="2">B54+B57+B60+B63+B70+B71+B73+B74+B75+B81+B82</f>
        <v>0</v>
      </c>
      <c r="C53" s="26">
        <f t="shared" si="2"/>
        <v>0</v>
      </c>
      <c r="D53" s="26">
        <f t="shared" si="2"/>
        <v>0</v>
      </c>
      <c r="E53" s="26">
        <f t="shared" si="2"/>
        <v>0</v>
      </c>
      <c r="F53" s="26">
        <f t="shared" si="2"/>
        <v>0</v>
      </c>
      <c r="G53" s="26">
        <f t="shared" si="2"/>
        <v>0</v>
      </c>
      <c r="H53" s="26">
        <f t="shared" si="2"/>
        <v>0</v>
      </c>
      <c r="I53" s="26">
        <f t="shared" si="2"/>
        <v>0</v>
      </c>
      <c r="J53" s="26">
        <f t="shared" si="2"/>
        <v>59195.860308354124</v>
      </c>
      <c r="K53" s="26">
        <f t="shared" si="2"/>
        <v>0</v>
      </c>
      <c r="L53" s="26">
        <f t="shared" si="2"/>
        <v>0</v>
      </c>
      <c r="M53" s="26">
        <f t="shared" si="2"/>
        <v>0</v>
      </c>
      <c r="N53" s="26">
        <f t="shared" si="2"/>
        <v>0</v>
      </c>
    </row>
    <row r="54" spans="1:14" s="15" customFormat="1" ht="12.75" thickTop="1" x14ac:dyDescent="0.2">
      <c r="A54" s="20"/>
      <c r="B54" s="27">
        <f>SUM(B55:B56)</f>
        <v>0</v>
      </c>
      <c r="C54" s="27">
        <f t="shared" ref="C54:N54" si="3">SUM(C55:C56)</f>
        <v>0</v>
      </c>
      <c r="D54" s="27">
        <f t="shared" si="3"/>
        <v>0</v>
      </c>
      <c r="E54" s="27">
        <f t="shared" si="3"/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/>
      <c r="L54" s="27"/>
      <c r="M54" s="27"/>
      <c r="N54" s="27"/>
    </row>
    <row r="55" spans="1:14" s="18" customFormat="1" ht="11.25" x14ac:dyDescent="0.2">
      <c r="A55" s="16"/>
      <c r="B55" s="17"/>
      <c r="C55" s="17"/>
      <c r="D55" s="17"/>
      <c r="E55" s="17"/>
      <c r="F55" s="17"/>
      <c r="G55" s="17">
        <v>0</v>
      </c>
      <c r="H55" s="17">
        <v>0</v>
      </c>
      <c r="I55" s="17">
        <v>0</v>
      </c>
      <c r="J55" s="17">
        <v>0</v>
      </c>
      <c r="K55" s="17"/>
      <c r="L55" s="17"/>
      <c r="M55" s="17"/>
      <c r="N55" s="17"/>
    </row>
    <row r="56" spans="1:14" s="18" customFormat="1" ht="11.25" x14ac:dyDescent="0.2">
      <c r="A56" s="16"/>
      <c r="B56" s="17"/>
      <c r="C56" s="17"/>
      <c r="D56" s="17"/>
      <c r="E56" s="17"/>
      <c r="F56" s="17"/>
      <c r="G56" s="17">
        <v>0</v>
      </c>
      <c r="H56" s="17">
        <v>0</v>
      </c>
      <c r="I56" s="17">
        <v>0</v>
      </c>
      <c r="J56" s="17">
        <v>0</v>
      </c>
      <c r="K56" s="17"/>
      <c r="L56" s="17"/>
      <c r="M56" s="17"/>
      <c r="N56" s="17"/>
    </row>
    <row r="57" spans="1:14" s="15" customFormat="1" x14ac:dyDescent="0.2">
      <c r="A57" s="20"/>
      <c r="B57" s="27">
        <f>SUM(B58:B59)</f>
        <v>0</v>
      </c>
      <c r="C57" s="27">
        <f t="shared" ref="C57:N57" si="4">SUM(C58:C59)</f>
        <v>0</v>
      </c>
      <c r="D57" s="27">
        <f t="shared" si="4"/>
        <v>0</v>
      </c>
      <c r="E57" s="27">
        <f t="shared" si="4"/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/>
      <c r="L57" s="27"/>
      <c r="M57" s="27"/>
      <c r="N57" s="27"/>
    </row>
    <row r="58" spans="1:14" s="18" customFormat="1" ht="11.25" x14ac:dyDescent="0.2">
      <c r="A58" s="16"/>
      <c r="B58" s="17"/>
      <c r="C58" s="17"/>
      <c r="D58" s="17"/>
      <c r="E58" s="17"/>
      <c r="F58" s="17"/>
      <c r="G58" s="17">
        <v>0</v>
      </c>
      <c r="H58" s="17">
        <v>0</v>
      </c>
      <c r="I58" s="17">
        <v>0</v>
      </c>
      <c r="J58" s="17">
        <v>0</v>
      </c>
      <c r="K58" s="17"/>
      <c r="L58" s="17"/>
      <c r="M58" s="17"/>
      <c r="N58" s="17"/>
    </row>
    <row r="59" spans="1:14" s="18" customFormat="1" ht="11.25" x14ac:dyDescent="0.2">
      <c r="A59" s="16"/>
      <c r="B59" s="17"/>
      <c r="C59" s="17"/>
      <c r="D59" s="17"/>
      <c r="E59" s="17"/>
      <c r="F59" s="17"/>
      <c r="G59" s="17">
        <v>0</v>
      </c>
      <c r="H59" s="17">
        <v>0</v>
      </c>
      <c r="I59" s="17">
        <v>0</v>
      </c>
      <c r="J59" s="17">
        <v>0</v>
      </c>
      <c r="K59" s="17"/>
      <c r="L59" s="17"/>
      <c r="M59" s="17"/>
      <c r="N59" s="17"/>
    </row>
    <row r="60" spans="1:14" s="15" customFormat="1" x14ac:dyDescent="0.2">
      <c r="A60" s="20"/>
      <c r="B60" s="27">
        <f>SUM(B61:B62)</f>
        <v>0</v>
      </c>
      <c r="C60" s="27">
        <f t="shared" ref="C60:N60" si="5">SUM(C61:C62)</f>
        <v>0</v>
      </c>
      <c r="D60" s="27">
        <f t="shared" si="5"/>
        <v>0</v>
      </c>
      <c r="E60" s="27">
        <f t="shared" si="5"/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/>
      <c r="L60" s="27"/>
      <c r="M60" s="27"/>
      <c r="N60" s="27"/>
    </row>
    <row r="61" spans="1:14" s="18" customFormat="1" ht="11.25" x14ac:dyDescent="0.2">
      <c r="A61" s="16"/>
      <c r="B61" s="17"/>
      <c r="C61" s="17"/>
      <c r="D61" s="17"/>
      <c r="E61" s="17"/>
      <c r="F61" s="17"/>
      <c r="G61" s="17">
        <v>0</v>
      </c>
      <c r="H61" s="17">
        <v>0</v>
      </c>
      <c r="I61" s="17">
        <v>0</v>
      </c>
      <c r="J61" s="17">
        <v>0</v>
      </c>
      <c r="K61" s="17"/>
      <c r="L61" s="17"/>
      <c r="M61" s="17"/>
      <c r="N61" s="17"/>
    </row>
    <row r="62" spans="1:14" s="18" customFormat="1" ht="11.25" x14ac:dyDescent="0.2">
      <c r="A62" s="16"/>
      <c r="B62" s="17"/>
      <c r="C62" s="17"/>
      <c r="D62" s="17"/>
      <c r="E62" s="17"/>
      <c r="F62" s="17"/>
      <c r="G62" s="17">
        <v>0</v>
      </c>
      <c r="H62" s="17">
        <v>0</v>
      </c>
      <c r="I62" s="17">
        <v>0</v>
      </c>
      <c r="J62" s="17">
        <v>0</v>
      </c>
      <c r="K62" s="17"/>
      <c r="L62" s="17"/>
      <c r="M62" s="17"/>
      <c r="N62" s="17"/>
    </row>
    <row r="63" spans="1:14" s="15" customFormat="1" x14ac:dyDescent="0.2">
      <c r="A63" s="20"/>
      <c r="B63" s="27"/>
      <c r="C63" s="27"/>
      <c r="D63" s="27"/>
      <c r="E63" s="27"/>
      <c r="F63" s="27"/>
      <c r="G63" s="27">
        <v>0</v>
      </c>
      <c r="H63" s="27">
        <v>0</v>
      </c>
      <c r="I63" s="27">
        <v>0</v>
      </c>
      <c r="J63" s="27">
        <v>0</v>
      </c>
      <c r="K63" s="27"/>
      <c r="L63" s="27"/>
      <c r="M63" s="27"/>
      <c r="N63" s="27"/>
    </row>
    <row r="64" spans="1:14" s="15" customFormat="1" x14ac:dyDescent="0.2">
      <c r="A64" s="20"/>
      <c r="B64" s="27">
        <f>SUM(B65:B66)</f>
        <v>0</v>
      </c>
      <c r="C64" s="27">
        <f t="shared" ref="C64:N64" si="6">SUM(C65:C66)</f>
        <v>0</v>
      </c>
      <c r="D64" s="27">
        <f t="shared" si="6"/>
        <v>0</v>
      </c>
      <c r="E64" s="27">
        <f t="shared" si="6"/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/>
      <c r="L64" s="27"/>
      <c r="M64" s="27"/>
      <c r="N64" s="27"/>
    </row>
    <row r="65" spans="1:14" s="18" customFormat="1" ht="11.25" x14ac:dyDescent="0.2">
      <c r="A65" s="16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</row>
    <row r="66" spans="1:14" s="18" customFormat="1" ht="11.25" x14ac:dyDescent="0.2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</row>
    <row r="67" spans="1:14" s="15" customFormat="1" x14ac:dyDescent="0.2">
      <c r="A67" s="20"/>
      <c r="B67" s="27">
        <f>SUM(B68:B69)</f>
        <v>0</v>
      </c>
      <c r="C67" s="27">
        <f t="shared" ref="C67:N67" si="7">SUM(C68:C69)</f>
        <v>0</v>
      </c>
      <c r="D67" s="27">
        <f t="shared" si="7"/>
        <v>0</v>
      </c>
      <c r="E67" s="27">
        <f t="shared" si="7"/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/>
      <c r="L67" s="27"/>
      <c r="M67" s="27"/>
      <c r="N67" s="27"/>
    </row>
    <row r="68" spans="1:14" s="18" customFormat="1" ht="11.25" x14ac:dyDescent="0.2">
      <c r="A68" s="1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</row>
    <row r="69" spans="1:14" s="18" customFormat="1" ht="11.25" x14ac:dyDescent="0.2">
      <c r="A69" s="16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</row>
    <row r="70" spans="1:14" s="15" customFormat="1" x14ac:dyDescent="0.2">
      <c r="A70" s="20"/>
      <c r="B70" s="27"/>
      <c r="C70" s="27"/>
      <c r="D70" s="27"/>
      <c r="E70" s="27"/>
      <c r="F70" s="27"/>
      <c r="G70" s="27">
        <v>0</v>
      </c>
      <c r="H70" s="27">
        <v>0</v>
      </c>
      <c r="I70" s="27">
        <v>0</v>
      </c>
      <c r="J70" s="27">
        <v>0</v>
      </c>
      <c r="K70" s="27"/>
      <c r="L70" s="27"/>
      <c r="M70" s="27"/>
      <c r="N70" s="27"/>
    </row>
    <row r="71" spans="1:14" s="15" customFormat="1" x14ac:dyDescent="0.2">
      <c r="A71" s="20"/>
      <c r="B71" s="27"/>
      <c r="C71" s="27"/>
      <c r="D71" s="27"/>
      <c r="E71" s="27"/>
      <c r="F71" s="27"/>
      <c r="G71" s="27">
        <v>0</v>
      </c>
      <c r="H71" s="27">
        <v>0</v>
      </c>
      <c r="I71" s="27">
        <v>0</v>
      </c>
      <c r="J71" s="27">
        <v>0</v>
      </c>
      <c r="K71" s="27"/>
      <c r="L71" s="27"/>
      <c r="M71" s="27"/>
      <c r="N71" s="27"/>
    </row>
    <row r="72" spans="1:14" s="18" customFormat="1" ht="11.25" x14ac:dyDescent="0.2">
      <c r="A72" s="16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s="15" customFormat="1" x14ac:dyDescent="0.2">
      <c r="A73" s="20"/>
      <c r="B73" s="27"/>
      <c r="C73" s="27"/>
      <c r="D73" s="27"/>
      <c r="E73" s="27"/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/>
      <c r="L73" s="27"/>
      <c r="M73" s="27"/>
      <c r="N73" s="27"/>
    </row>
    <row r="74" spans="1:14" s="15" customFormat="1" x14ac:dyDescent="0.2">
      <c r="A74" s="20"/>
      <c r="B74" s="27"/>
      <c r="C74" s="27"/>
      <c r="D74" s="27"/>
      <c r="E74" s="27"/>
      <c r="F74" s="27"/>
      <c r="G74" s="27">
        <v>0</v>
      </c>
      <c r="H74" s="27">
        <v>0</v>
      </c>
      <c r="I74" s="27">
        <v>0</v>
      </c>
      <c r="J74" s="27">
        <v>0</v>
      </c>
      <c r="K74" s="27"/>
      <c r="L74" s="27"/>
      <c r="M74" s="27"/>
      <c r="N74" s="27"/>
    </row>
    <row r="75" spans="1:14" s="15" customFormat="1" x14ac:dyDescent="0.2">
      <c r="A75" s="20"/>
      <c r="B75" s="27">
        <f t="shared" ref="B75:N75" si="8">SUM(B76:B80)-(SUM(B76:B80)*((6.5+4.5)/100))</f>
        <v>0</v>
      </c>
      <c r="C75" s="27">
        <f t="shared" si="8"/>
        <v>0</v>
      </c>
      <c r="D75" s="27">
        <f t="shared" si="8"/>
        <v>0</v>
      </c>
      <c r="E75" s="27">
        <f t="shared" si="8"/>
        <v>0</v>
      </c>
      <c r="F75" s="27">
        <v>0</v>
      </c>
      <c r="G75" s="27">
        <v>0</v>
      </c>
      <c r="H75" s="27">
        <v>0</v>
      </c>
      <c r="I75" s="27">
        <v>0</v>
      </c>
      <c r="J75" s="27">
        <v>14749.029539123356</v>
      </c>
      <c r="K75" s="27"/>
      <c r="L75" s="27"/>
      <c r="M75" s="27"/>
      <c r="N75" s="27"/>
    </row>
    <row r="76" spans="1:14" s="18" customFormat="1" ht="11.25" x14ac:dyDescent="0.2">
      <c r="A76" s="28"/>
      <c r="B76" s="29"/>
      <c r="C76" s="29"/>
      <c r="D76" s="29"/>
      <c r="E76" s="29"/>
      <c r="F76" s="29"/>
      <c r="G76" s="29"/>
      <c r="H76" s="29"/>
      <c r="I76" s="29"/>
      <c r="J76" s="29">
        <v>16571.943302385793</v>
      </c>
      <c r="K76" s="29"/>
      <c r="L76" s="29"/>
      <c r="M76" s="29"/>
      <c r="N76" s="29"/>
    </row>
    <row r="77" spans="1:14" s="18" customFormat="1" ht="11.25" x14ac:dyDescent="0.2">
      <c r="A77" s="16"/>
      <c r="B77" s="17">
        <f>IF(OR(B48&lt;&gt;0,B16&lt;&gt;0),(((B48+B16)*0.8)),0)</f>
        <v>0</v>
      </c>
      <c r="C77" s="17">
        <f t="shared" ref="C77:N77" si="9">IF(OR(C48&lt;&gt;0,C16&lt;&gt;0),(((C48+C16)*0.8)),0)</f>
        <v>0</v>
      </c>
      <c r="D77" s="17">
        <f t="shared" si="9"/>
        <v>0</v>
      </c>
      <c r="E77" s="17">
        <f t="shared" si="9"/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/>
      <c r="L77" s="17"/>
      <c r="M77" s="17"/>
      <c r="N77" s="17"/>
    </row>
    <row r="78" spans="1:14" s="18" customFormat="1" ht="11.25" x14ac:dyDescent="0.2">
      <c r="A78" s="16"/>
      <c r="B78" s="17"/>
      <c r="C78" s="17"/>
      <c r="D78" s="17"/>
      <c r="E78" s="17"/>
      <c r="F78" s="17"/>
      <c r="G78" s="17">
        <v>0</v>
      </c>
      <c r="H78" s="17">
        <v>0</v>
      </c>
      <c r="I78" s="17">
        <v>0</v>
      </c>
      <c r="J78" s="17">
        <v>0</v>
      </c>
      <c r="K78" s="17"/>
      <c r="L78" s="17"/>
      <c r="M78" s="17"/>
      <c r="N78" s="17"/>
    </row>
    <row r="79" spans="1:14" s="18" customFormat="1" ht="11.25" x14ac:dyDescent="0.2">
      <c r="A79" s="16"/>
      <c r="B79" s="17">
        <f>IF(OR(B50&lt;&gt;0,B18&lt;&gt;0),(((B50+B18)*0.85)),0)</f>
        <v>0</v>
      </c>
      <c r="C79" s="17">
        <f t="shared" ref="C79:N80" si="10">IF(OR(C50&lt;&gt;0,C18&lt;&gt;0),(((C50+C18)*0.85)),0)</f>
        <v>0</v>
      </c>
      <c r="D79" s="17">
        <f t="shared" si="10"/>
        <v>0</v>
      </c>
      <c r="E79" s="17">
        <f t="shared" si="10"/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/>
      <c r="L79" s="17"/>
      <c r="M79" s="17"/>
      <c r="N79" s="17"/>
    </row>
    <row r="80" spans="1:14" s="18" customFormat="1" ht="11.25" x14ac:dyDescent="0.2">
      <c r="A80" s="16"/>
      <c r="B80" s="17">
        <f>IF(OR(B51&lt;&gt;0,B19&lt;&gt;0),(((B51+B19)*0.85)),0)</f>
        <v>0</v>
      </c>
      <c r="C80" s="17">
        <f t="shared" si="10"/>
        <v>0</v>
      </c>
      <c r="D80" s="17">
        <f t="shared" si="10"/>
        <v>0</v>
      </c>
      <c r="E80" s="17">
        <f t="shared" si="10"/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/>
      <c r="L80" s="17"/>
      <c r="M80" s="17"/>
      <c r="N80" s="17"/>
    </row>
    <row r="81" spans="1:14" s="15" customFormat="1" x14ac:dyDescent="0.2">
      <c r="A81" s="11"/>
      <c r="B81" s="30"/>
      <c r="C81" s="30"/>
      <c r="D81" s="30"/>
      <c r="E81" s="30"/>
      <c r="F81" s="30"/>
      <c r="G81" s="30"/>
      <c r="H81" s="30"/>
      <c r="I81" s="30"/>
      <c r="J81" s="30">
        <v>44446.830769230764</v>
      </c>
      <c r="K81" s="30"/>
      <c r="L81" s="30"/>
      <c r="M81" s="30"/>
      <c r="N81" s="30"/>
    </row>
    <row r="82" spans="1:14" s="15" customFormat="1" ht="12.75" thickBot="1" x14ac:dyDescent="0.25">
      <c r="A82" s="11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</row>
    <row r="83" spans="1:14" ht="13.5" thickTop="1" thickBot="1" x14ac:dyDescent="0.25">
      <c r="A83" s="31" t="s">
        <v>4</v>
      </c>
      <c r="B83" s="25">
        <f t="shared" ref="B83:N83" si="11">SUM(B84:B176)</f>
        <v>0</v>
      </c>
      <c r="C83" s="25">
        <f t="shared" si="11"/>
        <v>0</v>
      </c>
      <c r="D83" s="25">
        <f t="shared" si="11"/>
        <v>0</v>
      </c>
      <c r="E83" s="25">
        <f t="shared" si="11"/>
        <v>0</v>
      </c>
      <c r="F83" s="25">
        <f t="shared" si="11"/>
        <v>0</v>
      </c>
      <c r="G83" s="25">
        <f t="shared" si="11"/>
        <v>0</v>
      </c>
      <c r="H83" s="25">
        <f t="shared" si="11"/>
        <v>0</v>
      </c>
      <c r="I83" s="25">
        <f t="shared" si="11"/>
        <v>50622.694575384623</v>
      </c>
      <c r="J83" s="25">
        <f t="shared" si="11"/>
        <v>92935.702148340395</v>
      </c>
      <c r="K83" s="25">
        <f t="shared" si="11"/>
        <v>0</v>
      </c>
      <c r="L83" s="25">
        <f t="shared" si="11"/>
        <v>0</v>
      </c>
      <c r="M83" s="25">
        <f t="shared" si="11"/>
        <v>9833.2813244147183</v>
      </c>
      <c r="N83" s="25">
        <f t="shared" si="11"/>
        <v>0</v>
      </c>
    </row>
    <row r="84" spans="1:14" ht="12.75" thickTop="1" x14ac:dyDescent="0.2">
      <c r="A84" s="11"/>
      <c r="B84" s="12"/>
      <c r="C84" s="12"/>
      <c r="D84" s="12"/>
      <c r="E84" s="12"/>
      <c r="F84" s="12"/>
      <c r="G84" s="12"/>
      <c r="H84" s="12"/>
      <c r="I84" s="12">
        <v>3916.7692307692309</v>
      </c>
      <c r="J84" s="12">
        <v>565.38461538461536</v>
      </c>
      <c r="K84" s="12"/>
      <c r="L84" s="12"/>
      <c r="M84" s="12"/>
      <c r="N84" s="12"/>
    </row>
    <row r="85" spans="1:14" x14ac:dyDescent="0.2">
      <c r="A85" s="11"/>
      <c r="B85" s="12"/>
      <c r="C85" s="12"/>
      <c r="D85" s="12">
        <f>SUMIFS('[1]Frs 2110'!$G$134:$G$200,'[1]Frs 2110'!$E$134:$E$200,xxx!D$1,'[1]Frs 2110'!$F$134:$F$200,xxx!D$3)</f>
        <v>0</v>
      </c>
      <c r="E85" s="12">
        <f>SUMIFS('[1]Frs 2110'!$G$134:$G$200,'[1]Frs 2110'!$E$134:$E$200,xxx!E$1,'[1]Frs 2110'!$F$134:$F$200,xxx!E$3)</f>
        <v>0</v>
      </c>
      <c r="F85" s="12">
        <v>0</v>
      </c>
      <c r="G85" s="12">
        <v>0</v>
      </c>
      <c r="H85" s="12">
        <v>0</v>
      </c>
      <c r="I85" s="12">
        <v>32815.380000000005</v>
      </c>
      <c r="J85" s="12">
        <v>28760.079999999998</v>
      </c>
      <c r="K85" s="12"/>
      <c r="L85" s="12"/>
      <c r="M85" s="12"/>
      <c r="N85" s="12"/>
    </row>
    <row r="86" spans="1:14" x14ac:dyDescent="0.2">
      <c r="A86" s="11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</row>
    <row r="87" spans="1:14" x14ac:dyDescent="0.2">
      <c r="A87" s="1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</row>
    <row r="88" spans="1:14" s="15" customFormat="1" x14ac:dyDescent="0.2">
      <c r="A88" s="11"/>
      <c r="B88" s="11"/>
      <c r="C88" s="11"/>
      <c r="D88" s="11"/>
      <c r="E88" s="11"/>
      <c r="F88" s="11"/>
      <c r="G88" s="11"/>
      <c r="H88" s="11"/>
      <c r="I88" s="11">
        <v>0</v>
      </c>
      <c r="J88" s="11">
        <v>7125.1500000000005</v>
      </c>
      <c r="K88" s="11"/>
      <c r="L88" s="11"/>
      <c r="M88" s="11"/>
      <c r="N88" s="11"/>
    </row>
    <row r="89" spans="1:14" s="15" customFormat="1" x14ac:dyDescent="0.2">
      <c r="A89" s="11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</row>
    <row r="90" spans="1:14" s="15" customFormat="1" x14ac:dyDescent="0.2">
      <c r="A90" s="11"/>
      <c r="B90" s="30"/>
      <c r="C90" s="30"/>
      <c r="D90" s="30"/>
      <c r="E90" s="30"/>
      <c r="F90" s="32"/>
      <c r="G90" s="32"/>
      <c r="H90" s="32"/>
      <c r="I90" s="32"/>
      <c r="J90" s="32"/>
    </row>
    <row r="91" spans="1:14" s="32" customFormat="1" x14ac:dyDescent="0.2">
      <c r="A91" s="27"/>
      <c r="B91" s="27"/>
      <c r="C91" s="27">
        <f>((B21/1.196*[1]RFA!$D$10)+(B25/1.196*[1]RFA!$D$17)+(B29/1.196*[1]RFA!$D$26)+(B33/1.196*[1]RFA!$D$30))*1.196</f>
        <v>0</v>
      </c>
      <c r="D91" s="27">
        <f>((C21/1.196*[1]RFA!$D$10)+(C25/1.196*[1]RFA!$D$17)+(C29/1.196*[1]RFA!$D$26)+(C33/1.196*[1]RFA!$D$30))*1.196</f>
        <v>0</v>
      </c>
      <c r="E91" s="27">
        <f>((D21/1.196*[1]RFA!$D$10)+(D25/1.196*[1]RFA!$D$17)+(D29/1.196*[1]RFA!$D$26)+(D33/1.196*[1]RFA!$D$30))*1.196</f>
        <v>0</v>
      </c>
      <c r="F91" s="27">
        <v>0</v>
      </c>
      <c r="G91" s="27">
        <v>0</v>
      </c>
      <c r="H91" s="27">
        <v>0</v>
      </c>
      <c r="I91" s="27">
        <v>0</v>
      </c>
      <c r="J91" s="27">
        <v>198.44183526347354</v>
      </c>
      <c r="K91" s="27"/>
      <c r="L91" s="27"/>
      <c r="M91" s="27"/>
      <c r="N91" s="27"/>
    </row>
    <row r="92" spans="1:14" s="15" customFormat="1" x14ac:dyDescent="0.2">
      <c r="A92" s="20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</row>
    <row r="93" spans="1:14" x14ac:dyDescent="0.2">
      <c r="A93" s="20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</row>
    <row r="94" spans="1:14" x14ac:dyDescent="0.2">
      <c r="A94" s="20"/>
      <c r="B94" s="33"/>
      <c r="C94" s="33"/>
      <c r="D94" s="33"/>
      <c r="E94" s="33"/>
      <c r="F94" s="33"/>
      <c r="G94" s="33"/>
      <c r="H94" s="33"/>
      <c r="I94" s="33"/>
      <c r="J94" s="33">
        <v>280</v>
      </c>
      <c r="K94" s="33"/>
      <c r="L94" s="33"/>
      <c r="M94" s="33"/>
      <c r="N94" s="33"/>
    </row>
    <row r="95" spans="1:14" x14ac:dyDescent="0.2">
      <c r="A95" s="20"/>
      <c r="B95" s="33"/>
      <c r="C95" s="33"/>
      <c r="D95" s="33"/>
      <c r="E95" s="33"/>
      <c r="F95" s="33"/>
      <c r="G95" s="33"/>
      <c r="H95" s="33"/>
      <c r="I95" s="33">
        <v>105.93107692307693</v>
      </c>
      <c r="J95" s="33">
        <v>105.93107692307693</v>
      </c>
      <c r="K95" s="33"/>
      <c r="L95" s="33"/>
      <c r="M95" s="33"/>
      <c r="N95" s="33"/>
    </row>
    <row r="96" spans="1:14" x14ac:dyDescent="0.2">
      <c r="A96" s="20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</row>
    <row r="97" spans="1:14" x14ac:dyDescent="0.2">
      <c r="A97" s="20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</row>
    <row r="98" spans="1:14" x14ac:dyDescent="0.2">
      <c r="A98" s="20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</row>
    <row r="99" spans="1:14" x14ac:dyDescent="0.2">
      <c r="A99" s="20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 x14ac:dyDescent="0.2">
      <c r="A100" s="20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</row>
    <row r="101" spans="1:14" x14ac:dyDescent="0.2">
      <c r="A101" s="20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</row>
    <row r="102" spans="1:14" x14ac:dyDescent="0.2">
      <c r="A102" s="20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</row>
    <row r="103" spans="1:14" x14ac:dyDescent="0.2">
      <c r="A103" s="20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</row>
    <row r="104" spans="1:14" x14ac:dyDescent="0.2">
      <c r="A104" s="20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</row>
    <row r="105" spans="1:14" x14ac:dyDescent="0.2">
      <c r="A105" s="20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</row>
    <row r="106" spans="1:14" x14ac:dyDescent="0.2">
      <c r="A106" s="20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</row>
    <row r="107" spans="1:14" x14ac:dyDescent="0.2">
      <c r="A107" s="20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</row>
    <row r="108" spans="1:14" x14ac:dyDescent="0.2">
      <c r="A108" s="20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</row>
    <row r="109" spans="1:14" x14ac:dyDescent="0.2">
      <c r="A109" s="20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</row>
    <row r="110" spans="1:14" x14ac:dyDescent="0.2">
      <c r="A110" s="20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</row>
    <row r="111" spans="1:14" x14ac:dyDescent="0.2">
      <c r="A111" s="20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</row>
    <row r="112" spans="1:14" x14ac:dyDescent="0.2">
      <c r="A112" s="20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</row>
    <row r="113" spans="1:14" x14ac:dyDescent="0.2">
      <c r="A113" s="20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</row>
    <row r="114" spans="1:14" x14ac:dyDescent="0.2">
      <c r="A114" s="20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</row>
    <row r="115" spans="1:14" x14ac:dyDescent="0.2">
      <c r="A115" s="20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</row>
    <row r="116" spans="1:14" s="35" customFormat="1" x14ac:dyDescent="0.2">
      <c r="A116" s="20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</row>
    <row r="117" spans="1:14" s="15" customFormat="1" x14ac:dyDescent="0.2">
      <c r="A117" s="20"/>
      <c r="B117" s="27"/>
      <c r="C117" s="27">
        <f t="shared" ref="C117:N117" si="12">(B21/1.196*0.13)+(B25/1.196*0.043)+(B29/1.196*0.028)+(B33/1.196*0.039)+(B42/1.196*0.09)+(B43/1.196*0.11)</f>
        <v>0</v>
      </c>
      <c r="D117" s="27">
        <f t="shared" si="12"/>
        <v>0</v>
      </c>
      <c r="E117" s="27">
        <f t="shared" si="12"/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2735.6424999999999</v>
      </c>
      <c r="K117" s="27"/>
      <c r="L117" s="27"/>
      <c r="M117" s="27"/>
      <c r="N117" s="27"/>
    </row>
    <row r="118" spans="1:14" s="15" customFormat="1" x14ac:dyDescent="0.2">
      <c r="A118" s="20"/>
      <c r="B118" s="27">
        <f t="shared" ref="B118:M118" si="13">(C82+C81+C71)*0.14</f>
        <v>0</v>
      </c>
      <c r="C118" s="27">
        <f t="shared" si="13"/>
        <v>0</v>
      </c>
      <c r="D118" s="27">
        <f t="shared" si="13"/>
        <v>0</v>
      </c>
      <c r="E118" s="27">
        <f t="shared" si="13"/>
        <v>0</v>
      </c>
      <c r="F118" s="27">
        <v>0</v>
      </c>
      <c r="G118" s="27">
        <v>0</v>
      </c>
      <c r="H118" s="27">
        <v>0</v>
      </c>
      <c r="I118" s="27">
        <v>6222.5563076923072</v>
      </c>
      <c r="J118" s="27">
        <v>6669.6452307692307</v>
      </c>
      <c r="K118" s="27"/>
      <c r="L118" s="27"/>
      <c r="M118" s="27"/>
      <c r="N118" s="27"/>
    </row>
    <row r="119" spans="1:14" s="15" customFormat="1" x14ac:dyDescent="0.2">
      <c r="A119" s="20"/>
      <c r="B119" s="27">
        <f t="shared" ref="B119:M119" si="14">(((B54+B57+B60+B70)*1.09)*0.037)+((C81+C82+C71)*1.09*0.065)</f>
        <v>0</v>
      </c>
      <c r="C119" s="27">
        <f t="shared" si="14"/>
        <v>0</v>
      </c>
      <c r="D119" s="27">
        <f t="shared" si="14"/>
        <v>0</v>
      </c>
      <c r="E119" s="27">
        <f t="shared" si="14"/>
        <v>0</v>
      </c>
      <c r="F119" s="27">
        <v>0</v>
      </c>
      <c r="G119" s="27">
        <v>0</v>
      </c>
      <c r="H119" s="27">
        <v>0</v>
      </c>
      <c r="I119" s="27">
        <v>3149.0579599999996</v>
      </c>
      <c r="J119" s="27">
        <v>3375.3168900000001</v>
      </c>
      <c r="K119" s="27"/>
      <c r="L119" s="27"/>
      <c r="M119" s="27"/>
      <c r="N119" s="27"/>
    </row>
    <row r="120" spans="1:14" x14ac:dyDescent="0.2">
      <c r="A120" s="20"/>
      <c r="B120" s="33"/>
      <c r="C120" s="33"/>
      <c r="D120" s="33"/>
      <c r="E120" s="33"/>
      <c r="F120" s="33"/>
      <c r="G120" s="33"/>
      <c r="H120" s="33"/>
      <c r="I120" s="33"/>
      <c r="J120" s="33">
        <v>7722.71</v>
      </c>
      <c r="K120" s="33"/>
      <c r="L120" s="33"/>
      <c r="M120" s="33"/>
      <c r="N120" s="33"/>
    </row>
    <row r="121" spans="1:14" x14ac:dyDescent="0.2">
      <c r="A121" s="20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</row>
    <row r="122" spans="1:14" x14ac:dyDescent="0.2">
      <c r="A122" s="20"/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  <c r="M122" s="33"/>
      <c r="N122" s="33"/>
    </row>
    <row r="123" spans="1:14" x14ac:dyDescent="0.2">
      <c r="A123" s="20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</row>
    <row r="124" spans="1:14" x14ac:dyDescent="0.2">
      <c r="A124" s="20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</row>
    <row r="125" spans="1:14" x14ac:dyDescent="0.2">
      <c r="A125" s="20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</row>
    <row r="126" spans="1:14" x14ac:dyDescent="0.2">
      <c r="A126" s="20"/>
      <c r="B126" s="33"/>
      <c r="C126" s="33"/>
      <c r="D126" s="33"/>
      <c r="E126" s="33"/>
      <c r="F126" s="33"/>
      <c r="G126" s="33"/>
      <c r="H126" s="33"/>
      <c r="I126" s="33">
        <v>520</v>
      </c>
      <c r="J126" s="33">
        <v>520</v>
      </c>
      <c r="K126" s="33"/>
      <c r="L126" s="33"/>
      <c r="M126" s="33"/>
      <c r="N126" s="33"/>
    </row>
    <row r="127" spans="1:14" x14ac:dyDescent="0.2">
      <c r="A127" s="20"/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</row>
    <row r="128" spans="1:14" x14ac:dyDescent="0.2">
      <c r="A128" s="20"/>
      <c r="B128" s="33"/>
      <c r="C128" s="33"/>
      <c r="D128" s="33"/>
      <c r="E128" s="33"/>
      <c r="F128" s="33"/>
      <c r="G128" s="33"/>
      <c r="H128" s="33"/>
      <c r="I128" s="33">
        <v>2000</v>
      </c>
      <c r="J128" s="33"/>
      <c r="K128" s="33"/>
      <c r="L128" s="33"/>
      <c r="M128" s="33"/>
      <c r="N128" s="33"/>
    </row>
    <row r="129" spans="1:14" x14ac:dyDescent="0.2">
      <c r="A129" s="20"/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</row>
    <row r="130" spans="1:14" x14ac:dyDescent="0.2">
      <c r="A130" s="20"/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</row>
    <row r="131" spans="1:14" x14ac:dyDescent="0.2">
      <c r="A131" s="20"/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</row>
    <row r="132" spans="1:14" x14ac:dyDescent="0.2">
      <c r="A132" s="20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</row>
    <row r="133" spans="1:14" x14ac:dyDescent="0.2">
      <c r="A133" s="20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</row>
    <row r="134" spans="1:14" x14ac:dyDescent="0.2">
      <c r="A134" s="20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</row>
    <row r="135" spans="1:14" x14ac:dyDescent="0.2">
      <c r="A135" s="20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</row>
    <row r="136" spans="1:14" x14ac:dyDescent="0.2">
      <c r="A136" s="20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</row>
    <row r="137" spans="1:14" x14ac:dyDescent="0.2">
      <c r="A137" s="20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</row>
    <row r="138" spans="1:14" s="57" customFormat="1" ht="15.75" x14ac:dyDescent="0.25">
      <c r="A138" s="55" t="s">
        <v>5</v>
      </c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>
        <f>IF((((SUM(F21:J21)+SUM(F25:J25)+SUM(F29:J29)+SUM(F33:J33)+SUM(F34:J34)+SUM(F38:J38)+SUM(F42:J42)+SUM(F43:J43)+SUM(F45:J45))/1.196*0.196)-((SUM(F93:J94)+SUM(F96:J103)+SUM(F106:J106)+SUM(F113:J115)+SUM(F122:J125)+SUM(F139:J139)+SUM(F148:J149)+SUM(F157:J157))/1.196*0.196))&lt;0,0,(((SUM(F21:J21)+SUM(F25:J25)+SUM(F29:J29)+SUM(F33:J33)+SUM(F34:J34)+SUM(F38:J38)+SUM(F42:J43)+SUM(F45:J45))/1.196*0.196)-((SUM(F93:J94)+SUM(F96:J103)+SUM(F106:J106)+SUM(F113:J115)+SUM(F122:J125)+SUM(F139:J139)+SUM(F148:J149)+SUM(F157:J157))/1.196*0.196)))</f>
        <v>9833.2813244147183</v>
      </c>
      <c r="N138" s="56"/>
    </row>
    <row r="139" spans="1:14" x14ac:dyDescent="0.2">
      <c r="A139" s="20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</row>
    <row r="140" spans="1:14" x14ac:dyDescent="0.2">
      <c r="A140" s="20"/>
      <c r="B140" s="19"/>
      <c r="C140" s="19"/>
      <c r="D140" s="19"/>
      <c r="E140" s="19"/>
      <c r="F140" s="19"/>
      <c r="G140" s="19"/>
      <c r="H140" s="19"/>
      <c r="I140" s="19"/>
      <c r="J140" s="19">
        <v>24000</v>
      </c>
      <c r="K140" s="19"/>
      <c r="L140" s="19"/>
      <c r="M140" s="19"/>
      <c r="N140" s="19"/>
    </row>
    <row r="141" spans="1:14" s="35" customFormat="1" x14ac:dyDescent="0.2">
      <c r="A141" s="20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</row>
    <row r="142" spans="1:14" s="15" customFormat="1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>
        <v>-922.6</v>
      </c>
      <c r="K142" s="36"/>
      <c r="L142" s="36"/>
      <c r="M142" s="36"/>
      <c r="N142" s="36"/>
    </row>
    <row r="143" spans="1:14" s="15" customFormat="1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</row>
    <row r="144" spans="1:14" s="15" customFormat="1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</row>
    <row r="145" spans="1:14" x14ac:dyDescent="0.2">
      <c r="A145" s="20"/>
      <c r="B145" s="19"/>
      <c r="C145" s="19"/>
      <c r="D145" s="19"/>
      <c r="E145" s="19"/>
      <c r="F145" s="19"/>
      <c r="G145" s="19"/>
      <c r="H145" s="19">
        <v>0</v>
      </c>
      <c r="I145" s="19"/>
      <c r="J145" s="19">
        <v>0</v>
      </c>
      <c r="K145" s="19"/>
      <c r="L145" s="19"/>
      <c r="M145" s="19"/>
      <c r="N145" s="19"/>
    </row>
    <row r="146" spans="1:14" x14ac:dyDescent="0.2">
      <c r="A146" s="20"/>
      <c r="B146" s="33"/>
      <c r="C146" s="3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</row>
    <row r="147" spans="1:14" x14ac:dyDescent="0.2">
      <c r="A147" s="20"/>
      <c r="B147" s="33"/>
      <c r="C147" s="33"/>
      <c r="D147" s="33"/>
      <c r="E147" s="33"/>
      <c r="F147" s="33"/>
      <c r="G147" s="33"/>
      <c r="H147" s="33"/>
      <c r="I147" s="33">
        <v>1853</v>
      </c>
      <c r="J147" s="33"/>
      <c r="K147" s="33"/>
      <c r="L147" s="33"/>
      <c r="M147" s="33"/>
      <c r="N147" s="33"/>
    </row>
    <row r="148" spans="1:14" x14ac:dyDescent="0.2">
      <c r="A148" s="20"/>
      <c r="B148" s="33"/>
      <c r="C148" s="3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</row>
    <row r="149" spans="1:14" x14ac:dyDescent="0.2">
      <c r="A149" s="20"/>
      <c r="B149" s="33"/>
      <c r="C149" s="3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</row>
    <row r="150" spans="1:14" x14ac:dyDescent="0.2">
      <c r="A150" s="20"/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</row>
    <row r="151" spans="1:14" x14ac:dyDescent="0.2">
      <c r="A151" s="20"/>
      <c r="B151" s="33"/>
      <c r="C151" s="33"/>
      <c r="D151" s="33"/>
      <c r="E151" s="33"/>
      <c r="F151" s="33"/>
      <c r="G151" s="33"/>
      <c r="H151" s="33"/>
      <c r="I151" s="33">
        <v>40</v>
      </c>
      <c r="J151" s="33"/>
      <c r="K151" s="33"/>
      <c r="L151" s="33"/>
      <c r="M151" s="33"/>
      <c r="N151" s="33"/>
    </row>
    <row r="152" spans="1:14" ht="14.25" x14ac:dyDescent="0.35">
      <c r="A152" s="37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</row>
    <row r="153" spans="1:14" x14ac:dyDescent="0.2">
      <c r="A153" s="39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</row>
    <row r="154" spans="1:14" x14ac:dyDescent="0.2">
      <c r="A154" s="39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</row>
    <row r="155" spans="1:14" x14ac:dyDescent="0.2">
      <c r="A155" s="39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</row>
    <row r="156" spans="1:14" ht="14.25" x14ac:dyDescent="0.35">
      <c r="A156" s="40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</row>
    <row r="157" spans="1:14" x14ac:dyDescent="0.2">
      <c r="A157" s="42"/>
      <c r="B157" s="41"/>
      <c r="C157" s="41"/>
      <c r="D157" s="41"/>
      <c r="E157" s="41"/>
      <c r="F157" s="41"/>
      <c r="G157" s="41"/>
      <c r="H157" s="41"/>
      <c r="I157" s="41"/>
      <c r="J157" s="41">
        <v>9000</v>
      </c>
      <c r="K157" s="41"/>
      <c r="L157" s="41"/>
      <c r="M157" s="41"/>
      <c r="N157" s="41"/>
    </row>
    <row r="158" spans="1:14" x14ac:dyDescent="0.2">
      <c r="A158" s="42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</row>
    <row r="159" spans="1:14" x14ac:dyDescent="0.2">
      <c r="A159" s="42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</row>
    <row r="160" spans="1:14" x14ac:dyDescent="0.2">
      <c r="A160" s="42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</row>
    <row r="161" spans="1:14" x14ac:dyDescent="0.2">
      <c r="A161" s="42"/>
      <c r="B161" s="41"/>
      <c r="C161" s="41"/>
      <c r="D161" s="41"/>
      <c r="E161" s="41"/>
      <c r="F161" s="41"/>
      <c r="G161" s="41"/>
      <c r="H161" s="41"/>
      <c r="I161" s="41"/>
      <c r="J161" s="41">
        <v>2800</v>
      </c>
      <c r="K161" s="41"/>
      <c r="L161" s="41"/>
      <c r="M161" s="41"/>
      <c r="N161" s="41"/>
    </row>
    <row r="162" spans="1:14" x14ac:dyDescent="0.2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</row>
    <row r="163" spans="1:14" x14ac:dyDescent="0.2">
      <c r="A163" s="42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</row>
    <row r="164" spans="1:14" x14ac:dyDescent="0.2">
      <c r="A164" s="42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</row>
    <row r="165" spans="1:14" x14ac:dyDescent="0.2">
      <c r="A165" s="42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</row>
    <row r="166" spans="1:14" ht="14.25" x14ac:dyDescent="0.35">
      <c r="A166" s="43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</row>
    <row r="167" spans="1:14" x14ac:dyDescent="0.2">
      <c r="A167" s="45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</row>
    <row r="168" spans="1:14" x14ac:dyDescent="0.2">
      <c r="A168" s="46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</row>
    <row r="169" spans="1:14" x14ac:dyDescent="0.2">
      <c r="A169" s="45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</row>
    <row r="170" spans="1:14" x14ac:dyDescent="0.2">
      <c r="A170" s="45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</row>
    <row r="171" spans="1:14" x14ac:dyDescent="0.2">
      <c r="A171" s="47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</row>
    <row r="172" spans="1:14" x14ac:dyDescent="0.2">
      <c r="A172" s="47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</row>
    <row r="173" spans="1:14" x14ac:dyDescent="0.2">
      <c r="A173" s="47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</row>
    <row r="174" spans="1:14" s="15" customFormat="1" x14ac:dyDescent="0.2">
      <c r="A174" s="49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</row>
    <row r="175" spans="1:14" s="22" customFormat="1" x14ac:dyDescent="0.2">
      <c r="A175" s="49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</row>
    <row r="176" spans="1:14" ht="12.75" thickBot="1" x14ac:dyDescent="0.25">
      <c r="A176" s="47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</row>
    <row r="177" spans="1:14" ht="13.5" thickTop="1" thickBot="1" x14ac:dyDescent="0.25">
      <c r="A177" s="9" t="s">
        <v>6</v>
      </c>
      <c r="B177" s="9">
        <f t="shared" ref="B177:N177" si="15">+B4+B11-B53-B83</f>
        <v>0</v>
      </c>
      <c r="C177" s="9">
        <f t="shared" si="15"/>
        <v>0</v>
      </c>
      <c r="D177" s="9">
        <f t="shared" si="15"/>
        <v>0</v>
      </c>
      <c r="E177" s="9">
        <f t="shared" si="15"/>
        <v>0</v>
      </c>
      <c r="F177" s="9">
        <f t="shared" si="15"/>
        <v>0</v>
      </c>
      <c r="G177" s="9">
        <f t="shared" si="15"/>
        <v>0</v>
      </c>
      <c r="H177" s="9">
        <f t="shared" si="15"/>
        <v>0</v>
      </c>
      <c r="I177" s="9">
        <f t="shared" si="15"/>
        <v>-15981.152575384622</v>
      </c>
      <c r="J177" s="9">
        <f t="shared" si="15"/>
        <v>-133471.17303207912</v>
      </c>
      <c r="K177" s="9"/>
      <c r="L177" s="9"/>
      <c r="M177" s="9"/>
      <c r="N177" s="9"/>
    </row>
    <row r="178" spans="1:14" s="15" customFormat="1" ht="12.75" thickTop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</row>
    <row r="179" spans="1:14" s="15" customFormat="1" x14ac:dyDescent="0.2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</row>
    <row r="183" spans="1:14" ht="18" x14ac:dyDescent="0.4">
      <c r="I183" s="52"/>
      <c r="J183" s="53"/>
      <c r="K183" s="53"/>
      <c r="L183" s="53"/>
      <c r="M183" s="53"/>
      <c r="N183" s="53"/>
    </row>
    <row r="184" spans="1:14" ht="15.75" x14ac:dyDescent="0.25">
      <c r="I184" s="53"/>
    </row>
    <row r="185" spans="1:14" ht="15.75" x14ac:dyDescent="0.25">
      <c r="I185" s="53"/>
    </row>
    <row r="187" spans="1:14" ht="12" customHeight="1" x14ac:dyDescent="0.2">
      <c r="N187" s="54"/>
    </row>
    <row r="188" spans="1:14" x14ac:dyDescent="0.2">
      <c r="N188" s="54"/>
    </row>
  </sheetData>
  <mergeCells count="4">
    <mergeCell ref="N187:N188"/>
    <mergeCell ref="B2:E2"/>
    <mergeCell ref="F2:J2"/>
    <mergeCell ref="K2:N2"/>
  </mergeCells>
  <pageMargins left="0" right="0" top="0" bottom="0" header="0.78740157480314965" footer="0.78740157480314965"/>
  <pageSetup paperSize="9" scale="26" firstPageNumber="0" fitToHeight="5" orientation="landscape" horizontalDpi="300" verticalDpi="300" r:id="rId1"/>
  <headerFooter alignWithMargins="0">
    <oddHeader>&amp;C&amp;"Times New Roman,Normal"&amp;12&amp;A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xxx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2013-10-21T13:09:57Z</dcterms:created>
  <dcterms:modified xsi:type="dcterms:W3CDTF">2013-10-21T13:17:34Z</dcterms:modified>
</cp:coreProperties>
</file>