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" windowWidth="19320" windowHeight="7500"/>
  </bookViews>
  <sheets>
    <sheet name="U8 G" sheetId="1" r:id="rId1"/>
    <sheet name="Résumés" sheetId="14" r:id="rId2"/>
    <sheet name="Références" sheetId="2" r:id="rId3"/>
  </sheets>
  <definedNames>
    <definedName name="_xlnm._FilterDatabase" localSheetId="0" hidden="1">'U8 G'!$B$3:$T$64</definedName>
    <definedName name="Export_U8G." localSheetId="0">'U8 G'!#REF!</definedName>
    <definedName name="_xlnm.Print_Titles" localSheetId="0">'U8 G'!$3:$5</definedName>
    <definedName name="PointsSkibec">Références!$A$2:$B$60</definedName>
    <definedName name="TableauComplet">'U8 G'!$C$6:$T$64</definedName>
    <definedName name="TempsDim1">'U8 G'!$M$6:$M$64</definedName>
    <definedName name="TempsDim2">'U8 G'!$P$6:$P$64</definedName>
    <definedName name="TempsSam1">'U8 G'!$F$6:$F$64</definedName>
    <definedName name="TempsSam2">'U8 G'!$I$6:$I$64</definedName>
    <definedName name="TotalPoints">'U8 G'!$T$6:$T$64</definedName>
    <definedName name="U8G_Sam" localSheetId="0">'U8 G'!#REF!</definedName>
  </definedNames>
  <calcPr calcId="125725" fullPrecision="0"/>
</workbook>
</file>

<file path=xl/calcChain.xml><?xml version="1.0" encoding="utf-8"?>
<calcChain xmlns="http://schemas.openxmlformats.org/spreadsheetml/2006/main">
  <c r="J1" i="14"/>
  <c r="F1"/>
  <c r="G17" i="1" l="1"/>
  <c r="G62"/>
  <c r="G61"/>
  <c r="G33"/>
  <c r="H33" s="1"/>
  <c r="G32"/>
  <c r="G48"/>
  <c r="G45"/>
  <c r="G20"/>
  <c r="H20" s="1"/>
  <c r="G39"/>
  <c r="Q16"/>
  <c r="R16" s="1"/>
  <c r="N16"/>
  <c r="O16" s="1"/>
  <c r="J16"/>
  <c r="K16" s="1"/>
  <c r="G16"/>
  <c r="H16" s="1"/>
  <c r="Q35"/>
  <c r="R35" s="1"/>
  <c r="N35"/>
  <c r="O35" s="1"/>
  <c r="J35"/>
  <c r="K35" s="1"/>
  <c r="G35"/>
  <c r="H35" s="1"/>
  <c r="Q46"/>
  <c r="R46" s="1"/>
  <c r="N46"/>
  <c r="O46" s="1"/>
  <c r="J46"/>
  <c r="K46" s="1"/>
  <c r="G46"/>
  <c r="H46" s="1"/>
  <c r="Q34"/>
  <c r="R34" s="1"/>
  <c r="N34"/>
  <c r="O34" s="1"/>
  <c r="J34"/>
  <c r="K34" s="1"/>
  <c r="G34"/>
  <c r="H34" s="1"/>
  <c r="Q44"/>
  <c r="R44" s="1"/>
  <c r="N44"/>
  <c r="O44" s="1"/>
  <c r="J44"/>
  <c r="K44" s="1"/>
  <c r="G44"/>
  <c r="H44" s="1"/>
  <c r="Q51"/>
  <c r="R51" s="1"/>
  <c r="N51"/>
  <c r="O51" s="1"/>
  <c r="J51"/>
  <c r="K51" s="1"/>
  <c r="G51"/>
  <c r="H51" s="1"/>
  <c r="Q52"/>
  <c r="R52" s="1"/>
  <c r="N52"/>
  <c r="O52" s="1"/>
  <c r="J52"/>
  <c r="K52" s="1"/>
  <c r="G52"/>
  <c r="H52" s="1"/>
  <c r="Q58"/>
  <c r="R58" s="1"/>
  <c r="N58"/>
  <c r="O58" s="1"/>
  <c r="J58"/>
  <c r="K58" s="1"/>
  <c r="G58"/>
  <c r="H58" s="1"/>
  <c r="Q6"/>
  <c r="N6"/>
  <c r="J6"/>
  <c r="G6"/>
  <c r="Q7"/>
  <c r="R7" s="1"/>
  <c r="N7"/>
  <c r="O7" s="1"/>
  <c r="J7"/>
  <c r="K7" s="1"/>
  <c r="G7"/>
  <c r="H7" s="1"/>
  <c r="Q55"/>
  <c r="R55" s="1"/>
  <c r="N55"/>
  <c r="O55" s="1"/>
  <c r="J55"/>
  <c r="K55" s="1"/>
  <c r="G55"/>
  <c r="H55" s="1"/>
  <c r="Q19"/>
  <c r="R19" s="1"/>
  <c r="N19"/>
  <c r="O19" s="1"/>
  <c r="J19"/>
  <c r="K19" s="1"/>
  <c r="G19"/>
  <c r="H19" s="1"/>
  <c r="Q12"/>
  <c r="R12" s="1"/>
  <c r="N12"/>
  <c r="O12" s="1"/>
  <c r="J12"/>
  <c r="K12" s="1"/>
  <c r="G12"/>
  <c r="H12" s="1"/>
  <c r="Q29"/>
  <c r="R29" s="1"/>
  <c r="N29"/>
  <c r="O29" s="1"/>
  <c r="J29"/>
  <c r="K29" s="1"/>
  <c r="G29"/>
  <c r="H29" s="1"/>
  <c r="Q26"/>
  <c r="R26" s="1"/>
  <c r="N26"/>
  <c r="O26" s="1"/>
  <c r="J26"/>
  <c r="K26" s="1"/>
  <c r="G26"/>
  <c r="H26" s="1"/>
  <c r="Q38"/>
  <c r="R38" s="1"/>
  <c r="N38"/>
  <c r="O38" s="1"/>
  <c r="J38"/>
  <c r="K38" s="1"/>
  <c r="G38"/>
  <c r="H38" s="1"/>
  <c r="Q21"/>
  <c r="R21" s="1"/>
  <c r="N21"/>
  <c r="O21" s="1"/>
  <c r="J21"/>
  <c r="K21" s="1"/>
  <c r="G21"/>
  <c r="H21" s="1"/>
  <c r="Q54"/>
  <c r="R54" s="1"/>
  <c r="N54"/>
  <c r="O54" s="1"/>
  <c r="J54"/>
  <c r="K54" s="1"/>
  <c r="G54"/>
  <c r="H54" s="1"/>
  <c r="Q11"/>
  <c r="R11" s="1"/>
  <c r="N11"/>
  <c r="O11" s="1"/>
  <c r="J11"/>
  <c r="K11" s="1"/>
  <c r="G11"/>
  <c r="H11" s="1"/>
  <c r="Q42"/>
  <c r="R42" s="1"/>
  <c r="N42"/>
  <c r="O42" s="1"/>
  <c r="J42"/>
  <c r="K42" s="1"/>
  <c r="G42"/>
  <c r="H42" s="1"/>
  <c r="Q25"/>
  <c r="R25" s="1"/>
  <c r="N25"/>
  <c r="O25" s="1"/>
  <c r="J25"/>
  <c r="K25" s="1"/>
  <c r="G25"/>
  <c r="H25" s="1"/>
  <c r="Q49"/>
  <c r="R49" s="1"/>
  <c r="N49"/>
  <c r="O49" s="1"/>
  <c r="J49"/>
  <c r="K49" s="1"/>
  <c r="G49"/>
  <c r="H49" s="1"/>
  <c r="Q22"/>
  <c r="R22" s="1"/>
  <c r="N22"/>
  <c r="O22" s="1"/>
  <c r="J22"/>
  <c r="K22" s="1"/>
  <c r="G22"/>
  <c r="H22" s="1"/>
  <c r="Q63"/>
  <c r="R63" s="1"/>
  <c r="N63"/>
  <c r="O63" s="1"/>
  <c r="J63"/>
  <c r="K63" s="1"/>
  <c r="G63"/>
  <c r="H63" s="1"/>
  <c r="Q13"/>
  <c r="R13" s="1"/>
  <c r="N13"/>
  <c r="O13" s="1"/>
  <c r="J13"/>
  <c r="K13" s="1"/>
  <c r="G13"/>
  <c r="H13" s="1"/>
  <c r="Q27"/>
  <c r="R27" s="1"/>
  <c r="N27"/>
  <c r="O27" s="1"/>
  <c r="J27"/>
  <c r="K27" s="1"/>
  <c r="G27"/>
  <c r="H27" s="1"/>
  <c r="Q59"/>
  <c r="R59" s="1"/>
  <c r="N59"/>
  <c r="O59" s="1"/>
  <c r="J59"/>
  <c r="K59" s="1"/>
  <c r="G59"/>
  <c r="H59" s="1"/>
  <c r="Q37"/>
  <c r="R37" s="1"/>
  <c r="N37"/>
  <c r="O37" s="1"/>
  <c r="J37"/>
  <c r="K37" s="1"/>
  <c r="G37"/>
  <c r="H37" s="1"/>
  <c r="Q15"/>
  <c r="R15" s="1"/>
  <c r="N15"/>
  <c r="O15" s="1"/>
  <c r="J15"/>
  <c r="K15" s="1"/>
  <c r="G15"/>
  <c r="H15" s="1"/>
  <c r="Q18"/>
  <c r="R18" s="1"/>
  <c r="N18"/>
  <c r="O18" s="1"/>
  <c r="J18"/>
  <c r="K18" s="1"/>
  <c r="G18"/>
  <c r="H18" s="1"/>
  <c r="Q9"/>
  <c r="R9" s="1"/>
  <c r="N9"/>
  <c r="O9" s="1"/>
  <c r="J9"/>
  <c r="K9" s="1"/>
  <c r="G9"/>
  <c r="H9" s="1"/>
  <c r="Q10"/>
  <c r="R10" s="1"/>
  <c r="N10"/>
  <c r="O10" s="1"/>
  <c r="J10"/>
  <c r="K10" s="1"/>
  <c r="G10"/>
  <c r="H10" s="1"/>
  <c r="Q23"/>
  <c r="R23" s="1"/>
  <c r="N23"/>
  <c r="O23" s="1"/>
  <c r="J23"/>
  <c r="K23" s="1"/>
  <c r="G23"/>
  <c r="H23" s="1"/>
  <c r="Q41"/>
  <c r="R41" s="1"/>
  <c r="N41"/>
  <c r="O41" s="1"/>
  <c r="J41"/>
  <c r="K41" s="1"/>
  <c r="G41"/>
  <c r="H41" s="1"/>
  <c r="Q14"/>
  <c r="R14" s="1"/>
  <c r="N14"/>
  <c r="O14" s="1"/>
  <c r="J14"/>
  <c r="K14" s="1"/>
  <c r="G14"/>
  <c r="H14" s="1"/>
  <c r="Q60"/>
  <c r="R60" s="1"/>
  <c r="N60"/>
  <c r="O60" s="1"/>
  <c r="J60"/>
  <c r="K60" s="1"/>
  <c r="G60"/>
  <c r="H60" s="1"/>
  <c r="Q31"/>
  <c r="R31" s="1"/>
  <c r="N31"/>
  <c r="O31" s="1"/>
  <c r="J31"/>
  <c r="K31" s="1"/>
  <c r="G31"/>
  <c r="H31" s="1"/>
  <c r="Q53"/>
  <c r="R53" s="1"/>
  <c r="N53"/>
  <c r="O53" s="1"/>
  <c r="J53"/>
  <c r="K53" s="1"/>
  <c r="G53"/>
  <c r="H53" s="1"/>
  <c r="Q57"/>
  <c r="R57" s="1"/>
  <c r="N57"/>
  <c r="O57" s="1"/>
  <c r="J57"/>
  <c r="K57" s="1"/>
  <c r="G57"/>
  <c r="H57" s="1"/>
  <c r="Q50"/>
  <c r="R50" s="1"/>
  <c r="N50"/>
  <c r="O50" s="1"/>
  <c r="J50"/>
  <c r="K50" s="1"/>
  <c r="G50"/>
  <c r="H50" s="1"/>
  <c r="Q8"/>
  <c r="R8" s="1"/>
  <c r="N8"/>
  <c r="O8" s="1"/>
  <c r="J8"/>
  <c r="K8" s="1"/>
  <c r="G8"/>
  <c r="H8" s="1"/>
  <c r="Q64"/>
  <c r="R64" s="1"/>
  <c r="N64"/>
  <c r="O64" s="1"/>
  <c r="J64"/>
  <c r="K64" s="1"/>
  <c r="G64"/>
  <c r="H64" s="1"/>
  <c r="Q56"/>
  <c r="R56" s="1"/>
  <c r="N56"/>
  <c r="O56" s="1"/>
  <c r="J56"/>
  <c r="K56" s="1"/>
  <c r="G56"/>
  <c r="H56" s="1"/>
  <c r="Q36"/>
  <c r="R36" s="1"/>
  <c r="N36"/>
  <c r="O36" s="1"/>
  <c r="J36"/>
  <c r="K36" s="1"/>
  <c r="G36"/>
  <c r="H36" s="1"/>
  <c r="Q28"/>
  <c r="R28" s="1"/>
  <c r="N28"/>
  <c r="O28" s="1"/>
  <c r="J28"/>
  <c r="K28" s="1"/>
  <c r="G28"/>
  <c r="H28" s="1"/>
  <c r="Q30"/>
  <c r="R30" s="1"/>
  <c r="N30"/>
  <c r="O30" s="1"/>
  <c r="J30"/>
  <c r="K30" s="1"/>
  <c r="G30"/>
  <c r="H30" s="1"/>
  <c r="Q43"/>
  <c r="R43" s="1"/>
  <c r="N43"/>
  <c r="O43" s="1"/>
  <c r="J43"/>
  <c r="K43" s="1"/>
  <c r="G43"/>
  <c r="H43" s="1"/>
  <c r="Q47"/>
  <c r="R47" s="1"/>
  <c r="N47"/>
  <c r="O47" s="1"/>
  <c r="J47"/>
  <c r="K47" s="1"/>
  <c r="G47"/>
  <c r="H47" s="1"/>
  <c r="Q39"/>
  <c r="R39" s="1"/>
  <c r="N39"/>
  <c r="O39" s="1"/>
  <c r="J39"/>
  <c r="K39" s="1"/>
  <c r="H39"/>
  <c r="Q20"/>
  <c r="R20" s="1"/>
  <c r="N20"/>
  <c r="O20" s="1"/>
  <c r="J20"/>
  <c r="K20" s="1"/>
  <c r="Q45"/>
  <c r="R45" s="1"/>
  <c r="N45"/>
  <c r="O45" s="1"/>
  <c r="J45"/>
  <c r="K45" s="1"/>
  <c r="H45"/>
  <c r="Q48"/>
  <c r="R48" s="1"/>
  <c r="N48"/>
  <c r="O48" s="1"/>
  <c r="J48"/>
  <c r="K48" s="1"/>
  <c r="H48"/>
  <c r="Q32"/>
  <c r="R32" s="1"/>
  <c r="N32"/>
  <c r="O32" s="1"/>
  <c r="J32"/>
  <c r="K32" s="1"/>
  <c r="H32"/>
  <c r="Q33"/>
  <c r="R33" s="1"/>
  <c r="N33"/>
  <c r="O33" s="1"/>
  <c r="J33"/>
  <c r="K33" s="1"/>
  <c r="Q61"/>
  <c r="R61" s="1"/>
  <c r="N61"/>
  <c r="O61" s="1"/>
  <c r="J61"/>
  <c r="K61" s="1"/>
  <c r="H61"/>
  <c r="Q24"/>
  <c r="Q17"/>
  <c r="Q40"/>
  <c r="Q62"/>
  <c r="N24"/>
  <c r="N17"/>
  <c r="N40"/>
  <c r="N62"/>
  <c r="J24"/>
  <c r="J17"/>
  <c r="J40"/>
  <c r="J62"/>
  <c r="G24"/>
  <c r="G40"/>
  <c r="R6" l="1"/>
  <c r="L12" i="14"/>
  <c r="L11"/>
  <c r="L10"/>
  <c r="L9"/>
  <c r="L8"/>
  <c r="L7"/>
  <c r="L6"/>
  <c r="L5"/>
  <c r="L4"/>
  <c r="L3"/>
  <c r="M12"/>
  <c r="M11"/>
  <c r="M10"/>
  <c r="M9"/>
  <c r="M8"/>
  <c r="M7"/>
  <c r="M6"/>
  <c r="M5"/>
  <c r="M4"/>
  <c r="M3"/>
  <c r="H6" i="1"/>
  <c r="F12" i="14"/>
  <c r="F11"/>
  <c r="F10"/>
  <c r="F9"/>
  <c r="F8"/>
  <c r="F7"/>
  <c r="F6"/>
  <c r="F5"/>
  <c r="F4"/>
  <c r="F3"/>
  <c r="G12"/>
  <c r="G11"/>
  <c r="G10"/>
  <c r="G9"/>
  <c r="G8"/>
  <c r="G7"/>
  <c r="G6"/>
  <c r="G5"/>
  <c r="G4"/>
  <c r="G3"/>
  <c r="O6" i="1"/>
  <c r="J12" i="14"/>
  <c r="J11"/>
  <c r="J10"/>
  <c r="J9"/>
  <c r="J8"/>
  <c r="J7"/>
  <c r="J6"/>
  <c r="J5"/>
  <c r="J4"/>
  <c r="J3"/>
  <c r="K12"/>
  <c r="K11"/>
  <c r="K10"/>
  <c r="K9"/>
  <c r="K8"/>
  <c r="K7"/>
  <c r="K6"/>
  <c r="K5"/>
  <c r="K4"/>
  <c r="K3"/>
  <c r="K6" i="1"/>
  <c r="H12" i="14"/>
  <c r="I11"/>
  <c r="H10"/>
  <c r="I9"/>
  <c r="H8"/>
  <c r="I7"/>
  <c r="H6"/>
  <c r="I5"/>
  <c r="H4"/>
  <c r="I3"/>
  <c r="I12"/>
  <c r="H11"/>
  <c r="I10"/>
  <c r="H9"/>
  <c r="I8"/>
  <c r="H7"/>
  <c r="I6"/>
  <c r="H5"/>
  <c r="I4"/>
  <c r="H3"/>
  <c r="S25" i="1"/>
  <c r="S20"/>
  <c r="S36"/>
  <c r="S32"/>
  <c r="S48"/>
  <c r="S21"/>
  <c r="S29"/>
  <c r="S12"/>
  <c r="S50"/>
  <c r="L38"/>
  <c r="L26"/>
  <c r="L19"/>
  <c r="L55"/>
  <c r="S58"/>
  <c r="S51"/>
  <c r="S34"/>
  <c r="S35"/>
  <c r="L47"/>
  <c r="L8"/>
  <c r="S53"/>
  <c r="S14"/>
  <c r="S41"/>
  <c r="S9"/>
  <c r="S22"/>
  <c r="L54"/>
  <c r="S30"/>
  <c r="L33"/>
  <c r="S64"/>
  <c r="L31"/>
  <c r="L60"/>
  <c r="L23"/>
  <c r="L10"/>
  <c r="L15"/>
  <c r="L49"/>
  <c r="S11"/>
  <c r="S47"/>
  <c r="L32"/>
  <c r="S39"/>
  <c r="L36"/>
  <c r="T36" s="1"/>
  <c r="L50"/>
  <c r="S37"/>
  <c r="S59"/>
  <c r="S63"/>
  <c r="L25"/>
  <c r="T25" s="1"/>
  <c r="L21"/>
  <c r="S7"/>
  <c r="L61"/>
  <c r="S33"/>
  <c r="L48"/>
  <c r="S45"/>
  <c r="L39"/>
  <c r="S43"/>
  <c r="L28"/>
  <c r="L64"/>
  <c r="L53"/>
  <c r="S18"/>
  <c r="L27"/>
  <c r="L13"/>
  <c r="L22"/>
  <c r="L11"/>
  <c r="S54"/>
  <c r="T54" s="1"/>
  <c r="L6"/>
  <c r="L52"/>
  <c r="L44"/>
  <c r="L46"/>
  <c r="L16"/>
  <c r="S28"/>
  <c r="L56"/>
  <c r="L57"/>
  <c r="L42"/>
  <c r="S6"/>
  <c r="S52"/>
  <c r="S44"/>
  <c r="S46"/>
  <c r="S16"/>
  <c r="L58"/>
  <c r="L51"/>
  <c r="L34"/>
  <c r="L35"/>
  <c r="T35" s="1"/>
  <c r="S26"/>
  <c r="L12"/>
  <c r="T12" s="1"/>
  <c r="S55"/>
  <c r="S38"/>
  <c r="T38" s="1"/>
  <c r="L29"/>
  <c r="S19"/>
  <c r="T19" s="1"/>
  <c r="L7"/>
  <c r="T7" s="1"/>
  <c r="S49"/>
  <c r="S42"/>
  <c r="L18"/>
  <c r="T18" s="1"/>
  <c r="S15"/>
  <c r="L59"/>
  <c r="T59" s="1"/>
  <c r="S13"/>
  <c r="L37"/>
  <c r="S27"/>
  <c r="L63"/>
  <c r="S60"/>
  <c r="L41"/>
  <c r="T41" s="1"/>
  <c r="S10"/>
  <c r="S31"/>
  <c r="L14"/>
  <c r="S23"/>
  <c r="L9"/>
  <c r="S56"/>
  <c r="S8"/>
  <c r="S57"/>
  <c r="T57" s="1"/>
  <c r="L20"/>
  <c r="L30"/>
  <c r="T30" s="1"/>
  <c r="L45"/>
  <c r="T45" s="1"/>
  <c r="L43"/>
  <c r="T43" s="1"/>
  <c r="S61"/>
  <c r="H24"/>
  <c r="H40"/>
  <c r="H17"/>
  <c r="H62"/>
  <c r="K17"/>
  <c r="O17"/>
  <c r="R17"/>
  <c r="K40"/>
  <c r="O40"/>
  <c r="R40"/>
  <c r="K24"/>
  <c r="O24"/>
  <c r="R24"/>
  <c r="O62"/>
  <c r="K62"/>
  <c r="T9" l="1"/>
  <c r="T14"/>
  <c r="T15"/>
  <c r="T11"/>
  <c r="T22"/>
  <c r="T53"/>
  <c r="T21"/>
  <c r="T33"/>
  <c r="T20"/>
  <c r="T8"/>
  <c r="T23"/>
  <c r="T31"/>
  <c r="T60"/>
  <c r="T42"/>
  <c r="T50"/>
  <c r="T61"/>
  <c r="T56"/>
  <c r="T37"/>
  <c r="T49"/>
  <c r="T55"/>
  <c r="T34"/>
  <c r="T48"/>
  <c r="T29"/>
  <c r="T26"/>
  <c r="T64"/>
  <c r="B64" s="1"/>
  <c r="T10"/>
  <c r="T27"/>
  <c r="T63"/>
  <c r="T58"/>
  <c r="T13"/>
  <c r="T51"/>
  <c r="T32"/>
  <c r="T39"/>
  <c r="T47"/>
  <c r="T16"/>
  <c r="T6"/>
  <c r="T52"/>
  <c r="T44"/>
  <c r="T46"/>
  <c r="T28"/>
  <c r="S17"/>
  <c r="S40"/>
  <c r="L17"/>
  <c r="L24"/>
  <c r="L40"/>
  <c r="S24"/>
  <c r="L62"/>
  <c r="R62"/>
  <c r="S62" s="1"/>
  <c r="T24" l="1"/>
  <c r="T17"/>
  <c r="T40"/>
  <c r="T62"/>
  <c r="B63" l="1"/>
  <c r="B44"/>
  <c r="B62"/>
  <c r="B17"/>
  <c r="B61"/>
  <c r="B55"/>
  <c r="B26"/>
  <c r="B13"/>
  <c r="B39"/>
  <c r="B6"/>
  <c r="B56"/>
  <c r="B34"/>
  <c r="B27"/>
  <c r="B51"/>
  <c r="B52"/>
  <c r="B53"/>
  <c r="B59"/>
  <c r="B54"/>
  <c r="B8"/>
  <c r="B31"/>
  <c r="B11"/>
  <c r="B30"/>
  <c r="B9"/>
  <c r="B60"/>
  <c r="B42"/>
  <c r="B22"/>
  <c r="B38"/>
  <c r="B35"/>
  <c r="B20"/>
  <c r="B41"/>
  <c r="B7"/>
  <c r="B36"/>
  <c r="B45"/>
  <c r="B23"/>
  <c r="B18"/>
  <c r="B43"/>
  <c r="B57"/>
  <c r="B14"/>
  <c r="B15"/>
  <c r="B21"/>
  <c r="B19"/>
  <c r="B12"/>
  <c r="B25"/>
  <c r="B50"/>
  <c r="B37"/>
  <c r="B48"/>
  <c r="B10"/>
  <c r="B32"/>
  <c r="B47"/>
  <c r="B28"/>
  <c r="B49"/>
  <c r="B29"/>
  <c r="B58"/>
  <c r="B16"/>
  <c r="B46"/>
  <c r="B40"/>
  <c r="B33"/>
  <c r="B24"/>
  <c r="D12" i="14" l="1"/>
  <c r="E11"/>
  <c r="C11"/>
  <c r="D10"/>
  <c r="E9"/>
  <c r="C9"/>
  <c r="D8"/>
  <c r="E7"/>
  <c r="C7"/>
  <c r="D6"/>
  <c r="E5"/>
  <c r="C5"/>
  <c r="D4"/>
  <c r="E12"/>
  <c r="C12"/>
  <c r="D11"/>
  <c r="E10"/>
  <c r="C10"/>
  <c r="D9"/>
  <c r="E8"/>
  <c r="C8"/>
  <c r="D7"/>
  <c r="E6"/>
  <c r="C6"/>
  <c r="D5"/>
  <c r="E4"/>
  <c r="C4"/>
  <c r="D3"/>
  <c r="E3"/>
  <c r="C3"/>
</calcChain>
</file>

<file path=xl/connections.xml><?xml version="1.0" encoding="utf-8"?>
<connections xmlns="http://schemas.openxmlformats.org/spreadsheetml/2006/main">
  <connection id="1" name="Export U10F" type="6" refreshedVersion="3" background="1" saveData="1">
    <textPr sourceFile="C:\Documents and Settings\Fred\Bureau\Export U10F.">
      <textFields>
        <textField/>
      </textFields>
    </textPr>
  </connection>
  <connection id="2" name="Export U12F" type="6" refreshedVersion="3" background="1">
    <textPr sourceFile="C:\Documents and Settings\Fred\Bureau\Export U12F.">
      <textFields count="4">
        <textField/>
        <textField/>
        <textField/>
        <textField/>
      </textFields>
    </textPr>
  </connection>
  <connection id="3" name="Export U12F1" type="6" refreshedVersion="3" background="1">
    <textPr sourceFile="C:\Documents and Settings\Fred\Bureau\Export U12F.">
      <textFields>
        <textField/>
      </textFields>
    </textPr>
  </connection>
  <connection id="4" name="Export U6F" type="6" refreshedVersion="3" background="1" saveData="1">
    <textPr sourceFile="C:\Documents and Settings\Fred\Bureau\Export U6F.">
      <textFields>
        <textField/>
      </textFields>
    </textPr>
  </connection>
  <connection id="5" name="Export U6G" type="6" refreshedVersion="3" background="1">
    <textPr codePage="932" sourceFile="C:\Documents and Settings\Fred\Bureau\Export U6G.">
      <textFields count="4">
        <textField/>
        <textField/>
        <textField/>
        <textField/>
      </textFields>
    </textPr>
  </connection>
  <connection id="6" name="Export U6G1" type="6" refreshedVersion="3" background="1">
    <textPr sourceFile="C:\Documents and Settings\Fred\Bureau\Export U6G.">
      <textFields count="4">
        <textField/>
        <textField/>
        <textField/>
        <textField/>
      </textFields>
    </textPr>
  </connection>
  <connection id="7" name="Export U8G" type="6" refreshedVersion="3" background="1">
    <textPr sourceFile="C:\Documents and Settings\Fred\Bureau\Export U8G.">
      <textFields count="4">
        <textField/>
        <textField/>
        <textField/>
        <textField/>
      </textFields>
    </textPr>
  </connection>
  <connection id="8" name="ExportU10G" type="6" refreshedVersion="3" background="1" saveData="1">
    <textPr sourceFile="C:\Documents and Settings\Fred\Bureau\ExportU10G.">
      <textFields count="4">
        <textField/>
        <textField/>
        <textField/>
        <textField/>
      </textFields>
    </textPr>
  </connection>
  <connection id="9" name="U10F-Sam" type="6" refreshedVersion="3" background="1" saveData="1">
    <textPr sourceFile="E:\COURSES 2013\2013-02-02 - Défi Alpin du Carnaval\U10F-Sam.csv">
      <textFields>
        <textField/>
      </textFields>
    </textPr>
  </connection>
  <connection id="10" name="U10G pour Club" type="6" refreshedVersion="3" background="1">
    <textPr sourceFile="C:\Documents and Settings\Fred\Bureau\U10G pour Club.csv" comma="1">
      <textFields count="4">
        <textField/>
        <textField/>
        <textField/>
        <textField/>
      </textFields>
    </textPr>
  </connection>
  <connection id="11" name="U10G pour Club1" type="6" refreshedVersion="3" background="1">
    <textPr sourceFile="C:\Documents and Settings\Fred\Bureau\U10G pour Club.csv">
      <textFields count="4">
        <textField/>
        <textField/>
        <textField/>
        <textField/>
      </textFields>
    </textPr>
  </connection>
  <connection id="12" name="U10G-Sam" type="6" refreshedVersion="3" background="1">
    <textPr sourceFile="E:\COURSES 2013\2013-02-02 - Défi Alpin du Carnaval\U10G-Sam.csv">
      <textFields>
        <textField/>
      </textFields>
    </textPr>
  </connection>
  <connection id="13" name="U12F-Sam" type="6" refreshedVersion="3" background="1" saveData="1">
    <textPr sourceFile="E:\COURSES 2013\2013-02-02 - Défi Alpin du Carnaval\U12F-Sam.csv">
      <textFields>
        <textField/>
      </textFields>
    </textPr>
  </connection>
  <connection id="14" name="U12G-Sam" type="6" refreshedVersion="3" background="1">
    <textPr sourceFile="E:\COURSES 2013\2013-02-02 - Défi Alpin du Carnaval\U12G-Sam.csv">
      <textFields count="5">
        <textField/>
        <textField/>
        <textField/>
        <textField/>
        <textField/>
      </textFields>
    </textPr>
  </connection>
  <connection id="15" name="U12G-Sam1" type="6" refreshedVersion="3" background="1">
    <textPr sourceFile="E:\COURSES 2013\2013-02-02 - Défi Alpin du Carnaval\U12G-Sam.csv">
      <textFields count="5">
        <textField/>
        <textField/>
        <textField/>
        <textField/>
        <textField/>
      </textFields>
    </textPr>
  </connection>
  <connection id="16" name="U6F-Sam" type="6" refreshedVersion="3" background="1" saveData="1">
    <textPr sourceFile="E:\COURSES 2013\2013-02-02 - Défi Alpin du Carnaval\U6F-Sam.csv">
      <textFields count="5">
        <textField/>
        <textField/>
        <textField/>
        <textField/>
        <textField/>
      </textFields>
    </textPr>
  </connection>
  <connection id="17" name="U6G-Sam" type="6" refreshedVersion="3" background="1">
    <textPr sourceFile="E:\COURSES 2013\2013-02-02 - Défi Alpin du Carnaval\U6G-Sam.csv">
      <textFields>
        <textField/>
      </textFields>
    </textPr>
  </connection>
  <connection id="18" name="U6G-Sam1" type="6" refreshedVersion="3" background="1" saveData="1">
    <textPr sourceFile="E:\COURSES 2013\2013-02-02 - Défi Alpin du Carnaval\U6G-Sam.csv">
      <textFields count="5">
        <textField/>
        <textField/>
        <textField/>
        <textField/>
        <textField/>
      </textFields>
    </textPr>
  </connection>
  <connection id="19" name="U8F-Sam" type="6" refreshedVersion="3" background="1" saveData="1">
    <textPr sourceFile="E:\COURSES 2013\2013-02-02 - Défi Alpin du Carnaval\U8F-Sam.csv">
      <textFields count="5">
        <textField/>
        <textField/>
        <textField/>
        <textField/>
        <textField/>
      </textFields>
    </textPr>
  </connection>
  <connection id="20" name="U8G-Sam" type="6" refreshedVersion="3" background="1" saveData="1">
    <textPr sourceFile="E:\COURSES 2013\2013-02-02 - Défi Alpin du Carnaval\U8G-Sam.csv">
      <textFields>
        <textField/>
      </textFields>
    </textPr>
  </connection>
</connections>
</file>

<file path=xl/sharedStrings.xml><?xml version="1.0" encoding="utf-8"?>
<sst xmlns="http://schemas.openxmlformats.org/spreadsheetml/2006/main" count="409" uniqueCount="331">
  <si>
    <t>Nom</t>
  </si>
  <si>
    <t>Samedi 2 février 2013</t>
  </si>
  <si>
    <t>Dimanche 3 février 2013</t>
  </si>
  <si>
    <t>Manche 1</t>
  </si>
  <si>
    <t>Rang</t>
  </si>
  <si>
    <t>Points</t>
  </si>
  <si>
    <t>Manche 2</t>
  </si>
  <si>
    <t>Total général</t>
  </si>
  <si>
    <t>Club</t>
  </si>
  <si>
    <t>Dos.</t>
  </si>
  <si>
    <t>Total points</t>
  </si>
  <si>
    <t>Clubs</t>
  </si>
  <si>
    <t>MSA</t>
  </si>
  <si>
    <t>DESC</t>
  </si>
  <si>
    <t>MASS</t>
  </si>
  <si>
    <t>GALLI</t>
  </si>
  <si>
    <t>Points Skibec</t>
  </si>
  <si>
    <t>ABMAS</t>
  </si>
  <si>
    <t>ABSX</t>
  </si>
  <si>
    <t>ADANC</t>
  </si>
  <si>
    <t>ADSTO</t>
  </si>
  <si>
    <t>ALPIN</t>
  </si>
  <si>
    <t>APEX</t>
  </si>
  <si>
    <t>ASA</t>
  </si>
  <si>
    <t>ASESS</t>
  </si>
  <si>
    <t>ASM</t>
  </si>
  <si>
    <t>AVAL</t>
  </si>
  <si>
    <t>BALDY</t>
  </si>
  <si>
    <t>BANFF</t>
  </si>
  <si>
    <t>BATAW</t>
  </si>
  <si>
    <t>BEARS</t>
  </si>
  <si>
    <t>BEAVR</t>
  </si>
  <si>
    <t>BECHE</t>
  </si>
  <si>
    <t>BELNE</t>
  </si>
  <si>
    <t>BEST</t>
  </si>
  <si>
    <t>BIGWH</t>
  </si>
  <si>
    <t>BISHU</t>
  </si>
  <si>
    <t>BLACK</t>
  </si>
  <si>
    <t>BLANC</t>
  </si>
  <si>
    <t>BLEUE</t>
  </si>
  <si>
    <t>BORDR</t>
  </si>
  <si>
    <t>BOTTI</t>
  </si>
  <si>
    <t>BRIMA</t>
  </si>
  <si>
    <t>BROM</t>
  </si>
  <si>
    <t>BVQ</t>
  </si>
  <si>
    <t>CALAB</t>
  </si>
  <si>
    <t>CALDN</t>
  </si>
  <si>
    <t>CARAB</t>
  </si>
  <si>
    <t>CARC</t>
  </si>
  <si>
    <t>CASCA</t>
  </si>
  <si>
    <t>CASF</t>
  </si>
  <si>
    <t>CASTR</t>
  </si>
  <si>
    <t>CEDAR</t>
  </si>
  <si>
    <t>CHAL</t>
  </si>
  <si>
    <t>CHANT</t>
  </si>
  <si>
    <t>CHEDO</t>
  </si>
  <si>
    <t>CHICO</t>
  </si>
  <si>
    <t>COBBL</t>
  </si>
  <si>
    <t>COLD</t>
  </si>
  <si>
    <t>COMI</t>
  </si>
  <si>
    <t>CONCO</t>
  </si>
  <si>
    <t>COP</t>
  </si>
  <si>
    <t>CRAB</t>
  </si>
  <si>
    <t>CRAIG</t>
  </si>
  <si>
    <t>CRSO</t>
  </si>
  <si>
    <t>CRYST</t>
  </si>
  <si>
    <t>CUDM</t>
  </si>
  <si>
    <t>CYPRE</t>
  </si>
  <si>
    <t>DAWSO</t>
  </si>
  <si>
    <t>DEVEL</t>
  </si>
  <si>
    <t>DEVGL</t>
  </si>
  <si>
    <t>DRUM</t>
  </si>
  <si>
    <t>DSA</t>
  </si>
  <si>
    <t>EDEL</t>
  </si>
  <si>
    <t>EDLS</t>
  </si>
  <si>
    <t>EDOUA</t>
  </si>
  <si>
    <t>ELAKE</t>
  </si>
  <si>
    <t>ELKW</t>
  </si>
  <si>
    <t>EQSQA</t>
  </si>
  <si>
    <t>ESC</t>
  </si>
  <si>
    <t>ESCRP</t>
  </si>
  <si>
    <t>ESS</t>
  </si>
  <si>
    <t>ESSXC</t>
  </si>
  <si>
    <t>EZO</t>
  </si>
  <si>
    <t>EZSE</t>
  </si>
  <si>
    <t>FAIR</t>
  </si>
  <si>
    <t>FAST</t>
  </si>
  <si>
    <t>FER</t>
  </si>
  <si>
    <t>FERNI</t>
  </si>
  <si>
    <t>FMSC</t>
  </si>
  <si>
    <t>FONDS</t>
  </si>
  <si>
    <t>FORT</t>
  </si>
  <si>
    <t>FORTU</t>
  </si>
  <si>
    <t>FRLGN</t>
  </si>
  <si>
    <t>GEORG</t>
  </si>
  <si>
    <t>GLA</t>
  </si>
  <si>
    <t>GLEA</t>
  </si>
  <si>
    <t>GROUS</t>
  </si>
  <si>
    <t>GSSC</t>
  </si>
  <si>
    <t>GUELP</t>
  </si>
  <si>
    <t>HADT</t>
  </si>
  <si>
    <t>HARD</t>
  </si>
  <si>
    <t>HARPR</t>
  </si>
  <si>
    <t>HEIGH</t>
  </si>
  <si>
    <t>HMLCK</t>
  </si>
  <si>
    <t>HOCKL</t>
  </si>
  <si>
    <t>HORSE</t>
  </si>
  <si>
    <t>IRENE</t>
  </si>
  <si>
    <t>JASPR</t>
  </si>
  <si>
    <t>JOY</t>
  </si>
  <si>
    <t>JOZOW</t>
  </si>
  <si>
    <t>KAMSK</t>
  </si>
  <si>
    <t>KANA</t>
  </si>
  <si>
    <t>KASC</t>
  </si>
  <si>
    <t>KIMBR</t>
  </si>
  <si>
    <t>KVRC</t>
  </si>
  <si>
    <t>LARIV</t>
  </si>
  <si>
    <t>LAVAL</t>
  </si>
  <si>
    <t>LIGHT</t>
  </si>
  <si>
    <t>LKLSE</t>
  </si>
  <si>
    <t>LLBD</t>
  </si>
  <si>
    <t>LLGSC</t>
  </si>
  <si>
    <t>LOGY</t>
  </si>
  <si>
    <t>LONDN</t>
  </si>
  <si>
    <t>LSDA</t>
  </si>
  <si>
    <t>LVERT</t>
  </si>
  <si>
    <t>MANN</t>
  </si>
  <si>
    <t>MARBL</t>
  </si>
  <si>
    <t>MARIE</t>
  </si>
  <si>
    <t>MAST</t>
  </si>
  <si>
    <t>MASTE</t>
  </si>
  <si>
    <t>MASUD</t>
  </si>
  <si>
    <t>MATHI</t>
  </si>
  <si>
    <t>MCALM</t>
  </si>
  <si>
    <t>MGILL</t>
  </si>
  <si>
    <t>MISE</t>
  </si>
  <si>
    <t>MLTON</t>
  </si>
  <si>
    <t>MOAST</t>
  </si>
  <si>
    <t>MORIN</t>
  </si>
  <si>
    <t>MSFLD</t>
  </si>
  <si>
    <t>MSKSC</t>
  </si>
  <si>
    <t>MSRC</t>
  </si>
  <si>
    <t>MTGAB</t>
  </si>
  <si>
    <t>MTGAR</t>
  </si>
  <si>
    <t>MTHAB</t>
  </si>
  <si>
    <t>MTL</t>
  </si>
  <si>
    <t>MTWAS</t>
  </si>
  <si>
    <t>NAC</t>
  </si>
  <si>
    <t>NAKUS</t>
  </si>
  <si>
    <t>NAST</t>
  </si>
  <si>
    <t>NATAC</t>
  </si>
  <si>
    <t>NATC</t>
  </si>
  <si>
    <t>NBAY</t>
  </si>
  <si>
    <t>NCOST</t>
  </si>
  <si>
    <t>NOYO</t>
  </si>
  <si>
    <t>NSTAR</t>
  </si>
  <si>
    <t>OLYM</t>
  </si>
  <si>
    <t>OMSA</t>
  </si>
  <si>
    <t>ONMAS</t>
  </si>
  <si>
    <t>ORFOR</t>
  </si>
  <si>
    <t>ORIG</t>
  </si>
  <si>
    <t>OSC</t>
  </si>
  <si>
    <t>OSLER</t>
  </si>
  <si>
    <t>OTTA</t>
  </si>
  <si>
    <t>OURC</t>
  </si>
  <si>
    <t>OWLS</t>
  </si>
  <si>
    <t>PAAST</t>
  </si>
  <si>
    <t>PANO</t>
  </si>
  <si>
    <t>PANOW</t>
  </si>
  <si>
    <t>PARC</t>
  </si>
  <si>
    <t>PARKL</t>
  </si>
  <si>
    <t>PASC</t>
  </si>
  <si>
    <t>PASKA</t>
  </si>
  <si>
    <t>PAST</t>
  </si>
  <si>
    <t>PEI</t>
  </si>
  <si>
    <t>PGEOR</t>
  </si>
  <si>
    <t>PHOEN</t>
  </si>
  <si>
    <t>PIN</t>
  </si>
  <si>
    <t>PINE</t>
  </si>
  <si>
    <t>POLEY</t>
  </si>
  <si>
    <t>QUAPP</t>
  </si>
  <si>
    <t>QUEEN</t>
  </si>
  <si>
    <t>RABBT</t>
  </si>
  <si>
    <t>RDSC</t>
  </si>
  <si>
    <t>REDMT</t>
  </si>
  <si>
    <t>REGIN</t>
  </si>
  <si>
    <t>RELAI</t>
  </si>
  <si>
    <t>RESER</t>
  </si>
  <si>
    <t>REVEL</t>
  </si>
  <si>
    <t>SALMO</t>
  </si>
  <si>
    <t>SAULT</t>
  </si>
  <si>
    <t>SAVAL</t>
  </si>
  <si>
    <t>SEARC</t>
  </si>
  <si>
    <t>SESSC</t>
  </si>
  <si>
    <t>SEYMR</t>
  </si>
  <si>
    <t>SHAME</t>
  </si>
  <si>
    <t>SHER</t>
  </si>
  <si>
    <t>SKIM</t>
  </si>
  <si>
    <t>SKYLO</t>
  </si>
  <si>
    <t>SLOAF</t>
  </si>
  <si>
    <t>SMOKE</t>
  </si>
  <si>
    <t>SMTRS</t>
  </si>
  <si>
    <t>SNOW</t>
  </si>
  <si>
    <t>SNOWV</t>
  </si>
  <si>
    <t>SPAC</t>
  </si>
  <si>
    <t>SSN</t>
  </si>
  <si>
    <t>STON</t>
  </si>
  <si>
    <t>STPA</t>
  </si>
  <si>
    <t>STSAV</t>
  </si>
  <si>
    <t>SUMMI</t>
  </si>
  <si>
    <t>SUNRI</t>
  </si>
  <si>
    <t>SUNSH</t>
  </si>
  <si>
    <t>SUNSP</t>
  </si>
  <si>
    <t>SUTTO</t>
  </si>
  <si>
    <t>TBAY</t>
  </si>
  <si>
    <t>TBLMT</t>
  </si>
  <si>
    <t>TIBA</t>
  </si>
  <si>
    <t>TIMB</t>
  </si>
  <si>
    <t>TIMBR</t>
  </si>
  <si>
    <t>TIMM</t>
  </si>
  <si>
    <t>TREMB</t>
  </si>
  <si>
    <t>TREME</t>
  </si>
  <si>
    <t>TSCBM</t>
  </si>
  <si>
    <t>TUQUE</t>
  </si>
  <si>
    <t>TWINT</t>
  </si>
  <si>
    <t>UCALG</t>
  </si>
  <si>
    <t>UNIV</t>
  </si>
  <si>
    <t>UOV</t>
  </si>
  <si>
    <t>UQM</t>
  </si>
  <si>
    <t>UQTR</t>
  </si>
  <si>
    <t>VALIN</t>
  </si>
  <si>
    <t>VALLE</t>
  </si>
  <si>
    <t>VALLJ</t>
  </si>
  <si>
    <t>VALMA</t>
  </si>
  <si>
    <t>VALNE</t>
  </si>
  <si>
    <t>VERNO</t>
  </si>
  <si>
    <t>VIDEO</t>
  </si>
  <si>
    <t>VORLA</t>
  </si>
  <si>
    <t>VSC</t>
  </si>
  <si>
    <t>WAR</t>
  </si>
  <si>
    <t>WEASL</t>
  </si>
  <si>
    <t>WEST</t>
  </si>
  <si>
    <t>WESTM</t>
  </si>
  <si>
    <t>WHIST</t>
  </si>
  <si>
    <t>WHITE</t>
  </si>
  <si>
    <t>WHITH</t>
  </si>
  <si>
    <t>WHWTR</t>
  </si>
  <si>
    <t>WINDR</t>
  </si>
  <si>
    <t>WLAUR</t>
  </si>
  <si>
    <t>WPITI</t>
  </si>
  <si>
    <t>WSC</t>
  </si>
  <si>
    <t>WSRC</t>
  </si>
  <si>
    <t>YUKON</t>
  </si>
  <si>
    <t>MSM</t>
  </si>
  <si>
    <t>VJONC</t>
  </si>
  <si>
    <t>BROMO</t>
  </si>
  <si>
    <t>TBASS</t>
  </si>
  <si>
    <t>VPARC</t>
  </si>
  <si>
    <t>GLEAS</t>
  </si>
  <si>
    <t>KANAS</t>
  </si>
  <si>
    <t>FORTI</t>
  </si>
  <si>
    <t>DNF</t>
  </si>
  <si>
    <t>MBLAN</t>
  </si>
  <si>
    <t>DNS</t>
  </si>
  <si>
    <t>DSQ</t>
  </si>
  <si>
    <t>Temps</t>
  </si>
  <si>
    <t>Pts</t>
  </si>
  <si>
    <t>Parcours rouge</t>
  </si>
  <si>
    <t>Parcours bleu</t>
  </si>
  <si>
    <t>Total du défi</t>
  </si>
  <si>
    <t>U8 Garçcons</t>
  </si>
  <si>
    <t>Skieur 1</t>
  </si>
  <si>
    <t>Skieur 2</t>
  </si>
  <si>
    <t>Skieur 3</t>
  </si>
  <si>
    <t>Skieur 4</t>
  </si>
  <si>
    <t>Skieur 5</t>
  </si>
  <si>
    <t>Skieur 6</t>
  </si>
  <si>
    <t>Skieur 7</t>
  </si>
  <si>
    <t>Skieur 8</t>
  </si>
  <si>
    <t>Skieur 9</t>
  </si>
  <si>
    <t>Skieur 10</t>
  </si>
  <si>
    <t>Skieur 11</t>
  </si>
  <si>
    <t>Skieur 12</t>
  </si>
  <si>
    <t>Skieur 13</t>
  </si>
  <si>
    <t>Skieur 14</t>
  </si>
  <si>
    <t>Skieur 15</t>
  </si>
  <si>
    <t>Skieur 16</t>
  </si>
  <si>
    <t>Skieur 17</t>
  </si>
  <si>
    <t>Skieur 18</t>
  </si>
  <si>
    <t>Skieur 19</t>
  </si>
  <si>
    <t>Skieur 20</t>
  </si>
  <si>
    <t>Skieur 21</t>
  </si>
  <si>
    <t>Skieur 22</t>
  </si>
  <si>
    <t>Skieur 23</t>
  </si>
  <si>
    <t>Skieur 24</t>
  </si>
  <si>
    <t>Skieur 25</t>
  </si>
  <si>
    <t>Skieur 26</t>
  </si>
  <si>
    <t>Skieur 27</t>
  </si>
  <si>
    <t>Skieur 28</t>
  </si>
  <si>
    <t>Skieur 29</t>
  </si>
  <si>
    <t>Skieur 30</t>
  </si>
  <si>
    <t>Skieur 31</t>
  </si>
  <si>
    <t>Skieur 32</t>
  </si>
  <si>
    <t>Skieur 33</t>
  </si>
  <si>
    <t>Skieur 34</t>
  </si>
  <si>
    <t>Skieur 35</t>
  </si>
  <si>
    <t>Skieur 36</t>
  </si>
  <si>
    <t>Skieur 37</t>
  </si>
  <si>
    <t>Skieur 38</t>
  </si>
  <si>
    <t>Skieur 39</t>
  </si>
  <si>
    <t>Skieur 40</t>
  </si>
  <si>
    <t>Skieur 41</t>
  </si>
  <si>
    <t>Skieur 42</t>
  </si>
  <si>
    <t>Skieur 43</t>
  </si>
  <si>
    <t>Skieur 44</t>
  </si>
  <si>
    <t>Skieur 45</t>
  </si>
  <si>
    <t>Skieur 46</t>
  </si>
  <si>
    <t>Skieur 47</t>
  </si>
  <si>
    <t>Skieur 48</t>
  </si>
  <si>
    <t>Skieur 49</t>
  </si>
  <si>
    <t>Skieur 50</t>
  </si>
  <si>
    <t>Skieur 51</t>
  </si>
  <si>
    <t>Skieur 52</t>
  </si>
  <si>
    <t>Skieur 53</t>
  </si>
  <si>
    <t>Skieur 54</t>
  </si>
  <si>
    <t>Skieur 55</t>
  </si>
  <si>
    <t>Skieur 56</t>
  </si>
  <si>
    <t>Skieur 57</t>
  </si>
  <si>
    <t>Skieur 58</t>
  </si>
  <si>
    <t>Skieur 59</t>
  </si>
  <si>
    <t>Résultats U8 Garçons</t>
  </si>
</sst>
</file>

<file path=xl/styles.xml><?xml version="1.0" encoding="utf-8"?>
<styleSheet xmlns="http://schemas.openxmlformats.org/spreadsheetml/2006/main">
  <numFmts count="2">
    <numFmt numFmtId="164" formatCode="#,##0&quot; pts&quot;"/>
    <numFmt numFmtId="165" formatCode="&quot;(&quot;0&quot;)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FF4FB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hair">
        <color auto="1"/>
      </right>
      <top style="thick">
        <color auto="1"/>
      </top>
      <bottom/>
      <diagonal/>
    </border>
    <border>
      <left style="hair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thick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6" xfId="0" applyFont="1" applyBorder="1"/>
    <xf numFmtId="0" fontId="2" fillId="0" borderId="27" xfId="0" applyFont="1" applyBorder="1"/>
    <xf numFmtId="0" fontId="2" fillId="0" borderId="28" xfId="0" applyFont="1" applyBorder="1"/>
    <xf numFmtId="164" fontId="2" fillId="0" borderId="31" xfId="0" applyNumberFormat="1" applyFont="1" applyBorder="1"/>
    <xf numFmtId="164" fontId="2" fillId="0" borderId="33" xfId="0" applyNumberFormat="1" applyFont="1" applyBorder="1"/>
    <xf numFmtId="0" fontId="2" fillId="0" borderId="34" xfId="0" applyFont="1" applyBorder="1"/>
    <xf numFmtId="0" fontId="2" fillId="0" borderId="35" xfId="0" applyFont="1" applyBorder="1"/>
    <xf numFmtId="0" fontId="2" fillId="0" borderId="36" xfId="0" applyFont="1" applyBorder="1"/>
    <xf numFmtId="0" fontId="2" fillId="2" borderId="3" xfId="0" applyFont="1" applyFill="1" applyBorder="1"/>
    <xf numFmtId="0" fontId="2" fillId="2" borderId="5" xfId="0" applyFont="1" applyFill="1" applyBorder="1"/>
    <xf numFmtId="0" fontId="2" fillId="0" borderId="0" xfId="0" applyFont="1"/>
    <xf numFmtId="0" fontId="2" fillId="2" borderId="4" xfId="0" applyFont="1" applyFill="1" applyBorder="1"/>
    <xf numFmtId="0" fontId="2" fillId="2" borderId="6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5" fontId="2" fillId="2" borderId="30" xfId="0" applyNumberFormat="1" applyFont="1" applyFill="1" applyBorder="1"/>
    <xf numFmtId="165" fontId="2" fillId="2" borderId="32" xfId="0" applyNumberFormat="1" applyFont="1" applyFill="1" applyBorder="1"/>
    <xf numFmtId="2" fontId="2" fillId="0" borderId="0" xfId="0" applyNumberFormat="1" applyFont="1"/>
    <xf numFmtId="2" fontId="2" fillId="0" borderId="7" xfId="0" applyNumberFormat="1" applyFont="1" applyBorder="1" applyAlignment="1">
      <alignment horizontal="center" vertical="center"/>
    </xf>
    <xf numFmtId="2" fontId="2" fillId="0" borderId="29" xfId="0" applyNumberFormat="1" applyFont="1" applyBorder="1"/>
    <xf numFmtId="2" fontId="2" fillId="0" borderId="11" xfId="0" applyNumberFormat="1" applyFont="1" applyBorder="1"/>
    <xf numFmtId="2" fontId="2" fillId="0" borderId="1" xfId="0" applyNumberFormat="1" applyFont="1" applyBorder="1" applyAlignment="1">
      <alignment horizontal="center" vertical="center"/>
    </xf>
    <xf numFmtId="2" fontId="2" fillId="0" borderId="29" xfId="0" applyNumberFormat="1" applyFont="1" applyBorder="1" applyAlignment="1">
      <alignment horizontal="right"/>
    </xf>
    <xf numFmtId="2" fontId="2" fillId="0" borderId="11" xfId="0" applyNumberFormat="1" applyFont="1" applyBorder="1" applyAlignment="1">
      <alignment horizontal="right"/>
    </xf>
    <xf numFmtId="2" fontId="2" fillId="0" borderId="11" xfId="0" applyNumberFormat="1" applyFont="1" applyBorder="1" applyAlignment="1">
      <alignment horizontal="center"/>
    </xf>
    <xf numFmtId="165" fontId="2" fillId="0" borderId="39" xfId="0" applyNumberFormat="1" applyFont="1" applyBorder="1" applyAlignment="1">
      <alignment horizontal="center" vertical="center"/>
    </xf>
    <xf numFmtId="165" fontId="2" fillId="0" borderId="40" xfId="0" applyNumberFormat="1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 wrapText="1"/>
    </xf>
    <xf numFmtId="164" fontId="2" fillId="0" borderId="45" xfId="0" applyNumberFormat="1" applyFont="1" applyBorder="1"/>
    <xf numFmtId="164" fontId="2" fillId="0" borderId="46" xfId="0" applyNumberFormat="1" applyFont="1" applyBorder="1"/>
    <xf numFmtId="0" fontId="2" fillId="0" borderId="49" xfId="0" applyFont="1" applyBorder="1" applyAlignment="1">
      <alignment horizontal="center" vertical="center"/>
    </xf>
    <xf numFmtId="2" fontId="2" fillId="0" borderId="48" xfId="0" applyNumberFormat="1" applyFont="1" applyBorder="1" applyAlignment="1">
      <alignment horizontal="right"/>
    </xf>
    <xf numFmtId="2" fontId="2" fillId="0" borderId="50" xfId="0" applyNumberFormat="1" applyFont="1" applyBorder="1" applyAlignment="1">
      <alignment horizontal="right"/>
    </xf>
    <xf numFmtId="2" fontId="2" fillId="0" borderId="48" xfId="0" applyNumberFormat="1" applyFont="1" applyBorder="1"/>
    <xf numFmtId="2" fontId="2" fillId="0" borderId="50" xfId="0" applyNumberFormat="1" applyFont="1" applyBorder="1"/>
    <xf numFmtId="2" fontId="2" fillId="0" borderId="50" xfId="0" applyNumberFormat="1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" xfId="0" applyBorder="1"/>
    <xf numFmtId="0" fontId="0" fillId="0" borderId="48" xfId="0" applyBorder="1"/>
    <xf numFmtId="0" fontId="0" fillId="0" borderId="50" xfId="0" applyBorder="1" applyAlignment="1">
      <alignment horizontal="center"/>
    </xf>
    <xf numFmtId="0" fontId="0" fillId="0" borderId="6" xfId="0" applyBorder="1"/>
    <xf numFmtId="0" fontId="0" fillId="0" borderId="50" xfId="0" applyBorder="1"/>
    <xf numFmtId="0" fontId="0" fillId="3" borderId="50" xfId="0" applyFill="1" applyBorder="1" applyAlignment="1">
      <alignment horizontal="center"/>
    </xf>
    <xf numFmtId="0" fontId="0" fillId="3" borderId="6" xfId="0" applyFill="1" applyBorder="1"/>
    <xf numFmtId="0" fontId="0" fillId="3" borderId="50" xfId="0" applyFill="1" applyBorder="1"/>
    <xf numFmtId="0" fontId="0" fillId="3" borderId="58" xfId="0" applyFill="1" applyBorder="1" applyAlignment="1">
      <alignment horizontal="center"/>
    </xf>
    <xf numFmtId="0" fontId="0" fillId="3" borderId="59" xfId="0" applyFill="1" applyBorder="1"/>
    <xf numFmtId="0" fontId="0" fillId="3" borderId="58" xfId="0" applyFill="1" applyBorder="1"/>
    <xf numFmtId="0" fontId="1" fillId="0" borderId="55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164" fontId="0" fillId="0" borderId="47" xfId="0" applyNumberFormat="1" applyBorder="1"/>
    <xf numFmtId="164" fontId="0" fillId="0" borderId="56" xfId="0" applyNumberFormat="1" applyBorder="1"/>
    <xf numFmtId="164" fontId="0" fillId="3" borderId="56" xfId="0" applyNumberFormat="1" applyFill="1" applyBorder="1"/>
    <xf numFmtId="164" fontId="0" fillId="3" borderId="57" xfId="0" applyNumberFormat="1" applyFill="1" applyBorder="1"/>
    <xf numFmtId="0" fontId="2" fillId="0" borderId="41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47" xfId="0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 textRotation="90"/>
    </xf>
    <xf numFmtId="0" fontId="1" fillId="0" borderId="52" xfId="0" applyFont="1" applyBorder="1" applyAlignment="1">
      <alignment horizontal="center" vertical="center" textRotation="90"/>
    </xf>
    <xf numFmtId="0" fontId="1" fillId="0" borderId="53" xfId="0" applyFont="1" applyBorder="1" applyAlignment="1">
      <alignment horizontal="center" vertical="center" textRotation="90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/>
    </xf>
    <xf numFmtId="0" fontId="1" fillId="0" borderId="57" xfId="0" applyFont="1" applyBorder="1" applyAlignment="1">
      <alignment horizontal="center"/>
    </xf>
    <xf numFmtId="165" fontId="0" fillId="0" borderId="47" xfId="0" applyNumberFormat="1" applyBorder="1" applyAlignment="1">
      <alignment horizontal="center"/>
    </xf>
    <xf numFmtId="165" fontId="0" fillId="3" borderId="56" xfId="0" applyNumberFormat="1" applyFill="1" applyBorder="1" applyAlignment="1">
      <alignment horizontal="center"/>
    </xf>
    <xf numFmtId="165" fontId="0" fillId="0" borderId="56" xfId="0" applyNumberFormat="1" applyBorder="1" applyAlignment="1">
      <alignment horizontal="center"/>
    </xf>
    <xf numFmtId="165" fontId="0" fillId="3" borderId="57" xfId="0" applyNumberFormat="1" applyFill="1" applyBorder="1" applyAlignment="1">
      <alignment horizontal="center"/>
    </xf>
    <xf numFmtId="2" fontId="2" fillId="4" borderId="50" xfId="0" applyNumberFormat="1" applyFont="1" applyFill="1" applyBorder="1"/>
    <xf numFmtId="0" fontId="2" fillId="4" borderId="35" xfId="0" applyFont="1" applyFill="1" applyBorder="1"/>
    <xf numFmtId="0" fontId="0" fillId="4" borderId="50" xfId="0" applyFill="1" applyBorder="1"/>
    <xf numFmtId="0" fontId="0" fillId="4" borderId="6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4FB"/>
      <color rgb="FFE7EFF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T64"/>
  <sheetViews>
    <sheetView showGridLines="0" tabSelected="1" zoomScaleNormal="100" workbookViewId="0">
      <pane xSplit="5" ySplit="5" topLeftCell="F6" activePane="bottomRight" state="frozenSplit"/>
      <selection pane="topRight" activeCell="G1" sqref="G1"/>
      <selection pane="bottomLeft" activeCell="A5" sqref="A5"/>
      <selection pane="bottomRight" activeCell="D11" sqref="D11"/>
    </sheetView>
  </sheetViews>
  <sheetFormatPr baseColWidth="10" defaultRowHeight="12.75"/>
  <cols>
    <col min="1" max="1" width="0.5703125" style="1" customWidth="1"/>
    <col min="2" max="2" width="4.85546875" style="1" bestFit="1" customWidth="1"/>
    <col min="3" max="3" width="4.140625" style="1" customWidth="1"/>
    <col min="4" max="4" width="18.7109375" style="1" customWidth="1"/>
    <col min="5" max="5" width="7.85546875" style="1" customWidth="1"/>
    <col min="6" max="6" width="6.42578125" style="22" bestFit="1" customWidth="1"/>
    <col min="7" max="7" width="4.85546875" style="1" bestFit="1" customWidth="1"/>
    <col min="8" max="8" width="4" style="1" bestFit="1" customWidth="1"/>
    <col min="9" max="9" width="6.42578125" style="22" bestFit="1" customWidth="1"/>
    <col min="10" max="10" width="4.85546875" style="1" bestFit="1" customWidth="1"/>
    <col min="11" max="11" width="4" style="1" bestFit="1" customWidth="1"/>
    <col min="12" max="12" width="10.42578125" style="1" bestFit="1" customWidth="1"/>
    <col min="13" max="13" width="7.42578125" style="22" bestFit="1" customWidth="1"/>
    <col min="14" max="14" width="4.42578125" style="1" customWidth="1"/>
    <col min="15" max="15" width="6" style="1" bestFit="1" customWidth="1"/>
    <col min="16" max="16" width="7.42578125" style="22" bestFit="1" customWidth="1"/>
    <col min="17" max="17" width="4.42578125" style="1" customWidth="1"/>
    <col min="18" max="18" width="6" style="1" bestFit="1" customWidth="1"/>
    <col min="19" max="19" width="9.7109375" style="1" customWidth="1"/>
    <col min="20" max="20" width="8.28515625" style="1" bestFit="1" customWidth="1"/>
    <col min="21" max="16384" width="11.42578125" style="1"/>
  </cols>
  <sheetData>
    <row r="1" spans="2:20" s="14" customFormat="1" ht="21">
      <c r="B1" s="84" t="s">
        <v>330</v>
      </c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</row>
    <row r="2" spans="2:20" s="14" customFormat="1" ht="5.25" customHeight="1" thickBot="1"/>
    <row r="3" spans="2:20" ht="13.5" customHeight="1" thickTop="1">
      <c r="B3" s="59" t="s">
        <v>4</v>
      </c>
      <c r="C3" s="69" t="s">
        <v>9</v>
      </c>
      <c r="D3" s="72" t="s">
        <v>0</v>
      </c>
      <c r="E3" s="75" t="s">
        <v>8</v>
      </c>
      <c r="F3" s="78" t="s">
        <v>1</v>
      </c>
      <c r="G3" s="79"/>
      <c r="H3" s="79"/>
      <c r="I3" s="79"/>
      <c r="J3" s="79"/>
      <c r="K3" s="79"/>
      <c r="L3" s="80"/>
      <c r="M3" s="78" t="s">
        <v>2</v>
      </c>
      <c r="N3" s="79"/>
      <c r="O3" s="79"/>
      <c r="P3" s="79"/>
      <c r="Q3" s="79"/>
      <c r="R3" s="79"/>
      <c r="S3" s="80"/>
      <c r="T3" s="32" t="s">
        <v>7</v>
      </c>
    </row>
    <row r="4" spans="2:20" ht="12.75" customHeight="1">
      <c r="B4" s="60" t="s">
        <v>4</v>
      </c>
      <c r="C4" s="70"/>
      <c r="D4" s="73"/>
      <c r="E4" s="76"/>
      <c r="F4" s="81" t="s">
        <v>3</v>
      </c>
      <c r="G4" s="82"/>
      <c r="H4" s="82"/>
      <c r="I4" s="83" t="s">
        <v>6</v>
      </c>
      <c r="J4" s="83"/>
      <c r="K4" s="83"/>
      <c r="L4" s="65" t="s">
        <v>10</v>
      </c>
      <c r="M4" s="81" t="s">
        <v>267</v>
      </c>
      <c r="N4" s="82"/>
      <c r="O4" s="82"/>
      <c r="P4" s="62" t="s">
        <v>268</v>
      </c>
      <c r="Q4" s="63"/>
      <c r="R4" s="64"/>
      <c r="S4" s="65" t="s">
        <v>10</v>
      </c>
      <c r="T4" s="67" t="s">
        <v>5</v>
      </c>
    </row>
    <row r="5" spans="2:20">
      <c r="B5" s="61"/>
      <c r="C5" s="71"/>
      <c r="D5" s="74"/>
      <c r="E5" s="77"/>
      <c r="F5" s="23" t="s">
        <v>265</v>
      </c>
      <c r="G5" s="2" t="s">
        <v>4</v>
      </c>
      <c r="H5" s="2" t="s">
        <v>266</v>
      </c>
      <c r="I5" s="26" t="s">
        <v>265</v>
      </c>
      <c r="J5" s="2" t="s">
        <v>4</v>
      </c>
      <c r="K5" s="3" t="s">
        <v>266</v>
      </c>
      <c r="L5" s="66"/>
      <c r="M5" s="23" t="s">
        <v>265</v>
      </c>
      <c r="N5" s="2" t="s">
        <v>4</v>
      </c>
      <c r="O5" s="2" t="s">
        <v>266</v>
      </c>
      <c r="P5" s="26" t="s">
        <v>265</v>
      </c>
      <c r="Q5" s="2" t="s">
        <v>4</v>
      </c>
      <c r="R5" s="35" t="s">
        <v>266</v>
      </c>
      <c r="S5" s="66"/>
      <c r="T5" s="68"/>
    </row>
    <row r="6" spans="2:20">
      <c r="B6" s="30">
        <f>IF(T6&lt;&gt;0,RANK(T6,TotalPoints,0),"")</f>
        <v>1</v>
      </c>
      <c r="C6" s="4">
        <v>116</v>
      </c>
      <c r="D6" s="5" t="s">
        <v>321</v>
      </c>
      <c r="E6" s="6" t="s">
        <v>186</v>
      </c>
      <c r="F6" s="24">
        <v>68.010000000000005</v>
      </c>
      <c r="G6" s="20">
        <f>IF(ISNUMBER(F6),RANK(F6,TempsSam1,1),"")</f>
        <v>3</v>
      </c>
      <c r="H6" s="12">
        <f>IF(ISNUMBER(G6),LOOKUP(G6,PointsSkibec),"")</f>
        <v>300</v>
      </c>
      <c r="I6" s="38">
        <v>68.44</v>
      </c>
      <c r="J6" s="20">
        <f>IF(ISNUMBER(I6),RANK(I6,TempsSam2,1),"")</f>
        <v>1</v>
      </c>
      <c r="K6" s="15">
        <f>IF(ISNUMBER(J6),LOOKUP(J6,PointsSkibec),"")</f>
        <v>500</v>
      </c>
      <c r="L6" s="7">
        <f>IF(ISNUMBER(H6),H6,0)+IF(ISNUMBER(K6),K6,0)</f>
        <v>800</v>
      </c>
      <c r="M6" s="27">
        <v>23.62</v>
      </c>
      <c r="N6" s="20">
        <f>IF(ISNUMBER(M6),RANK(M6,TempsDim1,1),"")</f>
        <v>1</v>
      </c>
      <c r="O6" s="12">
        <f>IF(ISNUMBER(N6),LOOKUP(N6,PointsSkibec),"")</f>
        <v>500</v>
      </c>
      <c r="P6" s="36">
        <v>23.53</v>
      </c>
      <c r="Q6" s="20">
        <f>IF(ISNUMBER(P6),RANK(P6,TempsDim2,1),"")</f>
        <v>1</v>
      </c>
      <c r="R6" s="15">
        <f>IF(ISNUMBER(Q6),LOOKUP(Q6,PointsSkibec),"")</f>
        <v>500</v>
      </c>
      <c r="S6" s="7">
        <f>IF(ISNUMBER(O6),O6,0)+IF(ISNUMBER(R6),R6,0)</f>
        <v>1000</v>
      </c>
      <c r="T6" s="33">
        <f>L6+S6</f>
        <v>1800</v>
      </c>
    </row>
    <row r="7" spans="2:20">
      <c r="B7" s="31">
        <f>IF(T7&lt;&gt;0,RANK(T7,TotalPoints,0),"")</f>
        <v>2</v>
      </c>
      <c r="C7" s="9">
        <v>115</v>
      </c>
      <c r="D7" s="10" t="s">
        <v>320</v>
      </c>
      <c r="E7" s="11" t="s">
        <v>131</v>
      </c>
      <c r="F7" s="25">
        <v>67.88</v>
      </c>
      <c r="G7" s="21">
        <f>IF(ISNUMBER(F7),RANK(F7,TempsSam1,1),"")</f>
        <v>2</v>
      </c>
      <c r="H7" s="13">
        <f>IF(ISNUMBER(G7),LOOKUP(G7,PointsSkibec),"")</f>
        <v>400</v>
      </c>
      <c r="I7" s="39">
        <v>71.400000000000006</v>
      </c>
      <c r="J7" s="21">
        <f>IF(ISNUMBER(I7),RANK(I7,TempsSam2,1),"")</f>
        <v>2</v>
      </c>
      <c r="K7" s="16">
        <f>IF(ISNUMBER(J7),LOOKUP(J7,PointsSkibec),"")</f>
        <v>400</v>
      </c>
      <c r="L7" s="8">
        <f>IF(ISNUMBER(H7),H7,0)+IF(ISNUMBER(K7),K7,0)</f>
        <v>800</v>
      </c>
      <c r="M7" s="28">
        <v>24.1</v>
      </c>
      <c r="N7" s="21">
        <f>IF(ISNUMBER(M7),RANK(M7,TempsDim1,1),"")</f>
        <v>2</v>
      </c>
      <c r="O7" s="13">
        <f>IF(ISNUMBER(N7),LOOKUP(N7,PointsSkibec),"")</f>
        <v>400</v>
      </c>
      <c r="P7" s="37">
        <v>24.01</v>
      </c>
      <c r="Q7" s="21">
        <f>IF(ISNUMBER(P7),RANK(P7,TempsDim2,1),"")</f>
        <v>2</v>
      </c>
      <c r="R7" s="16">
        <f>IF(ISNUMBER(Q7),LOOKUP(Q7,PointsSkibec),"")</f>
        <v>400</v>
      </c>
      <c r="S7" s="8">
        <f>IF(ISNUMBER(O7),O7,0)+IF(ISNUMBER(R7),R7,0)</f>
        <v>800</v>
      </c>
      <c r="T7" s="34">
        <f>L7+S7</f>
        <v>1600</v>
      </c>
    </row>
    <row r="8" spans="2:20">
      <c r="B8" s="31">
        <f>IF(T8&lt;&gt;0,RANK(T8,TotalPoints,0),"")</f>
        <v>3</v>
      </c>
      <c r="C8" s="9">
        <v>81</v>
      </c>
      <c r="D8" s="10" t="s">
        <v>289</v>
      </c>
      <c r="E8" s="11" t="s">
        <v>186</v>
      </c>
      <c r="F8" s="25">
        <v>66.66</v>
      </c>
      <c r="G8" s="21">
        <f>IF(ISNUMBER(F8),RANK(F8,TempsSam1,1),"")</f>
        <v>1</v>
      </c>
      <c r="H8" s="13">
        <f>IF(ISNUMBER(G8),LOOKUP(G8,PointsSkibec),"")</f>
        <v>500</v>
      </c>
      <c r="I8" s="40">
        <v>103.25</v>
      </c>
      <c r="J8" s="21">
        <f>IF(ISNUMBER(I8),RANK(I8,TempsSam2,1),"")</f>
        <v>46</v>
      </c>
      <c r="K8" s="16">
        <f>IF(ISNUMBER(J8),LOOKUP(J8,PointsSkibec),"")</f>
        <v>14</v>
      </c>
      <c r="L8" s="8">
        <f>IF(ISNUMBER(H8),H8,0)+IF(ISNUMBER(K8),K8,0)</f>
        <v>514</v>
      </c>
      <c r="M8" s="28">
        <v>24.34</v>
      </c>
      <c r="N8" s="21">
        <f>IF(ISNUMBER(M8),RANK(M8,TempsDim1,1),"")</f>
        <v>3</v>
      </c>
      <c r="O8" s="13">
        <f>IF(ISNUMBER(N8),LOOKUP(N8,PointsSkibec),"")</f>
        <v>300</v>
      </c>
      <c r="P8" s="37">
        <v>24.94</v>
      </c>
      <c r="Q8" s="21">
        <f>IF(ISNUMBER(P8),RANK(P8,TempsDim2,1),"")</f>
        <v>5</v>
      </c>
      <c r="R8" s="16">
        <f>IF(ISNUMBER(Q8),LOOKUP(Q8,PointsSkibec),"")</f>
        <v>225</v>
      </c>
      <c r="S8" s="8">
        <f>IF(ISNUMBER(O8),O8,0)+IF(ISNUMBER(R8),R8,0)</f>
        <v>525</v>
      </c>
      <c r="T8" s="34">
        <f>L8+S8</f>
        <v>1039</v>
      </c>
    </row>
    <row r="9" spans="2:20">
      <c r="B9" s="31">
        <f>IF(T9&lt;&gt;0,RANK(T9,TotalPoints,0),"")</f>
        <v>4</v>
      </c>
      <c r="C9" s="9">
        <v>93</v>
      </c>
      <c r="D9" s="101" t="s">
        <v>299</v>
      </c>
      <c r="E9" s="11" t="s">
        <v>20</v>
      </c>
      <c r="F9" s="25">
        <v>71.28</v>
      </c>
      <c r="G9" s="21">
        <f>IF(ISNUMBER(F9),RANK(F9,TempsSam1,1),"")</f>
        <v>4</v>
      </c>
      <c r="H9" s="13">
        <f>IF(ISNUMBER(G9),LOOKUP(G9,PointsSkibec),"")</f>
        <v>250</v>
      </c>
      <c r="I9" s="100">
        <v>75.77</v>
      </c>
      <c r="J9" s="21">
        <f>IF(ISNUMBER(I9),RANK(I9,TempsSam2,1),"")</f>
        <v>3</v>
      </c>
      <c r="K9" s="16">
        <f>IF(ISNUMBER(J9),LOOKUP(J9,PointsSkibec),"")</f>
        <v>300</v>
      </c>
      <c r="L9" s="8">
        <f>IF(ISNUMBER(H9),H9,0)+IF(ISNUMBER(K9),K9,0)</f>
        <v>550</v>
      </c>
      <c r="M9" s="28">
        <v>26.3</v>
      </c>
      <c r="N9" s="21">
        <f>IF(ISNUMBER(M9),RANK(M9,TempsDim1,1),"")</f>
        <v>9</v>
      </c>
      <c r="O9" s="13">
        <f>IF(ISNUMBER(N9),LOOKUP(N9,PointsSkibec),"")</f>
        <v>145</v>
      </c>
      <c r="P9" s="37">
        <v>24.5</v>
      </c>
      <c r="Q9" s="21">
        <f>IF(ISNUMBER(P9),RANK(P9,TempsDim2,1),"")</f>
        <v>3</v>
      </c>
      <c r="R9" s="16">
        <f>IF(ISNUMBER(Q9),LOOKUP(Q9,PointsSkibec),"")</f>
        <v>300</v>
      </c>
      <c r="S9" s="8">
        <f>IF(ISNUMBER(O9),O9,0)+IF(ISNUMBER(R9),R9,0)</f>
        <v>445</v>
      </c>
      <c r="T9" s="34">
        <f>L9+S9</f>
        <v>995</v>
      </c>
    </row>
    <row r="10" spans="2:20" s="14" customFormat="1">
      <c r="B10" s="31">
        <f>IF(T10&lt;&gt;0,RANK(T10,TotalPoints,0),"")</f>
        <v>5</v>
      </c>
      <c r="C10" s="9">
        <v>92</v>
      </c>
      <c r="D10" s="10" t="s">
        <v>298</v>
      </c>
      <c r="E10" s="11" t="s">
        <v>186</v>
      </c>
      <c r="F10" s="25">
        <v>73.06</v>
      </c>
      <c r="G10" s="21">
        <f>IF(ISNUMBER(F10),RANK(F10,TempsSam1,1),"")</f>
        <v>9</v>
      </c>
      <c r="H10" s="13">
        <f>IF(ISNUMBER(G10),LOOKUP(G10,PointsSkibec),"")</f>
        <v>145</v>
      </c>
      <c r="I10" s="39">
        <v>78.319999999999993</v>
      </c>
      <c r="J10" s="21">
        <f>IF(ISNUMBER(I10),RANK(I10,TempsSam2,1),"")</f>
        <v>6</v>
      </c>
      <c r="K10" s="16">
        <f>IF(ISNUMBER(J10),LOOKUP(J10,PointsSkibec),"")</f>
        <v>200</v>
      </c>
      <c r="L10" s="8">
        <f>IF(ISNUMBER(H10),H10,0)+IF(ISNUMBER(K10),K10,0)</f>
        <v>345</v>
      </c>
      <c r="M10" s="28">
        <v>24.91</v>
      </c>
      <c r="N10" s="21">
        <f>IF(ISNUMBER(M10),RANK(M10,TempsDim1,1),"")</f>
        <v>4</v>
      </c>
      <c r="O10" s="13">
        <f>IF(ISNUMBER(N10),LOOKUP(N10,PointsSkibec),"")</f>
        <v>250</v>
      </c>
      <c r="P10" s="37">
        <v>24.83</v>
      </c>
      <c r="Q10" s="21">
        <f>IF(ISNUMBER(P10),RANK(P10,TempsDim2,1),"")</f>
        <v>4</v>
      </c>
      <c r="R10" s="16">
        <f>IF(ISNUMBER(Q10),LOOKUP(Q10,PointsSkibec),"")</f>
        <v>250</v>
      </c>
      <c r="S10" s="8">
        <f>IF(ISNUMBER(O10),O10,0)+IF(ISNUMBER(R10),R10,0)</f>
        <v>500</v>
      </c>
      <c r="T10" s="34">
        <f>L10+S10</f>
        <v>845</v>
      </c>
    </row>
    <row r="11" spans="2:20" s="14" customFormat="1">
      <c r="B11" s="31">
        <f>IF(T11&lt;&gt;0,RANK(T11,TotalPoints,0),"")</f>
        <v>6</v>
      </c>
      <c r="C11" s="9">
        <v>105</v>
      </c>
      <c r="D11" s="101" t="s">
        <v>311</v>
      </c>
      <c r="E11" s="11" t="s">
        <v>186</v>
      </c>
      <c r="F11" s="25">
        <v>71.58</v>
      </c>
      <c r="G11" s="21">
        <f>IF(ISNUMBER(F11),RANK(F11,TempsSam1,1),"")</f>
        <v>5</v>
      </c>
      <c r="H11" s="13">
        <f>IF(ISNUMBER(G11),LOOKUP(G11,PointsSkibec),"")</f>
        <v>225</v>
      </c>
      <c r="I11" s="100">
        <v>75.77</v>
      </c>
      <c r="J11" s="21">
        <f>IF(ISNUMBER(I11),RANK(I11,TempsSam2,1),"")</f>
        <v>3</v>
      </c>
      <c r="K11" s="16">
        <f>IF(ISNUMBER(J11),LOOKUP(J11,PointsSkibec),"")</f>
        <v>300</v>
      </c>
      <c r="L11" s="8">
        <f>IF(ISNUMBER(H11),H11,0)+IF(ISNUMBER(K11),K11,0)</f>
        <v>525</v>
      </c>
      <c r="M11" s="28">
        <v>32.380000000000003</v>
      </c>
      <c r="N11" s="21">
        <f>IF(ISNUMBER(M11),RANK(M11,TempsDim1,1),"")</f>
        <v>37</v>
      </c>
      <c r="O11" s="13">
        <f>IF(ISNUMBER(N11),LOOKUP(N11,PointsSkibec),"")</f>
        <v>23</v>
      </c>
      <c r="P11" s="37">
        <v>25.56</v>
      </c>
      <c r="Q11" s="21">
        <f>IF(ISNUMBER(P11),RANK(P11,TempsDim2,1),"")</f>
        <v>10</v>
      </c>
      <c r="R11" s="16">
        <f>IF(ISNUMBER(Q11),LOOKUP(Q11,PointsSkibec),"")</f>
        <v>130</v>
      </c>
      <c r="S11" s="8">
        <f>IF(ISNUMBER(O11),O11,0)+IF(ISNUMBER(R11),R11,0)</f>
        <v>153</v>
      </c>
      <c r="T11" s="34">
        <f>L11+S11</f>
        <v>678</v>
      </c>
    </row>
    <row r="12" spans="2:20" s="14" customFormat="1">
      <c r="B12" s="31">
        <f>IF(T12&lt;&gt;0,RANK(T12,TotalPoints,0),"")</f>
        <v>7</v>
      </c>
      <c r="C12" s="9">
        <v>112</v>
      </c>
      <c r="D12" s="10" t="s">
        <v>317</v>
      </c>
      <c r="E12" s="11" t="s">
        <v>131</v>
      </c>
      <c r="F12" s="25">
        <v>75.95</v>
      </c>
      <c r="G12" s="21">
        <f>IF(ISNUMBER(F12),RANK(F12,TempsSam1,1),"")</f>
        <v>14</v>
      </c>
      <c r="H12" s="13">
        <f>IF(ISNUMBER(G12),LOOKUP(G12,PointsSkibec),"")</f>
        <v>90</v>
      </c>
      <c r="I12" s="39">
        <v>81.13</v>
      </c>
      <c r="J12" s="21">
        <f>IF(ISNUMBER(I12),RANK(I12,TempsSam2,1),"")</f>
        <v>10</v>
      </c>
      <c r="K12" s="16">
        <f>IF(ISNUMBER(J12),LOOKUP(J12,PointsSkibec),"")</f>
        <v>130</v>
      </c>
      <c r="L12" s="8">
        <f>IF(ISNUMBER(H12),H12,0)+IF(ISNUMBER(K12),K12,0)</f>
        <v>220</v>
      </c>
      <c r="M12" s="28">
        <v>25.41</v>
      </c>
      <c r="N12" s="21">
        <f>IF(ISNUMBER(M12),RANK(M12,TempsDim1,1),"")</f>
        <v>5</v>
      </c>
      <c r="O12" s="13">
        <f>IF(ISNUMBER(N12),LOOKUP(N12,PointsSkibec),"")</f>
        <v>225</v>
      </c>
      <c r="P12" s="37">
        <v>24.98</v>
      </c>
      <c r="Q12" s="21">
        <f>IF(ISNUMBER(P12),RANK(P12,TempsDim2,1),"")</f>
        <v>6</v>
      </c>
      <c r="R12" s="16">
        <f>IF(ISNUMBER(Q12),LOOKUP(Q12,PointsSkibec),"")</f>
        <v>200</v>
      </c>
      <c r="S12" s="8">
        <f>IF(ISNUMBER(O12),O12,0)+IF(ISNUMBER(R12),R12,0)</f>
        <v>425</v>
      </c>
      <c r="T12" s="34">
        <f>L12+S12</f>
        <v>645</v>
      </c>
    </row>
    <row r="13" spans="2:20" s="14" customFormat="1">
      <c r="B13" s="31">
        <f>IF(T13&lt;&gt;0,RANK(T13,TotalPoints,0),"")</f>
        <v>8</v>
      </c>
      <c r="C13" s="9">
        <v>99</v>
      </c>
      <c r="D13" s="10" t="s">
        <v>305</v>
      </c>
      <c r="E13" s="11" t="s">
        <v>131</v>
      </c>
      <c r="F13" s="25">
        <v>72.180000000000007</v>
      </c>
      <c r="G13" s="21">
        <f>IF(ISNUMBER(F13),RANK(F13,TempsSam1,1),"")</f>
        <v>6</v>
      </c>
      <c r="H13" s="13">
        <f>IF(ISNUMBER(G13),LOOKUP(G13,PointsSkibec),"")</f>
        <v>200</v>
      </c>
      <c r="I13" s="39">
        <v>78.430000000000007</v>
      </c>
      <c r="J13" s="21">
        <f>IF(ISNUMBER(I13),RANK(I13,TempsSam2,1),"")</f>
        <v>7</v>
      </c>
      <c r="K13" s="16">
        <f>IF(ISNUMBER(J13),LOOKUP(J13,PointsSkibec),"")</f>
        <v>180</v>
      </c>
      <c r="L13" s="8">
        <f>IF(ISNUMBER(H13),H13,0)+IF(ISNUMBER(K13),K13,0)</f>
        <v>380</v>
      </c>
      <c r="M13" s="28">
        <v>25.49</v>
      </c>
      <c r="N13" s="21">
        <f>IF(ISNUMBER(M13),RANK(M13,TempsDim1,1),"")</f>
        <v>6</v>
      </c>
      <c r="O13" s="13">
        <f>IF(ISNUMBER(N13),LOOKUP(N13,PointsSkibec),"")</f>
        <v>200</v>
      </c>
      <c r="P13" s="37">
        <v>48.39</v>
      </c>
      <c r="Q13" s="21">
        <f>IF(ISNUMBER(P13),RANK(P13,TempsDim2,1),"")</f>
        <v>53</v>
      </c>
      <c r="R13" s="16">
        <f>IF(ISNUMBER(Q13),LOOKUP(Q13,PointsSkibec),"")</f>
        <v>7</v>
      </c>
      <c r="S13" s="8">
        <f>IF(ISNUMBER(O13),O13,0)+IF(ISNUMBER(R13),R13,0)</f>
        <v>207</v>
      </c>
      <c r="T13" s="34">
        <f>L13+S13</f>
        <v>587</v>
      </c>
    </row>
    <row r="14" spans="2:20" s="14" customFormat="1">
      <c r="B14" s="31">
        <f>IF(T14&lt;&gt;0,RANK(T14,TotalPoints,0),"")</f>
        <v>9</v>
      </c>
      <c r="C14" s="9">
        <v>89</v>
      </c>
      <c r="D14" s="10" t="s">
        <v>295</v>
      </c>
      <c r="E14" s="11" t="s">
        <v>12</v>
      </c>
      <c r="F14" s="25">
        <v>74.930000000000007</v>
      </c>
      <c r="G14" s="21">
        <f>IF(ISNUMBER(F14),RANK(F14,TempsSam1,1),"")</f>
        <v>11</v>
      </c>
      <c r="H14" s="13">
        <f>IF(ISNUMBER(G14),LOOKUP(G14,PointsSkibec),"")</f>
        <v>120</v>
      </c>
      <c r="I14" s="39">
        <v>77.180000000000007</v>
      </c>
      <c r="J14" s="21">
        <f>IF(ISNUMBER(I14),RANK(I14,TempsSam2,1),"")</f>
        <v>5</v>
      </c>
      <c r="K14" s="16">
        <f>IF(ISNUMBER(J14),LOOKUP(J14,PointsSkibec),"")</f>
        <v>225</v>
      </c>
      <c r="L14" s="8">
        <f>IF(ISNUMBER(H14),H14,0)+IF(ISNUMBER(K14),K14,0)</f>
        <v>345</v>
      </c>
      <c r="M14" s="28">
        <v>26.37</v>
      </c>
      <c r="N14" s="21">
        <f>IF(ISNUMBER(M14),RANK(M14,TempsDim1,1),"")</f>
        <v>11</v>
      </c>
      <c r="O14" s="13">
        <f>IF(ISNUMBER(N14),LOOKUP(N14,PointsSkibec),"")</f>
        <v>120</v>
      </c>
      <c r="P14" s="37">
        <v>26.39</v>
      </c>
      <c r="Q14" s="21">
        <f>IF(ISNUMBER(P14),RANK(P14,TempsDim2,1),"")</f>
        <v>12</v>
      </c>
      <c r="R14" s="16">
        <f>IF(ISNUMBER(Q14),LOOKUP(Q14,PointsSkibec),"")</f>
        <v>110</v>
      </c>
      <c r="S14" s="8">
        <f>IF(ISNUMBER(O14),O14,0)+IF(ISNUMBER(R14),R14,0)</f>
        <v>230</v>
      </c>
      <c r="T14" s="34">
        <f>L14+S14</f>
        <v>575</v>
      </c>
    </row>
    <row r="15" spans="2:20" s="14" customFormat="1">
      <c r="B15" s="31">
        <f>IF(T15&lt;&gt;0,RANK(T15,TotalPoints,0),"")</f>
        <v>10</v>
      </c>
      <c r="C15" s="9">
        <v>95</v>
      </c>
      <c r="D15" s="10" t="s">
        <v>301</v>
      </c>
      <c r="E15" s="11" t="s">
        <v>257</v>
      </c>
      <c r="F15" s="25">
        <v>72.62</v>
      </c>
      <c r="G15" s="21">
        <f>IF(ISNUMBER(F15),RANK(F15,TempsSam1,1),"")</f>
        <v>8</v>
      </c>
      <c r="H15" s="13">
        <f>IF(ISNUMBER(G15),LOOKUP(G15,PointsSkibec),"")</f>
        <v>160</v>
      </c>
      <c r="I15" s="39">
        <v>82.53</v>
      </c>
      <c r="J15" s="21">
        <f>IF(ISNUMBER(I15),RANK(I15,TempsSam2,1),"")</f>
        <v>13</v>
      </c>
      <c r="K15" s="16">
        <f>IF(ISNUMBER(J15),LOOKUP(J15,PointsSkibec),"")</f>
        <v>100</v>
      </c>
      <c r="L15" s="8">
        <f>IF(ISNUMBER(H15),H15,0)+IF(ISNUMBER(K15),K15,0)</f>
        <v>260</v>
      </c>
      <c r="M15" s="28">
        <v>26.99</v>
      </c>
      <c r="N15" s="21">
        <f>IF(ISNUMBER(M15),RANK(M15,TempsDim1,1),"")</f>
        <v>14</v>
      </c>
      <c r="O15" s="13">
        <f>IF(ISNUMBER(N15),LOOKUP(N15,PointsSkibec),"")</f>
        <v>90</v>
      </c>
      <c r="P15" s="37">
        <v>25.38</v>
      </c>
      <c r="Q15" s="21">
        <f>IF(ISNUMBER(P15),RANK(P15,TempsDim2,1),"")</f>
        <v>8</v>
      </c>
      <c r="R15" s="16">
        <f>IF(ISNUMBER(Q15),LOOKUP(Q15,PointsSkibec),"")</f>
        <v>160</v>
      </c>
      <c r="S15" s="8">
        <f>IF(ISNUMBER(O15),O15,0)+IF(ISNUMBER(R15),R15,0)</f>
        <v>250</v>
      </c>
      <c r="T15" s="34">
        <f>L15+S15</f>
        <v>510</v>
      </c>
    </row>
    <row r="16" spans="2:20" s="14" customFormat="1">
      <c r="B16" s="31">
        <f>IF(T16&lt;&gt;0,RANK(T16,TotalPoints,0),"")</f>
        <v>11</v>
      </c>
      <c r="C16" s="9">
        <v>474</v>
      </c>
      <c r="D16" s="10" t="s">
        <v>329</v>
      </c>
      <c r="E16" s="11" t="s">
        <v>255</v>
      </c>
      <c r="F16" s="25">
        <v>78.08</v>
      </c>
      <c r="G16" s="21">
        <f>IF(ISNUMBER(F16),RANK(F16,TempsSam1,1),"")</f>
        <v>18</v>
      </c>
      <c r="H16" s="13">
        <f>IF(ISNUMBER(G16),LOOKUP(G16,PointsSkibec),"")</f>
        <v>65</v>
      </c>
      <c r="I16" s="39">
        <v>81.8</v>
      </c>
      <c r="J16" s="21">
        <f>IF(ISNUMBER(I16),RANK(I16,TempsSam2,1),"")</f>
        <v>12</v>
      </c>
      <c r="K16" s="16">
        <f>IF(ISNUMBER(J16),LOOKUP(J16,PointsSkibec),"")</f>
        <v>110</v>
      </c>
      <c r="L16" s="8">
        <f>IF(ISNUMBER(H16),H16,0)+IF(ISNUMBER(K16),K16,0)</f>
        <v>175</v>
      </c>
      <c r="M16" s="28">
        <v>26.05</v>
      </c>
      <c r="N16" s="21">
        <f>IF(ISNUMBER(M16),RANK(M16,TempsDim1,1),"")</f>
        <v>7</v>
      </c>
      <c r="O16" s="13">
        <f>IF(ISNUMBER(N16),LOOKUP(N16,PointsSkibec),"")</f>
        <v>180</v>
      </c>
      <c r="P16" s="37">
        <v>25.53</v>
      </c>
      <c r="Q16" s="21">
        <f>IF(ISNUMBER(P16),RANK(P16,TempsDim2,1),"")</f>
        <v>9</v>
      </c>
      <c r="R16" s="16">
        <f>IF(ISNUMBER(Q16),LOOKUP(Q16,PointsSkibec),"")</f>
        <v>145</v>
      </c>
      <c r="S16" s="8">
        <f>IF(ISNUMBER(O16),O16,0)+IF(ISNUMBER(R16),R16,0)</f>
        <v>325</v>
      </c>
      <c r="T16" s="34">
        <f>L16+S16</f>
        <v>500</v>
      </c>
    </row>
    <row r="17" spans="2:20" s="14" customFormat="1">
      <c r="B17" s="31">
        <f>IF(T17&lt;&gt;0,RANK(T17,TotalPoints,0),"")</f>
        <v>12</v>
      </c>
      <c r="C17" s="9">
        <v>66</v>
      </c>
      <c r="D17" s="10" t="s">
        <v>274</v>
      </c>
      <c r="E17" s="11" t="s">
        <v>186</v>
      </c>
      <c r="F17" s="25">
        <v>72.56</v>
      </c>
      <c r="G17" s="21">
        <f>IF(ISNUMBER(F17),RANK(F17,TempsSam1,1),"")</f>
        <v>7</v>
      </c>
      <c r="H17" s="13">
        <f>IF(ISNUMBER(G17),LOOKUP(G17,PointsSkibec),"")</f>
        <v>180</v>
      </c>
      <c r="I17" s="39">
        <v>83.57</v>
      </c>
      <c r="J17" s="21">
        <f>IF(ISNUMBER(I17),RANK(I17,TempsSam2,1),"")</f>
        <v>14</v>
      </c>
      <c r="K17" s="16">
        <f>IF(ISNUMBER(J17),LOOKUP(J17,PointsSkibec),"")</f>
        <v>90</v>
      </c>
      <c r="L17" s="8">
        <f>IF(ISNUMBER(H17),H17,0)+IF(ISNUMBER(K17),K17,0)</f>
        <v>270</v>
      </c>
      <c r="M17" s="28">
        <v>27.21</v>
      </c>
      <c r="N17" s="21">
        <f>IF(ISNUMBER(M17),RANK(M17,TempsDim1,1),"")</f>
        <v>16</v>
      </c>
      <c r="O17" s="13">
        <f>IF(ISNUMBER(N17),LOOKUP(N17,PointsSkibec),"")</f>
        <v>75</v>
      </c>
      <c r="P17" s="37">
        <v>26.72</v>
      </c>
      <c r="Q17" s="21">
        <f>IF(ISNUMBER(P17),RANK(P17,TempsDim2,1),"")</f>
        <v>14</v>
      </c>
      <c r="R17" s="16">
        <f>IF(ISNUMBER(Q17),LOOKUP(Q17,PointsSkibec),"")</f>
        <v>90</v>
      </c>
      <c r="S17" s="8">
        <f>IF(ISNUMBER(O17),O17,0)+IF(ISNUMBER(R17),R17,0)</f>
        <v>165</v>
      </c>
      <c r="T17" s="34">
        <f>L17+S17</f>
        <v>435</v>
      </c>
    </row>
    <row r="18" spans="2:20" s="14" customFormat="1">
      <c r="B18" s="31">
        <f>IF(T18&lt;&gt;0,RANK(T18,TotalPoints,0),"")</f>
        <v>14</v>
      </c>
      <c r="C18" s="9">
        <v>94</v>
      </c>
      <c r="D18" s="10" t="s">
        <v>300</v>
      </c>
      <c r="E18" s="11" t="s">
        <v>257</v>
      </c>
      <c r="F18" s="25">
        <v>75.12</v>
      </c>
      <c r="G18" s="21">
        <f>IF(ISNUMBER(F18),RANK(F18,TempsSam1,1),"")</f>
        <v>12</v>
      </c>
      <c r="H18" s="13">
        <f>IF(ISNUMBER(G18),LOOKUP(G18,PointsSkibec),"")</f>
        <v>110</v>
      </c>
      <c r="I18" s="39">
        <v>81.599999999999994</v>
      </c>
      <c r="J18" s="21">
        <f>IF(ISNUMBER(I18),RANK(I18,TempsSam2,1),"")</f>
        <v>11</v>
      </c>
      <c r="K18" s="16">
        <f>IF(ISNUMBER(J18),LOOKUP(J18,PointsSkibec),"")</f>
        <v>120</v>
      </c>
      <c r="L18" s="8">
        <f>IF(ISNUMBER(H18),H18,0)+IF(ISNUMBER(K18),K18,0)</f>
        <v>230</v>
      </c>
      <c r="M18" s="28">
        <v>26.83</v>
      </c>
      <c r="N18" s="21">
        <f>IF(ISNUMBER(M18),RANK(M18,TempsDim1,1),"")</f>
        <v>13</v>
      </c>
      <c r="O18" s="13">
        <f>IF(ISNUMBER(N18),LOOKUP(N18,PointsSkibec),"")</f>
        <v>100</v>
      </c>
      <c r="P18" s="37">
        <v>26.78</v>
      </c>
      <c r="Q18" s="21">
        <f>IF(ISNUMBER(P18),RANK(P18,TempsDim2,1),"")</f>
        <v>15</v>
      </c>
      <c r="R18" s="16">
        <f>IF(ISNUMBER(Q18),LOOKUP(Q18,PointsSkibec),"")</f>
        <v>80</v>
      </c>
      <c r="S18" s="8">
        <f>IF(ISNUMBER(O18),O18,0)+IF(ISNUMBER(R18),R18,0)</f>
        <v>180</v>
      </c>
      <c r="T18" s="34">
        <f>L18+S18</f>
        <v>410</v>
      </c>
    </row>
    <row r="19" spans="2:20" s="14" customFormat="1">
      <c r="B19" s="31">
        <f>IF(T19&lt;&gt;0,RANK(T19,TotalPoints,0),"")</f>
        <v>13</v>
      </c>
      <c r="C19" s="9">
        <v>113</v>
      </c>
      <c r="D19" s="10" t="s">
        <v>318</v>
      </c>
      <c r="E19" s="11" t="s">
        <v>262</v>
      </c>
      <c r="F19" s="25">
        <v>74.81</v>
      </c>
      <c r="G19" s="21">
        <f>IF(ISNUMBER(F19),RANK(F19,TempsSam1,1),"")</f>
        <v>10</v>
      </c>
      <c r="H19" s="13">
        <f>IF(ISNUMBER(G19),LOOKUP(G19,PointsSkibec),"")</f>
        <v>130</v>
      </c>
      <c r="I19" s="39">
        <v>80.349999999999994</v>
      </c>
      <c r="J19" s="21">
        <f>IF(ISNUMBER(I19),RANK(I19,TempsSam2,1),"")</f>
        <v>9</v>
      </c>
      <c r="K19" s="16">
        <f>IF(ISNUMBER(J19),LOOKUP(J19,PointsSkibec),"")</f>
        <v>145</v>
      </c>
      <c r="L19" s="8">
        <f>IF(ISNUMBER(H19),H19,0)+IF(ISNUMBER(K19),K19,0)</f>
        <v>275</v>
      </c>
      <c r="M19" s="28">
        <v>26.31</v>
      </c>
      <c r="N19" s="21">
        <f>IF(ISNUMBER(M19),RANK(M19,TempsDim1,1),"")</f>
        <v>10</v>
      </c>
      <c r="O19" s="13">
        <f>IF(ISNUMBER(N19),LOOKUP(N19,PointsSkibec),"")</f>
        <v>130</v>
      </c>
      <c r="P19" s="37">
        <v>97.73</v>
      </c>
      <c r="Q19" s="21">
        <f>IF(ISNUMBER(P19),RANK(P19,TempsDim2,1),"")</f>
        <v>54</v>
      </c>
      <c r="R19" s="16">
        <f>IF(ISNUMBER(Q19),LOOKUP(Q19,PointsSkibec),"")</f>
        <v>6</v>
      </c>
      <c r="S19" s="8">
        <f>IF(ISNUMBER(O19),O19,0)+IF(ISNUMBER(R19),R19,0)</f>
        <v>136</v>
      </c>
      <c r="T19" s="34">
        <f>L19+S19</f>
        <v>411</v>
      </c>
    </row>
    <row r="20" spans="2:20" s="14" customFormat="1">
      <c r="B20" s="31">
        <f>IF(T20&lt;&gt;0,RANK(T20,TotalPoints,0),"")</f>
        <v>15</v>
      </c>
      <c r="C20" s="9">
        <v>72</v>
      </c>
      <c r="D20" s="10" t="s">
        <v>280</v>
      </c>
      <c r="E20" s="11"/>
      <c r="F20" s="25">
        <v>76.7</v>
      </c>
      <c r="G20" s="21">
        <f>IF(ISNUMBER(F20),RANK(F20,TempsSam1,1),"")</f>
        <v>15</v>
      </c>
      <c r="H20" s="13">
        <f>IF(ISNUMBER(G20),LOOKUP(G20,PointsSkibec),"")</f>
        <v>80</v>
      </c>
      <c r="I20" s="39">
        <v>93.05</v>
      </c>
      <c r="J20" s="21">
        <f>IF(ISNUMBER(I20),RANK(I20,TempsSam2,1),"")</f>
        <v>27</v>
      </c>
      <c r="K20" s="16">
        <f>IF(ISNUMBER(J20),LOOKUP(J20,PointsSkibec),"")</f>
        <v>34</v>
      </c>
      <c r="L20" s="8">
        <f>IF(ISNUMBER(H20),H20,0)+IF(ISNUMBER(K20),K20,0)</f>
        <v>114</v>
      </c>
      <c r="M20" s="28">
        <v>26.24</v>
      </c>
      <c r="N20" s="21">
        <f>IF(ISNUMBER(M20),RANK(M20,TempsDim1,1),"")</f>
        <v>8</v>
      </c>
      <c r="O20" s="13">
        <f>IF(ISNUMBER(N20),LOOKUP(N20,PointsSkibec),"")</f>
        <v>160</v>
      </c>
      <c r="P20" s="37">
        <v>25.78</v>
      </c>
      <c r="Q20" s="21">
        <f>IF(ISNUMBER(P20),RANK(P20,TempsDim2,1),"")</f>
        <v>11</v>
      </c>
      <c r="R20" s="16">
        <f>IF(ISNUMBER(Q20),LOOKUP(Q20,PointsSkibec),"")</f>
        <v>120</v>
      </c>
      <c r="S20" s="8">
        <f>IF(ISNUMBER(O20),O20,0)+IF(ISNUMBER(R20),R20,0)</f>
        <v>280</v>
      </c>
      <c r="T20" s="34">
        <f>L20+S20</f>
        <v>394</v>
      </c>
    </row>
    <row r="21" spans="2:20" s="14" customFormat="1">
      <c r="B21" s="31">
        <f>IF(T21&lt;&gt;0,RANK(T21,TotalPoints,0),"")</f>
        <v>16</v>
      </c>
      <c r="C21" s="9">
        <v>107</v>
      </c>
      <c r="D21" s="10" t="s">
        <v>313</v>
      </c>
      <c r="E21" s="11" t="s">
        <v>131</v>
      </c>
      <c r="F21" s="25">
        <v>77.22</v>
      </c>
      <c r="G21" s="21">
        <f>IF(ISNUMBER(F21),RANK(F21,TempsSam1,1),"")</f>
        <v>16</v>
      </c>
      <c r="H21" s="13">
        <f>IF(ISNUMBER(G21),LOOKUP(G21,PointsSkibec),"")</f>
        <v>75</v>
      </c>
      <c r="I21" s="39">
        <v>100.69</v>
      </c>
      <c r="J21" s="21">
        <f>IF(ISNUMBER(I21),RANK(I21,TempsSam2,1),"")</f>
        <v>44</v>
      </c>
      <c r="K21" s="16">
        <f>IF(ISNUMBER(J21),LOOKUP(J21,PointsSkibec),"")</f>
        <v>16</v>
      </c>
      <c r="L21" s="8">
        <f>IF(ISNUMBER(H21),H21,0)+IF(ISNUMBER(K21),K21,0)</f>
        <v>91</v>
      </c>
      <c r="M21" s="28">
        <v>26.38</v>
      </c>
      <c r="N21" s="21">
        <f>IF(ISNUMBER(M21),RANK(M21,TempsDim1,1),"")</f>
        <v>12</v>
      </c>
      <c r="O21" s="13">
        <f>IF(ISNUMBER(N21),LOOKUP(N21,PointsSkibec),"")</f>
        <v>110</v>
      </c>
      <c r="P21" s="37">
        <v>25.37</v>
      </c>
      <c r="Q21" s="21">
        <f>IF(ISNUMBER(P21),RANK(P21,TempsDim2,1),"")</f>
        <v>7</v>
      </c>
      <c r="R21" s="16">
        <f>IF(ISNUMBER(Q21),LOOKUP(Q21,PointsSkibec),"")</f>
        <v>180</v>
      </c>
      <c r="S21" s="8">
        <f>IF(ISNUMBER(O21),O21,0)+IF(ISNUMBER(R21),R21,0)</f>
        <v>290</v>
      </c>
      <c r="T21" s="34">
        <f>L21+S21</f>
        <v>381</v>
      </c>
    </row>
    <row r="22" spans="2:20" s="14" customFormat="1">
      <c r="B22" s="31">
        <f>IF(T22&lt;&gt;0,RANK(T22,TotalPoints,0),"")</f>
        <v>17</v>
      </c>
      <c r="C22" s="9">
        <v>101</v>
      </c>
      <c r="D22" s="10" t="s">
        <v>307</v>
      </c>
      <c r="E22" s="11" t="s">
        <v>253</v>
      </c>
      <c r="F22" s="25">
        <v>79.459999999999994</v>
      </c>
      <c r="G22" s="21">
        <f>IF(ISNUMBER(F22),RANK(F22,TempsSam1,1),"")</f>
        <v>20</v>
      </c>
      <c r="H22" s="13">
        <f>IF(ISNUMBER(G22),LOOKUP(G22,PointsSkibec),"")</f>
        <v>55</v>
      </c>
      <c r="I22" s="39">
        <v>85.77</v>
      </c>
      <c r="J22" s="21">
        <f>IF(ISNUMBER(I22),RANK(I22,TempsSam2,1),"")</f>
        <v>17</v>
      </c>
      <c r="K22" s="16">
        <f>IF(ISNUMBER(J22),LOOKUP(J22,PointsSkibec),"")</f>
        <v>70</v>
      </c>
      <c r="L22" s="8">
        <f>IF(ISNUMBER(H22),H22,0)+IF(ISNUMBER(K22),K22,0)</f>
        <v>125</v>
      </c>
      <c r="M22" s="28">
        <v>27.23</v>
      </c>
      <c r="N22" s="21">
        <f>IF(ISNUMBER(M22),RANK(M22,TempsDim1,1),"")</f>
        <v>17</v>
      </c>
      <c r="O22" s="13">
        <f>IF(ISNUMBER(N22),LOOKUP(N22,PointsSkibec),"")</f>
        <v>70</v>
      </c>
      <c r="P22" s="37">
        <v>26.49</v>
      </c>
      <c r="Q22" s="21">
        <f>IF(ISNUMBER(P22),RANK(P22,TempsDim2,1),"")</f>
        <v>13</v>
      </c>
      <c r="R22" s="16">
        <f>IF(ISNUMBER(Q22),LOOKUP(Q22,PointsSkibec),"")</f>
        <v>100</v>
      </c>
      <c r="S22" s="8">
        <f>IF(ISNUMBER(O22),O22,0)+IF(ISNUMBER(R22),R22,0)</f>
        <v>170</v>
      </c>
      <c r="T22" s="34">
        <f>L22+S22</f>
        <v>295</v>
      </c>
    </row>
    <row r="23" spans="2:20" s="14" customFormat="1">
      <c r="B23" s="31">
        <f>IF(T23&lt;&gt;0,RANK(T23,TotalPoints,0),"")</f>
        <v>18</v>
      </c>
      <c r="C23" s="9">
        <v>91</v>
      </c>
      <c r="D23" s="10" t="s">
        <v>297</v>
      </c>
      <c r="E23" s="11" t="s">
        <v>131</v>
      </c>
      <c r="F23" s="25">
        <v>75.66</v>
      </c>
      <c r="G23" s="21">
        <f>IF(ISNUMBER(F23),RANK(F23,TempsSam1,1),"")</f>
        <v>13</v>
      </c>
      <c r="H23" s="13">
        <f>IF(ISNUMBER(G23),LOOKUP(G23,PointsSkibec),"")</f>
        <v>100</v>
      </c>
      <c r="I23" s="39">
        <v>80.25</v>
      </c>
      <c r="J23" s="21">
        <f>IF(ISNUMBER(I23),RANK(I23,TempsSam2,1),"")</f>
        <v>8</v>
      </c>
      <c r="K23" s="16">
        <f>IF(ISNUMBER(J23),LOOKUP(J23,PointsSkibec),"")</f>
        <v>160</v>
      </c>
      <c r="L23" s="8">
        <f>IF(ISNUMBER(H23),H23,0)+IF(ISNUMBER(K23),K23,0)</f>
        <v>260</v>
      </c>
      <c r="M23" s="28">
        <v>51.05</v>
      </c>
      <c r="N23" s="21">
        <f>IF(ISNUMBER(M23),RANK(M23,TempsDim1,1),"")</f>
        <v>58</v>
      </c>
      <c r="O23" s="13">
        <f>IF(ISNUMBER(N23),LOOKUP(N23,PointsSkibec),"")</f>
        <v>2</v>
      </c>
      <c r="P23" s="37" t="s">
        <v>264</v>
      </c>
      <c r="Q23" s="21" t="str">
        <f>IF(ISNUMBER(P23),RANK(P23,TempsDim2,1),"")</f>
        <v/>
      </c>
      <c r="R23" s="16" t="str">
        <f>IF(ISNUMBER(Q23),LOOKUP(Q23,PointsSkibec),"")</f>
        <v/>
      </c>
      <c r="S23" s="8">
        <f>IF(ISNUMBER(O23),O23,0)+IF(ISNUMBER(R23),R23,0)</f>
        <v>2</v>
      </c>
      <c r="T23" s="34">
        <f>L23+S23</f>
        <v>262</v>
      </c>
    </row>
    <row r="24" spans="2:20" s="14" customFormat="1">
      <c r="B24" s="31">
        <f>IF(T24&lt;&gt;0,RANK(T24,TotalPoints,0),"")</f>
        <v>19</v>
      </c>
      <c r="C24" s="9">
        <v>63</v>
      </c>
      <c r="D24" s="10" t="s">
        <v>271</v>
      </c>
      <c r="E24" s="11" t="s">
        <v>20</v>
      </c>
      <c r="F24" s="25">
        <v>80.08</v>
      </c>
      <c r="G24" s="21">
        <f>IF(ISNUMBER(F24),RANK(F24,TempsSam1,1),"")</f>
        <v>22</v>
      </c>
      <c r="H24" s="13">
        <f>IF(ISNUMBER(G24),LOOKUP(G24,PointsSkibec),"")</f>
        <v>47</v>
      </c>
      <c r="I24" s="39">
        <v>86.41</v>
      </c>
      <c r="J24" s="21">
        <f>IF(ISNUMBER(I24),RANK(I24,TempsSam2,1),"")</f>
        <v>19</v>
      </c>
      <c r="K24" s="16">
        <f>IF(ISNUMBER(J24),LOOKUP(J24,PointsSkibec),"")</f>
        <v>60</v>
      </c>
      <c r="L24" s="8">
        <f>IF(ISNUMBER(H24),H24,0)+IF(ISNUMBER(K24),K24,0)</f>
        <v>107</v>
      </c>
      <c r="M24" s="28">
        <v>27.07</v>
      </c>
      <c r="N24" s="21">
        <f>IF(ISNUMBER(M24),RANK(M24,TempsDim1,1),"")</f>
        <v>15</v>
      </c>
      <c r="O24" s="13">
        <f>IF(ISNUMBER(N24),LOOKUP(N24,PointsSkibec),"")</f>
        <v>80</v>
      </c>
      <c r="P24" s="37">
        <v>27.55</v>
      </c>
      <c r="Q24" s="21">
        <f>IF(ISNUMBER(P24),RANK(P24,TempsDim2,1),"")</f>
        <v>19</v>
      </c>
      <c r="R24" s="16">
        <f>IF(ISNUMBER(Q24),LOOKUP(Q24,PointsSkibec),"")</f>
        <v>60</v>
      </c>
      <c r="S24" s="8">
        <f>IF(ISNUMBER(O24),O24,0)+IF(ISNUMBER(R24),R24,0)</f>
        <v>140</v>
      </c>
      <c r="T24" s="34">
        <f>L24+S24</f>
        <v>247</v>
      </c>
    </row>
    <row r="25" spans="2:20" s="14" customFormat="1">
      <c r="B25" s="31">
        <f>IF(T25&lt;&gt;0,RANK(T25,TotalPoints,0),"")</f>
        <v>20</v>
      </c>
      <c r="C25" s="9">
        <v>103</v>
      </c>
      <c r="D25" s="10" t="s">
        <v>309</v>
      </c>
      <c r="E25" s="11" t="s">
        <v>186</v>
      </c>
      <c r="F25" s="25">
        <v>78.25</v>
      </c>
      <c r="G25" s="21">
        <f>IF(ISNUMBER(F25),RANK(F25,TempsSam1,1),"")</f>
        <v>19</v>
      </c>
      <c r="H25" s="13">
        <f>IF(ISNUMBER(G25),LOOKUP(G25,PointsSkibec),"")</f>
        <v>60</v>
      </c>
      <c r="I25" s="39">
        <v>90.89</v>
      </c>
      <c r="J25" s="21">
        <f>IF(ISNUMBER(I25),RANK(I25,TempsSam2,1),"")</f>
        <v>25</v>
      </c>
      <c r="K25" s="16">
        <f>IF(ISNUMBER(J25),LOOKUP(J25,PointsSkibec),"")</f>
        <v>38</v>
      </c>
      <c r="L25" s="8">
        <f>IF(ISNUMBER(H25),H25,0)+IF(ISNUMBER(K25),K25,0)</f>
        <v>98</v>
      </c>
      <c r="M25" s="28">
        <v>27.72</v>
      </c>
      <c r="N25" s="21">
        <f>IF(ISNUMBER(M25),RANK(M25,TempsDim1,1),"")</f>
        <v>18</v>
      </c>
      <c r="O25" s="13">
        <f>IF(ISNUMBER(N25),LOOKUP(N25,PointsSkibec),"")</f>
        <v>65</v>
      </c>
      <c r="P25" s="37">
        <v>27.35</v>
      </c>
      <c r="Q25" s="21">
        <f>IF(ISNUMBER(P25),RANK(P25,TempsDim2,1),"")</f>
        <v>17</v>
      </c>
      <c r="R25" s="16">
        <f>IF(ISNUMBER(Q25),LOOKUP(Q25,PointsSkibec),"")</f>
        <v>70</v>
      </c>
      <c r="S25" s="8">
        <f>IF(ISNUMBER(O25),O25,0)+IF(ISNUMBER(R25),R25,0)</f>
        <v>135</v>
      </c>
      <c r="T25" s="34">
        <f>L25+S25</f>
        <v>233</v>
      </c>
    </row>
    <row r="26" spans="2:20" s="14" customFormat="1">
      <c r="B26" s="31">
        <f>IF(T26&lt;&gt;0,RANK(T26,TotalPoints,0),"")</f>
        <v>21</v>
      </c>
      <c r="C26" s="9">
        <v>109</v>
      </c>
      <c r="D26" s="10" t="s">
        <v>315</v>
      </c>
      <c r="E26" s="11" t="s">
        <v>258</v>
      </c>
      <c r="F26" s="25">
        <v>79.709999999999994</v>
      </c>
      <c r="G26" s="21">
        <f>IF(ISNUMBER(F26),RANK(F26,TempsSam1,1),"")</f>
        <v>21</v>
      </c>
      <c r="H26" s="13">
        <f>IF(ISNUMBER(G26),LOOKUP(G26,PointsSkibec),"")</f>
        <v>51</v>
      </c>
      <c r="I26" s="39">
        <v>84.4</v>
      </c>
      <c r="J26" s="21">
        <f>IF(ISNUMBER(I26),RANK(I26,TempsSam2,1),"")</f>
        <v>15</v>
      </c>
      <c r="K26" s="16">
        <f>IF(ISNUMBER(J26),LOOKUP(J26,PointsSkibec),"")</f>
        <v>80</v>
      </c>
      <c r="L26" s="8">
        <f>IF(ISNUMBER(H26),H26,0)+IF(ISNUMBER(K26),K26,0)</f>
        <v>131</v>
      </c>
      <c r="M26" s="28">
        <v>28.56</v>
      </c>
      <c r="N26" s="21">
        <f>IF(ISNUMBER(M26),RANK(M26,TempsDim1,1),"")</f>
        <v>21</v>
      </c>
      <c r="O26" s="13">
        <f>IF(ISNUMBER(N26),LOOKUP(N26,PointsSkibec),"")</f>
        <v>51</v>
      </c>
      <c r="P26" s="37">
        <v>27.8</v>
      </c>
      <c r="Q26" s="21">
        <f>IF(ISNUMBER(P26),RANK(P26,TempsDim2,1),"")</f>
        <v>22</v>
      </c>
      <c r="R26" s="16">
        <f>IF(ISNUMBER(Q26),LOOKUP(Q26,PointsSkibec),"")</f>
        <v>47</v>
      </c>
      <c r="S26" s="8">
        <f>IF(ISNUMBER(O26),O26,0)+IF(ISNUMBER(R26),R26,0)</f>
        <v>98</v>
      </c>
      <c r="T26" s="34">
        <f>L26+S26</f>
        <v>229</v>
      </c>
    </row>
    <row r="27" spans="2:20" s="14" customFormat="1">
      <c r="B27" s="31">
        <f>IF(T27&lt;&gt;0,RANK(T27,TotalPoints,0),"")</f>
        <v>22</v>
      </c>
      <c r="C27" s="9">
        <v>98</v>
      </c>
      <c r="D27" s="10" t="s">
        <v>304</v>
      </c>
      <c r="E27" s="11" t="s">
        <v>257</v>
      </c>
      <c r="F27" s="25">
        <v>109.91</v>
      </c>
      <c r="G27" s="21">
        <f>IF(ISNUMBER(F27),RANK(F27,TempsSam1,1),"")</f>
        <v>52</v>
      </c>
      <c r="H27" s="13">
        <f>IF(ISNUMBER(G27),LOOKUP(G27,PointsSkibec),"")</f>
        <v>8</v>
      </c>
      <c r="I27" s="39">
        <v>84.65</v>
      </c>
      <c r="J27" s="21">
        <f>IF(ISNUMBER(I27),RANK(I27,TempsSam2,1),"")</f>
        <v>16</v>
      </c>
      <c r="K27" s="16">
        <f>IF(ISNUMBER(J27),LOOKUP(J27,PointsSkibec),"")</f>
        <v>75</v>
      </c>
      <c r="L27" s="8">
        <f>IF(ISNUMBER(H27),H27,0)+IF(ISNUMBER(K27),K27,0)</f>
        <v>83</v>
      </c>
      <c r="M27" s="28">
        <v>28.45</v>
      </c>
      <c r="N27" s="21">
        <f>IF(ISNUMBER(M27),RANK(M27,TempsDim1,1),"")</f>
        <v>20</v>
      </c>
      <c r="O27" s="13">
        <f>IF(ISNUMBER(N27),LOOKUP(N27,PointsSkibec),"")</f>
        <v>55</v>
      </c>
      <c r="P27" s="37">
        <v>26.97</v>
      </c>
      <c r="Q27" s="21">
        <f>IF(ISNUMBER(P27),RANK(P27,TempsDim2,1),"")</f>
        <v>16</v>
      </c>
      <c r="R27" s="16">
        <f>IF(ISNUMBER(Q27),LOOKUP(Q27,PointsSkibec),"")</f>
        <v>75</v>
      </c>
      <c r="S27" s="8">
        <f>IF(ISNUMBER(O27),O27,0)+IF(ISNUMBER(R27),R27,0)</f>
        <v>130</v>
      </c>
      <c r="T27" s="34">
        <f>L27+S27</f>
        <v>213</v>
      </c>
    </row>
    <row r="28" spans="2:20" s="14" customFormat="1">
      <c r="B28" s="31">
        <f>IF(T28&lt;&gt;0,RANK(T28,TotalPoints,0),"")</f>
        <v>23</v>
      </c>
      <c r="C28" s="9">
        <v>77</v>
      </c>
      <c r="D28" s="10" t="s">
        <v>285</v>
      </c>
      <c r="E28" s="11" t="s">
        <v>256</v>
      </c>
      <c r="F28" s="25">
        <v>77.33</v>
      </c>
      <c r="G28" s="21">
        <f>IF(ISNUMBER(F28),RANK(F28,TempsSam1,1),"")</f>
        <v>17</v>
      </c>
      <c r="H28" s="13">
        <f>IF(ISNUMBER(G28),LOOKUP(G28,PointsSkibec),"")</f>
        <v>70</v>
      </c>
      <c r="I28" s="39">
        <v>85.8</v>
      </c>
      <c r="J28" s="21">
        <f>IF(ISNUMBER(I28),RANK(I28,TempsSam2,1),"")</f>
        <v>18</v>
      </c>
      <c r="K28" s="16">
        <f>IF(ISNUMBER(J28),LOOKUP(J28,PointsSkibec),"")</f>
        <v>65</v>
      </c>
      <c r="L28" s="8">
        <f>IF(ISNUMBER(H28),H28,0)+IF(ISNUMBER(K28),K28,0)</f>
        <v>135</v>
      </c>
      <c r="M28" s="28">
        <v>47.99</v>
      </c>
      <c r="N28" s="21">
        <f>IF(ISNUMBER(M28),RANK(M28,TempsDim1,1),"")</f>
        <v>57</v>
      </c>
      <c r="O28" s="13">
        <f>IF(ISNUMBER(N28),LOOKUP(N28,PointsSkibec),"")</f>
        <v>3</v>
      </c>
      <c r="P28" s="37">
        <v>27.42</v>
      </c>
      <c r="Q28" s="21">
        <f>IF(ISNUMBER(P28),RANK(P28,TempsDim2,1),"")</f>
        <v>18</v>
      </c>
      <c r="R28" s="16">
        <f>IF(ISNUMBER(Q28),LOOKUP(Q28,PointsSkibec),"")</f>
        <v>65</v>
      </c>
      <c r="S28" s="8">
        <f>IF(ISNUMBER(O28),O28,0)+IF(ISNUMBER(R28),R28,0)</f>
        <v>68</v>
      </c>
      <c r="T28" s="34">
        <f>L28+S28</f>
        <v>203</v>
      </c>
    </row>
    <row r="29" spans="2:20" s="14" customFormat="1">
      <c r="B29" s="31">
        <f>IF(T29&lt;&gt;0,RANK(T29,TotalPoints,0),"")</f>
        <v>24</v>
      </c>
      <c r="C29" s="9">
        <v>111</v>
      </c>
      <c r="D29" s="10" t="s">
        <v>316</v>
      </c>
      <c r="E29" s="11" t="s">
        <v>257</v>
      </c>
      <c r="F29" s="25">
        <v>85.23</v>
      </c>
      <c r="G29" s="21">
        <f>IF(ISNUMBER(F29),RANK(F29,TempsSam1,1),"")</f>
        <v>32</v>
      </c>
      <c r="H29" s="13">
        <f>IF(ISNUMBER(G29),LOOKUP(G29,PointsSkibec),"")</f>
        <v>28</v>
      </c>
      <c r="I29" s="39">
        <v>92.54</v>
      </c>
      <c r="J29" s="21">
        <f>IF(ISNUMBER(I29),RANK(I29,TempsSam2,1),"")</f>
        <v>26</v>
      </c>
      <c r="K29" s="16">
        <f>IF(ISNUMBER(J29),LOOKUP(J29,PointsSkibec),"")</f>
        <v>36</v>
      </c>
      <c r="L29" s="8">
        <f>IF(ISNUMBER(H29),H29,0)+IF(ISNUMBER(K29),K29,0)</f>
        <v>64</v>
      </c>
      <c r="M29" s="28">
        <v>28.77</v>
      </c>
      <c r="N29" s="21">
        <f>IF(ISNUMBER(M29),RANK(M29,TempsDim1,1),"")</f>
        <v>22</v>
      </c>
      <c r="O29" s="13">
        <f>IF(ISNUMBER(N29),LOOKUP(N29,PointsSkibec),"")</f>
        <v>47</v>
      </c>
      <c r="P29" s="37">
        <v>27.74</v>
      </c>
      <c r="Q29" s="21">
        <f>IF(ISNUMBER(P29),RANK(P29,TempsDim2,1),"")</f>
        <v>21</v>
      </c>
      <c r="R29" s="16">
        <f>IF(ISNUMBER(Q29),LOOKUP(Q29,PointsSkibec),"")</f>
        <v>51</v>
      </c>
      <c r="S29" s="8">
        <f>IF(ISNUMBER(O29),O29,0)+IF(ISNUMBER(R29),R29,0)</f>
        <v>98</v>
      </c>
      <c r="T29" s="34">
        <f>L29+S29</f>
        <v>162</v>
      </c>
    </row>
    <row r="30" spans="2:20" s="14" customFormat="1">
      <c r="B30" s="31">
        <f>IF(T30&lt;&gt;0,RANK(T30,TotalPoints,0),"")</f>
        <v>25</v>
      </c>
      <c r="C30" s="9">
        <v>76</v>
      </c>
      <c r="D30" s="10" t="s">
        <v>284</v>
      </c>
      <c r="E30" s="11" t="s">
        <v>258</v>
      </c>
      <c r="F30" s="25">
        <v>80.66</v>
      </c>
      <c r="G30" s="21">
        <f>IF(ISNUMBER(F30),RANK(F30,TempsSam1,1),"")</f>
        <v>23</v>
      </c>
      <c r="H30" s="13">
        <f>IF(ISNUMBER(G30),LOOKUP(G30,PointsSkibec),"")</f>
        <v>44</v>
      </c>
      <c r="I30" s="39">
        <v>99.79</v>
      </c>
      <c r="J30" s="21">
        <f>IF(ISNUMBER(I30),RANK(I30,TempsSam2,1),"")</f>
        <v>40</v>
      </c>
      <c r="K30" s="16">
        <f>IF(ISNUMBER(J30),LOOKUP(J30,PointsSkibec),"")</f>
        <v>20</v>
      </c>
      <c r="L30" s="8">
        <f>IF(ISNUMBER(H30),H30,0)+IF(ISNUMBER(K30),K30,0)</f>
        <v>64</v>
      </c>
      <c r="M30" s="28">
        <v>28.19</v>
      </c>
      <c r="N30" s="21">
        <f>IF(ISNUMBER(M30),RANK(M30,TempsDim1,1),"")</f>
        <v>19</v>
      </c>
      <c r="O30" s="13">
        <f>IF(ISNUMBER(N30),LOOKUP(N30,PointsSkibec),"")</f>
        <v>60</v>
      </c>
      <c r="P30" s="37">
        <v>28.56</v>
      </c>
      <c r="Q30" s="21">
        <f>IF(ISNUMBER(P30),RANK(P30,TempsDim2,1),"")</f>
        <v>26</v>
      </c>
      <c r="R30" s="16">
        <f>IF(ISNUMBER(Q30),LOOKUP(Q30,PointsSkibec),"")</f>
        <v>36</v>
      </c>
      <c r="S30" s="8">
        <f>IF(ISNUMBER(O30),O30,0)+IF(ISNUMBER(R30),R30,0)</f>
        <v>96</v>
      </c>
      <c r="T30" s="34">
        <f>L30+S30</f>
        <v>160</v>
      </c>
    </row>
    <row r="31" spans="2:20" s="14" customFormat="1">
      <c r="B31" s="31">
        <f>IF(T31&lt;&gt;0,RANK(T31,TotalPoints,0),"")</f>
        <v>26</v>
      </c>
      <c r="C31" s="9">
        <v>85</v>
      </c>
      <c r="D31" s="10" t="s">
        <v>293</v>
      </c>
      <c r="E31" s="11" t="s">
        <v>186</v>
      </c>
      <c r="F31" s="25">
        <v>86.71</v>
      </c>
      <c r="G31" s="21">
        <f>IF(ISNUMBER(F31),RANK(F31,TempsSam1,1),"")</f>
        <v>33</v>
      </c>
      <c r="H31" s="13">
        <f>IF(ISNUMBER(G31),LOOKUP(G31,PointsSkibec),"")</f>
        <v>27</v>
      </c>
      <c r="I31" s="39">
        <v>87.07</v>
      </c>
      <c r="J31" s="21">
        <f>IF(ISNUMBER(I31),RANK(I31,TempsSam2,1),"")</f>
        <v>20</v>
      </c>
      <c r="K31" s="16">
        <f>IF(ISNUMBER(J31),LOOKUP(J31,PointsSkibec),"")</f>
        <v>55</v>
      </c>
      <c r="L31" s="8">
        <f>IF(ISNUMBER(H31),H31,0)+IF(ISNUMBER(K31),K31,0)</f>
        <v>82</v>
      </c>
      <c r="M31" s="28">
        <v>29.43</v>
      </c>
      <c r="N31" s="21">
        <f>IF(ISNUMBER(M31),RANK(M31,TempsDim1,1),"")</f>
        <v>25</v>
      </c>
      <c r="O31" s="13">
        <f>IF(ISNUMBER(N31),LOOKUP(N31,PointsSkibec),"")</f>
        <v>38</v>
      </c>
      <c r="P31" s="37">
        <v>30.25</v>
      </c>
      <c r="Q31" s="21">
        <f>IF(ISNUMBER(P31),RANK(P31,TempsDim2,1),"")</f>
        <v>31</v>
      </c>
      <c r="R31" s="16">
        <f>IF(ISNUMBER(Q31),LOOKUP(Q31,PointsSkibec),"")</f>
        <v>29</v>
      </c>
      <c r="S31" s="8">
        <f>IF(ISNUMBER(O31),O31,0)+IF(ISNUMBER(R31),R31,0)</f>
        <v>67</v>
      </c>
      <c r="T31" s="34">
        <f>L31+S31</f>
        <v>149</v>
      </c>
    </row>
    <row r="32" spans="2:20" s="14" customFormat="1">
      <c r="B32" s="31">
        <f>IF(T32&lt;&gt;0,RANK(T32,TotalPoints,0),"")</f>
        <v>27</v>
      </c>
      <c r="C32" s="9">
        <v>69</v>
      </c>
      <c r="D32" s="10" t="s">
        <v>277</v>
      </c>
      <c r="E32" s="11" t="s">
        <v>262</v>
      </c>
      <c r="F32" s="25">
        <v>81.17</v>
      </c>
      <c r="G32" s="21">
        <f>IF(ISNUMBER(F32),RANK(F32,TempsSam1,1),"")</f>
        <v>24</v>
      </c>
      <c r="H32" s="13">
        <f>IF(ISNUMBER(G32),LOOKUP(G32,PointsSkibec),"")</f>
        <v>41</v>
      </c>
      <c r="I32" s="39">
        <v>93.41</v>
      </c>
      <c r="J32" s="21">
        <f>IF(ISNUMBER(I32),RANK(I32,TempsSam2,1),"")</f>
        <v>29</v>
      </c>
      <c r="K32" s="16">
        <f>IF(ISNUMBER(J32),LOOKUP(J32,PointsSkibec),"")</f>
        <v>31</v>
      </c>
      <c r="L32" s="8">
        <f>IF(ISNUMBER(H32),H32,0)+IF(ISNUMBER(K32),K32,0)</f>
        <v>72</v>
      </c>
      <c r="M32" s="28">
        <v>31.53</v>
      </c>
      <c r="N32" s="21">
        <f>IF(ISNUMBER(M32),RANK(M32,TempsDim1,1),"")</f>
        <v>33</v>
      </c>
      <c r="O32" s="13">
        <f>IF(ISNUMBER(N32),LOOKUP(N32,PointsSkibec),"")</f>
        <v>27</v>
      </c>
      <c r="P32" s="37">
        <v>28.25</v>
      </c>
      <c r="Q32" s="21">
        <f>IF(ISNUMBER(P32),RANK(P32,TempsDim2,1),"")</f>
        <v>23</v>
      </c>
      <c r="R32" s="16">
        <f>IF(ISNUMBER(Q32),LOOKUP(Q32,PointsSkibec),"")</f>
        <v>44</v>
      </c>
      <c r="S32" s="8">
        <f>IF(ISNUMBER(O32),O32,0)+IF(ISNUMBER(R32),R32,0)</f>
        <v>71</v>
      </c>
      <c r="T32" s="34">
        <f>L32+S32</f>
        <v>143</v>
      </c>
    </row>
    <row r="33" spans="2:20" s="14" customFormat="1">
      <c r="B33" s="31">
        <f>IF(T33&lt;&gt;0,RANK(T33,TotalPoints,0),"")</f>
        <v>28</v>
      </c>
      <c r="C33" s="9">
        <v>64</v>
      </c>
      <c r="D33" s="10" t="s">
        <v>272</v>
      </c>
      <c r="E33" s="11" t="s">
        <v>256</v>
      </c>
      <c r="F33" s="25">
        <v>81.84</v>
      </c>
      <c r="G33" s="21">
        <f>IF(ISNUMBER(F33),RANK(F33,TempsSam1,1),"")</f>
        <v>25</v>
      </c>
      <c r="H33" s="13">
        <f>IF(ISNUMBER(G33),LOOKUP(G33,PointsSkibec),"")</f>
        <v>38</v>
      </c>
      <c r="I33" s="39">
        <v>94.57</v>
      </c>
      <c r="J33" s="21">
        <f>IF(ISNUMBER(I33),RANK(I33,TempsSam2,1),"")</f>
        <v>31</v>
      </c>
      <c r="K33" s="16">
        <f>IF(ISNUMBER(J33),LOOKUP(J33,PointsSkibec),"")</f>
        <v>29</v>
      </c>
      <c r="L33" s="8">
        <f>IF(ISNUMBER(H33),H33,0)+IF(ISNUMBER(K33),K33,0)</f>
        <v>67</v>
      </c>
      <c r="M33" s="28">
        <v>28.9</v>
      </c>
      <c r="N33" s="21">
        <f>IF(ISNUMBER(M33),RANK(M33,TempsDim1,1),"")</f>
        <v>23</v>
      </c>
      <c r="O33" s="13">
        <f>IF(ISNUMBER(N33),LOOKUP(N33,PointsSkibec),"")</f>
        <v>44</v>
      </c>
      <c r="P33" s="37">
        <v>29.06</v>
      </c>
      <c r="Q33" s="21">
        <f>IF(ISNUMBER(P33),RANK(P33,TempsDim2,1),"")</f>
        <v>29</v>
      </c>
      <c r="R33" s="16">
        <f>IF(ISNUMBER(Q33),LOOKUP(Q33,PointsSkibec),"")</f>
        <v>31</v>
      </c>
      <c r="S33" s="8">
        <f>IF(ISNUMBER(O33),O33,0)+IF(ISNUMBER(R33),R33,0)</f>
        <v>75</v>
      </c>
      <c r="T33" s="34">
        <f>L33+S33</f>
        <v>142</v>
      </c>
    </row>
    <row r="34" spans="2:20" s="14" customFormat="1">
      <c r="B34" s="31">
        <f>IF(T34&lt;&gt;0,RANK(T34,TotalPoints,0),"")</f>
        <v>29</v>
      </c>
      <c r="C34" s="9">
        <v>121</v>
      </c>
      <c r="D34" s="10" t="s">
        <v>326</v>
      </c>
      <c r="E34" s="11" t="s">
        <v>236</v>
      </c>
      <c r="F34" s="25">
        <v>84.43</v>
      </c>
      <c r="G34" s="21">
        <f>IF(ISNUMBER(F34),RANK(F34,TempsSam1,1),"")</f>
        <v>29</v>
      </c>
      <c r="H34" s="13">
        <f>IF(ISNUMBER(G34),LOOKUP(G34,PointsSkibec),"")</f>
        <v>31</v>
      </c>
      <c r="I34" s="39">
        <v>88.37</v>
      </c>
      <c r="J34" s="21">
        <f>IF(ISNUMBER(I34),RANK(I34,TempsSam2,1),"")</f>
        <v>21</v>
      </c>
      <c r="K34" s="16">
        <f>IF(ISNUMBER(J34),LOOKUP(J34,PointsSkibec),"")</f>
        <v>51</v>
      </c>
      <c r="L34" s="8">
        <f>IF(ISNUMBER(H34),H34,0)+IF(ISNUMBER(K34),K34,0)</f>
        <v>82</v>
      </c>
      <c r="M34" s="28">
        <v>30.55</v>
      </c>
      <c r="N34" s="21">
        <f>IF(ISNUMBER(M34),RANK(M34,TempsDim1,1),"")</f>
        <v>28</v>
      </c>
      <c r="O34" s="13">
        <f>IF(ISNUMBER(N34),LOOKUP(N34,PointsSkibec),"")</f>
        <v>32</v>
      </c>
      <c r="P34" s="37">
        <v>30.47</v>
      </c>
      <c r="Q34" s="21">
        <f>IF(ISNUMBER(P34),RANK(P34,TempsDim2,1),"")</f>
        <v>33</v>
      </c>
      <c r="R34" s="16">
        <f>IF(ISNUMBER(Q34),LOOKUP(Q34,PointsSkibec),"")</f>
        <v>27</v>
      </c>
      <c r="S34" s="8">
        <f>IF(ISNUMBER(O34),O34,0)+IF(ISNUMBER(R34),R34,0)</f>
        <v>59</v>
      </c>
      <c r="T34" s="34">
        <f>L34+S34</f>
        <v>141</v>
      </c>
    </row>
    <row r="35" spans="2:20" s="14" customFormat="1">
      <c r="B35" s="31">
        <f>IF(T35&lt;&gt;0,RANK(T35,TotalPoints,0),"")</f>
        <v>30</v>
      </c>
      <c r="C35" s="9">
        <v>123</v>
      </c>
      <c r="D35" s="10" t="s">
        <v>328</v>
      </c>
      <c r="E35" s="11" t="s">
        <v>20</v>
      </c>
      <c r="F35" s="25">
        <v>83.92</v>
      </c>
      <c r="G35" s="21">
        <f>IF(ISNUMBER(F35),RANK(F35,TempsSam1,1),"")</f>
        <v>28</v>
      </c>
      <c r="H35" s="13">
        <f>IF(ISNUMBER(G35),LOOKUP(G35,PointsSkibec),"")</f>
        <v>32</v>
      </c>
      <c r="I35" s="39">
        <v>89.47</v>
      </c>
      <c r="J35" s="21">
        <f>IF(ISNUMBER(I35),RANK(I35,TempsSam2,1),"")</f>
        <v>22</v>
      </c>
      <c r="K35" s="16">
        <f>IF(ISNUMBER(J35),LOOKUP(J35,PointsSkibec),"")</f>
        <v>47</v>
      </c>
      <c r="L35" s="8">
        <f>IF(ISNUMBER(H35),H35,0)+IF(ISNUMBER(K35),K35,0)</f>
        <v>79</v>
      </c>
      <c r="M35" s="28">
        <v>34.56</v>
      </c>
      <c r="N35" s="21">
        <f>IF(ISNUMBER(M35),RANK(M35,TempsDim1,1),"")</f>
        <v>44</v>
      </c>
      <c r="O35" s="13">
        <f>IF(ISNUMBER(N35),LOOKUP(N35,PointsSkibec),"")</f>
        <v>16</v>
      </c>
      <c r="P35" s="37">
        <v>28.47</v>
      </c>
      <c r="Q35" s="21">
        <f>IF(ISNUMBER(P35),RANK(P35,TempsDim2,1),"")</f>
        <v>25</v>
      </c>
      <c r="R35" s="16">
        <f>IF(ISNUMBER(Q35),LOOKUP(Q35,PointsSkibec),"")</f>
        <v>38</v>
      </c>
      <c r="S35" s="8">
        <f>IF(ISNUMBER(O35),O35,0)+IF(ISNUMBER(R35),R35,0)</f>
        <v>54</v>
      </c>
      <c r="T35" s="34">
        <f>L35+S35</f>
        <v>133</v>
      </c>
    </row>
    <row r="36" spans="2:20" s="14" customFormat="1">
      <c r="B36" s="31">
        <f>IF(T36&lt;&gt;0,RANK(T36,TotalPoints,0),"")</f>
        <v>31</v>
      </c>
      <c r="C36" s="9">
        <v>78</v>
      </c>
      <c r="D36" s="10" t="s">
        <v>286</v>
      </c>
      <c r="E36" s="11" t="s">
        <v>256</v>
      </c>
      <c r="F36" s="25">
        <v>83.58</v>
      </c>
      <c r="G36" s="21">
        <f>IF(ISNUMBER(F36),RANK(F36,TempsSam1,1),"")</f>
        <v>26</v>
      </c>
      <c r="H36" s="13">
        <f>IF(ISNUMBER(G36),LOOKUP(G36,PointsSkibec),"")</f>
        <v>36</v>
      </c>
      <c r="I36" s="39">
        <v>89.51</v>
      </c>
      <c r="J36" s="21">
        <f>IF(ISNUMBER(I36),RANK(I36,TempsSam2,1),"")</f>
        <v>23</v>
      </c>
      <c r="K36" s="16">
        <f>IF(ISNUMBER(J36),LOOKUP(J36,PointsSkibec),"")</f>
        <v>44</v>
      </c>
      <c r="L36" s="8">
        <f>IF(ISNUMBER(H36),H36,0)+IF(ISNUMBER(K36),K36,0)</f>
        <v>80</v>
      </c>
      <c r="M36" s="28">
        <v>37.06</v>
      </c>
      <c r="N36" s="21">
        <f>IF(ISNUMBER(M36),RANK(M36,TempsDim1,1),"")</f>
        <v>52</v>
      </c>
      <c r="O36" s="13">
        <f>IF(ISNUMBER(N36),LOOKUP(N36,PointsSkibec),"")</f>
        <v>8</v>
      </c>
      <c r="P36" s="37">
        <v>28.4</v>
      </c>
      <c r="Q36" s="21">
        <f>IF(ISNUMBER(P36),RANK(P36,TempsDim2,1),"")</f>
        <v>24</v>
      </c>
      <c r="R36" s="16">
        <f>IF(ISNUMBER(Q36),LOOKUP(Q36,PointsSkibec),"")</f>
        <v>41</v>
      </c>
      <c r="S36" s="8">
        <f>IF(ISNUMBER(O36),O36,0)+IF(ISNUMBER(R36),R36,0)</f>
        <v>49</v>
      </c>
      <c r="T36" s="34">
        <f>L36+S36</f>
        <v>129</v>
      </c>
    </row>
    <row r="37" spans="2:20" s="14" customFormat="1">
      <c r="B37" s="31">
        <f>IF(T37&lt;&gt;0,RANK(T37,TotalPoints,0),"")</f>
        <v>32</v>
      </c>
      <c r="C37" s="9">
        <v>96</v>
      </c>
      <c r="D37" s="10" t="s">
        <v>302</v>
      </c>
      <c r="E37" s="11" t="s">
        <v>131</v>
      </c>
      <c r="F37" s="25">
        <v>88.57</v>
      </c>
      <c r="G37" s="21">
        <f>IF(ISNUMBER(F37),RANK(F37,TempsSam1,1),"")</f>
        <v>38</v>
      </c>
      <c r="H37" s="13">
        <f>IF(ISNUMBER(G37),LOOKUP(G37,PointsSkibec),"")</f>
        <v>22</v>
      </c>
      <c r="I37" s="39">
        <v>100.15</v>
      </c>
      <c r="J37" s="21">
        <f>IF(ISNUMBER(I37),RANK(I37,TempsSam2,1),"")</f>
        <v>41</v>
      </c>
      <c r="K37" s="16">
        <f>IF(ISNUMBER(J37),LOOKUP(J37,PointsSkibec),"")</f>
        <v>19</v>
      </c>
      <c r="L37" s="8">
        <f>IF(ISNUMBER(H37),H37,0)+IF(ISNUMBER(K37),K37,0)</f>
        <v>41</v>
      </c>
      <c r="M37" s="28">
        <v>30.72</v>
      </c>
      <c r="N37" s="21">
        <f>IF(ISNUMBER(M37),RANK(M37,TempsDim1,1),"")</f>
        <v>29</v>
      </c>
      <c r="O37" s="13">
        <f>IF(ISNUMBER(N37),LOOKUP(N37,PointsSkibec),"")</f>
        <v>31</v>
      </c>
      <c r="P37" s="37">
        <v>27.6</v>
      </c>
      <c r="Q37" s="21">
        <f>IF(ISNUMBER(P37),RANK(P37,TempsDim2,1),"")</f>
        <v>20</v>
      </c>
      <c r="R37" s="16">
        <f>IF(ISNUMBER(Q37),LOOKUP(Q37,PointsSkibec),"")</f>
        <v>55</v>
      </c>
      <c r="S37" s="8">
        <f>IF(ISNUMBER(O37),O37,0)+IF(ISNUMBER(R37),R37,0)</f>
        <v>86</v>
      </c>
      <c r="T37" s="34">
        <f>L37+S37</f>
        <v>127</v>
      </c>
    </row>
    <row r="38" spans="2:20" s="14" customFormat="1">
      <c r="B38" s="31">
        <f>IF(T38&lt;&gt;0,RANK(T38,TotalPoints,0),"")</f>
        <v>33</v>
      </c>
      <c r="C38" s="9">
        <v>108</v>
      </c>
      <c r="D38" s="10" t="s">
        <v>314</v>
      </c>
      <c r="E38" s="11" t="s">
        <v>186</v>
      </c>
      <c r="F38" s="25">
        <v>88.12</v>
      </c>
      <c r="G38" s="21">
        <f>IF(ISNUMBER(F38),RANK(F38,TempsSam1,1),"")</f>
        <v>34</v>
      </c>
      <c r="H38" s="13">
        <f>IF(ISNUMBER(G38),LOOKUP(G38,PointsSkibec),"")</f>
        <v>26</v>
      </c>
      <c r="I38" s="39">
        <v>93.4</v>
      </c>
      <c r="J38" s="21">
        <f>IF(ISNUMBER(I38),RANK(I38,TempsSam2,1),"")</f>
        <v>28</v>
      </c>
      <c r="K38" s="16">
        <f>IF(ISNUMBER(J38),LOOKUP(J38,PointsSkibec),"")</f>
        <v>32</v>
      </c>
      <c r="L38" s="8">
        <f>IF(ISNUMBER(H38),H38,0)+IF(ISNUMBER(K38),K38,0)</f>
        <v>58</v>
      </c>
      <c r="M38" s="28">
        <v>29.48</v>
      </c>
      <c r="N38" s="21">
        <f>IF(ISNUMBER(M38),RANK(M38,TempsDim1,1),"")</f>
        <v>26</v>
      </c>
      <c r="O38" s="13">
        <f>IF(ISNUMBER(N38),LOOKUP(N38,PointsSkibec),"")</f>
        <v>36</v>
      </c>
      <c r="P38" s="37">
        <v>30.49</v>
      </c>
      <c r="Q38" s="21">
        <f>IF(ISNUMBER(P38),RANK(P38,TempsDim2,1),"")</f>
        <v>34</v>
      </c>
      <c r="R38" s="16">
        <f>IF(ISNUMBER(Q38),LOOKUP(Q38,PointsSkibec),"")</f>
        <v>26</v>
      </c>
      <c r="S38" s="8">
        <f>IF(ISNUMBER(O38),O38,0)+IF(ISNUMBER(R38),R38,0)</f>
        <v>62</v>
      </c>
      <c r="T38" s="34">
        <f>L38+S38</f>
        <v>120</v>
      </c>
    </row>
    <row r="39" spans="2:20" s="14" customFormat="1">
      <c r="B39" s="31">
        <f>IF(T39&lt;&gt;0,RANK(T39,TotalPoints,0),"")</f>
        <v>34</v>
      </c>
      <c r="C39" s="9">
        <v>73</v>
      </c>
      <c r="D39" s="10" t="s">
        <v>281</v>
      </c>
      <c r="E39" s="11" t="s">
        <v>257</v>
      </c>
      <c r="F39" s="25">
        <v>83.7</v>
      </c>
      <c r="G39" s="21">
        <f>IF(ISNUMBER(F39),RANK(F39,TempsSam1,1),"")</f>
        <v>27</v>
      </c>
      <c r="H39" s="13">
        <f>IF(ISNUMBER(G39),LOOKUP(G39,PointsSkibec),"")</f>
        <v>34</v>
      </c>
      <c r="I39" s="39">
        <v>90.15</v>
      </c>
      <c r="J39" s="21">
        <f>IF(ISNUMBER(I39),RANK(I39,TempsSam2,1),"")</f>
        <v>24</v>
      </c>
      <c r="K39" s="16">
        <f>IF(ISNUMBER(J39),LOOKUP(J39,PointsSkibec),"")</f>
        <v>41</v>
      </c>
      <c r="L39" s="8">
        <f>IF(ISNUMBER(H39),H39,0)+IF(ISNUMBER(K39),K39,0)</f>
        <v>75</v>
      </c>
      <c r="M39" s="28">
        <v>47.23</v>
      </c>
      <c r="N39" s="21">
        <f>IF(ISNUMBER(M39),RANK(M39,TempsDim1,1),"")</f>
        <v>56</v>
      </c>
      <c r="O39" s="13">
        <f>IF(ISNUMBER(N39),LOOKUP(N39,PointsSkibec),"")</f>
        <v>4</v>
      </c>
      <c r="P39" s="37">
        <v>30.06</v>
      </c>
      <c r="Q39" s="21">
        <f>IF(ISNUMBER(P39),RANK(P39,TempsDim2,1),"")</f>
        <v>30</v>
      </c>
      <c r="R39" s="16">
        <f>IF(ISNUMBER(Q39),LOOKUP(Q39,PointsSkibec),"")</f>
        <v>30</v>
      </c>
      <c r="S39" s="8">
        <f>IF(ISNUMBER(O39),O39,0)+IF(ISNUMBER(R39),R39,0)</f>
        <v>34</v>
      </c>
      <c r="T39" s="34">
        <f>L39+S39</f>
        <v>109</v>
      </c>
    </row>
    <row r="40" spans="2:20" s="14" customFormat="1">
      <c r="B40" s="31">
        <f>IF(T40&lt;&gt;0,RANK(T40,TotalPoints,0),"")</f>
        <v>35</v>
      </c>
      <c r="C40" s="9">
        <v>65</v>
      </c>
      <c r="D40" s="10" t="s">
        <v>273</v>
      </c>
      <c r="E40" s="11" t="s">
        <v>186</v>
      </c>
      <c r="F40" s="25">
        <v>88.24</v>
      </c>
      <c r="G40" s="21">
        <f>IF(ISNUMBER(F40),RANK(F40,TempsSam1,1),"")</f>
        <v>37</v>
      </c>
      <c r="H40" s="13">
        <f>IF(ISNUMBER(G40),LOOKUP(G40,PointsSkibec),"")</f>
        <v>23</v>
      </c>
      <c r="I40" s="39">
        <v>100.56</v>
      </c>
      <c r="J40" s="21">
        <f>IF(ISNUMBER(I40),RANK(I40,TempsSam2,1),"")</f>
        <v>43</v>
      </c>
      <c r="K40" s="16">
        <f>IF(ISNUMBER(J40),LOOKUP(J40,PointsSkibec),"")</f>
        <v>17</v>
      </c>
      <c r="L40" s="8">
        <f>IF(ISNUMBER(H40),H40,0)+IF(ISNUMBER(K40),K40,0)</f>
        <v>40</v>
      </c>
      <c r="M40" s="28">
        <v>29.34</v>
      </c>
      <c r="N40" s="21">
        <f>IF(ISNUMBER(M40),RANK(M40,TempsDim1,1),"")</f>
        <v>24</v>
      </c>
      <c r="O40" s="13">
        <f>IF(ISNUMBER(N40),LOOKUP(N40,PointsSkibec),"")</f>
        <v>41</v>
      </c>
      <c r="P40" s="37">
        <v>31.46</v>
      </c>
      <c r="Q40" s="21">
        <f>IF(ISNUMBER(P40),RANK(P40,TempsDim2,1),"")</f>
        <v>39</v>
      </c>
      <c r="R40" s="16">
        <f>IF(ISNUMBER(Q40),LOOKUP(Q40,PointsSkibec),"")</f>
        <v>21</v>
      </c>
      <c r="S40" s="8">
        <f>IF(ISNUMBER(O40),O40,0)+IF(ISNUMBER(R40),R40,0)</f>
        <v>62</v>
      </c>
      <c r="T40" s="34">
        <f>L40+S40</f>
        <v>102</v>
      </c>
    </row>
    <row r="41" spans="2:20" s="14" customFormat="1">
      <c r="B41" s="31">
        <f>IF(T41&lt;&gt;0,RANK(T41,TotalPoints,0),"")</f>
        <v>36</v>
      </c>
      <c r="C41" s="9">
        <v>90</v>
      </c>
      <c r="D41" s="10" t="s">
        <v>296</v>
      </c>
      <c r="E41" s="11" t="s">
        <v>12</v>
      </c>
      <c r="F41" s="25">
        <v>88.17</v>
      </c>
      <c r="G41" s="21">
        <f>IF(ISNUMBER(F41),RANK(F41,TempsSam1,1),"")</f>
        <v>36</v>
      </c>
      <c r="H41" s="13">
        <f>IF(ISNUMBER(G41),LOOKUP(G41,PointsSkibec),"")</f>
        <v>24</v>
      </c>
      <c r="I41" s="39">
        <v>94.74</v>
      </c>
      <c r="J41" s="21">
        <f>IF(ISNUMBER(I41),RANK(I41,TempsSam2,1),"")</f>
        <v>32</v>
      </c>
      <c r="K41" s="16">
        <f>IF(ISNUMBER(J41),LOOKUP(J41,PointsSkibec),"")</f>
        <v>28</v>
      </c>
      <c r="L41" s="8">
        <f>IF(ISNUMBER(H41),H41,0)+IF(ISNUMBER(K41),K41,0)</f>
        <v>52</v>
      </c>
      <c r="M41" s="28">
        <v>31.63</v>
      </c>
      <c r="N41" s="21">
        <f>IF(ISNUMBER(M41),RANK(M41,TempsDim1,1),"")</f>
        <v>34</v>
      </c>
      <c r="O41" s="13">
        <f>IF(ISNUMBER(N41),LOOKUP(N41,PointsSkibec),"")</f>
        <v>26</v>
      </c>
      <c r="P41" s="37">
        <v>30.89</v>
      </c>
      <c r="Q41" s="21">
        <f>IF(ISNUMBER(P41),RANK(P41,TempsDim2,1),"")</f>
        <v>37</v>
      </c>
      <c r="R41" s="16">
        <f>IF(ISNUMBER(Q41),LOOKUP(Q41,PointsSkibec),"")</f>
        <v>23</v>
      </c>
      <c r="S41" s="8">
        <f>IF(ISNUMBER(O41),O41,0)+IF(ISNUMBER(R41),R41,0)</f>
        <v>49</v>
      </c>
      <c r="T41" s="34">
        <f>L41+S41</f>
        <v>101</v>
      </c>
    </row>
    <row r="42" spans="2:20" s="14" customFormat="1">
      <c r="B42" s="31">
        <f>IF(T42&lt;&gt;0,RANK(T42,TotalPoints,0),"")</f>
        <v>36</v>
      </c>
      <c r="C42" s="9">
        <v>104</v>
      </c>
      <c r="D42" s="10" t="s">
        <v>310</v>
      </c>
      <c r="E42" s="11" t="s">
        <v>186</v>
      </c>
      <c r="F42" s="25">
        <v>88.13</v>
      </c>
      <c r="G42" s="21">
        <f>IF(ISNUMBER(F42),RANK(F42,TempsSam1,1),"")</f>
        <v>35</v>
      </c>
      <c r="H42" s="13">
        <f>IF(ISNUMBER(G42),LOOKUP(G42,PointsSkibec),"")</f>
        <v>25</v>
      </c>
      <c r="I42" s="39">
        <v>96.26</v>
      </c>
      <c r="J42" s="21">
        <f>IF(ISNUMBER(I42),RANK(I42,TempsSam2,1),"")</f>
        <v>34</v>
      </c>
      <c r="K42" s="16">
        <f>IF(ISNUMBER(J42),LOOKUP(J42,PointsSkibec),"")</f>
        <v>26</v>
      </c>
      <c r="L42" s="8">
        <f>IF(ISNUMBER(H42),H42,0)+IF(ISNUMBER(K42),K42,0)</f>
        <v>51</v>
      </c>
      <c r="M42" s="28">
        <v>30.77</v>
      </c>
      <c r="N42" s="21">
        <f>IF(ISNUMBER(M42),RANK(M42,TempsDim1,1),"")</f>
        <v>30</v>
      </c>
      <c r="O42" s="13">
        <f>IF(ISNUMBER(N42),LOOKUP(N42,PointsSkibec),"")</f>
        <v>30</v>
      </c>
      <c r="P42" s="37">
        <v>31.52</v>
      </c>
      <c r="Q42" s="21">
        <f>IF(ISNUMBER(P42),RANK(P42,TempsDim2,1),"")</f>
        <v>40</v>
      </c>
      <c r="R42" s="16">
        <f>IF(ISNUMBER(Q42),LOOKUP(Q42,PointsSkibec),"")</f>
        <v>20</v>
      </c>
      <c r="S42" s="8">
        <f>IF(ISNUMBER(O42),O42,0)+IF(ISNUMBER(R42),R42,0)</f>
        <v>50</v>
      </c>
      <c r="T42" s="34">
        <f>L42+S42</f>
        <v>101</v>
      </c>
    </row>
    <row r="43" spans="2:20" s="14" customFormat="1">
      <c r="B43" s="31">
        <f>IF(T43&lt;&gt;0,RANK(T43,TotalPoints,0),"")</f>
        <v>38</v>
      </c>
      <c r="C43" s="9">
        <v>75</v>
      </c>
      <c r="D43" s="10" t="s">
        <v>283</v>
      </c>
      <c r="E43" s="11" t="s">
        <v>259</v>
      </c>
      <c r="F43" s="25">
        <v>93.28</v>
      </c>
      <c r="G43" s="21">
        <f>IF(ISNUMBER(F43),RANK(F43,TempsSam1,1),"")</f>
        <v>42</v>
      </c>
      <c r="H43" s="13">
        <f>IF(ISNUMBER(G43),LOOKUP(G43,PointsSkibec),"")</f>
        <v>18</v>
      </c>
      <c r="I43" s="39">
        <v>96.28</v>
      </c>
      <c r="J43" s="21">
        <f>IF(ISNUMBER(I43),RANK(I43,TempsSam2,1),"")</f>
        <v>35</v>
      </c>
      <c r="K43" s="16">
        <f>IF(ISNUMBER(J43),LOOKUP(J43,PointsSkibec),"")</f>
        <v>25</v>
      </c>
      <c r="L43" s="8">
        <f>IF(ISNUMBER(H43),H43,0)+IF(ISNUMBER(K43),K43,0)</f>
        <v>43</v>
      </c>
      <c r="M43" s="28">
        <v>31.41</v>
      </c>
      <c r="N43" s="21">
        <f>IF(ISNUMBER(M43),RANK(M43,TempsDim1,1),"")</f>
        <v>32</v>
      </c>
      <c r="O43" s="13">
        <f>IF(ISNUMBER(N43),LOOKUP(N43,PointsSkibec),"")</f>
        <v>28</v>
      </c>
      <c r="P43" s="37">
        <v>30.42</v>
      </c>
      <c r="Q43" s="21">
        <f>IF(ISNUMBER(P43),RANK(P43,TempsDim2,1),"")</f>
        <v>32</v>
      </c>
      <c r="R43" s="16">
        <f>IF(ISNUMBER(Q43),LOOKUP(Q43,PointsSkibec),"")</f>
        <v>28</v>
      </c>
      <c r="S43" s="8">
        <f>IF(ISNUMBER(O43),O43,0)+IF(ISNUMBER(R43),R43,0)</f>
        <v>56</v>
      </c>
      <c r="T43" s="34">
        <f>L43+S43</f>
        <v>99</v>
      </c>
    </row>
    <row r="44" spans="2:20" s="14" customFormat="1">
      <c r="B44" s="31">
        <f>IF(T44&lt;&gt;0,RANK(T44,TotalPoints,0),"")</f>
        <v>38</v>
      </c>
      <c r="C44" s="9">
        <v>120</v>
      </c>
      <c r="D44" s="10" t="s">
        <v>325</v>
      </c>
      <c r="E44" s="11" t="s">
        <v>254</v>
      </c>
      <c r="F44" s="25">
        <v>85.13</v>
      </c>
      <c r="G44" s="21">
        <f>IF(ISNUMBER(F44),RANK(F44,TempsSam1,1),"")</f>
        <v>31</v>
      </c>
      <c r="H44" s="13">
        <f>IF(ISNUMBER(G44),LOOKUP(G44,PointsSkibec),"")</f>
        <v>29</v>
      </c>
      <c r="I44" s="39">
        <v>95.51</v>
      </c>
      <c r="J44" s="21">
        <f>IF(ISNUMBER(I44),RANK(I44,TempsSam2,1),"")</f>
        <v>33</v>
      </c>
      <c r="K44" s="16">
        <f>IF(ISNUMBER(J44),LOOKUP(J44,PointsSkibec),"")</f>
        <v>27</v>
      </c>
      <c r="L44" s="8">
        <f>IF(ISNUMBER(H44),H44,0)+IF(ISNUMBER(K44),K44,0)</f>
        <v>56</v>
      </c>
      <c r="M44" s="28">
        <v>36.880000000000003</v>
      </c>
      <c r="N44" s="21">
        <f>IF(ISNUMBER(M44),RANK(M44,TempsDim1,1),"")</f>
        <v>51</v>
      </c>
      <c r="O44" s="13">
        <f>IF(ISNUMBER(N44),LOOKUP(N44,PointsSkibec),"")</f>
        <v>9</v>
      </c>
      <c r="P44" s="37">
        <v>28.83</v>
      </c>
      <c r="Q44" s="21">
        <f>IF(ISNUMBER(P44),RANK(P44,TempsDim2,1),"")</f>
        <v>27</v>
      </c>
      <c r="R44" s="16">
        <f>IF(ISNUMBER(Q44),LOOKUP(Q44,PointsSkibec),"")</f>
        <v>34</v>
      </c>
      <c r="S44" s="8">
        <f>IF(ISNUMBER(O44),O44,0)+IF(ISNUMBER(R44),R44,0)</f>
        <v>43</v>
      </c>
      <c r="T44" s="34">
        <f>L44+S44</f>
        <v>99</v>
      </c>
    </row>
    <row r="45" spans="2:20" s="14" customFormat="1">
      <c r="B45" s="31">
        <f>IF(T45&lt;&gt;0,RANK(T45,TotalPoints,0),"")</f>
        <v>40</v>
      </c>
      <c r="C45" s="9">
        <v>71</v>
      </c>
      <c r="D45" s="10" t="s">
        <v>279</v>
      </c>
      <c r="E45" s="11" t="s">
        <v>186</v>
      </c>
      <c r="F45" s="25">
        <v>84.97</v>
      </c>
      <c r="G45" s="21">
        <f>IF(ISNUMBER(F45),RANK(F45,TempsSam1,1),"")</f>
        <v>30</v>
      </c>
      <c r="H45" s="13">
        <f>IF(ISNUMBER(G45),LOOKUP(G45,PointsSkibec),"")</f>
        <v>30</v>
      </c>
      <c r="I45" s="39">
        <v>109.43</v>
      </c>
      <c r="J45" s="21">
        <f>IF(ISNUMBER(I45),RANK(I45,TempsSam2,1),"")</f>
        <v>49</v>
      </c>
      <c r="K45" s="16">
        <f>IF(ISNUMBER(J45),LOOKUP(J45,PointsSkibec),"")</f>
        <v>11</v>
      </c>
      <c r="L45" s="8">
        <f>IF(ISNUMBER(H45),H45,0)+IF(ISNUMBER(K45),K45,0)</f>
        <v>41</v>
      </c>
      <c r="M45" s="28">
        <v>33.49</v>
      </c>
      <c r="N45" s="21">
        <f>IF(ISNUMBER(M45),RANK(M45,TempsDim1,1),"")</f>
        <v>39</v>
      </c>
      <c r="O45" s="13">
        <f>IF(ISNUMBER(N45),LOOKUP(N45,PointsSkibec),"")</f>
        <v>21</v>
      </c>
      <c r="P45" s="37">
        <v>31.37</v>
      </c>
      <c r="Q45" s="21">
        <f>IF(ISNUMBER(P45),RANK(P45,TempsDim2,1),"")</f>
        <v>38</v>
      </c>
      <c r="R45" s="16">
        <f>IF(ISNUMBER(Q45),LOOKUP(Q45,PointsSkibec),"")</f>
        <v>22</v>
      </c>
      <c r="S45" s="8">
        <f>IF(ISNUMBER(O45),O45,0)+IF(ISNUMBER(R45),R45,0)</f>
        <v>43</v>
      </c>
      <c r="T45" s="34">
        <f>L45+S45</f>
        <v>84</v>
      </c>
    </row>
    <row r="46" spans="2:20" s="14" customFormat="1">
      <c r="B46" s="31">
        <f>IF(T46&lt;&gt;0,RANK(T46,TotalPoints,0),"")</f>
        <v>41</v>
      </c>
      <c r="C46" s="9">
        <v>122</v>
      </c>
      <c r="D46" s="10" t="s">
        <v>327</v>
      </c>
      <c r="E46" s="11" t="s">
        <v>257</v>
      </c>
      <c r="F46" s="25">
        <v>90.87</v>
      </c>
      <c r="G46" s="21">
        <f>IF(ISNUMBER(F46),RANK(F46,TempsSam1,1),"")</f>
        <v>41</v>
      </c>
      <c r="H46" s="13">
        <f>IF(ISNUMBER(G46),LOOKUP(G46,PointsSkibec),"")</f>
        <v>19</v>
      </c>
      <c r="I46" s="39">
        <v>97.42</v>
      </c>
      <c r="J46" s="21">
        <f>IF(ISNUMBER(I46),RANK(I46,TempsSam2,1),"")</f>
        <v>37</v>
      </c>
      <c r="K46" s="16">
        <f>IF(ISNUMBER(J46),LOOKUP(J46,PointsSkibec),"")</f>
        <v>23</v>
      </c>
      <c r="L46" s="8">
        <f>IF(ISNUMBER(H46),H46,0)+IF(ISNUMBER(K46),K46,0)</f>
        <v>42</v>
      </c>
      <c r="M46" s="28">
        <v>31.8</v>
      </c>
      <c r="N46" s="21">
        <f>IF(ISNUMBER(M46),RANK(M46,TempsDim1,1),"")</f>
        <v>35</v>
      </c>
      <c r="O46" s="13">
        <f>IF(ISNUMBER(N46),LOOKUP(N46,PointsSkibec),"")</f>
        <v>25</v>
      </c>
      <c r="P46" s="37">
        <v>33.22</v>
      </c>
      <c r="Q46" s="21">
        <f>IF(ISNUMBER(P46),RANK(P46,TempsDim2,1),"")</f>
        <v>45</v>
      </c>
      <c r="R46" s="16">
        <f>IF(ISNUMBER(Q46),LOOKUP(Q46,PointsSkibec),"")</f>
        <v>15</v>
      </c>
      <c r="S46" s="8">
        <f>IF(ISNUMBER(O46),O46,0)+IF(ISNUMBER(R46),R46,0)</f>
        <v>40</v>
      </c>
      <c r="T46" s="34">
        <f>L46+S46</f>
        <v>82</v>
      </c>
    </row>
    <row r="47" spans="2:20" s="14" customFormat="1">
      <c r="B47" s="31">
        <f>IF(T47&lt;&gt;0,RANK(T47,TotalPoints,0),"")</f>
        <v>42</v>
      </c>
      <c r="C47" s="9">
        <v>74</v>
      </c>
      <c r="D47" s="10" t="s">
        <v>282</v>
      </c>
      <c r="E47" s="11" t="s">
        <v>260</v>
      </c>
      <c r="F47" s="25">
        <v>88.65</v>
      </c>
      <c r="G47" s="21">
        <f>IF(ISNUMBER(F47),RANK(F47,TempsSam1,1),"")</f>
        <v>39</v>
      </c>
      <c r="H47" s="13">
        <f>IF(ISNUMBER(G47),LOOKUP(G47,PointsSkibec),"")</f>
        <v>21</v>
      </c>
      <c r="I47" s="39">
        <v>96.86</v>
      </c>
      <c r="J47" s="21">
        <f>IF(ISNUMBER(I47),RANK(I47,TempsSam2,1),"")</f>
        <v>36</v>
      </c>
      <c r="K47" s="16">
        <f>IF(ISNUMBER(J47),LOOKUP(J47,PointsSkibec),"")</f>
        <v>24</v>
      </c>
      <c r="L47" s="8">
        <f>IF(ISNUMBER(H47),H47,0)+IF(ISNUMBER(K47),K47,0)</f>
        <v>45</v>
      </c>
      <c r="M47" s="28">
        <v>34.299999999999997</v>
      </c>
      <c r="N47" s="21">
        <f>IF(ISNUMBER(M47),RANK(M47,TempsDim1,1),"")</f>
        <v>43</v>
      </c>
      <c r="O47" s="13">
        <f>IF(ISNUMBER(N47),LOOKUP(N47,PointsSkibec),"")</f>
        <v>17</v>
      </c>
      <c r="P47" s="37">
        <v>32.1</v>
      </c>
      <c r="Q47" s="21">
        <f>IF(ISNUMBER(P47),RANK(P47,TempsDim2,1),"")</f>
        <v>42</v>
      </c>
      <c r="R47" s="16">
        <f>IF(ISNUMBER(Q47),LOOKUP(Q47,PointsSkibec),"")</f>
        <v>18</v>
      </c>
      <c r="S47" s="8">
        <f>IF(ISNUMBER(O47),O47,0)+IF(ISNUMBER(R47),R47,0)</f>
        <v>35</v>
      </c>
      <c r="T47" s="34">
        <f>L47+S47</f>
        <v>80</v>
      </c>
    </row>
    <row r="48" spans="2:20" s="14" customFormat="1">
      <c r="B48" s="31">
        <f>IF(T48&lt;&gt;0,RANK(T48,TotalPoints,0),"")</f>
        <v>43</v>
      </c>
      <c r="C48" s="9">
        <v>70</v>
      </c>
      <c r="D48" s="10" t="s">
        <v>278</v>
      </c>
      <c r="E48" s="11" t="s">
        <v>260</v>
      </c>
      <c r="F48" s="29" t="s">
        <v>264</v>
      </c>
      <c r="G48" s="21" t="str">
        <f>IF(ISNUMBER(F48),RANK(F48,TempsSam1,1),"")</f>
        <v/>
      </c>
      <c r="H48" s="13" t="str">
        <f>IF(ISNUMBER(G48),LOOKUP(G48,PointsSkibec),"")</f>
        <v/>
      </c>
      <c r="I48" s="39">
        <v>97.66</v>
      </c>
      <c r="J48" s="21">
        <f>IF(ISNUMBER(I48),RANK(I48,TempsSam2,1),"")</f>
        <v>38</v>
      </c>
      <c r="K48" s="16">
        <f>IF(ISNUMBER(J48),LOOKUP(J48,PointsSkibec),"")</f>
        <v>22</v>
      </c>
      <c r="L48" s="8">
        <f>IF(ISNUMBER(H48),H48,0)+IF(ISNUMBER(K48),K48,0)</f>
        <v>22</v>
      </c>
      <c r="M48" s="28">
        <v>30.91</v>
      </c>
      <c r="N48" s="21">
        <f>IF(ISNUMBER(M48),RANK(M48,TempsDim1,1),"")</f>
        <v>31</v>
      </c>
      <c r="O48" s="13">
        <f>IF(ISNUMBER(N48),LOOKUP(N48,PointsSkibec),"")</f>
        <v>29</v>
      </c>
      <c r="P48" s="37">
        <v>30.56</v>
      </c>
      <c r="Q48" s="21">
        <f>IF(ISNUMBER(P48),RANK(P48,TempsDim2,1),"")</f>
        <v>35</v>
      </c>
      <c r="R48" s="16">
        <f>IF(ISNUMBER(Q48),LOOKUP(Q48,PointsSkibec),"")</f>
        <v>25</v>
      </c>
      <c r="S48" s="8">
        <f>IF(ISNUMBER(O48),O48,0)+IF(ISNUMBER(R48),R48,0)</f>
        <v>54</v>
      </c>
      <c r="T48" s="34">
        <f>L48+S48</f>
        <v>76</v>
      </c>
    </row>
    <row r="49" spans="2:20" s="14" customFormat="1">
      <c r="B49" s="31">
        <f>IF(T49&lt;&gt;0,RANK(T49,TotalPoints,0),"")</f>
        <v>44</v>
      </c>
      <c r="C49" s="9">
        <v>102</v>
      </c>
      <c r="D49" s="10" t="s">
        <v>308</v>
      </c>
      <c r="E49" s="11" t="s">
        <v>186</v>
      </c>
      <c r="F49" s="25">
        <v>97.68</v>
      </c>
      <c r="G49" s="21">
        <f>IF(ISNUMBER(F49),RANK(F49,TempsSam1,1),"")</f>
        <v>43</v>
      </c>
      <c r="H49" s="13">
        <f>IF(ISNUMBER(G49),LOOKUP(G49,PointsSkibec),"")</f>
        <v>17</v>
      </c>
      <c r="I49" s="39">
        <v>98.27</v>
      </c>
      <c r="J49" s="21">
        <f>IF(ISNUMBER(I49),RANK(I49,TempsSam2,1),"")</f>
        <v>39</v>
      </c>
      <c r="K49" s="16">
        <f>IF(ISNUMBER(J49),LOOKUP(J49,PointsSkibec),"")</f>
        <v>21</v>
      </c>
      <c r="L49" s="8">
        <f>IF(ISNUMBER(H49),H49,0)+IF(ISNUMBER(K49),K49,0)</f>
        <v>38</v>
      </c>
      <c r="M49" s="28">
        <v>33.729999999999997</v>
      </c>
      <c r="N49" s="21">
        <f>IF(ISNUMBER(M49),RANK(M49,TempsDim1,1),"")</f>
        <v>41</v>
      </c>
      <c r="O49" s="13">
        <f>IF(ISNUMBER(N49),LOOKUP(N49,PointsSkibec),"")</f>
        <v>19</v>
      </c>
      <c r="P49" s="37">
        <v>32.97</v>
      </c>
      <c r="Q49" s="21">
        <f>IF(ISNUMBER(P49),RANK(P49,TempsDim2,1),"")</f>
        <v>44</v>
      </c>
      <c r="R49" s="16">
        <f>IF(ISNUMBER(Q49),LOOKUP(Q49,PointsSkibec),"")</f>
        <v>16</v>
      </c>
      <c r="S49" s="8">
        <f>IF(ISNUMBER(O49),O49,0)+IF(ISNUMBER(R49),R49,0)</f>
        <v>35</v>
      </c>
      <c r="T49" s="34">
        <f>L49+S49</f>
        <v>73</v>
      </c>
    </row>
    <row r="50" spans="2:20" s="14" customFormat="1">
      <c r="B50" s="31">
        <f>IF(T50&lt;&gt;0,RANK(T50,TotalPoints,0),"")</f>
        <v>45</v>
      </c>
      <c r="C50" s="9">
        <v>82</v>
      </c>
      <c r="D50" s="10" t="s">
        <v>290</v>
      </c>
      <c r="E50" s="11" t="s">
        <v>253</v>
      </c>
      <c r="F50" s="25">
        <v>90.31</v>
      </c>
      <c r="G50" s="21">
        <f>IF(ISNUMBER(F50),RANK(F50,TempsSam1,1),"")</f>
        <v>40</v>
      </c>
      <c r="H50" s="13">
        <f>IF(ISNUMBER(G50),LOOKUP(G50,PointsSkibec),"")</f>
        <v>20</v>
      </c>
      <c r="I50" s="39">
        <v>100.49</v>
      </c>
      <c r="J50" s="21">
        <f>IF(ISNUMBER(I50),RANK(I50,TempsSam2,1),"")</f>
        <v>42</v>
      </c>
      <c r="K50" s="16">
        <f>IF(ISNUMBER(J50),LOOKUP(J50,PointsSkibec),"")</f>
        <v>18</v>
      </c>
      <c r="L50" s="8">
        <f>IF(ISNUMBER(H50),H50,0)+IF(ISNUMBER(K50),K50,0)</f>
        <v>38</v>
      </c>
      <c r="M50" s="28">
        <v>30.22</v>
      </c>
      <c r="N50" s="21">
        <f>IF(ISNUMBER(M50),RANK(M50,TempsDim1,1),"")</f>
        <v>27</v>
      </c>
      <c r="O50" s="13">
        <f>IF(ISNUMBER(N50),LOOKUP(N50,PointsSkibec),"")</f>
        <v>34</v>
      </c>
      <c r="P50" s="40" t="s">
        <v>264</v>
      </c>
      <c r="Q50" s="21" t="str">
        <f>IF(ISNUMBER(P50),RANK(P50,TempsDim2,1),"")</f>
        <v/>
      </c>
      <c r="R50" s="16" t="str">
        <f>IF(ISNUMBER(Q50),LOOKUP(Q50,PointsSkibec),"")</f>
        <v/>
      </c>
      <c r="S50" s="8">
        <f>IF(ISNUMBER(O50),O50,0)+IF(ISNUMBER(R50),R50,0)</f>
        <v>34</v>
      </c>
      <c r="T50" s="34">
        <f>L50+S50</f>
        <v>72</v>
      </c>
    </row>
    <row r="51" spans="2:20" s="14" customFormat="1">
      <c r="B51" s="31">
        <f>IF(T51&lt;&gt;0,RANK(T51,TotalPoints,0),"")</f>
        <v>45</v>
      </c>
      <c r="C51" s="9">
        <v>119</v>
      </c>
      <c r="D51" s="10" t="s">
        <v>324</v>
      </c>
      <c r="E51" s="11" t="s">
        <v>20</v>
      </c>
      <c r="F51" s="25">
        <v>97.75</v>
      </c>
      <c r="G51" s="21">
        <f>IF(ISNUMBER(F51),RANK(F51,TempsSam1,1),"")</f>
        <v>44</v>
      </c>
      <c r="H51" s="13">
        <f>IF(ISNUMBER(G51),LOOKUP(G51,PointsSkibec),"")</f>
        <v>16</v>
      </c>
      <c r="I51" s="39">
        <v>107.52</v>
      </c>
      <c r="J51" s="21">
        <f>IF(ISNUMBER(I51),RANK(I51,TempsSam2,1),"")</f>
        <v>48</v>
      </c>
      <c r="K51" s="16">
        <f>IF(ISNUMBER(J51),LOOKUP(J51,PointsSkibec),"")</f>
        <v>12</v>
      </c>
      <c r="L51" s="8">
        <f>IF(ISNUMBER(H51),H51,0)+IF(ISNUMBER(K51),K51,0)</f>
        <v>28</v>
      </c>
      <c r="M51" s="28">
        <v>33.51</v>
      </c>
      <c r="N51" s="21">
        <f>IF(ISNUMBER(M51),RANK(M51,TempsDim1,1),"")</f>
        <v>40</v>
      </c>
      <c r="O51" s="13">
        <f>IF(ISNUMBER(N51),LOOKUP(N51,PointsSkibec),"")</f>
        <v>20</v>
      </c>
      <c r="P51" s="37">
        <v>30.63</v>
      </c>
      <c r="Q51" s="21">
        <f>IF(ISNUMBER(P51),RANK(P51,TempsDim2,1),"")</f>
        <v>36</v>
      </c>
      <c r="R51" s="16">
        <f>IF(ISNUMBER(Q51),LOOKUP(Q51,PointsSkibec),"")</f>
        <v>24</v>
      </c>
      <c r="S51" s="8">
        <f>IF(ISNUMBER(O51),O51,0)+IF(ISNUMBER(R51),R51,0)</f>
        <v>44</v>
      </c>
      <c r="T51" s="34">
        <f>L51+S51</f>
        <v>72</v>
      </c>
    </row>
    <row r="52" spans="2:20" s="14" customFormat="1">
      <c r="B52" s="31">
        <f>IF(T52&lt;&gt;0,RANK(T52,TotalPoints,0),"")</f>
        <v>47</v>
      </c>
      <c r="C52" s="9">
        <v>118</v>
      </c>
      <c r="D52" s="10" t="s">
        <v>323</v>
      </c>
      <c r="E52" s="11" t="s">
        <v>257</v>
      </c>
      <c r="F52" s="25">
        <v>101.31</v>
      </c>
      <c r="G52" s="21">
        <f>IF(ISNUMBER(F52),RANK(F52,TempsSam1,1),"")</f>
        <v>49</v>
      </c>
      <c r="H52" s="13">
        <f>IF(ISNUMBER(G52),LOOKUP(G52,PointsSkibec),"")</f>
        <v>11</v>
      </c>
      <c r="I52" s="39">
        <v>100.91</v>
      </c>
      <c r="J52" s="21">
        <f>IF(ISNUMBER(I52),RANK(I52,TempsSam2,1),"")</f>
        <v>45</v>
      </c>
      <c r="K52" s="16">
        <f>IF(ISNUMBER(J52),LOOKUP(J52,PointsSkibec),"")</f>
        <v>15</v>
      </c>
      <c r="L52" s="8">
        <f>IF(ISNUMBER(H52),H52,0)+IF(ISNUMBER(K52),K52,0)</f>
        <v>26</v>
      </c>
      <c r="M52" s="28">
        <v>37.43</v>
      </c>
      <c r="N52" s="21">
        <f>IF(ISNUMBER(M52),RANK(M52,TempsDim1,1),"")</f>
        <v>53</v>
      </c>
      <c r="O52" s="13">
        <f>IF(ISNUMBER(N52),LOOKUP(N52,PointsSkibec),"")</f>
        <v>7</v>
      </c>
      <c r="P52" s="37">
        <v>29.03</v>
      </c>
      <c r="Q52" s="21">
        <f>IF(ISNUMBER(P52),RANK(P52,TempsDim2,1),"")</f>
        <v>28</v>
      </c>
      <c r="R52" s="16">
        <f>IF(ISNUMBER(Q52),LOOKUP(Q52,PointsSkibec),"")</f>
        <v>32</v>
      </c>
      <c r="S52" s="8">
        <f>IF(ISNUMBER(O52),O52,0)+IF(ISNUMBER(R52),R52,0)</f>
        <v>39</v>
      </c>
      <c r="T52" s="34">
        <f>L52+S52</f>
        <v>65</v>
      </c>
    </row>
    <row r="53" spans="2:20" s="14" customFormat="1">
      <c r="B53" s="31">
        <f>IF(T53&lt;&gt;0,RANK(T53,TotalPoints,0),"")</f>
        <v>48</v>
      </c>
      <c r="C53" s="9">
        <v>84</v>
      </c>
      <c r="D53" s="10" t="s">
        <v>292</v>
      </c>
      <c r="E53" s="11" t="s">
        <v>257</v>
      </c>
      <c r="F53" s="25">
        <v>99.04</v>
      </c>
      <c r="G53" s="21">
        <f>IF(ISNUMBER(F53),RANK(F53,TempsSam1,1),"")</f>
        <v>45</v>
      </c>
      <c r="H53" s="13">
        <f>IF(ISNUMBER(G53),LOOKUP(G53,PointsSkibec),"")</f>
        <v>15</v>
      </c>
      <c r="I53" s="39">
        <v>114.8</v>
      </c>
      <c r="J53" s="21">
        <f>IF(ISNUMBER(I53),RANK(I53,TempsSam2,1),"")</f>
        <v>53</v>
      </c>
      <c r="K53" s="16">
        <f>IF(ISNUMBER(J53),LOOKUP(J53,PointsSkibec),"")</f>
        <v>7</v>
      </c>
      <c r="L53" s="8">
        <f>IF(ISNUMBER(H53),H53,0)+IF(ISNUMBER(K53),K53,0)</f>
        <v>22</v>
      </c>
      <c r="M53" s="28">
        <v>32.32</v>
      </c>
      <c r="N53" s="21">
        <f>IF(ISNUMBER(M53),RANK(M53,TempsDim1,1),"")</f>
        <v>36</v>
      </c>
      <c r="O53" s="13">
        <f>IF(ISNUMBER(N53),LOOKUP(N53,PointsSkibec),"")</f>
        <v>24</v>
      </c>
      <c r="P53" s="37">
        <v>32.71</v>
      </c>
      <c r="Q53" s="21">
        <f>IF(ISNUMBER(P53),RANK(P53,TempsDim2,1),"")</f>
        <v>43</v>
      </c>
      <c r="R53" s="16">
        <f>IF(ISNUMBER(Q53),LOOKUP(Q53,PointsSkibec),"")</f>
        <v>17</v>
      </c>
      <c r="S53" s="8">
        <f>IF(ISNUMBER(O53),O53,0)+IF(ISNUMBER(R53),R53,0)</f>
        <v>41</v>
      </c>
      <c r="T53" s="34">
        <f>L53+S53</f>
        <v>63</v>
      </c>
    </row>
    <row r="54" spans="2:20" s="14" customFormat="1">
      <c r="B54" s="31">
        <f>IF(T54&lt;&gt;0,RANK(T54,TotalPoints,0),"")</f>
        <v>49</v>
      </c>
      <c r="C54" s="9">
        <v>106</v>
      </c>
      <c r="D54" s="10" t="s">
        <v>312</v>
      </c>
      <c r="E54" s="11" t="s">
        <v>131</v>
      </c>
      <c r="F54" s="29" t="s">
        <v>264</v>
      </c>
      <c r="G54" s="21" t="str">
        <f>IF(ISNUMBER(F54),RANK(F54,TempsSam1,1),"")</f>
        <v/>
      </c>
      <c r="H54" s="13" t="str">
        <f>IF(ISNUMBER(G54),LOOKUP(G54,PointsSkibec),"")</f>
        <v/>
      </c>
      <c r="I54" s="39">
        <v>103.28</v>
      </c>
      <c r="J54" s="21">
        <f>IF(ISNUMBER(I54),RANK(I54,TempsSam2,1),"")</f>
        <v>47</v>
      </c>
      <c r="K54" s="16">
        <f>IF(ISNUMBER(J54),LOOKUP(J54,PointsSkibec),"")</f>
        <v>13</v>
      </c>
      <c r="L54" s="8">
        <f>IF(ISNUMBER(H54),H54,0)+IF(ISNUMBER(K54),K54,0)</f>
        <v>13</v>
      </c>
      <c r="M54" s="28">
        <v>33.42</v>
      </c>
      <c r="N54" s="21">
        <f>IF(ISNUMBER(M54),RANK(M54,TempsDim1,1),"")</f>
        <v>38</v>
      </c>
      <c r="O54" s="13">
        <f>IF(ISNUMBER(N54),LOOKUP(N54,PointsSkibec),"")</f>
        <v>22</v>
      </c>
      <c r="P54" s="37">
        <v>32.01</v>
      </c>
      <c r="Q54" s="21">
        <f>IF(ISNUMBER(P54),RANK(P54,TempsDim2,1),"")</f>
        <v>41</v>
      </c>
      <c r="R54" s="16">
        <f>IF(ISNUMBER(Q54),LOOKUP(Q54,PointsSkibec),"")</f>
        <v>19</v>
      </c>
      <c r="S54" s="8">
        <f>IF(ISNUMBER(O54),O54,0)+IF(ISNUMBER(R54),R54,0)</f>
        <v>41</v>
      </c>
      <c r="T54" s="34">
        <f>L54+S54</f>
        <v>54</v>
      </c>
    </row>
    <row r="55" spans="2:20" s="14" customFormat="1">
      <c r="B55" s="31">
        <f>IF(T55&lt;&gt;0,RANK(T55,TotalPoints,0),"")</f>
        <v>50</v>
      </c>
      <c r="C55" s="9">
        <v>114</v>
      </c>
      <c r="D55" s="10" t="s">
        <v>319</v>
      </c>
      <c r="E55" s="11" t="s">
        <v>256</v>
      </c>
      <c r="F55" s="25">
        <v>99.64</v>
      </c>
      <c r="G55" s="21">
        <f>IF(ISNUMBER(F55),RANK(F55,TempsSam1,1),"")</f>
        <v>46</v>
      </c>
      <c r="H55" s="13">
        <f>IF(ISNUMBER(G55),LOOKUP(G55,PointsSkibec),"")</f>
        <v>14</v>
      </c>
      <c r="I55" s="39">
        <v>110.4</v>
      </c>
      <c r="J55" s="21">
        <f>IF(ISNUMBER(I55),RANK(I55,TempsSam2,1),"")</f>
        <v>50</v>
      </c>
      <c r="K55" s="16">
        <f>IF(ISNUMBER(J55),LOOKUP(J55,PointsSkibec),"")</f>
        <v>10</v>
      </c>
      <c r="L55" s="8">
        <f>IF(ISNUMBER(H55),H55,0)+IF(ISNUMBER(K55),K55,0)</f>
        <v>24</v>
      </c>
      <c r="M55" s="28">
        <v>35.21</v>
      </c>
      <c r="N55" s="21">
        <f>IF(ISNUMBER(M55),RANK(M55,TempsDim1,1),"")</f>
        <v>46</v>
      </c>
      <c r="O55" s="13">
        <f>IF(ISNUMBER(N55),LOOKUP(N55,PointsSkibec),"")</f>
        <v>14</v>
      </c>
      <c r="P55" s="37">
        <v>33.22</v>
      </c>
      <c r="Q55" s="21">
        <f>IF(ISNUMBER(P55),RANK(P55,TempsDim2,1),"")</f>
        <v>45</v>
      </c>
      <c r="R55" s="16">
        <f>IF(ISNUMBER(Q55),LOOKUP(Q55,PointsSkibec),"")</f>
        <v>15</v>
      </c>
      <c r="S55" s="8">
        <f>IF(ISNUMBER(O55),O55,0)+IF(ISNUMBER(R55),R55,0)</f>
        <v>29</v>
      </c>
      <c r="T55" s="34">
        <f>L55+S55</f>
        <v>53</v>
      </c>
    </row>
    <row r="56" spans="2:20" s="14" customFormat="1">
      <c r="B56" s="31">
        <f>IF(T56&lt;&gt;0,RANK(T56,TotalPoints,0),"")</f>
        <v>51</v>
      </c>
      <c r="C56" s="9">
        <v>79</v>
      </c>
      <c r="D56" s="10" t="s">
        <v>287</v>
      </c>
      <c r="E56" s="11" t="s">
        <v>256</v>
      </c>
      <c r="F56" s="25">
        <v>100.4</v>
      </c>
      <c r="G56" s="21">
        <f>IF(ISNUMBER(F56),RANK(F56,TempsSam1,1),"")</f>
        <v>48</v>
      </c>
      <c r="H56" s="13">
        <f>IF(ISNUMBER(G56),LOOKUP(G56,PointsSkibec),"")</f>
        <v>12</v>
      </c>
      <c r="I56" s="39">
        <v>113.51</v>
      </c>
      <c r="J56" s="21">
        <f>IF(ISNUMBER(I56),RANK(I56,TempsSam2,1),"")</f>
        <v>52</v>
      </c>
      <c r="K56" s="16">
        <f>IF(ISNUMBER(J56),LOOKUP(J56,PointsSkibec),"")</f>
        <v>8</v>
      </c>
      <c r="L56" s="8">
        <f>IF(ISNUMBER(H56),H56,0)+IF(ISNUMBER(K56),K56,0)</f>
        <v>20</v>
      </c>
      <c r="M56" s="28">
        <v>34.93</v>
      </c>
      <c r="N56" s="21">
        <f>IF(ISNUMBER(M56),RANK(M56,TempsDim1,1),"")</f>
        <v>45</v>
      </c>
      <c r="O56" s="13">
        <f>IF(ISNUMBER(N56),LOOKUP(N56,PointsSkibec),"")</f>
        <v>15</v>
      </c>
      <c r="P56" s="37">
        <v>35.96</v>
      </c>
      <c r="Q56" s="21">
        <f>IF(ISNUMBER(P56),RANK(P56,TempsDim2,1),"")</f>
        <v>48</v>
      </c>
      <c r="R56" s="16">
        <f>IF(ISNUMBER(Q56),LOOKUP(Q56,PointsSkibec),"")</f>
        <v>12</v>
      </c>
      <c r="S56" s="8">
        <f>IF(ISNUMBER(O56),O56,0)+IF(ISNUMBER(R56),R56,0)</f>
        <v>27</v>
      </c>
      <c r="T56" s="34">
        <f>L56+S56</f>
        <v>47</v>
      </c>
    </row>
    <row r="57" spans="2:20" s="14" customFormat="1">
      <c r="B57" s="31">
        <f>IF(T57&lt;&gt;0,RANK(T57,TotalPoints,0),"")</f>
        <v>52</v>
      </c>
      <c r="C57" s="9">
        <v>83</v>
      </c>
      <c r="D57" s="10" t="s">
        <v>291</v>
      </c>
      <c r="E57" s="11" t="s">
        <v>256</v>
      </c>
      <c r="F57" s="25">
        <v>106.61</v>
      </c>
      <c r="G57" s="21">
        <f>IF(ISNUMBER(F57),RANK(F57,TempsSam1,1),"")</f>
        <v>51</v>
      </c>
      <c r="H57" s="13">
        <f>IF(ISNUMBER(G57),LOOKUP(G57,PointsSkibec),"")</f>
        <v>9</v>
      </c>
      <c r="I57" s="39">
        <v>134.99</v>
      </c>
      <c r="J57" s="21">
        <f>IF(ISNUMBER(I57),RANK(I57,TempsSam2,1),"")</f>
        <v>56</v>
      </c>
      <c r="K57" s="16">
        <f>IF(ISNUMBER(J57),LOOKUP(J57,PointsSkibec),"")</f>
        <v>4</v>
      </c>
      <c r="L57" s="8">
        <f>IF(ISNUMBER(H57),H57,0)+IF(ISNUMBER(K57),K57,0)</f>
        <v>13</v>
      </c>
      <c r="M57" s="28">
        <v>34.28</v>
      </c>
      <c r="N57" s="21">
        <f>IF(ISNUMBER(M57),RANK(M57,TempsDim1,1),"")</f>
        <v>42</v>
      </c>
      <c r="O57" s="13">
        <f>IF(ISNUMBER(N57),LOOKUP(N57,PointsSkibec),"")</f>
        <v>18</v>
      </c>
      <c r="P57" s="37">
        <v>35.93</v>
      </c>
      <c r="Q57" s="21">
        <f>IF(ISNUMBER(P57),RANK(P57,TempsDim2,1),"")</f>
        <v>47</v>
      </c>
      <c r="R57" s="16">
        <f>IF(ISNUMBER(Q57),LOOKUP(Q57,PointsSkibec),"")</f>
        <v>13</v>
      </c>
      <c r="S57" s="8">
        <f>IF(ISNUMBER(O57),O57,0)+IF(ISNUMBER(R57),R57,0)</f>
        <v>31</v>
      </c>
      <c r="T57" s="34">
        <f>L57+S57</f>
        <v>44</v>
      </c>
    </row>
    <row r="58" spans="2:20" s="14" customFormat="1">
      <c r="B58" s="31">
        <f>IF(T58&lt;&gt;0,RANK(T58,TotalPoints,0),"")</f>
        <v>53</v>
      </c>
      <c r="C58" s="9">
        <v>117</v>
      </c>
      <c r="D58" s="10" t="s">
        <v>322</v>
      </c>
      <c r="E58" s="11" t="s">
        <v>20</v>
      </c>
      <c r="F58" s="29" t="s">
        <v>264</v>
      </c>
      <c r="G58" s="21" t="str">
        <f>IF(ISNUMBER(F58),RANK(F58,TempsSam1,1),"")</f>
        <v/>
      </c>
      <c r="H58" s="13" t="str">
        <f>IF(ISNUMBER(G58),LOOKUP(G58,PointsSkibec),"")</f>
        <v/>
      </c>
      <c r="I58" s="39">
        <v>93.99</v>
      </c>
      <c r="J58" s="21">
        <f>IF(ISNUMBER(I58),RANK(I58,TempsSam2,1),"")</f>
        <v>30</v>
      </c>
      <c r="K58" s="16">
        <f>IF(ISNUMBER(J58),LOOKUP(J58,PointsSkibec),"")</f>
        <v>30</v>
      </c>
      <c r="L58" s="8">
        <f>IF(ISNUMBER(H58),H58,0)+IF(ISNUMBER(K58),K58,0)</f>
        <v>30</v>
      </c>
      <c r="M58" s="28">
        <v>35.44</v>
      </c>
      <c r="N58" s="21">
        <f>IF(ISNUMBER(M58),RANK(M58,TempsDim1,1),"")</f>
        <v>47</v>
      </c>
      <c r="O58" s="13">
        <f>IF(ISNUMBER(N58),LOOKUP(N58,PointsSkibec),"")</f>
        <v>13</v>
      </c>
      <c r="P58" s="40" t="s">
        <v>264</v>
      </c>
      <c r="Q58" s="21" t="str">
        <f>IF(ISNUMBER(P58),RANK(P58,TempsDim2,1),"")</f>
        <v/>
      </c>
      <c r="R58" s="16" t="str">
        <f>IF(ISNUMBER(Q58),LOOKUP(Q58,PointsSkibec),"")</f>
        <v/>
      </c>
      <c r="S58" s="8">
        <f>IF(ISNUMBER(O58),O58,0)+IF(ISNUMBER(R58),R58,0)</f>
        <v>13</v>
      </c>
      <c r="T58" s="34">
        <f>L58+S58</f>
        <v>43</v>
      </c>
    </row>
    <row r="59" spans="2:20" s="14" customFormat="1">
      <c r="B59" s="31">
        <f>IF(T59&lt;&gt;0,RANK(T59,TotalPoints,0),"")</f>
        <v>54</v>
      </c>
      <c r="C59" s="9">
        <v>97</v>
      </c>
      <c r="D59" s="10" t="s">
        <v>303</v>
      </c>
      <c r="E59" s="11" t="s">
        <v>186</v>
      </c>
      <c r="F59" s="25">
        <v>112.63</v>
      </c>
      <c r="G59" s="21">
        <f>IF(ISNUMBER(F59),RANK(F59,TempsSam1,1),"")</f>
        <v>53</v>
      </c>
      <c r="H59" s="13">
        <f>IF(ISNUMBER(G59),LOOKUP(G59,PointsSkibec),"")</f>
        <v>7</v>
      </c>
      <c r="I59" s="39">
        <v>112.47</v>
      </c>
      <c r="J59" s="21">
        <f>IF(ISNUMBER(I59),RANK(I59,TempsSam2,1),"")</f>
        <v>51</v>
      </c>
      <c r="K59" s="16">
        <f>IF(ISNUMBER(J59),LOOKUP(J59,PointsSkibec),"")</f>
        <v>9</v>
      </c>
      <c r="L59" s="8">
        <f>IF(ISNUMBER(H59),H59,0)+IF(ISNUMBER(K59),K59,0)</f>
        <v>16</v>
      </c>
      <c r="M59" s="28">
        <v>36.840000000000003</v>
      </c>
      <c r="N59" s="21">
        <f>IF(ISNUMBER(M59),RANK(M59,TempsDim1,1),"")</f>
        <v>50</v>
      </c>
      <c r="O59" s="13">
        <f>IF(ISNUMBER(N59),LOOKUP(N59,PointsSkibec),"")</f>
        <v>10</v>
      </c>
      <c r="P59" s="37">
        <v>38.01</v>
      </c>
      <c r="Q59" s="21">
        <f>IF(ISNUMBER(P59),RANK(P59,TempsDim2,1),"")</f>
        <v>52</v>
      </c>
      <c r="R59" s="16">
        <f>IF(ISNUMBER(Q59),LOOKUP(Q59,PointsSkibec),"")</f>
        <v>8</v>
      </c>
      <c r="S59" s="8">
        <f>IF(ISNUMBER(O59),O59,0)+IF(ISNUMBER(R59),R59,0)</f>
        <v>18</v>
      </c>
      <c r="T59" s="34">
        <f>L59+S59</f>
        <v>34</v>
      </c>
    </row>
    <row r="60" spans="2:20" s="14" customFormat="1">
      <c r="B60" s="31">
        <f>IF(T60&lt;&gt;0,RANK(T60,TotalPoints,0),"")</f>
        <v>55</v>
      </c>
      <c r="C60" s="9">
        <v>88</v>
      </c>
      <c r="D60" s="10" t="s">
        <v>294</v>
      </c>
      <c r="E60" s="11" t="s">
        <v>260</v>
      </c>
      <c r="F60" s="25">
        <v>99.95</v>
      </c>
      <c r="G60" s="21">
        <f>IF(ISNUMBER(F60),RANK(F60,TempsSam1,1),"")</f>
        <v>47</v>
      </c>
      <c r="H60" s="13">
        <f>IF(ISNUMBER(G60),LOOKUP(G60,PointsSkibec),"")</f>
        <v>13</v>
      </c>
      <c r="I60" s="39">
        <v>124.79</v>
      </c>
      <c r="J60" s="21">
        <f>IF(ISNUMBER(I60),RANK(I60,TempsSam2,1),"")</f>
        <v>54</v>
      </c>
      <c r="K60" s="16">
        <f>IF(ISNUMBER(J60),LOOKUP(J60,PointsSkibec),"")</f>
        <v>6</v>
      </c>
      <c r="L60" s="8">
        <f>IF(ISNUMBER(H60),H60,0)+IF(ISNUMBER(K60),K60,0)</f>
        <v>19</v>
      </c>
      <c r="M60" s="28">
        <v>37.72</v>
      </c>
      <c r="N60" s="21">
        <f>IF(ISNUMBER(M60),RANK(M60,TempsDim1,1),"")</f>
        <v>55</v>
      </c>
      <c r="O60" s="13">
        <f>IF(ISNUMBER(N60),LOOKUP(N60,PointsSkibec),"")</f>
        <v>5</v>
      </c>
      <c r="P60" s="37">
        <v>36.869999999999997</v>
      </c>
      <c r="Q60" s="21">
        <f>IF(ISNUMBER(P60),RANK(P60,TempsDim2,1),"")</f>
        <v>51</v>
      </c>
      <c r="R60" s="16">
        <f>IF(ISNUMBER(Q60),LOOKUP(Q60,PointsSkibec),"")</f>
        <v>9</v>
      </c>
      <c r="S60" s="8">
        <f>IF(ISNUMBER(O60),O60,0)+IF(ISNUMBER(R60),R60,0)</f>
        <v>14</v>
      </c>
      <c r="T60" s="34">
        <f>L60+S60</f>
        <v>33</v>
      </c>
    </row>
    <row r="61" spans="2:20" s="14" customFormat="1">
      <c r="B61" s="31">
        <f>IF(T61&lt;&gt;0,RANK(T61,TotalPoints,0),"")</f>
        <v>56</v>
      </c>
      <c r="C61" s="9">
        <v>68</v>
      </c>
      <c r="D61" s="10" t="s">
        <v>276</v>
      </c>
      <c r="E61" s="11" t="s">
        <v>260</v>
      </c>
      <c r="F61" s="25">
        <v>103.18</v>
      </c>
      <c r="G61" s="21">
        <f>IF(ISNUMBER(F61),RANK(F61,TempsSam1,1),"")</f>
        <v>50</v>
      </c>
      <c r="H61" s="13">
        <f>IF(ISNUMBER(G61),LOOKUP(G61,PointsSkibec),"")</f>
        <v>10</v>
      </c>
      <c r="I61" s="39">
        <v>136.6</v>
      </c>
      <c r="J61" s="21">
        <f>IF(ISNUMBER(I61),RANK(I61,TempsSam2,1),"")</f>
        <v>57</v>
      </c>
      <c r="K61" s="16">
        <f>IF(ISNUMBER(J61),LOOKUP(J61,PointsSkibec),"")</f>
        <v>3</v>
      </c>
      <c r="L61" s="8">
        <f>IF(ISNUMBER(H61),H61,0)+IF(ISNUMBER(K61),K61,0)</f>
        <v>13</v>
      </c>
      <c r="M61" s="28">
        <v>37.479999999999997</v>
      </c>
      <c r="N61" s="21">
        <f>IF(ISNUMBER(M61),RANK(M61,TempsDim1,1),"")</f>
        <v>54</v>
      </c>
      <c r="O61" s="13">
        <f>IF(ISNUMBER(N61),LOOKUP(N61,PointsSkibec),"")</f>
        <v>6</v>
      </c>
      <c r="P61" s="37">
        <v>35.97</v>
      </c>
      <c r="Q61" s="21">
        <f>IF(ISNUMBER(P61),RANK(P61,TempsDim2,1),"")</f>
        <v>49</v>
      </c>
      <c r="R61" s="16">
        <f>IF(ISNUMBER(Q61),LOOKUP(Q61,PointsSkibec),"")</f>
        <v>11</v>
      </c>
      <c r="S61" s="8">
        <f>IF(ISNUMBER(O61),O61,0)+IF(ISNUMBER(R61),R61,0)</f>
        <v>17</v>
      </c>
      <c r="T61" s="34">
        <f>L61+S61</f>
        <v>30</v>
      </c>
    </row>
    <row r="62" spans="2:20" s="14" customFormat="1">
      <c r="B62" s="31">
        <f>IF(T62&lt;&gt;0,RANK(T62,TotalPoints,0),"")</f>
        <v>57</v>
      </c>
      <c r="C62" s="9">
        <v>67</v>
      </c>
      <c r="D62" s="10" t="s">
        <v>275</v>
      </c>
      <c r="E62" s="11" t="s">
        <v>131</v>
      </c>
      <c r="F62" s="29" t="s">
        <v>264</v>
      </c>
      <c r="G62" s="21" t="str">
        <f>IF(ISNUMBER(F62),RANK(F62,TempsSam1,1),"")</f>
        <v/>
      </c>
      <c r="H62" s="13" t="str">
        <f>IF(ISNUMBER(G62),LOOKUP(G62,PointsSkibec),"")</f>
        <v/>
      </c>
      <c r="I62" s="39">
        <v>134.30000000000001</v>
      </c>
      <c r="J62" s="21">
        <f>IF(ISNUMBER(I62),RANK(I62,TempsSam2,1),"")</f>
        <v>55</v>
      </c>
      <c r="K62" s="16">
        <f>IF(ISNUMBER(J62),LOOKUP(J62,PointsSkibec),"")</f>
        <v>5</v>
      </c>
      <c r="L62" s="8">
        <f>IF(ISNUMBER(H62),H62,0)+IF(ISNUMBER(K62),K62,0)</f>
        <v>5</v>
      </c>
      <c r="M62" s="28">
        <v>35.46</v>
      </c>
      <c r="N62" s="21">
        <f>IF(ISNUMBER(M62),RANK(M62,TempsDim1,1),"")</f>
        <v>48</v>
      </c>
      <c r="O62" s="13">
        <f>IF(ISNUMBER(N62),LOOKUP(N62,PointsSkibec),"")</f>
        <v>12</v>
      </c>
      <c r="P62" s="37">
        <v>36.79</v>
      </c>
      <c r="Q62" s="21">
        <f>IF(ISNUMBER(P62),RANK(P62,TempsDim2,1),"")</f>
        <v>50</v>
      </c>
      <c r="R62" s="16">
        <f>IF(ISNUMBER(Q62),LOOKUP(Q62,PointsSkibec),"")</f>
        <v>10</v>
      </c>
      <c r="S62" s="8">
        <f>IF(ISNUMBER(O62),O62,0)+IF(ISNUMBER(R62),R62,0)</f>
        <v>22</v>
      </c>
      <c r="T62" s="34">
        <f>L62+S62</f>
        <v>27</v>
      </c>
    </row>
    <row r="63" spans="2:20" s="14" customFormat="1">
      <c r="B63" s="31">
        <f>IF(T63&lt;&gt;0,RANK(T63,TotalPoints,0),"")</f>
        <v>58</v>
      </c>
      <c r="C63" s="9">
        <v>100</v>
      </c>
      <c r="D63" s="10" t="s">
        <v>306</v>
      </c>
      <c r="E63" s="11" t="s">
        <v>186</v>
      </c>
      <c r="F63" s="29" t="s">
        <v>263</v>
      </c>
      <c r="G63" s="21" t="str">
        <f>IF(ISNUMBER(F63),RANK(F63,TempsSam1,1),"")</f>
        <v/>
      </c>
      <c r="H63" s="13" t="str">
        <f>IF(ISNUMBER(G63),LOOKUP(G63,PointsSkibec),"")</f>
        <v/>
      </c>
      <c r="I63" s="40" t="s">
        <v>263</v>
      </c>
      <c r="J63" s="21" t="str">
        <f>IF(ISNUMBER(I63),RANK(I63,TempsSam2,1),"")</f>
        <v/>
      </c>
      <c r="K63" s="16" t="str">
        <f>IF(ISNUMBER(J63),LOOKUP(J63,PointsSkibec),"")</f>
        <v/>
      </c>
      <c r="L63" s="8">
        <f>IF(ISNUMBER(H63),H63,0)+IF(ISNUMBER(K63),K63,0)</f>
        <v>0</v>
      </c>
      <c r="M63" s="28">
        <v>35.6</v>
      </c>
      <c r="N63" s="21">
        <f>IF(ISNUMBER(M63),RANK(M63,TempsDim1,1),"")</f>
        <v>49</v>
      </c>
      <c r="O63" s="13">
        <f>IF(ISNUMBER(N63),LOOKUP(N63,PointsSkibec),"")</f>
        <v>11</v>
      </c>
      <c r="P63" s="40" t="s">
        <v>261</v>
      </c>
      <c r="Q63" s="21" t="str">
        <f>IF(ISNUMBER(P63),RANK(P63,TempsDim2,1),"")</f>
        <v/>
      </c>
      <c r="R63" s="16" t="str">
        <f>IF(ISNUMBER(Q63),LOOKUP(Q63,PointsSkibec),"")</f>
        <v/>
      </c>
      <c r="S63" s="8">
        <f>IF(ISNUMBER(O63),O63,0)+IF(ISNUMBER(R63),R63,0)</f>
        <v>11</v>
      </c>
      <c r="T63" s="34">
        <f>L63+S63</f>
        <v>11</v>
      </c>
    </row>
    <row r="64" spans="2:20" s="14" customFormat="1">
      <c r="B64" s="31" t="str">
        <f>IF(T64&lt;&gt;0,RANK(T64,TotalPoints,0),"")</f>
        <v/>
      </c>
      <c r="C64" s="9">
        <v>80</v>
      </c>
      <c r="D64" s="10" t="s">
        <v>288</v>
      </c>
      <c r="E64" s="11" t="s">
        <v>256</v>
      </c>
      <c r="F64" s="29" t="s">
        <v>263</v>
      </c>
      <c r="G64" s="21" t="str">
        <f>IF(ISNUMBER(F64),RANK(F64,TempsSam1,1),"")</f>
        <v/>
      </c>
      <c r="H64" s="13" t="str">
        <f>IF(ISNUMBER(G64),LOOKUP(G64,PointsSkibec),"")</f>
        <v/>
      </c>
      <c r="I64" s="40" t="s">
        <v>263</v>
      </c>
      <c r="J64" s="21" t="str">
        <f>IF(ISNUMBER(I64),RANK(I64,TempsSam2,1),"")</f>
        <v/>
      </c>
      <c r="K64" s="16" t="str">
        <f>IF(ISNUMBER(J64),LOOKUP(J64,PointsSkibec),"")</f>
        <v/>
      </c>
      <c r="L64" s="8">
        <f>IF(ISNUMBER(H64),H64,0)+IF(ISNUMBER(K64),K64,0)</f>
        <v>0</v>
      </c>
      <c r="M64" s="29" t="s">
        <v>263</v>
      </c>
      <c r="N64" s="21" t="str">
        <f>IF(ISNUMBER(M64),RANK(M64,TempsDim1,1),"")</f>
        <v/>
      </c>
      <c r="O64" s="13" t="str">
        <f>IF(ISNUMBER(N64),LOOKUP(N64,PointsSkibec),"")</f>
        <v/>
      </c>
      <c r="P64" s="40" t="s">
        <v>263</v>
      </c>
      <c r="Q64" s="21" t="str">
        <f>IF(ISNUMBER(P64),RANK(P64,TempsDim2,1),"")</f>
        <v/>
      </c>
      <c r="R64" s="16" t="str">
        <f>IF(ISNUMBER(Q64),LOOKUP(Q64,PointsSkibec),"")</f>
        <v/>
      </c>
      <c r="S64" s="8">
        <f>IF(ISNUMBER(O64),O64,0)+IF(ISNUMBER(R64),R64,0)</f>
        <v>0</v>
      </c>
      <c r="T64" s="34">
        <f>L64+S64</f>
        <v>0</v>
      </c>
    </row>
  </sheetData>
  <mergeCells count="14">
    <mergeCell ref="B3:B5"/>
    <mergeCell ref="B1:T1"/>
    <mergeCell ref="C3:C5"/>
    <mergeCell ref="D3:D5"/>
    <mergeCell ref="E3:E5"/>
    <mergeCell ref="L4:L5"/>
    <mergeCell ref="S4:S5"/>
    <mergeCell ref="T4:T5"/>
    <mergeCell ref="F3:L3"/>
    <mergeCell ref="F4:H4"/>
    <mergeCell ref="I4:K4"/>
    <mergeCell ref="M3:S3"/>
    <mergeCell ref="M4:O4"/>
    <mergeCell ref="P4:R4"/>
  </mergeCells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2"/>
  <sheetViews>
    <sheetView showGridLines="0" workbookViewId="0">
      <pane ySplit="2" topLeftCell="A3" activePane="bottomLeft" state="frozenSplit"/>
      <selection activeCell="B1" sqref="B1"/>
      <selection pane="bottomLeft" activeCell="H6" sqref="H6:I6"/>
    </sheetView>
  </sheetViews>
  <sheetFormatPr baseColWidth="10" defaultRowHeight="15"/>
  <cols>
    <col min="1" max="1" width="8" customWidth="1"/>
    <col min="2" max="2" width="8.140625" customWidth="1"/>
    <col min="3" max="3" width="4" customWidth="1"/>
    <col min="4" max="4" width="19" customWidth="1"/>
    <col min="5" max="5" width="8.7109375" bestFit="1" customWidth="1"/>
    <col min="6" max="6" width="4" customWidth="1"/>
    <col min="7" max="7" width="19" customWidth="1"/>
    <col min="8" max="8" width="4" customWidth="1"/>
    <col min="9" max="9" width="19" customWidth="1"/>
    <col min="10" max="10" width="4" customWidth="1"/>
    <col min="11" max="11" width="19" customWidth="1"/>
    <col min="12" max="12" width="4" customWidth="1"/>
    <col min="13" max="13" width="19" customWidth="1"/>
  </cols>
  <sheetData>
    <row r="1" spans="1:13">
      <c r="B1" s="85" t="s">
        <v>4</v>
      </c>
      <c r="C1" s="90" t="s">
        <v>269</v>
      </c>
      <c r="D1" s="91"/>
      <c r="E1" s="53"/>
      <c r="F1" s="94" t="str">
        <f>'U8 G'!F3</f>
        <v>Samedi 2 février 2013</v>
      </c>
      <c r="G1" s="94"/>
      <c r="H1" s="94"/>
      <c r="I1" s="94"/>
      <c r="J1" s="94" t="str">
        <f>'U8 G'!M3</f>
        <v>Dimanche 3 février 2013</v>
      </c>
      <c r="K1" s="94"/>
      <c r="L1" s="94"/>
      <c r="M1" s="94"/>
    </row>
    <row r="2" spans="1:13">
      <c r="B2" s="86"/>
      <c r="C2" s="92"/>
      <c r="D2" s="93"/>
      <c r="E2" s="54"/>
      <c r="F2" s="95" t="s">
        <v>3</v>
      </c>
      <c r="G2" s="95"/>
      <c r="H2" s="95" t="s">
        <v>6</v>
      </c>
      <c r="I2" s="95"/>
      <c r="J2" s="95" t="s">
        <v>267</v>
      </c>
      <c r="K2" s="95"/>
      <c r="L2" s="95" t="s">
        <v>268</v>
      </c>
      <c r="M2" s="95"/>
    </row>
    <row r="3" spans="1:13">
      <c r="A3" s="87" t="s">
        <v>270</v>
      </c>
      <c r="B3" s="96">
        <v>1</v>
      </c>
      <c r="C3" s="41">
        <f>INDEX('U8 G'!$B$6:$T$200,MATCH(B3,'U8 G'!$B$6:$B$200),2)</f>
        <v>116</v>
      </c>
      <c r="D3" s="42" t="str">
        <f>INDEX('U8 G'!$B$6:$T$200,MATCH(B3,'U8 G'!$B$6:$B$200),3)</f>
        <v>Skieur 51</v>
      </c>
      <c r="E3" s="55">
        <f>INDEX('U8 G'!$B$6:$T$200,MATCH(B3,'U8 G'!$B$6:$B$200),19)</f>
        <v>1800</v>
      </c>
      <c r="F3" s="43">
        <f>INDEX('U8 G'!$B$6:$T$200,MATCH($B3,'U8 G'!$G$6:$G$200,0),2)</f>
        <v>81</v>
      </c>
      <c r="G3" s="42" t="str">
        <f>INDEX('U8 G'!$B$6:$T$200,MATCH($B3,'U8 G'!$G$6:$G$200,0),3)</f>
        <v>Skieur 19</v>
      </c>
      <c r="H3" s="43">
        <f>INDEX('U8 G'!$B$6:$T$200,MATCH($B3,'U8 G'!$J$6:$J$200,0),2)</f>
        <v>116</v>
      </c>
      <c r="I3" s="42" t="str">
        <f>INDEX('U8 G'!$B$6:$T$200,MATCH($B3,'U8 G'!$J$6:$J$200,0),3)</f>
        <v>Skieur 51</v>
      </c>
      <c r="J3" s="43">
        <f>INDEX('U8 G'!$B$6:$T$200,MATCH($B3,'U8 G'!$N$6:$N$200,0),2)</f>
        <v>116</v>
      </c>
      <c r="K3" s="42" t="str">
        <f>INDEX('U8 G'!$B$6:$T$200,MATCH($B3,'U8 G'!$N$6:$N$200,0),3)</f>
        <v>Skieur 51</v>
      </c>
      <c r="L3" s="43">
        <f>INDEX('U8 G'!$B$6:$T$200,MATCH($B3,'U8 G'!$Q$6:$Q$200,0),2)</f>
        <v>116</v>
      </c>
      <c r="M3" s="42" t="str">
        <f>INDEX('U8 G'!$B$6:$T$200,MATCH($B3,'U8 G'!$Q$6:$Q$200,0),3)</f>
        <v>Skieur 51</v>
      </c>
    </row>
    <row r="4" spans="1:13">
      <c r="A4" s="88"/>
      <c r="B4" s="97">
        <v>2</v>
      </c>
      <c r="C4" s="47">
        <f>INDEX('U8 G'!$B$6:$T$200,MATCH(B4,'U8 G'!$B$6:$B$200),2)</f>
        <v>115</v>
      </c>
      <c r="D4" s="48" t="str">
        <f>INDEX('U8 G'!$B$6:$T$200,MATCH(B4,'U8 G'!$B$6:$B$200),3)</f>
        <v>Skieur 50</v>
      </c>
      <c r="E4" s="57">
        <f>INDEX('U8 G'!$B$6:$T$200,MATCH(B4,'U8 G'!$B$6:$B$200),19)</f>
        <v>1600</v>
      </c>
      <c r="F4" s="49">
        <f>INDEX('U8 G'!$B$6:$T$200,MATCH($B4,'U8 G'!$G$6:$G$200,0),2)</f>
        <v>115</v>
      </c>
      <c r="G4" s="48" t="str">
        <f>INDEX('U8 G'!$B$6:$T$200,MATCH($B4,'U8 G'!$G$6:$G$200,0),3)</f>
        <v>Skieur 50</v>
      </c>
      <c r="H4" s="49">
        <f>INDEX('U8 G'!$B$6:$T$200,MATCH($B4,'U8 G'!$J$6:$J$200,0),2)</f>
        <v>115</v>
      </c>
      <c r="I4" s="48" t="str">
        <f>INDEX('U8 G'!$B$6:$T$200,MATCH($B4,'U8 G'!$J$6:$J$200,0),3)</f>
        <v>Skieur 50</v>
      </c>
      <c r="J4" s="49">
        <f>INDEX('U8 G'!$B$6:$T$200,MATCH($B4,'U8 G'!$N$6:$N$200,0),2)</f>
        <v>115</v>
      </c>
      <c r="K4" s="48" t="str">
        <f>INDEX('U8 G'!$B$6:$T$200,MATCH($B4,'U8 G'!$N$6:$N$200,0),3)</f>
        <v>Skieur 50</v>
      </c>
      <c r="L4" s="49">
        <f>INDEX('U8 G'!$B$6:$T$200,MATCH($B4,'U8 G'!$Q$6:$Q$200,0),2)</f>
        <v>115</v>
      </c>
      <c r="M4" s="48" t="str">
        <f>INDEX('U8 G'!$B$6:$T$200,MATCH($B4,'U8 G'!$Q$6:$Q$200,0),3)</f>
        <v>Skieur 50</v>
      </c>
    </row>
    <row r="5" spans="1:13">
      <c r="A5" s="88"/>
      <c r="B5" s="98">
        <v>3</v>
      </c>
      <c r="C5" s="44">
        <f>INDEX('U8 G'!$B$6:$T$200,MATCH(B5,'U8 G'!$B$6:$B$200),2)</f>
        <v>81</v>
      </c>
      <c r="D5" s="45" t="str">
        <f>INDEX('U8 G'!$B$6:$T$200,MATCH(B5,'U8 G'!$B$6:$B$200),3)</f>
        <v>Skieur 19</v>
      </c>
      <c r="E5" s="56">
        <f>INDEX('U8 G'!$B$6:$T$200,MATCH(B5,'U8 G'!$B$6:$B$200),19)</f>
        <v>1039</v>
      </c>
      <c r="F5" s="46">
        <f>INDEX('U8 G'!$B$6:$T$200,MATCH($B5,'U8 G'!$G$6:$G$200,0),2)</f>
        <v>116</v>
      </c>
      <c r="G5" s="45" t="str">
        <f>INDEX('U8 G'!$B$6:$T$200,MATCH($B5,'U8 G'!$G$6:$G$200,0),3)</f>
        <v>Skieur 51</v>
      </c>
      <c r="H5" s="46">
        <f>INDEX('U8 G'!$B$6:$T$200,MATCH($B5,'U8 G'!$J$6:$J$200,0),2)</f>
        <v>93</v>
      </c>
      <c r="I5" s="45" t="str">
        <f>INDEX('U8 G'!$B$6:$T$200,MATCH($B5,'U8 G'!$J$6:$J$200,0),3)</f>
        <v>Skieur 29</v>
      </c>
      <c r="J5" s="46">
        <f>INDEX('U8 G'!$B$6:$T$200,MATCH($B5,'U8 G'!$N$6:$N$200,0),2)</f>
        <v>81</v>
      </c>
      <c r="K5" s="45" t="str">
        <f>INDEX('U8 G'!$B$6:$T$200,MATCH($B5,'U8 G'!$N$6:$N$200,0),3)</f>
        <v>Skieur 19</v>
      </c>
      <c r="L5" s="46">
        <f>INDEX('U8 G'!$B$6:$T$200,MATCH($B5,'U8 G'!$Q$6:$Q$200,0),2)</f>
        <v>93</v>
      </c>
      <c r="M5" s="45" t="str">
        <f>INDEX('U8 G'!$B$6:$T$200,MATCH($B5,'U8 G'!$Q$6:$Q$200,0),3)</f>
        <v>Skieur 29</v>
      </c>
    </row>
    <row r="6" spans="1:13">
      <c r="A6" s="88"/>
      <c r="B6" s="97">
        <v>4</v>
      </c>
      <c r="C6" s="47">
        <f>INDEX('U8 G'!$B$6:$T$200,MATCH(B6,'U8 G'!$B$6:$B$200),2)</f>
        <v>93</v>
      </c>
      <c r="D6" s="48" t="str">
        <f>INDEX('U8 G'!$B$6:$T$200,MATCH(B6,'U8 G'!$B$6:$B$200),3)</f>
        <v>Skieur 29</v>
      </c>
      <c r="E6" s="57">
        <f>INDEX('U8 G'!$B$6:$T$200,MATCH(B6,'U8 G'!$B$6:$B$200),19)</f>
        <v>995</v>
      </c>
      <c r="F6" s="49">
        <f>INDEX('U8 G'!$B$6:$T$200,MATCH($B6,'U8 G'!$G$6:$G$200,0),2)</f>
        <v>93</v>
      </c>
      <c r="G6" s="48" t="str">
        <f>INDEX('U8 G'!$B$6:$T$200,MATCH($B6,'U8 G'!$G$6:$G$200,0),3)</f>
        <v>Skieur 29</v>
      </c>
      <c r="H6" s="102" t="e">
        <f>INDEX('U8 G'!$B$6:$T$200,MATCH($B6,'U8 G'!$J$6:$J$200,0),2)</f>
        <v>#N/A</v>
      </c>
      <c r="I6" s="103" t="e">
        <f>INDEX('U8 G'!$B$6:$T$200,MATCH($B6,'U8 G'!$J$6:$J$200,0),3)</f>
        <v>#N/A</v>
      </c>
      <c r="J6" s="49">
        <f>INDEX('U8 G'!$B$6:$T$200,MATCH($B6,'U8 G'!$N$6:$N$200,0),2)</f>
        <v>92</v>
      </c>
      <c r="K6" s="48" t="str">
        <f>INDEX('U8 G'!$B$6:$T$200,MATCH($B6,'U8 G'!$N$6:$N$200,0),3)</f>
        <v>Skieur 28</v>
      </c>
      <c r="L6" s="49">
        <f>INDEX('U8 G'!$B$6:$T$200,MATCH($B6,'U8 G'!$Q$6:$Q$200,0),2)</f>
        <v>92</v>
      </c>
      <c r="M6" s="48" t="str">
        <f>INDEX('U8 G'!$B$6:$T$200,MATCH($B6,'U8 G'!$Q$6:$Q$200,0),3)</f>
        <v>Skieur 28</v>
      </c>
    </row>
    <row r="7" spans="1:13">
      <c r="A7" s="88"/>
      <c r="B7" s="98">
        <v>5</v>
      </c>
      <c r="C7" s="44">
        <f>INDEX('U8 G'!$B$6:$T$200,MATCH(B7,'U8 G'!$B$6:$B$200),2)</f>
        <v>92</v>
      </c>
      <c r="D7" s="45" t="str">
        <f>INDEX('U8 G'!$B$6:$T$200,MATCH(B7,'U8 G'!$B$6:$B$200),3)</f>
        <v>Skieur 28</v>
      </c>
      <c r="E7" s="56">
        <f>INDEX('U8 G'!$B$6:$T$200,MATCH(B7,'U8 G'!$B$6:$B$200),19)</f>
        <v>845</v>
      </c>
      <c r="F7" s="46">
        <f>INDEX('U8 G'!$B$6:$T$200,MATCH($B7,'U8 G'!$G$6:$G$200,0),2)</f>
        <v>105</v>
      </c>
      <c r="G7" s="45" t="str">
        <f>INDEX('U8 G'!$B$6:$T$200,MATCH($B7,'U8 G'!$G$6:$G$200,0),3)</f>
        <v>Skieur 41</v>
      </c>
      <c r="H7" s="46">
        <f>INDEX('U8 G'!$B$6:$T$200,MATCH($B7,'U8 G'!$J$6:$J$200,0),2)</f>
        <v>89</v>
      </c>
      <c r="I7" s="45" t="str">
        <f>INDEX('U8 G'!$B$6:$T$200,MATCH($B7,'U8 G'!$J$6:$J$200,0),3)</f>
        <v>Skieur 25</v>
      </c>
      <c r="J7" s="46">
        <f>INDEX('U8 G'!$B$6:$T$200,MATCH($B7,'U8 G'!$N$6:$N$200,0),2)</f>
        <v>112</v>
      </c>
      <c r="K7" s="45" t="str">
        <f>INDEX('U8 G'!$B$6:$T$200,MATCH($B7,'U8 G'!$N$6:$N$200,0),3)</f>
        <v>Skieur 47</v>
      </c>
      <c r="L7" s="46">
        <f>INDEX('U8 G'!$B$6:$T$200,MATCH($B7,'U8 G'!$Q$6:$Q$200,0),2)</f>
        <v>81</v>
      </c>
      <c r="M7" s="45" t="str">
        <f>INDEX('U8 G'!$B$6:$T$200,MATCH($B7,'U8 G'!$Q$6:$Q$200,0),3)</f>
        <v>Skieur 19</v>
      </c>
    </row>
    <row r="8" spans="1:13">
      <c r="A8" s="88"/>
      <c r="B8" s="97">
        <v>6</v>
      </c>
      <c r="C8" s="47">
        <f>INDEX('U8 G'!$B$6:$T$200,MATCH(B8,'U8 G'!$B$6:$B$200),2)</f>
        <v>105</v>
      </c>
      <c r="D8" s="48" t="str">
        <f>INDEX('U8 G'!$B$6:$T$200,MATCH(B8,'U8 G'!$B$6:$B$200),3)</f>
        <v>Skieur 41</v>
      </c>
      <c r="E8" s="57">
        <f>INDEX('U8 G'!$B$6:$T$200,MATCH(B8,'U8 G'!$B$6:$B$200),19)</f>
        <v>678</v>
      </c>
      <c r="F8" s="49">
        <f>INDEX('U8 G'!$B$6:$T$200,MATCH($B8,'U8 G'!$G$6:$G$200,0),2)</f>
        <v>99</v>
      </c>
      <c r="G8" s="48" t="str">
        <f>INDEX('U8 G'!$B$6:$T$200,MATCH($B8,'U8 G'!$G$6:$G$200,0),3)</f>
        <v>Skieur 35</v>
      </c>
      <c r="H8" s="49">
        <f>INDEX('U8 G'!$B$6:$T$200,MATCH($B8,'U8 G'!$J$6:$J$200,0),2)</f>
        <v>92</v>
      </c>
      <c r="I8" s="48" t="str">
        <f>INDEX('U8 G'!$B$6:$T$200,MATCH($B8,'U8 G'!$J$6:$J$200,0),3)</f>
        <v>Skieur 28</v>
      </c>
      <c r="J8" s="49">
        <f>INDEX('U8 G'!$B$6:$T$200,MATCH($B8,'U8 G'!$N$6:$N$200,0),2)</f>
        <v>99</v>
      </c>
      <c r="K8" s="48" t="str">
        <f>INDEX('U8 G'!$B$6:$T$200,MATCH($B8,'U8 G'!$N$6:$N$200,0),3)</f>
        <v>Skieur 35</v>
      </c>
      <c r="L8" s="49">
        <f>INDEX('U8 G'!$B$6:$T$200,MATCH($B8,'U8 G'!$Q$6:$Q$200,0),2)</f>
        <v>112</v>
      </c>
      <c r="M8" s="48" t="str">
        <f>INDEX('U8 G'!$B$6:$T$200,MATCH($B8,'U8 G'!$Q$6:$Q$200,0),3)</f>
        <v>Skieur 47</v>
      </c>
    </row>
    <row r="9" spans="1:13">
      <c r="A9" s="88"/>
      <c r="B9" s="98">
        <v>7</v>
      </c>
      <c r="C9" s="44">
        <f>INDEX('U8 G'!$B$6:$T$200,MATCH(B9,'U8 G'!$B$6:$B$200),2)</f>
        <v>112</v>
      </c>
      <c r="D9" s="45" t="str">
        <f>INDEX('U8 G'!$B$6:$T$200,MATCH(B9,'U8 G'!$B$6:$B$200),3)</f>
        <v>Skieur 47</v>
      </c>
      <c r="E9" s="56">
        <f>INDEX('U8 G'!$B$6:$T$200,MATCH(B9,'U8 G'!$B$6:$B$200),19)</f>
        <v>645</v>
      </c>
      <c r="F9" s="46">
        <f>INDEX('U8 G'!$B$6:$T$200,MATCH($B9,'U8 G'!$G$6:$G$200,0),2)</f>
        <v>66</v>
      </c>
      <c r="G9" s="45" t="str">
        <f>INDEX('U8 G'!$B$6:$T$200,MATCH($B9,'U8 G'!$G$6:$G$200,0),3)</f>
        <v>Skieur 4</v>
      </c>
      <c r="H9" s="46">
        <f>INDEX('U8 G'!$B$6:$T$200,MATCH($B9,'U8 G'!$J$6:$J$200,0),2)</f>
        <v>99</v>
      </c>
      <c r="I9" s="45" t="str">
        <f>INDEX('U8 G'!$B$6:$T$200,MATCH($B9,'U8 G'!$J$6:$J$200,0),3)</f>
        <v>Skieur 35</v>
      </c>
      <c r="J9" s="46">
        <f>INDEX('U8 G'!$B$6:$T$200,MATCH($B9,'U8 G'!$N$6:$N$200,0),2)</f>
        <v>474</v>
      </c>
      <c r="K9" s="45" t="str">
        <f>INDEX('U8 G'!$B$6:$T$200,MATCH($B9,'U8 G'!$N$6:$N$200,0),3)</f>
        <v>Skieur 59</v>
      </c>
      <c r="L9" s="46">
        <f>INDEX('U8 G'!$B$6:$T$200,MATCH($B9,'U8 G'!$Q$6:$Q$200,0),2)</f>
        <v>107</v>
      </c>
      <c r="M9" s="45" t="str">
        <f>INDEX('U8 G'!$B$6:$T$200,MATCH($B9,'U8 G'!$Q$6:$Q$200,0),3)</f>
        <v>Skieur 43</v>
      </c>
    </row>
    <row r="10" spans="1:13">
      <c r="A10" s="88"/>
      <c r="B10" s="97">
        <v>8</v>
      </c>
      <c r="C10" s="47">
        <f>INDEX('U8 G'!$B$6:$T$200,MATCH(B10,'U8 G'!$B$6:$B$200),2)</f>
        <v>99</v>
      </c>
      <c r="D10" s="48" t="str">
        <f>INDEX('U8 G'!$B$6:$T$200,MATCH(B10,'U8 G'!$B$6:$B$200),3)</f>
        <v>Skieur 35</v>
      </c>
      <c r="E10" s="57">
        <f>INDEX('U8 G'!$B$6:$T$200,MATCH(B10,'U8 G'!$B$6:$B$200),19)</f>
        <v>587</v>
      </c>
      <c r="F10" s="49">
        <f>INDEX('U8 G'!$B$6:$T$200,MATCH($B10,'U8 G'!$G$6:$G$200,0),2)</f>
        <v>95</v>
      </c>
      <c r="G10" s="48" t="str">
        <f>INDEX('U8 G'!$B$6:$T$200,MATCH($B10,'U8 G'!$G$6:$G$200,0),3)</f>
        <v>Skieur 31</v>
      </c>
      <c r="H10" s="49">
        <f>INDEX('U8 G'!$B$6:$T$200,MATCH($B10,'U8 G'!$J$6:$J$200,0),2)</f>
        <v>91</v>
      </c>
      <c r="I10" s="48" t="str">
        <f>INDEX('U8 G'!$B$6:$T$200,MATCH($B10,'U8 G'!$J$6:$J$200,0),3)</f>
        <v>Skieur 27</v>
      </c>
      <c r="J10" s="49">
        <f>INDEX('U8 G'!$B$6:$T$200,MATCH($B10,'U8 G'!$N$6:$N$200,0),2)</f>
        <v>72</v>
      </c>
      <c r="K10" s="48" t="str">
        <f>INDEX('U8 G'!$B$6:$T$200,MATCH($B10,'U8 G'!$N$6:$N$200,0),3)</f>
        <v>Skieur 10</v>
      </c>
      <c r="L10" s="49">
        <f>INDEX('U8 G'!$B$6:$T$200,MATCH($B10,'U8 G'!$Q$6:$Q$200,0),2)</f>
        <v>95</v>
      </c>
      <c r="M10" s="48" t="str">
        <f>INDEX('U8 G'!$B$6:$T$200,MATCH($B10,'U8 G'!$Q$6:$Q$200,0),3)</f>
        <v>Skieur 31</v>
      </c>
    </row>
    <row r="11" spans="1:13">
      <c r="A11" s="88"/>
      <c r="B11" s="98">
        <v>9</v>
      </c>
      <c r="C11" s="44">
        <f>INDEX('U8 G'!$B$6:$T$200,MATCH(B11,'U8 G'!$B$6:$B$200),2)</f>
        <v>89</v>
      </c>
      <c r="D11" s="45" t="str">
        <f>INDEX('U8 G'!$B$6:$T$200,MATCH(B11,'U8 G'!$B$6:$B$200),3)</f>
        <v>Skieur 25</v>
      </c>
      <c r="E11" s="56">
        <f>INDEX('U8 G'!$B$6:$T$200,MATCH(B11,'U8 G'!$B$6:$B$200),19)</f>
        <v>575</v>
      </c>
      <c r="F11" s="46">
        <f>INDEX('U8 G'!$B$6:$T$200,MATCH($B11,'U8 G'!$G$6:$G$200,0),2)</f>
        <v>92</v>
      </c>
      <c r="G11" s="45" t="str">
        <f>INDEX('U8 G'!$B$6:$T$200,MATCH($B11,'U8 G'!$G$6:$G$200,0),3)</f>
        <v>Skieur 28</v>
      </c>
      <c r="H11" s="46">
        <f>INDEX('U8 G'!$B$6:$T$200,MATCH($B11,'U8 G'!$J$6:$J$200,0),2)</f>
        <v>113</v>
      </c>
      <c r="I11" s="45" t="str">
        <f>INDEX('U8 G'!$B$6:$T$200,MATCH($B11,'U8 G'!$J$6:$J$200,0),3)</f>
        <v>Skieur 48</v>
      </c>
      <c r="J11" s="46">
        <f>INDEX('U8 G'!$B$6:$T$200,MATCH($B11,'U8 G'!$N$6:$N$200,0),2)</f>
        <v>93</v>
      </c>
      <c r="K11" s="45" t="str">
        <f>INDEX('U8 G'!$B$6:$T$200,MATCH($B11,'U8 G'!$N$6:$N$200,0),3)</f>
        <v>Skieur 29</v>
      </c>
      <c r="L11" s="46">
        <f>INDEX('U8 G'!$B$6:$T$200,MATCH($B11,'U8 G'!$Q$6:$Q$200,0),2)</f>
        <v>474</v>
      </c>
      <c r="M11" s="45" t="str">
        <f>INDEX('U8 G'!$B$6:$T$200,MATCH($B11,'U8 G'!$Q$6:$Q$200,0),3)</f>
        <v>Skieur 59</v>
      </c>
    </row>
    <row r="12" spans="1:13">
      <c r="A12" s="89"/>
      <c r="B12" s="99">
        <v>10</v>
      </c>
      <c r="C12" s="50">
        <f>INDEX('U8 G'!$B$6:$T$200,MATCH(B12,'U8 G'!$B$6:$B$200),2)</f>
        <v>95</v>
      </c>
      <c r="D12" s="51" t="str">
        <f>INDEX('U8 G'!$B$6:$T$200,MATCH(B12,'U8 G'!$B$6:$B$200),3)</f>
        <v>Skieur 31</v>
      </c>
      <c r="E12" s="58">
        <f>INDEX('U8 G'!$B$6:$T$200,MATCH(B12,'U8 G'!$B$6:$B$200),19)</f>
        <v>510</v>
      </c>
      <c r="F12" s="52">
        <f>INDEX('U8 G'!$B$6:$T$200,MATCH($B12,'U8 G'!$G$6:$G$200,0),2)</f>
        <v>113</v>
      </c>
      <c r="G12" s="51" t="str">
        <f>INDEX('U8 G'!$B$6:$T$200,MATCH($B12,'U8 G'!$G$6:$G$200,0),3)</f>
        <v>Skieur 48</v>
      </c>
      <c r="H12" s="52">
        <f>INDEX('U8 G'!$B$6:$T$200,MATCH($B12,'U8 G'!$J$6:$J$200,0),2)</f>
        <v>112</v>
      </c>
      <c r="I12" s="51" t="str">
        <f>INDEX('U8 G'!$B$6:$T$200,MATCH($B12,'U8 G'!$J$6:$J$200,0),3)</f>
        <v>Skieur 47</v>
      </c>
      <c r="J12" s="52">
        <f>INDEX('U8 G'!$B$6:$T$200,MATCH($B12,'U8 G'!$N$6:$N$200,0),2)</f>
        <v>113</v>
      </c>
      <c r="K12" s="51" t="str">
        <f>INDEX('U8 G'!$B$6:$T$200,MATCH($B12,'U8 G'!$N$6:$N$200,0),3)</f>
        <v>Skieur 48</v>
      </c>
      <c r="L12" s="52">
        <f>INDEX('U8 G'!$B$6:$T$200,MATCH($B12,'U8 G'!$Q$6:$Q$200,0),2)</f>
        <v>105</v>
      </c>
      <c r="M12" s="51" t="str">
        <f>INDEX('U8 G'!$B$6:$T$200,MATCH($B12,'U8 G'!$Q$6:$Q$200,0),3)</f>
        <v>Skieur 41</v>
      </c>
    </row>
  </sheetData>
  <mergeCells count="9">
    <mergeCell ref="B1:B2"/>
    <mergeCell ref="A3:A12"/>
    <mergeCell ref="C1:D2"/>
    <mergeCell ref="J1:M1"/>
    <mergeCell ref="J2:K2"/>
    <mergeCell ref="L2:M2"/>
    <mergeCell ref="H2:I2"/>
    <mergeCell ref="F2:G2"/>
    <mergeCell ref="F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41"/>
  <sheetViews>
    <sheetView workbookViewId="0">
      <selection activeCell="K7" sqref="K7"/>
    </sheetView>
  </sheetViews>
  <sheetFormatPr baseColWidth="10" defaultRowHeight="15"/>
  <cols>
    <col min="2" max="2" width="14.140625" customWidth="1"/>
  </cols>
  <sheetData>
    <row r="1" spans="1:6">
      <c r="A1" s="18" t="s">
        <v>4</v>
      </c>
      <c r="B1" s="18" t="s">
        <v>16</v>
      </c>
      <c r="F1" s="19" t="s">
        <v>11</v>
      </c>
    </row>
    <row r="2" spans="1:6">
      <c r="A2">
        <v>1</v>
      </c>
      <c r="B2">
        <v>500</v>
      </c>
      <c r="F2" t="s">
        <v>17</v>
      </c>
    </row>
    <row r="3" spans="1:6">
      <c r="A3">
        <v>2</v>
      </c>
      <c r="B3">
        <v>400</v>
      </c>
      <c r="F3" t="s">
        <v>18</v>
      </c>
    </row>
    <row r="4" spans="1:6">
      <c r="A4">
        <v>3</v>
      </c>
      <c r="B4">
        <v>300</v>
      </c>
      <c r="F4" t="s">
        <v>19</v>
      </c>
    </row>
    <row r="5" spans="1:6">
      <c r="A5">
        <v>4</v>
      </c>
      <c r="B5">
        <v>250</v>
      </c>
      <c r="F5" s="17" t="s">
        <v>20</v>
      </c>
    </row>
    <row r="6" spans="1:6">
      <c r="A6">
        <v>5</v>
      </c>
      <c r="B6">
        <v>225</v>
      </c>
      <c r="F6" t="s">
        <v>21</v>
      </c>
    </row>
    <row r="7" spans="1:6">
      <c r="A7">
        <v>6</v>
      </c>
      <c r="B7">
        <v>200</v>
      </c>
      <c r="F7" t="s">
        <v>22</v>
      </c>
    </row>
    <row r="8" spans="1:6">
      <c r="A8">
        <v>7</v>
      </c>
      <c r="B8">
        <v>180</v>
      </c>
      <c r="F8" t="s">
        <v>23</v>
      </c>
    </row>
    <row r="9" spans="1:6">
      <c r="A9">
        <v>8</v>
      </c>
      <c r="B9">
        <v>160</v>
      </c>
      <c r="F9" t="s">
        <v>24</v>
      </c>
    </row>
    <row r="10" spans="1:6">
      <c r="A10">
        <v>9</v>
      </c>
      <c r="B10">
        <v>145</v>
      </c>
      <c r="F10" t="s">
        <v>25</v>
      </c>
    </row>
    <row r="11" spans="1:6">
      <c r="A11">
        <v>10</v>
      </c>
      <c r="B11">
        <v>130</v>
      </c>
      <c r="F11" t="s">
        <v>26</v>
      </c>
    </row>
    <row r="12" spans="1:6">
      <c r="A12">
        <v>11</v>
      </c>
      <c r="B12">
        <v>120</v>
      </c>
      <c r="F12" t="s">
        <v>27</v>
      </c>
    </row>
    <row r="13" spans="1:6">
      <c r="A13">
        <v>12</v>
      </c>
      <c r="B13">
        <v>110</v>
      </c>
      <c r="F13" t="s">
        <v>28</v>
      </c>
    </row>
    <row r="14" spans="1:6">
      <c r="A14">
        <v>13</v>
      </c>
      <c r="B14">
        <v>100</v>
      </c>
      <c r="F14" t="s">
        <v>29</v>
      </c>
    </row>
    <row r="15" spans="1:6">
      <c r="A15">
        <v>14</v>
      </c>
      <c r="B15">
        <v>90</v>
      </c>
      <c r="F15" t="s">
        <v>30</v>
      </c>
    </row>
    <row r="16" spans="1:6">
      <c r="A16">
        <v>15</v>
      </c>
      <c r="B16">
        <v>80</v>
      </c>
      <c r="F16" t="s">
        <v>31</v>
      </c>
    </row>
    <row r="17" spans="1:6">
      <c r="A17">
        <v>16</v>
      </c>
      <c r="B17">
        <v>75</v>
      </c>
      <c r="F17" t="s">
        <v>32</v>
      </c>
    </row>
    <row r="18" spans="1:6">
      <c r="A18">
        <v>17</v>
      </c>
      <c r="B18">
        <v>70</v>
      </c>
      <c r="F18" t="s">
        <v>33</v>
      </c>
    </row>
    <row r="19" spans="1:6">
      <c r="A19">
        <v>18</v>
      </c>
      <c r="B19">
        <v>65</v>
      </c>
      <c r="F19" t="s">
        <v>34</v>
      </c>
    </row>
    <row r="20" spans="1:6">
      <c r="A20">
        <v>19</v>
      </c>
      <c r="B20">
        <v>60</v>
      </c>
      <c r="F20" t="s">
        <v>35</v>
      </c>
    </row>
    <row r="21" spans="1:6">
      <c r="A21">
        <v>20</v>
      </c>
      <c r="B21">
        <v>55</v>
      </c>
      <c r="F21" t="s">
        <v>36</v>
      </c>
    </row>
    <row r="22" spans="1:6">
      <c r="A22">
        <v>21</v>
      </c>
      <c r="B22">
        <v>51</v>
      </c>
      <c r="F22" t="s">
        <v>37</v>
      </c>
    </row>
    <row r="23" spans="1:6">
      <c r="A23">
        <v>22</v>
      </c>
      <c r="B23">
        <v>47</v>
      </c>
      <c r="F23" t="s">
        <v>38</v>
      </c>
    </row>
    <row r="24" spans="1:6">
      <c r="A24">
        <v>23</v>
      </c>
      <c r="B24">
        <v>44</v>
      </c>
      <c r="F24" t="s">
        <v>39</v>
      </c>
    </row>
    <row r="25" spans="1:6">
      <c r="A25">
        <v>24</v>
      </c>
      <c r="B25">
        <v>41</v>
      </c>
      <c r="F25" t="s">
        <v>40</v>
      </c>
    </row>
    <row r="26" spans="1:6">
      <c r="A26">
        <v>25</v>
      </c>
      <c r="B26">
        <v>38</v>
      </c>
      <c r="F26" t="s">
        <v>41</v>
      </c>
    </row>
    <row r="27" spans="1:6">
      <c r="A27">
        <v>26</v>
      </c>
      <c r="B27">
        <v>36</v>
      </c>
      <c r="F27" t="s">
        <v>42</v>
      </c>
    </row>
    <row r="28" spans="1:6">
      <c r="A28">
        <v>27</v>
      </c>
      <c r="B28">
        <v>34</v>
      </c>
      <c r="F28" t="s">
        <v>43</v>
      </c>
    </row>
    <row r="29" spans="1:6">
      <c r="A29">
        <v>28</v>
      </c>
      <c r="B29">
        <v>32</v>
      </c>
      <c r="F29" t="s">
        <v>44</v>
      </c>
    </row>
    <row r="30" spans="1:6">
      <c r="A30">
        <v>29</v>
      </c>
      <c r="B30">
        <v>31</v>
      </c>
      <c r="F30" t="s">
        <v>45</v>
      </c>
    </row>
    <row r="31" spans="1:6">
      <c r="A31">
        <v>30</v>
      </c>
      <c r="B31">
        <v>30</v>
      </c>
      <c r="F31" t="s">
        <v>46</v>
      </c>
    </row>
    <row r="32" spans="1:6">
      <c r="A32">
        <v>31</v>
      </c>
      <c r="B32">
        <v>29</v>
      </c>
      <c r="F32" t="s">
        <v>47</v>
      </c>
    </row>
    <row r="33" spans="1:6">
      <c r="A33">
        <v>32</v>
      </c>
      <c r="B33">
        <v>28</v>
      </c>
      <c r="F33" s="17" t="s">
        <v>48</v>
      </c>
    </row>
    <row r="34" spans="1:6">
      <c r="A34">
        <v>33</v>
      </c>
      <c r="B34">
        <v>27</v>
      </c>
      <c r="F34" t="s">
        <v>49</v>
      </c>
    </row>
    <row r="35" spans="1:6">
      <c r="A35">
        <v>34</v>
      </c>
      <c r="B35">
        <v>26</v>
      </c>
      <c r="F35" t="s">
        <v>50</v>
      </c>
    </row>
    <row r="36" spans="1:6">
      <c r="A36">
        <v>35</v>
      </c>
      <c r="B36">
        <v>25</v>
      </c>
      <c r="F36" t="s">
        <v>51</v>
      </c>
    </row>
    <row r="37" spans="1:6">
      <c r="A37">
        <v>36</v>
      </c>
      <c r="B37">
        <v>24</v>
      </c>
      <c r="F37" t="s">
        <v>52</v>
      </c>
    </row>
    <row r="38" spans="1:6">
      <c r="A38">
        <v>37</v>
      </c>
      <c r="B38">
        <v>23</v>
      </c>
      <c r="F38" t="s">
        <v>53</v>
      </c>
    </row>
    <row r="39" spans="1:6">
      <c r="A39">
        <v>38</v>
      </c>
      <c r="B39">
        <v>22</v>
      </c>
      <c r="F39" t="s">
        <v>54</v>
      </c>
    </row>
    <row r="40" spans="1:6">
      <c r="A40">
        <v>39</v>
      </c>
      <c r="B40">
        <v>21</v>
      </c>
      <c r="F40" t="s">
        <v>55</v>
      </c>
    </row>
    <row r="41" spans="1:6">
      <c r="A41">
        <v>40</v>
      </c>
      <c r="B41">
        <v>20</v>
      </c>
      <c r="F41" s="17" t="s">
        <v>56</v>
      </c>
    </row>
    <row r="42" spans="1:6">
      <c r="A42">
        <v>41</v>
      </c>
      <c r="B42">
        <v>19</v>
      </c>
      <c r="F42" t="s">
        <v>57</v>
      </c>
    </row>
    <row r="43" spans="1:6">
      <c r="A43">
        <v>42</v>
      </c>
      <c r="B43">
        <v>18</v>
      </c>
      <c r="F43" t="s">
        <v>58</v>
      </c>
    </row>
    <row r="44" spans="1:6">
      <c r="A44">
        <v>43</v>
      </c>
      <c r="B44">
        <v>17</v>
      </c>
      <c r="F44" t="s">
        <v>59</v>
      </c>
    </row>
    <row r="45" spans="1:6">
      <c r="A45">
        <v>44</v>
      </c>
      <c r="B45">
        <v>16</v>
      </c>
      <c r="F45" t="s">
        <v>60</v>
      </c>
    </row>
    <row r="46" spans="1:6">
      <c r="A46">
        <v>45</v>
      </c>
      <c r="B46">
        <v>15</v>
      </c>
      <c r="F46" t="s">
        <v>61</v>
      </c>
    </row>
    <row r="47" spans="1:6">
      <c r="A47">
        <v>46</v>
      </c>
      <c r="B47">
        <v>14</v>
      </c>
      <c r="F47" t="s">
        <v>62</v>
      </c>
    </row>
    <row r="48" spans="1:6">
      <c r="A48">
        <v>47</v>
      </c>
      <c r="B48">
        <v>13</v>
      </c>
      <c r="F48" t="s">
        <v>63</v>
      </c>
    </row>
    <row r="49" spans="1:6">
      <c r="A49">
        <v>48</v>
      </c>
      <c r="B49">
        <v>12</v>
      </c>
      <c r="F49" t="s">
        <v>64</v>
      </c>
    </row>
    <row r="50" spans="1:6">
      <c r="A50">
        <v>49</v>
      </c>
      <c r="B50">
        <v>11</v>
      </c>
      <c r="F50" t="s">
        <v>65</v>
      </c>
    </row>
    <row r="51" spans="1:6">
      <c r="A51">
        <v>50</v>
      </c>
      <c r="B51">
        <v>10</v>
      </c>
      <c r="F51" t="s">
        <v>66</v>
      </c>
    </row>
    <row r="52" spans="1:6">
      <c r="A52">
        <v>51</v>
      </c>
      <c r="B52">
        <v>9</v>
      </c>
      <c r="F52" t="s">
        <v>67</v>
      </c>
    </row>
    <row r="53" spans="1:6">
      <c r="A53">
        <v>52</v>
      </c>
      <c r="B53">
        <v>8</v>
      </c>
      <c r="F53" t="s">
        <v>68</v>
      </c>
    </row>
    <row r="54" spans="1:6">
      <c r="A54">
        <v>53</v>
      </c>
      <c r="B54">
        <v>7</v>
      </c>
      <c r="F54" t="s">
        <v>13</v>
      </c>
    </row>
    <row r="55" spans="1:6">
      <c r="A55">
        <v>54</v>
      </c>
      <c r="B55">
        <v>6</v>
      </c>
      <c r="F55" t="s">
        <v>69</v>
      </c>
    </row>
    <row r="56" spans="1:6">
      <c r="A56">
        <v>55</v>
      </c>
      <c r="B56">
        <v>5</v>
      </c>
      <c r="F56" t="s">
        <v>70</v>
      </c>
    </row>
    <row r="57" spans="1:6">
      <c r="A57">
        <v>56</v>
      </c>
      <c r="B57">
        <v>4</v>
      </c>
      <c r="F57" t="s">
        <v>71</v>
      </c>
    </row>
    <row r="58" spans="1:6">
      <c r="A58">
        <v>57</v>
      </c>
      <c r="B58">
        <v>3</v>
      </c>
      <c r="F58" t="s">
        <v>72</v>
      </c>
    </row>
    <row r="59" spans="1:6">
      <c r="A59">
        <v>58</v>
      </c>
      <c r="B59">
        <v>2</v>
      </c>
      <c r="F59" t="s">
        <v>73</v>
      </c>
    </row>
    <row r="60" spans="1:6">
      <c r="A60">
        <v>59</v>
      </c>
      <c r="B60">
        <v>1</v>
      </c>
      <c r="F60" t="s">
        <v>74</v>
      </c>
    </row>
    <row r="61" spans="1:6">
      <c r="F61" t="s">
        <v>75</v>
      </c>
    </row>
    <row r="62" spans="1:6">
      <c r="F62" t="s">
        <v>76</v>
      </c>
    </row>
    <row r="63" spans="1:6">
      <c r="F63" t="s">
        <v>77</v>
      </c>
    </row>
    <row r="64" spans="1:6">
      <c r="F64" t="s">
        <v>78</v>
      </c>
    </row>
    <row r="65" spans="6:6">
      <c r="F65" t="s">
        <v>79</v>
      </c>
    </row>
    <row r="66" spans="6:6">
      <c r="F66" t="s">
        <v>80</v>
      </c>
    </row>
    <row r="67" spans="6:6">
      <c r="F67" t="s">
        <v>81</v>
      </c>
    </row>
    <row r="68" spans="6:6">
      <c r="F68" t="s">
        <v>82</v>
      </c>
    </row>
    <row r="69" spans="6:6">
      <c r="F69" t="s">
        <v>83</v>
      </c>
    </row>
    <row r="70" spans="6:6">
      <c r="F70" t="s">
        <v>84</v>
      </c>
    </row>
    <row r="71" spans="6:6">
      <c r="F71" t="s">
        <v>85</v>
      </c>
    </row>
    <row r="72" spans="6:6">
      <c r="F72" t="s">
        <v>86</v>
      </c>
    </row>
    <row r="73" spans="6:6">
      <c r="F73" t="s">
        <v>87</v>
      </c>
    </row>
    <row r="74" spans="6:6">
      <c r="F74" t="s">
        <v>88</v>
      </c>
    </row>
    <row r="75" spans="6:6">
      <c r="F75" t="s">
        <v>89</v>
      </c>
    </row>
    <row r="76" spans="6:6">
      <c r="F76" t="s">
        <v>90</v>
      </c>
    </row>
    <row r="77" spans="6:6">
      <c r="F77" t="s">
        <v>91</v>
      </c>
    </row>
    <row r="78" spans="6:6">
      <c r="F78" t="s">
        <v>92</v>
      </c>
    </row>
    <row r="79" spans="6:6">
      <c r="F79" t="s">
        <v>93</v>
      </c>
    </row>
    <row r="80" spans="6:6">
      <c r="F80" t="s">
        <v>15</v>
      </c>
    </row>
    <row r="81" spans="6:6">
      <c r="F81" t="s">
        <v>94</v>
      </c>
    </row>
    <row r="82" spans="6:6">
      <c r="F82" t="s">
        <v>95</v>
      </c>
    </row>
    <row r="83" spans="6:6">
      <c r="F83" t="s">
        <v>96</v>
      </c>
    </row>
    <row r="84" spans="6:6">
      <c r="F84" t="s">
        <v>97</v>
      </c>
    </row>
    <row r="85" spans="6:6">
      <c r="F85" t="s">
        <v>98</v>
      </c>
    </row>
    <row r="86" spans="6:6">
      <c r="F86" t="s">
        <v>99</v>
      </c>
    </row>
    <row r="87" spans="6:6">
      <c r="F87" t="s">
        <v>100</v>
      </c>
    </row>
    <row r="88" spans="6:6">
      <c r="F88" t="s">
        <v>101</v>
      </c>
    </row>
    <row r="89" spans="6:6">
      <c r="F89" t="s">
        <v>102</v>
      </c>
    </row>
    <row r="90" spans="6:6">
      <c r="F90" t="s">
        <v>103</v>
      </c>
    </row>
    <row r="91" spans="6:6">
      <c r="F91" t="s">
        <v>104</v>
      </c>
    </row>
    <row r="92" spans="6:6">
      <c r="F92" t="s">
        <v>105</v>
      </c>
    </row>
    <row r="93" spans="6:6">
      <c r="F93" t="s">
        <v>106</v>
      </c>
    </row>
    <row r="94" spans="6:6">
      <c r="F94" t="s">
        <v>107</v>
      </c>
    </row>
    <row r="95" spans="6:6">
      <c r="F95" t="s">
        <v>108</v>
      </c>
    </row>
    <row r="96" spans="6:6">
      <c r="F96" t="s">
        <v>109</v>
      </c>
    </row>
    <row r="97" spans="6:6">
      <c r="F97" t="s">
        <v>110</v>
      </c>
    </row>
    <row r="98" spans="6:6">
      <c r="F98" t="s">
        <v>111</v>
      </c>
    </row>
    <row r="99" spans="6:6">
      <c r="F99" t="s">
        <v>112</v>
      </c>
    </row>
    <row r="100" spans="6:6">
      <c r="F100" t="s">
        <v>113</v>
      </c>
    </row>
    <row r="101" spans="6:6">
      <c r="F101" t="s">
        <v>114</v>
      </c>
    </row>
    <row r="102" spans="6:6">
      <c r="F102" t="s">
        <v>115</v>
      </c>
    </row>
    <row r="103" spans="6:6">
      <c r="F103" t="s">
        <v>116</v>
      </c>
    </row>
    <row r="104" spans="6:6">
      <c r="F104" t="s">
        <v>117</v>
      </c>
    </row>
    <row r="105" spans="6:6">
      <c r="F105" t="s">
        <v>118</v>
      </c>
    </row>
    <row r="106" spans="6:6">
      <c r="F106" t="s">
        <v>119</v>
      </c>
    </row>
    <row r="107" spans="6:6">
      <c r="F107" t="s">
        <v>120</v>
      </c>
    </row>
    <row r="108" spans="6:6">
      <c r="F108" t="s">
        <v>121</v>
      </c>
    </row>
    <row r="109" spans="6:6">
      <c r="F109" t="s">
        <v>122</v>
      </c>
    </row>
    <row r="110" spans="6:6">
      <c r="F110" t="s">
        <v>123</v>
      </c>
    </row>
    <row r="111" spans="6:6">
      <c r="F111" t="s">
        <v>124</v>
      </c>
    </row>
    <row r="112" spans="6:6">
      <c r="F112" t="s">
        <v>125</v>
      </c>
    </row>
    <row r="113" spans="6:6">
      <c r="F113" t="s">
        <v>126</v>
      </c>
    </row>
    <row r="114" spans="6:6">
      <c r="F114" t="s">
        <v>127</v>
      </c>
    </row>
    <row r="115" spans="6:6">
      <c r="F115" t="s">
        <v>128</v>
      </c>
    </row>
    <row r="116" spans="6:6">
      <c r="F116" t="s">
        <v>14</v>
      </c>
    </row>
    <row r="117" spans="6:6">
      <c r="F117" t="s">
        <v>129</v>
      </c>
    </row>
    <row r="118" spans="6:6">
      <c r="F118" t="s">
        <v>130</v>
      </c>
    </row>
    <row r="119" spans="6:6">
      <c r="F119" t="s">
        <v>131</v>
      </c>
    </row>
    <row r="120" spans="6:6">
      <c r="F120" t="s">
        <v>132</v>
      </c>
    </row>
    <row r="121" spans="6:6">
      <c r="F121" t="s">
        <v>133</v>
      </c>
    </row>
    <row r="122" spans="6:6">
      <c r="F122" t="s">
        <v>134</v>
      </c>
    </row>
    <row r="123" spans="6:6">
      <c r="F123" t="s">
        <v>135</v>
      </c>
    </row>
    <row r="124" spans="6:6">
      <c r="F124" t="s">
        <v>136</v>
      </c>
    </row>
    <row r="125" spans="6:6">
      <c r="F125" t="s">
        <v>137</v>
      </c>
    </row>
    <row r="126" spans="6:6">
      <c r="F126" t="s">
        <v>138</v>
      </c>
    </row>
    <row r="127" spans="6:6">
      <c r="F127" t="s">
        <v>12</v>
      </c>
    </row>
    <row r="128" spans="6:6">
      <c r="F128" t="s">
        <v>139</v>
      </c>
    </row>
    <row r="129" spans="6:6">
      <c r="F129" t="s">
        <v>140</v>
      </c>
    </row>
    <row r="130" spans="6:6">
      <c r="F130" t="s">
        <v>141</v>
      </c>
    </row>
    <row r="131" spans="6:6">
      <c r="F131" t="s">
        <v>142</v>
      </c>
    </row>
    <row r="132" spans="6:6">
      <c r="F132" t="s">
        <v>143</v>
      </c>
    </row>
    <row r="133" spans="6:6">
      <c r="F133" t="s">
        <v>144</v>
      </c>
    </row>
    <row r="134" spans="6:6">
      <c r="F134" t="s">
        <v>145</v>
      </c>
    </row>
    <row r="135" spans="6:6">
      <c r="F135" t="s">
        <v>146</v>
      </c>
    </row>
    <row r="136" spans="6:6">
      <c r="F136" t="s">
        <v>147</v>
      </c>
    </row>
    <row r="137" spans="6:6">
      <c r="F137" t="s">
        <v>148</v>
      </c>
    </row>
    <row r="138" spans="6:6">
      <c r="F138" t="s">
        <v>149</v>
      </c>
    </row>
    <row r="139" spans="6:6">
      <c r="F139" t="s">
        <v>150</v>
      </c>
    </row>
    <row r="140" spans="6:6">
      <c r="F140" t="s">
        <v>151</v>
      </c>
    </row>
    <row r="141" spans="6:6">
      <c r="F141" t="s">
        <v>152</v>
      </c>
    </row>
    <row r="142" spans="6:6">
      <c r="F142" t="s">
        <v>153</v>
      </c>
    </row>
    <row r="143" spans="6:6">
      <c r="F143" t="s">
        <v>154</v>
      </c>
    </row>
    <row r="144" spans="6:6">
      <c r="F144" t="s">
        <v>155</v>
      </c>
    </row>
    <row r="145" spans="6:6">
      <c r="F145" t="s">
        <v>156</v>
      </c>
    </row>
    <row r="146" spans="6:6">
      <c r="F146" t="s">
        <v>157</v>
      </c>
    </row>
    <row r="147" spans="6:6">
      <c r="F147" t="s">
        <v>158</v>
      </c>
    </row>
    <row r="148" spans="6:6">
      <c r="F148" t="s">
        <v>159</v>
      </c>
    </row>
    <row r="149" spans="6:6">
      <c r="F149" t="s">
        <v>160</v>
      </c>
    </row>
    <row r="150" spans="6:6">
      <c r="F150" t="s">
        <v>161</v>
      </c>
    </row>
    <row r="151" spans="6:6">
      <c r="F151" t="s">
        <v>162</v>
      </c>
    </row>
    <row r="152" spans="6:6">
      <c r="F152" t="s">
        <v>163</v>
      </c>
    </row>
    <row r="153" spans="6:6">
      <c r="F153" t="s">
        <v>164</v>
      </c>
    </row>
    <row r="154" spans="6:6">
      <c r="F154" t="s">
        <v>165</v>
      </c>
    </row>
    <row r="155" spans="6:6">
      <c r="F155" t="s">
        <v>166</v>
      </c>
    </row>
    <row r="156" spans="6:6">
      <c r="F156" t="s">
        <v>167</v>
      </c>
    </row>
    <row r="157" spans="6:6">
      <c r="F157" t="s">
        <v>168</v>
      </c>
    </row>
    <row r="158" spans="6:6">
      <c r="F158" t="s">
        <v>169</v>
      </c>
    </row>
    <row r="159" spans="6:6">
      <c r="F159" t="s">
        <v>170</v>
      </c>
    </row>
    <row r="160" spans="6:6">
      <c r="F160" t="s">
        <v>171</v>
      </c>
    </row>
    <row r="161" spans="6:6">
      <c r="F161" t="s">
        <v>172</v>
      </c>
    </row>
    <row r="162" spans="6:6">
      <c r="F162" t="s">
        <v>173</v>
      </c>
    </row>
    <row r="163" spans="6:6">
      <c r="F163" t="s">
        <v>174</v>
      </c>
    </row>
    <row r="164" spans="6:6">
      <c r="F164" t="s">
        <v>175</v>
      </c>
    </row>
    <row r="165" spans="6:6">
      <c r="F165" t="s">
        <v>176</v>
      </c>
    </row>
    <row r="166" spans="6:6">
      <c r="F166" t="s">
        <v>177</v>
      </c>
    </row>
    <row r="167" spans="6:6">
      <c r="F167" t="s">
        <v>178</v>
      </c>
    </row>
    <row r="168" spans="6:6">
      <c r="F168" t="s">
        <v>179</v>
      </c>
    </row>
    <row r="169" spans="6:6">
      <c r="F169" t="s">
        <v>180</v>
      </c>
    </row>
    <row r="170" spans="6:6">
      <c r="F170" t="s">
        <v>181</v>
      </c>
    </row>
    <row r="171" spans="6:6">
      <c r="F171" t="s">
        <v>182</v>
      </c>
    </row>
    <row r="172" spans="6:6">
      <c r="F172" t="s">
        <v>183</v>
      </c>
    </row>
    <row r="173" spans="6:6">
      <c r="F173" t="s">
        <v>184</v>
      </c>
    </row>
    <row r="174" spans="6:6">
      <c r="F174" t="s">
        <v>185</v>
      </c>
    </row>
    <row r="175" spans="6:6">
      <c r="F175" t="s">
        <v>186</v>
      </c>
    </row>
    <row r="176" spans="6:6">
      <c r="F176" t="s">
        <v>187</v>
      </c>
    </row>
    <row r="177" spans="6:6">
      <c r="F177" t="s">
        <v>188</v>
      </c>
    </row>
    <row r="178" spans="6:6">
      <c r="F178" t="s">
        <v>189</v>
      </c>
    </row>
    <row r="179" spans="6:6">
      <c r="F179" t="s">
        <v>190</v>
      </c>
    </row>
    <row r="180" spans="6:6">
      <c r="F180" t="s">
        <v>191</v>
      </c>
    </row>
    <row r="181" spans="6:6">
      <c r="F181" t="s">
        <v>192</v>
      </c>
    </row>
    <row r="182" spans="6:6">
      <c r="F182" t="s">
        <v>193</v>
      </c>
    </row>
    <row r="183" spans="6:6">
      <c r="F183" t="s">
        <v>194</v>
      </c>
    </row>
    <row r="184" spans="6:6">
      <c r="F184" t="s">
        <v>195</v>
      </c>
    </row>
    <row r="185" spans="6:6">
      <c r="F185" t="s">
        <v>196</v>
      </c>
    </row>
    <row r="186" spans="6:6">
      <c r="F186" t="s">
        <v>197</v>
      </c>
    </row>
    <row r="187" spans="6:6">
      <c r="F187" t="s">
        <v>198</v>
      </c>
    </row>
    <row r="188" spans="6:6">
      <c r="F188" t="s">
        <v>199</v>
      </c>
    </row>
    <row r="189" spans="6:6">
      <c r="F189" t="s">
        <v>200</v>
      </c>
    </row>
    <row r="190" spans="6:6">
      <c r="F190" t="s">
        <v>201</v>
      </c>
    </row>
    <row r="191" spans="6:6">
      <c r="F191" t="s">
        <v>202</v>
      </c>
    </row>
    <row r="192" spans="6:6">
      <c r="F192" t="s">
        <v>203</v>
      </c>
    </row>
    <row r="193" spans="6:6">
      <c r="F193" t="s">
        <v>204</v>
      </c>
    </row>
    <row r="194" spans="6:6">
      <c r="F194" t="s">
        <v>205</v>
      </c>
    </row>
    <row r="195" spans="6:6">
      <c r="F195" t="s">
        <v>206</v>
      </c>
    </row>
    <row r="196" spans="6:6">
      <c r="F196" t="s">
        <v>207</v>
      </c>
    </row>
    <row r="197" spans="6:6">
      <c r="F197" t="s">
        <v>208</v>
      </c>
    </row>
    <row r="198" spans="6:6">
      <c r="F198" t="s">
        <v>209</v>
      </c>
    </row>
    <row r="199" spans="6:6">
      <c r="F199" t="s">
        <v>210</v>
      </c>
    </row>
    <row r="200" spans="6:6">
      <c r="F200" t="s">
        <v>211</v>
      </c>
    </row>
    <row r="201" spans="6:6">
      <c r="F201" t="s">
        <v>212</v>
      </c>
    </row>
    <row r="202" spans="6:6">
      <c r="F202" t="s">
        <v>213</v>
      </c>
    </row>
    <row r="203" spans="6:6">
      <c r="F203" t="s">
        <v>214</v>
      </c>
    </row>
    <row r="204" spans="6:6">
      <c r="F204" t="s">
        <v>215</v>
      </c>
    </row>
    <row r="205" spans="6:6">
      <c r="F205" t="s">
        <v>216</v>
      </c>
    </row>
    <row r="206" spans="6:6">
      <c r="F206" t="s">
        <v>217</v>
      </c>
    </row>
    <row r="207" spans="6:6">
      <c r="F207" t="s">
        <v>218</v>
      </c>
    </row>
    <row r="208" spans="6:6">
      <c r="F208" t="s">
        <v>219</v>
      </c>
    </row>
    <row r="209" spans="6:6">
      <c r="F209" t="s">
        <v>220</v>
      </c>
    </row>
    <row r="210" spans="6:6">
      <c r="F210" t="s">
        <v>221</v>
      </c>
    </row>
    <row r="211" spans="6:6">
      <c r="F211" t="s">
        <v>222</v>
      </c>
    </row>
    <row r="212" spans="6:6">
      <c r="F212" t="s">
        <v>223</v>
      </c>
    </row>
    <row r="213" spans="6:6">
      <c r="F213" t="s">
        <v>224</v>
      </c>
    </row>
    <row r="214" spans="6:6">
      <c r="F214" t="s">
        <v>225</v>
      </c>
    </row>
    <row r="215" spans="6:6">
      <c r="F215" t="s">
        <v>226</v>
      </c>
    </row>
    <row r="216" spans="6:6">
      <c r="F216" t="s">
        <v>227</v>
      </c>
    </row>
    <row r="217" spans="6:6">
      <c r="F217" t="s">
        <v>228</v>
      </c>
    </row>
    <row r="218" spans="6:6">
      <c r="F218" t="s">
        <v>229</v>
      </c>
    </row>
    <row r="219" spans="6:6">
      <c r="F219" t="s">
        <v>230</v>
      </c>
    </row>
    <row r="220" spans="6:6">
      <c r="F220" t="s">
        <v>231</v>
      </c>
    </row>
    <row r="221" spans="6:6">
      <c r="F221" t="s">
        <v>232</v>
      </c>
    </row>
    <row r="222" spans="6:6">
      <c r="F222" t="s">
        <v>233</v>
      </c>
    </row>
    <row r="223" spans="6:6">
      <c r="F223" t="s">
        <v>234</v>
      </c>
    </row>
    <row r="224" spans="6:6">
      <c r="F224" t="s">
        <v>235</v>
      </c>
    </row>
    <row r="225" spans="6:6">
      <c r="F225" t="s">
        <v>236</v>
      </c>
    </row>
    <row r="226" spans="6:6">
      <c r="F226" t="s">
        <v>237</v>
      </c>
    </row>
    <row r="227" spans="6:6">
      <c r="F227" t="s">
        <v>238</v>
      </c>
    </row>
    <row r="228" spans="6:6">
      <c r="F228" t="s">
        <v>239</v>
      </c>
    </row>
    <row r="229" spans="6:6">
      <c r="F229" t="s">
        <v>240</v>
      </c>
    </row>
    <row r="230" spans="6:6">
      <c r="F230" t="s">
        <v>241</v>
      </c>
    </row>
    <row r="231" spans="6:6">
      <c r="F231" t="s">
        <v>242</v>
      </c>
    </row>
    <row r="232" spans="6:6">
      <c r="F232" t="s">
        <v>243</v>
      </c>
    </row>
    <row r="233" spans="6:6">
      <c r="F233" t="s">
        <v>244</v>
      </c>
    </row>
    <row r="234" spans="6:6">
      <c r="F234" t="s">
        <v>245</v>
      </c>
    </row>
    <row r="235" spans="6:6">
      <c r="F235" t="s">
        <v>246</v>
      </c>
    </row>
    <row r="236" spans="6:6">
      <c r="F236" t="s">
        <v>247</v>
      </c>
    </row>
    <row r="237" spans="6:6">
      <c r="F237" t="s">
        <v>248</v>
      </c>
    </row>
    <row r="238" spans="6:6">
      <c r="F238" t="s">
        <v>249</v>
      </c>
    </row>
    <row r="239" spans="6:6">
      <c r="F239" t="s">
        <v>250</v>
      </c>
    </row>
    <row r="240" spans="6:6">
      <c r="F240" t="s">
        <v>251</v>
      </c>
    </row>
    <row r="241" spans="6:6">
      <c r="F241" t="s">
        <v>252</v>
      </c>
    </row>
  </sheetData>
  <sortState ref="F2:F103">
    <sortCondition ref="F10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U8 G</vt:lpstr>
      <vt:lpstr>Résumés</vt:lpstr>
      <vt:lpstr>Références</vt:lpstr>
      <vt:lpstr>'U8 G'!Impression_des_titres</vt:lpstr>
      <vt:lpstr>PointsSkibec</vt:lpstr>
      <vt:lpstr>TableauComplet</vt:lpstr>
      <vt:lpstr>TempsDim1</vt:lpstr>
      <vt:lpstr>TempsDim2</vt:lpstr>
      <vt:lpstr>TempsSam1</vt:lpstr>
      <vt:lpstr>TempsSam2</vt:lpstr>
      <vt:lpstr>TotalPoints</vt:lpstr>
    </vt:vector>
  </TitlesOfParts>
  <Company>Gouvernement du 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Laurent</dc:creator>
  <cp:lastModifiedBy>Frédéric Laurent</cp:lastModifiedBy>
  <cp:lastPrinted>2013-02-03T19:11:38Z</cp:lastPrinted>
  <dcterms:created xsi:type="dcterms:W3CDTF">2013-01-29T23:22:51Z</dcterms:created>
  <dcterms:modified xsi:type="dcterms:W3CDTF">2013-02-06T17:48:54Z</dcterms:modified>
</cp:coreProperties>
</file>