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autoCompressPictures="0"/>
  <bookViews>
    <workbookView xWindow="0" yWindow="0" windowWidth="14925" windowHeight="11595" tabRatio="788"/>
  </bookViews>
  <sheets>
    <sheet name="Calendrier" sheetId="14" r:id="rId1"/>
  </sheets>
  <definedNames>
    <definedName name="Calendar10Month">Calendrier!$B$136</definedName>
    <definedName name="Calendar10MonthOption">MATCH(Calendar10Month,Mois,0)</definedName>
    <definedName name="Calendar10Year">Calendrier!$A$136</definedName>
    <definedName name="Calendar1Month">Calendrier!$B$1</definedName>
    <definedName name="Calendar1MonthOption">MATCH(Calendar1Month,Mois,0)</definedName>
    <definedName name="Calendar1Year">Calendrier!$A$1</definedName>
    <definedName name="Calendar2Month">Calendrier!$B$16</definedName>
    <definedName name="Calendar2MonthOption">MATCH(Calendar2Month,Mois,0)</definedName>
    <definedName name="Calendar2Year">Calendrier!$A$16</definedName>
    <definedName name="Calendar3Month">Calendrier!$B$31</definedName>
    <definedName name="Calendar3MonthOption">MATCH(Calendar3Month,Mois,0)</definedName>
    <definedName name="Calendar3Year">Calendrier!$A$31</definedName>
    <definedName name="Calendar4Month">Calendrier!$B$46</definedName>
    <definedName name="Calendar4MonthOption">MATCH(Calendar4Month,Mois,0)</definedName>
    <definedName name="Calendar4Year">Calendrier!$A$46</definedName>
    <definedName name="Calendar5Month">Calendrier!$B$61</definedName>
    <definedName name="Calendar5MonthOption">MATCH(Calendar5Month,Mois,0)</definedName>
    <definedName name="Calendar5Year">Calendrier!$A$61</definedName>
    <definedName name="Calendar6Month">Calendrier!$B$76</definedName>
    <definedName name="Calendar6MonthOption">MATCH(Calendar6Month,Mois,0)</definedName>
    <definedName name="Calendar6Year">Calendrier!$A$76</definedName>
    <definedName name="Calendar7Month">Calendrier!$B$91</definedName>
    <definedName name="Calendar7MonthOption">MATCH(Calendar7Month,Mois,0)</definedName>
    <definedName name="Calendar7Year">Calendrier!$A$91</definedName>
    <definedName name="Calendar8Month">Calendrier!$B$106</definedName>
    <definedName name="Calendar8MonthOption">MATCH(Calendar8Month,Mois,0)</definedName>
    <definedName name="Calendar8Year">Calendrier!$A$106</definedName>
    <definedName name="Calendar9Month">Calendrier!$B$121</definedName>
    <definedName name="Calendar9MonthOption">MATCH(Calendar9Month,Mois,0)</definedName>
    <definedName name="Calendar9Year">Calendrier!$A$121</definedName>
    <definedName name="Jours">{0,1,2,3,4,5,6}</definedName>
    <definedName name="Joursdesemaine">{"lundi","mardi","mercredi","jeudi","vendredi","samedi","dimanche"}</definedName>
    <definedName name="Mois">{"janvier","février","mars","avril","mai","juin","juillet","août","septembre","octobre","novembre","décembre"}</definedName>
    <definedName name="WeekdayOption">MATCH(WeekStart,Joursdesemaine,0)+10</definedName>
    <definedName name="WeekStart">Calendrier!$B$3</definedName>
    <definedName name="WeekStartValue">IF(WeekStart="lundi",2,1)</definedName>
    <definedName name="_xlnm.Print_Area" localSheetId="0">Calendrier!$A$1:$I$150</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A16" i="14" l="1"/>
  <c r="B16" i="14"/>
  <c r="A31" i="14"/>
  <c r="B31" i="14"/>
  <c r="A46" i="14"/>
  <c r="B46" i="14"/>
  <c r="A61" i="14"/>
  <c r="B61" i="14"/>
  <c r="A76" i="14"/>
  <c r="B76" i="14"/>
  <c r="A91" i="14"/>
  <c r="B91" i="14"/>
  <c r="A106" i="14"/>
  <c r="B106" i="14"/>
  <c r="A121" i="14"/>
  <c r="B121" i="14"/>
  <c r="A136" i="14"/>
  <c r="B136" i="14"/>
  <c r="B139" i="14" a="1"/>
  <c r="H139" i="14"/>
  <c r="H138" i="14"/>
  <c r="G139" i="14"/>
  <c r="G138" i="14"/>
  <c r="F139" i="14"/>
  <c r="F138" i="14"/>
  <c r="E139" i="14"/>
  <c r="E138" i="14"/>
  <c r="D139" i="14"/>
  <c r="D138" i="14"/>
  <c r="C139" i="14"/>
  <c r="C138" i="14"/>
  <c r="B139" i="14"/>
  <c r="B138" i="14"/>
  <c r="B124" i="14" a="1"/>
  <c r="H124" i="14"/>
  <c r="H123" i="14"/>
  <c r="G124" i="14"/>
  <c r="G123" i="14"/>
  <c r="F124" i="14"/>
  <c r="F123" i="14"/>
  <c r="E124" i="14"/>
  <c r="E123" i="14"/>
  <c r="D124" i="14"/>
  <c r="D123" i="14"/>
  <c r="B124" i="14"/>
  <c r="B123" i="14"/>
  <c r="B109" i="14" a="1"/>
  <c r="H109" i="14"/>
  <c r="H108" i="14"/>
  <c r="G109" i="14"/>
  <c r="G108" i="14"/>
  <c r="F109" i="14"/>
  <c r="F108" i="14"/>
  <c r="E109" i="14"/>
  <c r="E108" i="14"/>
  <c r="D109" i="14"/>
  <c r="D108" i="14"/>
  <c r="C109" i="14"/>
  <c r="C108" i="14"/>
  <c r="B109" i="14"/>
  <c r="B108" i="14"/>
  <c r="B94" i="14" a="1"/>
  <c r="H94" i="14"/>
  <c r="H93" i="14"/>
  <c r="G94" i="14"/>
  <c r="G93" i="14"/>
  <c r="F94" i="14"/>
  <c r="F93" i="14"/>
  <c r="E94" i="14"/>
  <c r="E93" i="14"/>
  <c r="D94" i="14"/>
  <c r="D93" i="14"/>
  <c r="C94" i="14"/>
  <c r="C93" i="14"/>
  <c r="B94" i="14"/>
  <c r="B93" i="14"/>
  <c r="B79" i="14" a="1"/>
  <c r="H79" i="14"/>
  <c r="H78" i="14"/>
  <c r="G79" i="14"/>
  <c r="G78" i="14"/>
  <c r="F79" i="14"/>
  <c r="F78" i="14"/>
  <c r="E79" i="14"/>
  <c r="E78" i="14"/>
  <c r="D79" i="14"/>
  <c r="D78" i="14"/>
  <c r="C79" i="14"/>
  <c r="C78" i="14"/>
  <c r="B79" i="14"/>
  <c r="B78" i="14"/>
  <c r="B64" i="14" a="1"/>
  <c r="H64" i="14"/>
  <c r="H63" i="14"/>
  <c r="G64" i="14"/>
  <c r="G63" i="14"/>
  <c r="F64" i="14"/>
  <c r="F63" i="14"/>
  <c r="E64" i="14"/>
  <c r="E63" i="14"/>
  <c r="D64" i="14"/>
  <c r="D63" i="14"/>
  <c r="C64" i="14"/>
  <c r="C63" i="14"/>
  <c r="B64" i="14"/>
  <c r="B63" i="14"/>
  <c r="B49" i="14" a="1"/>
  <c r="H49" i="14"/>
  <c r="H48" i="14"/>
  <c r="G49" i="14"/>
  <c r="G48" i="14"/>
  <c r="F49" i="14"/>
  <c r="F48" i="14"/>
  <c r="E49" i="14"/>
  <c r="E48" i="14"/>
  <c r="D49" i="14"/>
  <c r="D48" i="14"/>
  <c r="C49" i="14"/>
  <c r="C48" i="14"/>
  <c r="B49" i="14"/>
  <c r="B48" i="14"/>
  <c r="B34" i="14" a="1"/>
  <c r="H34" i="14"/>
  <c r="H33" i="14"/>
  <c r="G34" i="14"/>
  <c r="G33" i="14"/>
  <c r="F34" i="14"/>
  <c r="F33" i="14"/>
  <c r="E34" i="14"/>
  <c r="E33" i="14"/>
  <c r="D34" i="14"/>
  <c r="D33" i="14"/>
  <c r="C34" i="14"/>
  <c r="C33" i="14"/>
  <c r="B34" i="14"/>
  <c r="B33" i="14"/>
  <c r="B19" i="14" a="1"/>
  <c r="H19" i="14"/>
  <c r="H18" i="14"/>
  <c r="G19" i="14"/>
  <c r="G18" i="14"/>
  <c r="F19" i="14"/>
  <c r="F18" i="14"/>
  <c r="E19" i="14"/>
  <c r="E18" i="14"/>
  <c r="D19" i="14"/>
  <c r="D18" i="14"/>
  <c r="C19" i="14"/>
  <c r="C18" i="14"/>
  <c r="B19" i="14"/>
  <c r="B18" i="14"/>
  <c r="B4" i="14" a="1"/>
  <c r="H4" i="14"/>
  <c r="H3" i="14"/>
  <c r="G4" i="14"/>
  <c r="G3" i="14"/>
  <c r="F4" i="14"/>
  <c r="F3" i="14"/>
  <c r="E4" i="14"/>
  <c r="E3" i="14"/>
  <c r="D4" i="14"/>
  <c r="D3" i="14"/>
  <c r="C4" i="14"/>
  <c r="C3" i="14"/>
  <c r="C124" i="14"/>
  <c r="C123" i="14"/>
  <c r="B4" i="14"/>
  <c r="B6" i="14" a="1"/>
  <c r="G6" i="14"/>
  <c r="B8" i="14" a="1"/>
  <c r="E8" i="14"/>
  <c r="B10" i="14" a="1"/>
  <c r="C10" i="14"/>
  <c r="B12" i="14" a="1"/>
  <c r="G12" i="14"/>
  <c r="B14" i="14" a="1"/>
  <c r="B14" i="14"/>
  <c r="E12" i="14"/>
  <c r="G10" i="14"/>
  <c r="H8" i="14"/>
  <c r="C8" i="14"/>
  <c r="E6" i="14"/>
  <c r="C14" i="14"/>
  <c r="F12" i="14"/>
  <c r="B8" i="14"/>
  <c r="D6" i="14"/>
  <c r="B10" i="14"/>
  <c r="D8" i="14"/>
  <c r="F6" i="14"/>
  <c r="D12" i="14"/>
  <c r="F10" i="14"/>
  <c r="H12" i="14"/>
  <c r="C12" i="14"/>
  <c r="E10" i="14"/>
  <c r="G8" i="14"/>
  <c r="H6" i="14"/>
  <c r="C6" i="14"/>
  <c r="B12" i="14"/>
  <c r="D10" i="14"/>
  <c r="F8" i="14"/>
  <c r="B6" i="14"/>
  <c r="H10" i="14"/>
  <c r="B29" i="14" a="1"/>
  <c r="B29" i="14"/>
  <c r="B21" i="14" a="1"/>
  <c r="B21" i="14"/>
  <c r="B23" i="14" a="1"/>
  <c r="B23" i="14"/>
  <c r="B25" i="14" a="1"/>
  <c r="B25" i="14"/>
  <c r="B27" i="14" a="1"/>
  <c r="B27" i="14"/>
  <c r="B44" i="14" a="1"/>
  <c r="H21" i="14"/>
  <c r="G21" i="14"/>
  <c r="D21" i="14"/>
  <c r="C21" i="14"/>
  <c r="F21" i="14"/>
  <c r="B36" i="14" a="1"/>
  <c r="B38" i="14" a="1"/>
  <c r="C29" i="14"/>
  <c r="B40" i="14" a="1"/>
  <c r="D23" i="14"/>
  <c r="C25" i="14"/>
  <c r="B42" i="14" a="1"/>
  <c r="E21" i="14"/>
  <c r="E23" i="14"/>
  <c r="D25" i="14"/>
  <c r="F23" i="14"/>
  <c r="E25" i="14"/>
  <c r="G23" i="14"/>
  <c r="H27" i="14"/>
  <c r="H23" i="14"/>
  <c r="F27" i="14"/>
  <c r="C23" i="14"/>
  <c r="H25" i="14"/>
  <c r="G27" i="14"/>
  <c r="C27" i="14"/>
  <c r="F25" i="14"/>
  <c r="D27" i="14"/>
  <c r="G25" i="14"/>
  <c r="E27" i="14"/>
  <c r="C40" i="14"/>
  <c r="C44" i="14"/>
  <c r="H42" i="14"/>
  <c r="E40" i="14"/>
  <c r="B44" i="14"/>
  <c r="B40" i="14"/>
  <c r="H40" i="14"/>
  <c r="C42" i="14"/>
  <c r="E36" i="14"/>
  <c r="B36" i="14"/>
  <c r="C36" i="14"/>
  <c r="G42" i="14"/>
  <c r="F42" i="14"/>
  <c r="D40" i="14"/>
  <c r="D42" i="14"/>
  <c r="G40" i="14"/>
  <c r="E38" i="14"/>
  <c r="C38" i="14"/>
  <c r="G36" i="14"/>
  <c r="G38" i="14"/>
  <c r="E42" i="14"/>
  <c r="H38" i="14"/>
  <c r="F40" i="14"/>
  <c r="F36" i="14"/>
  <c r="F38" i="14"/>
  <c r="B38" i="14"/>
  <c r="B42" i="14"/>
  <c r="D38" i="14"/>
  <c r="D36" i="14"/>
  <c r="H36" i="14"/>
  <c r="B59" i="14" a="1"/>
  <c r="C59" i="14"/>
  <c r="B51" i="14" a="1"/>
  <c r="E51" i="14"/>
  <c r="B57" i="14" a="1"/>
  <c r="E57" i="14"/>
  <c r="B55" i="14" a="1"/>
  <c r="B55" i="14"/>
  <c r="B53" i="14" a="1"/>
  <c r="D53" i="14"/>
  <c r="D51" i="14"/>
  <c r="B59" i="14"/>
  <c r="B51" i="14"/>
  <c r="F51" i="14"/>
  <c r="E53" i="14"/>
  <c r="F53" i="14"/>
  <c r="H53" i="14"/>
  <c r="G53" i="14"/>
  <c r="C55" i="14"/>
  <c r="B53" i="14"/>
  <c r="C53" i="14"/>
  <c r="G57" i="14"/>
  <c r="D55" i="14"/>
  <c r="C57" i="14"/>
  <c r="G51" i="14"/>
  <c r="H57" i="14"/>
  <c r="H55" i="14"/>
  <c r="F55" i="14"/>
  <c r="B74" i="14" a="1"/>
  <c r="C74" i="14"/>
  <c r="B72" i="14" a="1"/>
  <c r="C72" i="14"/>
  <c r="B66" i="14" a="1"/>
  <c r="E66" i="14"/>
  <c r="B68" i="14" a="1"/>
  <c r="B68" i="14"/>
  <c r="B70" i="14" a="1"/>
  <c r="B70" i="14"/>
  <c r="C51" i="14"/>
  <c r="D57" i="14"/>
  <c r="B57" i="14"/>
  <c r="F57" i="14"/>
  <c r="H51" i="14"/>
  <c r="E55" i="14"/>
  <c r="G55" i="14"/>
  <c r="H68" i="14"/>
  <c r="G68" i="14"/>
  <c r="E68" i="14"/>
  <c r="F68" i="14"/>
  <c r="D68" i="14"/>
  <c r="C68" i="14"/>
  <c r="E70" i="14"/>
  <c r="H70" i="14"/>
  <c r="F70" i="14"/>
  <c r="D70" i="14"/>
  <c r="H72" i="14"/>
  <c r="D72" i="14"/>
  <c r="B72" i="14"/>
  <c r="G72" i="14"/>
  <c r="F72" i="14"/>
  <c r="G70" i="14"/>
  <c r="C70" i="14"/>
  <c r="B66" i="14"/>
  <c r="C66" i="14"/>
  <c r="F66" i="14"/>
  <c r="E72" i="14"/>
  <c r="H66" i="14"/>
  <c r="G66" i="14"/>
  <c r="B74" i="14"/>
  <c r="B89" i="14" a="1"/>
  <c r="C89" i="14"/>
  <c r="B81" i="14" a="1"/>
  <c r="B81" i="14"/>
  <c r="B87" i="14" a="1"/>
  <c r="B87" i="14"/>
  <c r="B83" i="14" a="1"/>
  <c r="E83" i="14"/>
  <c r="B85" i="14" a="1"/>
  <c r="D85" i="14"/>
  <c r="D66" i="14"/>
  <c r="C81" i="14"/>
  <c r="E81" i="14"/>
  <c r="F81" i="14"/>
  <c r="D81" i="14"/>
  <c r="B89" i="14"/>
  <c r="H81" i="14"/>
  <c r="G81" i="14"/>
  <c r="D83" i="14"/>
  <c r="H83" i="14"/>
  <c r="G83" i="14"/>
  <c r="C83" i="14"/>
  <c r="B83" i="14"/>
  <c r="F83" i="14"/>
  <c r="G85" i="14"/>
  <c r="C85" i="14"/>
  <c r="E85" i="14"/>
  <c r="H85" i="14"/>
  <c r="B85" i="14"/>
  <c r="H87" i="14"/>
  <c r="C87" i="14"/>
  <c r="F87" i="14"/>
  <c r="G87" i="14"/>
  <c r="F85" i="14"/>
  <c r="E87" i="14"/>
  <c r="D87" i="14"/>
  <c r="B104" i="14" a="1"/>
  <c r="C104" i="14"/>
  <c r="B96" i="14" a="1"/>
  <c r="G96" i="14"/>
  <c r="B102" i="14" a="1"/>
  <c r="F102" i="14"/>
  <c r="B98" i="14" a="1"/>
  <c r="D98" i="14"/>
  <c r="B100" i="14" a="1"/>
  <c r="G100" i="14"/>
  <c r="B102" i="14"/>
  <c r="E102" i="14"/>
  <c r="C96" i="14"/>
  <c r="D96" i="14"/>
  <c r="E96" i="14"/>
  <c r="B96" i="14"/>
  <c r="F96" i="14"/>
  <c r="H96" i="14"/>
  <c r="C102" i="14"/>
  <c r="D102" i="14"/>
  <c r="G102" i="14"/>
  <c r="H98" i="14"/>
  <c r="C98" i="14"/>
  <c r="H102" i="14"/>
  <c r="E98" i="14"/>
  <c r="H100" i="14"/>
  <c r="F100" i="14"/>
  <c r="E100" i="14"/>
  <c r="C100" i="14"/>
  <c r="B98" i="14"/>
  <c r="D100" i="14"/>
  <c r="F98" i="14"/>
  <c r="B104" i="14"/>
  <c r="B119" i="14" a="1"/>
  <c r="B119" i="14"/>
  <c r="B115" i="14" a="1"/>
  <c r="C115" i="14"/>
  <c r="B117" i="14" a="1"/>
  <c r="F117" i="14"/>
  <c r="B113" i="14" a="1"/>
  <c r="D113" i="14"/>
  <c r="B111" i="14" a="1"/>
  <c r="H111" i="14"/>
  <c r="G98" i="14"/>
  <c r="B100" i="14"/>
  <c r="C119" i="14"/>
  <c r="G115" i="14"/>
  <c r="H117" i="14"/>
  <c r="D117" i="14"/>
  <c r="B115" i="14"/>
  <c r="H115" i="14"/>
  <c r="E115" i="14"/>
  <c r="B111" i="14"/>
  <c r="C111" i="14"/>
  <c r="D111" i="14"/>
  <c r="F111" i="14"/>
  <c r="E111" i="14"/>
  <c r="G111" i="14"/>
  <c r="G117" i="14"/>
  <c r="E117" i="14"/>
  <c r="E113" i="14"/>
  <c r="D115" i="14"/>
  <c r="F115" i="14"/>
  <c r="C113" i="14"/>
  <c r="F113" i="14"/>
  <c r="G113" i="14"/>
  <c r="C117" i="14"/>
  <c r="H113" i="14"/>
  <c r="B117" i="14"/>
  <c r="B134" i="14" a="1"/>
  <c r="C134" i="14"/>
  <c r="B126" i="14" a="1"/>
  <c r="E126" i="14"/>
  <c r="B132" i="14" a="1"/>
  <c r="B132" i="14"/>
  <c r="B128" i="14" a="1"/>
  <c r="G128" i="14"/>
  <c r="B130" i="14" a="1"/>
  <c r="B130" i="14"/>
  <c r="B113" i="14"/>
  <c r="B147" i="14" a="1"/>
  <c r="C147" i="14"/>
  <c r="B143" i="14" a="1"/>
  <c r="G143" i="14"/>
  <c r="B149" i="14" a="1"/>
  <c r="B145" i="14" a="1"/>
  <c r="G145" i="14"/>
  <c r="B141" i="14" a="1"/>
  <c r="G141" i="14"/>
  <c r="C145" i="14"/>
  <c r="E141" i="14"/>
  <c r="C149" i="14"/>
  <c r="C141" i="14"/>
  <c r="H147" i="14"/>
  <c r="D145" i="14"/>
  <c r="F141" i="14"/>
  <c r="B145" i="14"/>
  <c r="B141" i="14"/>
  <c r="B149" i="14"/>
  <c r="F145" i="14"/>
  <c r="H141" i="14"/>
  <c r="D141" i="14"/>
  <c r="E143" i="14"/>
  <c r="C132" i="14"/>
  <c r="E132" i="14"/>
  <c r="G130" i="14"/>
  <c r="B134" i="14"/>
  <c r="C130" i="14"/>
  <c r="H130" i="14"/>
  <c r="E130" i="14"/>
  <c r="D130" i="14"/>
  <c r="F130" i="14"/>
  <c r="H132" i="14"/>
  <c r="G132" i="14"/>
  <c r="F132" i="14"/>
  <c r="F128" i="14"/>
  <c r="B128" i="14"/>
  <c r="C128" i="14"/>
  <c r="D126" i="14"/>
  <c r="D128" i="14"/>
  <c r="E128" i="14"/>
  <c r="G126" i="14"/>
  <c r="H128" i="14"/>
  <c r="D132" i="14"/>
  <c r="C126" i="14"/>
  <c r="B126" i="14"/>
  <c r="H126" i="14"/>
  <c r="F126" i="14"/>
  <c r="D143" i="14"/>
  <c r="B147" i="14"/>
  <c r="C143" i="14"/>
  <c r="G147" i="14"/>
  <c r="B143" i="14"/>
  <c r="H143" i="14"/>
  <c r="E147" i="14"/>
  <c r="F147" i="14"/>
  <c r="F143" i="14"/>
  <c r="H145" i="14"/>
  <c r="D147" i="14"/>
  <c r="E145" i="14"/>
</calcChain>
</file>

<file path=xl/sharedStrings.xml><?xml version="1.0" encoding="utf-8"?>
<sst xmlns="http://schemas.openxmlformats.org/spreadsheetml/2006/main" count="44" uniqueCount="6">
  <si>
    <t>Remarques :</t>
  </si>
  <si>
    <t>REMARQUES</t>
  </si>
  <si>
    <t>LUNDI</t>
  </si>
  <si>
    <t xml:space="preserve"> </t>
  </si>
  <si>
    <t>août</t>
  </si>
  <si>
    <t>Vacances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</si>
</sst>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m\ yyyy"/>
    <numFmt numFmtId="165" formatCode="dd"/>
  </numFmts>
  <fonts count="13" x14ac:knownFonts="1">
    <font>
      <sz val="9"/>
      <name val="Franklin Gothic Medium"/>
      <family val="2"/>
      <scheme val="major"/>
    </font>
    <font>
      <sz val="8"/>
      <name val="Arial"/>
      <family val="2"/>
    </font>
    <font>
      <sz val="10"/>
      <name val="Century Gothic"/>
      <family val="2"/>
    </font>
    <font>
      <b/>
      <sz val="11"/>
      <color theme="0"/>
      <name val="Euphemia"/>
      <family val="2"/>
      <scheme val="minor"/>
    </font>
    <font>
      <b/>
      <sz val="14"/>
      <color theme="0"/>
      <name val="Euphemia"/>
      <family val="2"/>
      <scheme val="minor"/>
    </font>
    <font>
      <b/>
      <sz val="28"/>
      <color theme="1" tint="0.34998626667073579"/>
      <name val="Euphemia"/>
      <family val="2"/>
      <scheme val="minor"/>
    </font>
    <font>
      <sz val="10"/>
      <color indexed="63"/>
      <name val="Euphemia"/>
      <family val="2"/>
      <scheme val="minor"/>
    </font>
    <font>
      <sz val="9"/>
      <name val="Franklin Gothic Medium"/>
      <family val="2"/>
      <scheme val="major"/>
    </font>
    <font>
      <b/>
      <sz val="8"/>
      <color theme="0"/>
      <name val="Euphemia"/>
      <family val="2"/>
      <scheme val="minor"/>
    </font>
    <font>
      <sz val="9"/>
      <color theme="1"/>
      <name val="Franklin Gothic Medium"/>
      <family val="2"/>
      <scheme val="major"/>
    </font>
    <font>
      <sz val="16"/>
      <color theme="1" tint="0.499984740745262"/>
      <name val="Franklin Gothic Medium"/>
      <family val="2"/>
      <scheme val="major"/>
    </font>
    <font>
      <sz val="36"/>
      <color theme="4"/>
      <name val="Franklin Gothic Medium"/>
      <family val="2"/>
      <scheme val="major"/>
    </font>
    <font>
      <sz val="1"/>
      <color theme="0"/>
      <name val="Euphemia"/>
      <family val="2"/>
      <scheme val="minor"/>
    </font>
  </fonts>
  <fills count="8">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7"/>
        <bgColor indexed="64"/>
      </patternFill>
    </fill>
    <fill>
      <patternFill patternType="solid">
        <fgColor theme="4"/>
        <bgColor indexed="64"/>
      </patternFill>
    </fill>
  </fills>
  <borders count="10">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style="thick">
        <color theme="0"/>
      </right>
      <top/>
      <bottom/>
      <diagonal/>
    </border>
    <border>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3743705557422"/>
      </bottom>
      <diagonal/>
    </border>
    <border>
      <left style="thin">
        <color theme="0" tint="-0.14996795556505021"/>
      </left>
      <right/>
      <top style="thin">
        <color theme="0" tint="-0.14993743705557422"/>
      </top>
      <bottom/>
      <diagonal/>
    </border>
  </borders>
  <cellStyleXfs count="13">
    <xf numFmtId="0" fontId="0" fillId="0" borderId="0" applyFill="0" applyBorder="0" applyProtection="0">
      <alignment horizontal="left" indent="1"/>
    </xf>
    <xf numFmtId="0" fontId="6" fillId="3" borderId="0" applyNumberFormat="0" applyBorder="0" applyAlignment="0" applyProtection="0"/>
    <xf numFmtId="0" fontId="5" fillId="0" borderId="0" applyNumberFormat="0" applyFill="0" applyAlignment="0" applyProtection="0"/>
    <xf numFmtId="0" fontId="3" fillId="4" borderId="1" applyNumberFormat="0" applyAlignment="0" applyProtection="0"/>
    <xf numFmtId="0" fontId="4" fillId="5" borderId="2" applyNumberFormat="0" applyProtection="0">
      <alignment vertical="center"/>
    </xf>
    <xf numFmtId="0" fontId="8" fillId="6" borderId="3" applyNumberFormat="0" applyAlignment="0">
      <alignment horizontal="left" indent="1"/>
    </xf>
    <xf numFmtId="165" fontId="10" fillId="0" borderId="4" applyFill="0" applyProtection="0">
      <alignment horizontal="left" vertical="center" wrapText="1" indent="1"/>
    </xf>
    <xf numFmtId="165" fontId="9" fillId="0" borderId="7" applyFill="0" applyProtection="0">
      <alignment horizontal="left" vertical="top" wrapText="1" indent="1"/>
    </xf>
    <xf numFmtId="165" fontId="9" fillId="0" borderId="0" applyNumberFormat="0" applyFill="0" applyProtection="0">
      <alignment horizontal="left" vertical="top" wrapText="1" indent="1"/>
    </xf>
    <xf numFmtId="165" fontId="7" fillId="0" borderId="9" applyNumberFormat="0" applyFill="0" applyProtection="0">
      <alignment horizontal="left" vertical="center" wrapText="1" indent="1"/>
    </xf>
    <xf numFmtId="0" fontId="11" fillId="0" borderId="0" applyNumberFormat="0" applyFill="0" applyBorder="0" applyProtection="0">
      <alignment horizontal="left" indent="7"/>
    </xf>
    <xf numFmtId="0" fontId="12" fillId="0" borderId="0" applyNumberFormat="0" applyFill="0" applyBorder="0" applyAlignment="0" applyProtection="0">
      <alignment horizontal="left" vertical="center"/>
    </xf>
    <xf numFmtId="0" fontId="8" fillId="7" borderId="3">
      <alignment horizontal="left" indent="1"/>
    </xf>
  </cellStyleXfs>
  <cellXfs count="19">
    <xf numFmtId="0" fontId="0" fillId="0" borderId="0" xfId="0">
      <alignment horizontal="left" indent="1"/>
    </xf>
    <xf numFmtId="0" fontId="0" fillId="2" borderId="0" xfId="0" applyFill="1">
      <alignment horizontal="left" indent="1"/>
    </xf>
    <xf numFmtId="0" fontId="2" fillId="2" borderId="0" xfId="0" applyFont="1" applyFill="1">
      <alignment horizontal="left" indent="1"/>
    </xf>
    <xf numFmtId="0" fontId="2" fillId="0" borderId="0" xfId="0" applyFont="1">
      <alignment horizontal="left" indent="1"/>
    </xf>
    <xf numFmtId="164" fontId="5" fillId="2" borderId="0" xfId="2" applyNumberFormat="1" applyFill="1" applyBorder="1" applyAlignment="1">
      <alignment vertical="center"/>
    </xf>
    <xf numFmtId="0" fontId="8" fillId="6" borderId="3" xfId="5">
      <alignment horizontal="left" indent="1"/>
    </xf>
    <xf numFmtId="165" fontId="10" fillId="0" borderId="4" xfId="6" applyFill="1">
      <alignment horizontal="left" vertical="center" wrapText="1" indent="1"/>
    </xf>
    <xf numFmtId="165" fontId="9" fillId="0" borderId="7" xfId="7" applyFill="1">
      <alignment horizontal="left" vertical="top" wrapText="1" indent="1"/>
    </xf>
    <xf numFmtId="165" fontId="10" fillId="0" borderId="5" xfId="6" applyFill="1" applyBorder="1">
      <alignment horizontal="left" vertical="center" wrapText="1" indent="1"/>
    </xf>
    <xf numFmtId="165" fontId="9" fillId="0" borderId="6" xfId="7" applyFill="1" applyBorder="1">
      <alignment horizontal="left" vertical="top" wrapText="1" indent="1"/>
    </xf>
    <xf numFmtId="165" fontId="9" fillId="0" borderId="8" xfId="7" applyFill="1" applyBorder="1">
      <alignment horizontal="left" vertical="top" wrapText="1" indent="1"/>
    </xf>
    <xf numFmtId="0" fontId="11" fillId="0" borderId="0" xfId="10">
      <alignment horizontal="left" indent="7"/>
    </xf>
    <xf numFmtId="0" fontId="12" fillId="0" borderId="0" xfId="11" applyFill="1" applyBorder="1" applyAlignment="1">
      <alignment horizontal="left" vertical="center"/>
    </xf>
    <xf numFmtId="0" fontId="8" fillId="7" borderId="3" xfId="12">
      <alignment horizontal="left" indent="1"/>
    </xf>
    <xf numFmtId="0" fontId="11" fillId="0" borderId="0" xfId="10">
      <alignment horizontal="left" indent="7"/>
    </xf>
    <xf numFmtId="165" fontId="0" fillId="0" borderId="9" xfId="9" applyFont="1" applyBorder="1">
      <alignment horizontal="left" vertical="center" wrapText="1" indent="1"/>
    </xf>
    <xf numFmtId="165" fontId="7" fillId="0" borderId="9" xfId="9" applyBorder="1">
      <alignment horizontal="left" vertical="center" wrapText="1" indent="1"/>
    </xf>
    <xf numFmtId="165" fontId="9" fillId="0" borderId="0" xfId="8">
      <alignment horizontal="left" vertical="top" wrapText="1" indent="1"/>
    </xf>
    <xf numFmtId="0" fontId="11" fillId="0" borderId="0" xfId="10">
      <alignment horizontal="left" indent="7"/>
    </xf>
  </cellXfs>
  <cellStyles count="13">
    <cellStyle name="40 % - Accent1" xfId="1" builtinId="31" customBuiltin="1"/>
    <cellStyle name="Accent1" xfId="3" builtinId="29" customBuiltin="1"/>
    <cellStyle name="Accent5" xfId="4" builtinId="45" customBuiltin="1"/>
    <cellStyle name="Day" xfId="6"/>
    <cellStyle name="Day Detail" xfId="7"/>
    <cellStyle name="Day Header 1" xfId="5"/>
    <cellStyle name="Day Header 2" xfId="12"/>
    <cellStyle name="Hidden" xfId="11"/>
    <cellStyle name="Month" xfId="10"/>
    <cellStyle name="Normal" xfId="0" builtinId="0" customBuiltin="1"/>
    <cellStyle name="Notes" xfId="8"/>
    <cellStyle name="Notes Header" xfId="9"/>
    <cellStyle name="Titre 1" xfId="2" builtinId="16" customBuiltin="1"/>
  </cellStyles>
  <dxfs count="10">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Spin" dx="16" fmlaLink="$A$1" max="2999" min="1900" page="10" val="2013"/>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514350</xdr:colOff>
          <xdr:row>0</xdr:row>
          <xdr:rowOff>428625</xdr:rowOff>
        </xdr:from>
        <xdr:to>
          <xdr:col>1</xdr:col>
          <xdr:colOff>647700</xdr:colOff>
          <xdr:row>0</xdr:row>
          <xdr:rowOff>666750</xdr:rowOff>
        </xdr:to>
        <xdr:sp macro="" textlink="">
          <xdr:nvSpPr>
            <xdr:cNvPr id="1038" name="Year Spinner" descr="Cliquez sur les flèches Haut et Bas pour changer l'année du calendrier. Ou, tapez l’année souhaitée dans la cellule A1."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xdr:from>
      <xdr:col>1</xdr:col>
      <xdr:colOff>0</xdr:colOff>
      <xdr:row>0</xdr:row>
      <xdr:rowOff>19050</xdr:rowOff>
    </xdr:from>
    <xdr:to>
      <xdr:col>1</xdr:col>
      <xdr:colOff>466725</xdr:colOff>
      <xdr:row>1</xdr:row>
      <xdr:rowOff>521970</xdr:rowOff>
    </xdr:to>
    <xdr:grpSp>
      <xdr:nvGrpSpPr>
        <xdr:cNvPr id="4" name="Month 1 Year" descr="Affiche l’année du mois en cours." title="Affichage de l’année"/>
        <xdr:cNvGrpSpPr/>
      </xdr:nvGrpSpPr>
      <xdr:grpSpPr>
        <a:xfrm>
          <a:off x="171450" y="19050"/>
          <a:ext cx="466725" cy="1188720"/>
          <a:chOff x="371475" y="0"/>
          <a:chExt cx="457200" cy="990600"/>
        </a:xfrm>
      </xdr:grpSpPr>
      <xdr:sp macro="" textlink="">
        <xdr:nvSpPr>
          <xdr:cNvPr id="8"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1Year">
        <xdr:nvSpPr>
          <xdr:cNvPr id="3" name="TextBox 2"/>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15145F5F-D58C-4182-B5B8-D41ECE9C7CC2}" type="TxLink">
              <a:rPr lang="en-US" sz="2100">
                <a:solidFill>
                  <a:schemeClr val="bg1"/>
                </a:solidFill>
                <a:latin typeface="+mj-lt"/>
              </a:rPr>
              <a:pPr algn="l"/>
              <a:t>2013</a:t>
            </a:fld>
            <a:endParaRPr lang="en-US" sz="2100">
              <a:solidFill>
                <a:schemeClr val="bg1"/>
              </a:solidFill>
              <a:latin typeface="+mj-lt"/>
            </a:endParaRPr>
          </a:p>
        </xdr:txBody>
      </xdr:sp>
    </xdr:grpSp>
    <xdr:clientData/>
  </xdr:twoCellAnchor>
  <xdr:twoCellAnchor>
    <xdr:from>
      <xdr:col>1</xdr:col>
      <xdr:colOff>0</xdr:colOff>
      <xdr:row>15</xdr:row>
      <xdr:rowOff>19049</xdr:rowOff>
    </xdr:from>
    <xdr:to>
      <xdr:col>1</xdr:col>
      <xdr:colOff>466725</xdr:colOff>
      <xdr:row>16</xdr:row>
      <xdr:rowOff>521969</xdr:rowOff>
    </xdr:to>
    <xdr:grpSp>
      <xdr:nvGrpSpPr>
        <xdr:cNvPr id="11" name="Month 2 Year" descr="Affiche l’année du mois en cours." title="Affichage de l’année"/>
        <xdr:cNvGrpSpPr/>
      </xdr:nvGrpSpPr>
      <xdr:grpSpPr>
        <a:xfrm>
          <a:off x="171450" y="7153274"/>
          <a:ext cx="466725" cy="1188720"/>
          <a:chOff x="371475" y="0"/>
          <a:chExt cx="457200" cy="990600"/>
        </a:xfrm>
      </xdr:grpSpPr>
      <xdr:sp macro="" textlink="">
        <xdr:nvSpPr>
          <xdr:cNvPr id="12"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2Year">
        <xdr:nvSpPr>
          <xdr:cNvPr id="13" name="TextBox 12"/>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A6374D5C-074B-4CBB-BB65-5D5AEB3226D9}" type="TxLink">
              <a:rPr lang="en-US" sz="2100">
                <a:solidFill>
                  <a:schemeClr val="bg1"/>
                </a:solidFill>
                <a:latin typeface="+mj-lt"/>
              </a:rPr>
              <a:pPr algn="l"/>
              <a:t>2013</a:t>
            </a:fld>
            <a:endParaRPr lang="en-US" sz="2100">
              <a:solidFill>
                <a:schemeClr val="bg1"/>
              </a:solidFill>
              <a:latin typeface="+mj-lt"/>
            </a:endParaRPr>
          </a:p>
        </xdr:txBody>
      </xdr:sp>
    </xdr:grpSp>
    <xdr:clientData/>
  </xdr:twoCellAnchor>
  <xdr:twoCellAnchor>
    <xdr:from>
      <xdr:col>1</xdr:col>
      <xdr:colOff>0</xdr:colOff>
      <xdr:row>30</xdr:row>
      <xdr:rowOff>19050</xdr:rowOff>
    </xdr:from>
    <xdr:to>
      <xdr:col>1</xdr:col>
      <xdr:colOff>466725</xdr:colOff>
      <xdr:row>31</xdr:row>
      <xdr:rowOff>521970</xdr:rowOff>
    </xdr:to>
    <xdr:grpSp>
      <xdr:nvGrpSpPr>
        <xdr:cNvPr id="17" name="Month 3 Year" descr="Affiche l’année du mois en cours." title="Affichage de l’année"/>
        <xdr:cNvGrpSpPr/>
      </xdr:nvGrpSpPr>
      <xdr:grpSpPr>
        <a:xfrm>
          <a:off x="171450" y="14287500"/>
          <a:ext cx="466725" cy="1188720"/>
          <a:chOff x="371475" y="0"/>
          <a:chExt cx="457200" cy="990600"/>
        </a:xfrm>
      </xdr:grpSpPr>
      <xdr:sp macro="" textlink="">
        <xdr:nvSpPr>
          <xdr:cNvPr id="18"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3Year">
        <xdr:nvSpPr>
          <xdr:cNvPr id="19" name="TextBox 18"/>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302A17A6-45A0-431F-934E-E9BEE206D62C}" type="TxLink">
              <a:rPr lang="en-US" sz="2100">
                <a:solidFill>
                  <a:schemeClr val="bg1"/>
                </a:solidFill>
                <a:latin typeface="+mj-lt"/>
              </a:rPr>
              <a:pPr algn="l"/>
              <a:t>2013</a:t>
            </a:fld>
            <a:endParaRPr lang="en-US" sz="2100">
              <a:solidFill>
                <a:schemeClr val="bg1"/>
              </a:solidFill>
              <a:latin typeface="+mj-lt"/>
            </a:endParaRPr>
          </a:p>
        </xdr:txBody>
      </xdr:sp>
    </xdr:grpSp>
    <xdr:clientData/>
  </xdr:twoCellAnchor>
  <xdr:twoCellAnchor>
    <xdr:from>
      <xdr:col>1</xdr:col>
      <xdr:colOff>0</xdr:colOff>
      <xdr:row>45</xdr:row>
      <xdr:rowOff>19050</xdr:rowOff>
    </xdr:from>
    <xdr:to>
      <xdr:col>1</xdr:col>
      <xdr:colOff>466725</xdr:colOff>
      <xdr:row>46</xdr:row>
      <xdr:rowOff>521970</xdr:rowOff>
    </xdr:to>
    <xdr:grpSp>
      <xdr:nvGrpSpPr>
        <xdr:cNvPr id="20" name="Month 4 Year" descr="Affiche l’année du mois en cours." title="Affichage de l’année"/>
        <xdr:cNvGrpSpPr/>
      </xdr:nvGrpSpPr>
      <xdr:grpSpPr>
        <a:xfrm>
          <a:off x="171450" y="21421725"/>
          <a:ext cx="466725" cy="1188720"/>
          <a:chOff x="371475" y="0"/>
          <a:chExt cx="457200" cy="990600"/>
        </a:xfrm>
      </xdr:grpSpPr>
      <xdr:sp macro="" textlink="">
        <xdr:nvSpPr>
          <xdr:cNvPr id="21"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4Year">
        <xdr:nvSpPr>
          <xdr:cNvPr id="22" name="TextBox 21"/>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7205F1B3-8275-4208-84B0-0FB5F6D75228}" type="TxLink">
              <a:rPr lang="en-US" sz="2100">
                <a:solidFill>
                  <a:schemeClr val="bg1"/>
                </a:solidFill>
                <a:latin typeface="+mj-lt"/>
              </a:rPr>
              <a:pPr algn="l"/>
              <a:t>2013</a:t>
            </a:fld>
            <a:endParaRPr lang="en-US" sz="2100">
              <a:solidFill>
                <a:schemeClr val="bg1"/>
              </a:solidFill>
              <a:latin typeface="+mj-lt"/>
            </a:endParaRPr>
          </a:p>
        </xdr:txBody>
      </xdr:sp>
    </xdr:grpSp>
    <xdr:clientData/>
  </xdr:twoCellAnchor>
  <xdr:twoCellAnchor>
    <xdr:from>
      <xdr:col>1</xdr:col>
      <xdr:colOff>0</xdr:colOff>
      <xdr:row>60</xdr:row>
      <xdr:rowOff>19050</xdr:rowOff>
    </xdr:from>
    <xdr:to>
      <xdr:col>1</xdr:col>
      <xdr:colOff>466725</xdr:colOff>
      <xdr:row>61</xdr:row>
      <xdr:rowOff>521970</xdr:rowOff>
    </xdr:to>
    <xdr:grpSp>
      <xdr:nvGrpSpPr>
        <xdr:cNvPr id="23" name="Month 5 Year" descr="Affiche l’année du mois en cours." title="Affichage de l’année"/>
        <xdr:cNvGrpSpPr/>
      </xdr:nvGrpSpPr>
      <xdr:grpSpPr>
        <a:xfrm>
          <a:off x="171450" y="28555950"/>
          <a:ext cx="466725" cy="1188720"/>
          <a:chOff x="371475" y="0"/>
          <a:chExt cx="457200" cy="990600"/>
        </a:xfrm>
      </xdr:grpSpPr>
      <xdr:sp macro="" textlink="">
        <xdr:nvSpPr>
          <xdr:cNvPr id="24"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5Year">
        <xdr:nvSpPr>
          <xdr:cNvPr id="25" name="TextBox 24"/>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71877935-CFC7-420D-A21A-81C5B6113915}" type="TxLink">
              <a:rPr lang="en-US" sz="2100">
                <a:solidFill>
                  <a:schemeClr val="bg1"/>
                </a:solidFill>
                <a:latin typeface="+mj-lt"/>
              </a:rPr>
              <a:pPr algn="l"/>
              <a:t>2013</a:t>
            </a:fld>
            <a:endParaRPr lang="en-US" sz="2100">
              <a:solidFill>
                <a:schemeClr val="bg1"/>
              </a:solidFill>
              <a:latin typeface="+mj-lt"/>
            </a:endParaRPr>
          </a:p>
        </xdr:txBody>
      </xdr:sp>
    </xdr:grpSp>
    <xdr:clientData/>
  </xdr:twoCellAnchor>
  <xdr:twoCellAnchor>
    <xdr:from>
      <xdr:col>1</xdr:col>
      <xdr:colOff>0</xdr:colOff>
      <xdr:row>75</xdr:row>
      <xdr:rowOff>19050</xdr:rowOff>
    </xdr:from>
    <xdr:to>
      <xdr:col>1</xdr:col>
      <xdr:colOff>466725</xdr:colOff>
      <xdr:row>76</xdr:row>
      <xdr:rowOff>521970</xdr:rowOff>
    </xdr:to>
    <xdr:grpSp>
      <xdr:nvGrpSpPr>
        <xdr:cNvPr id="26" name="Month 6 Year" descr="Affiche l’année du mois en cours." title="Affichage de l’année"/>
        <xdr:cNvGrpSpPr/>
      </xdr:nvGrpSpPr>
      <xdr:grpSpPr>
        <a:xfrm>
          <a:off x="171450" y="35690175"/>
          <a:ext cx="466725" cy="1188720"/>
          <a:chOff x="371475" y="0"/>
          <a:chExt cx="457200" cy="990600"/>
        </a:xfrm>
      </xdr:grpSpPr>
      <xdr:sp macro="" textlink="">
        <xdr:nvSpPr>
          <xdr:cNvPr id="27"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6Year">
        <xdr:nvSpPr>
          <xdr:cNvPr id="28" name="TextBox 27"/>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95D11BCA-6DF1-4D66-811B-CE965BCBB330}" type="TxLink">
              <a:rPr lang="en-US" sz="2100">
                <a:solidFill>
                  <a:schemeClr val="bg1"/>
                </a:solidFill>
                <a:latin typeface="+mj-lt"/>
              </a:rPr>
              <a:pPr algn="l"/>
              <a:t>2014</a:t>
            </a:fld>
            <a:endParaRPr lang="en-US" sz="2100">
              <a:solidFill>
                <a:schemeClr val="bg1"/>
              </a:solidFill>
              <a:latin typeface="+mj-lt"/>
            </a:endParaRPr>
          </a:p>
        </xdr:txBody>
      </xdr:sp>
    </xdr:grpSp>
    <xdr:clientData/>
  </xdr:twoCellAnchor>
  <xdr:twoCellAnchor>
    <xdr:from>
      <xdr:col>1</xdr:col>
      <xdr:colOff>0</xdr:colOff>
      <xdr:row>90</xdr:row>
      <xdr:rowOff>19050</xdr:rowOff>
    </xdr:from>
    <xdr:to>
      <xdr:col>1</xdr:col>
      <xdr:colOff>466725</xdr:colOff>
      <xdr:row>91</xdr:row>
      <xdr:rowOff>521970</xdr:rowOff>
    </xdr:to>
    <xdr:grpSp>
      <xdr:nvGrpSpPr>
        <xdr:cNvPr id="29" name="Month 7 Year" descr="Affiche l’année du mois en cours." title="Affichage de l’année"/>
        <xdr:cNvGrpSpPr/>
      </xdr:nvGrpSpPr>
      <xdr:grpSpPr>
        <a:xfrm>
          <a:off x="171450" y="42824400"/>
          <a:ext cx="466725" cy="1188720"/>
          <a:chOff x="371475" y="0"/>
          <a:chExt cx="457200" cy="990600"/>
        </a:xfrm>
      </xdr:grpSpPr>
      <xdr:sp macro="" textlink="">
        <xdr:nvSpPr>
          <xdr:cNvPr id="30"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7Year">
        <xdr:nvSpPr>
          <xdr:cNvPr id="31" name="TextBox 30"/>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43A13B61-B758-45A8-8808-05A32E18BDB3}" type="TxLink">
              <a:rPr lang="en-US" sz="2100">
                <a:solidFill>
                  <a:schemeClr val="bg1"/>
                </a:solidFill>
                <a:latin typeface="+mj-lt"/>
              </a:rPr>
              <a:pPr algn="l"/>
              <a:t>2014</a:t>
            </a:fld>
            <a:endParaRPr lang="en-US" sz="2100">
              <a:solidFill>
                <a:schemeClr val="bg1"/>
              </a:solidFill>
              <a:latin typeface="+mj-lt"/>
            </a:endParaRPr>
          </a:p>
        </xdr:txBody>
      </xdr:sp>
    </xdr:grpSp>
    <xdr:clientData/>
  </xdr:twoCellAnchor>
  <xdr:twoCellAnchor>
    <xdr:from>
      <xdr:col>1</xdr:col>
      <xdr:colOff>0</xdr:colOff>
      <xdr:row>105</xdr:row>
      <xdr:rowOff>19050</xdr:rowOff>
    </xdr:from>
    <xdr:to>
      <xdr:col>1</xdr:col>
      <xdr:colOff>466725</xdr:colOff>
      <xdr:row>106</xdr:row>
      <xdr:rowOff>521970</xdr:rowOff>
    </xdr:to>
    <xdr:grpSp>
      <xdr:nvGrpSpPr>
        <xdr:cNvPr id="32" name="Month 8 Year" descr="Affiche l’année du mois en cours." title="Affichage de l’année"/>
        <xdr:cNvGrpSpPr/>
      </xdr:nvGrpSpPr>
      <xdr:grpSpPr>
        <a:xfrm>
          <a:off x="171450" y="49958625"/>
          <a:ext cx="466725" cy="1188720"/>
          <a:chOff x="371475" y="0"/>
          <a:chExt cx="457200" cy="990600"/>
        </a:xfrm>
      </xdr:grpSpPr>
      <xdr:sp macro="" textlink="">
        <xdr:nvSpPr>
          <xdr:cNvPr id="33"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8Year">
        <xdr:nvSpPr>
          <xdr:cNvPr id="34" name="TextBox 33"/>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A26EB04F-A87E-4614-847F-34A029B3B50A}" type="TxLink">
              <a:rPr lang="en-US" sz="2100">
                <a:solidFill>
                  <a:schemeClr val="bg1"/>
                </a:solidFill>
                <a:latin typeface="+mj-lt"/>
              </a:rPr>
              <a:pPr algn="l"/>
              <a:t>2014</a:t>
            </a:fld>
            <a:endParaRPr lang="en-US" sz="2100">
              <a:solidFill>
                <a:schemeClr val="bg1"/>
              </a:solidFill>
              <a:latin typeface="+mj-lt"/>
            </a:endParaRPr>
          </a:p>
        </xdr:txBody>
      </xdr:sp>
    </xdr:grpSp>
    <xdr:clientData/>
  </xdr:twoCellAnchor>
  <xdr:twoCellAnchor>
    <xdr:from>
      <xdr:col>1</xdr:col>
      <xdr:colOff>0</xdr:colOff>
      <xdr:row>120</xdr:row>
      <xdr:rowOff>19050</xdr:rowOff>
    </xdr:from>
    <xdr:to>
      <xdr:col>1</xdr:col>
      <xdr:colOff>466725</xdr:colOff>
      <xdr:row>121</xdr:row>
      <xdr:rowOff>521970</xdr:rowOff>
    </xdr:to>
    <xdr:grpSp>
      <xdr:nvGrpSpPr>
        <xdr:cNvPr id="35" name="Month 9 Year" descr="Affiche l’année du mois en cours." title="Affichage de l’année"/>
        <xdr:cNvGrpSpPr/>
      </xdr:nvGrpSpPr>
      <xdr:grpSpPr>
        <a:xfrm>
          <a:off x="171450" y="57092850"/>
          <a:ext cx="466725" cy="1188720"/>
          <a:chOff x="371475" y="0"/>
          <a:chExt cx="457200" cy="990600"/>
        </a:xfrm>
      </xdr:grpSpPr>
      <xdr:sp macro="" textlink="">
        <xdr:nvSpPr>
          <xdr:cNvPr id="36"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9Year">
        <xdr:nvSpPr>
          <xdr:cNvPr id="37" name="TextBox 36"/>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9CE19CC0-C4BE-4B11-98B2-25FFE0B0EA7E}" type="TxLink">
              <a:rPr lang="en-US" sz="2100">
                <a:solidFill>
                  <a:schemeClr val="bg1"/>
                </a:solidFill>
                <a:latin typeface="+mj-lt"/>
              </a:rPr>
              <a:pPr algn="l"/>
              <a:t>2014</a:t>
            </a:fld>
            <a:endParaRPr lang="en-US" sz="2100">
              <a:solidFill>
                <a:schemeClr val="bg1"/>
              </a:solidFill>
              <a:latin typeface="+mj-lt"/>
            </a:endParaRPr>
          </a:p>
        </xdr:txBody>
      </xdr:sp>
    </xdr:grpSp>
    <xdr:clientData/>
  </xdr:twoCellAnchor>
  <xdr:twoCellAnchor>
    <xdr:from>
      <xdr:col>1</xdr:col>
      <xdr:colOff>0</xdr:colOff>
      <xdr:row>135</xdr:row>
      <xdr:rowOff>19050</xdr:rowOff>
    </xdr:from>
    <xdr:to>
      <xdr:col>1</xdr:col>
      <xdr:colOff>466725</xdr:colOff>
      <xdr:row>136</xdr:row>
      <xdr:rowOff>521970</xdr:rowOff>
    </xdr:to>
    <xdr:grpSp>
      <xdr:nvGrpSpPr>
        <xdr:cNvPr id="38" name="Month 10 Year" descr="Affiche l’année du mois en cours." title="Affichage de l’année"/>
        <xdr:cNvGrpSpPr/>
      </xdr:nvGrpSpPr>
      <xdr:grpSpPr>
        <a:xfrm>
          <a:off x="171450" y="64227075"/>
          <a:ext cx="466725" cy="1188720"/>
          <a:chOff x="371475" y="0"/>
          <a:chExt cx="457200" cy="990600"/>
        </a:xfrm>
      </xdr:grpSpPr>
      <xdr:sp macro="" textlink="">
        <xdr:nvSpPr>
          <xdr:cNvPr id="39"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9Year">
        <xdr:nvSpPr>
          <xdr:cNvPr id="40" name="TextBox 39"/>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9CE19CC0-C4BE-4B11-98B2-25FFE0B0EA7E}" type="TxLink">
              <a:rPr lang="en-US" sz="2100">
                <a:solidFill>
                  <a:schemeClr val="bg1"/>
                </a:solidFill>
                <a:latin typeface="+mj-lt"/>
              </a:rPr>
              <a:pPr algn="l"/>
              <a:t>2014</a:t>
            </a:fld>
            <a:endParaRPr lang="en-US" sz="2100">
              <a:solidFill>
                <a:schemeClr val="bg1"/>
              </a:solidFill>
              <a:latin typeface="+mj-lt"/>
            </a:endParaRPr>
          </a:p>
        </xdr:txBody>
      </xdr:sp>
    </xdr:grpSp>
    <xdr:clientData/>
  </xdr:twoCellAnchor>
  <xdr:twoCellAnchor>
    <xdr:from>
      <xdr:col>4</xdr:col>
      <xdr:colOff>314325</xdr:colOff>
      <xdr:row>0</xdr:row>
      <xdr:rowOff>114301</xdr:rowOff>
    </xdr:from>
    <xdr:to>
      <xdr:col>7</xdr:col>
      <xdr:colOff>1171578</xdr:colOff>
      <xdr:row>1</xdr:row>
      <xdr:rowOff>57151</xdr:rowOff>
    </xdr:to>
    <xdr:sp macro="" textlink="">
      <xdr:nvSpPr>
        <xdr:cNvPr id="2" name="Customization Tip" descr="Modifiez l’année, le mois et le jour de début selon votre emploi du temps. Cliquez sur la flèche vers le haut ou vers le bas pour changer l’année dans les cellules B1 et B3, sélectionnez le mois de début souhaité ainsi que le premier jour de la semaine à partir des listes déroulantes fournies.&#10;" title="Conseil de personnalisation"/>
        <xdr:cNvSpPr/>
      </xdr:nvSpPr>
      <xdr:spPr>
        <a:xfrm>
          <a:off x="4067175" y="114301"/>
          <a:ext cx="4400553" cy="628650"/>
        </a:xfrm>
        <a:prstGeom prst="wedgeRectCallout">
          <a:avLst>
            <a:gd name="adj1" fmla="val -53665"/>
            <a:gd name="adj2" fmla="val -22558"/>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lang="fr-BE" sz="900">
              <a:solidFill>
                <a:sysClr val="windowText" lastClr="000000"/>
              </a:solidFill>
              <a:effectLst/>
              <a:latin typeface="+mj-lt"/>
              <a:ea typeface="+mn-ea"/>
              <a:cs typeface="+mn-cs"/>
            </a:rPr>
            <a:t>CONSEIL : Modifiez l’année, le mois et le jour de début selon votre emploi du temps. Cliquez sur la flèche vers le haut ou vers le bas pour changer l’année dans les cellules </a:t>
          </a:r>
          <a:r>
            <a:rPr lang="fr-BE" sz="900" b="1">
              <a:solidFill>
                <a:sysClr val="windowText" lastClr="000000"/>
              </a:solidFill>
              <a:effectLst/>
              <a:latin typeface="+mj-lt"/>
              <a:ea typeface="+mn-ea"/>
              <a:cs typeface="+mn-cs"/>
            </a:rPr>
            <a:t>B1</a:t>
          </a:r>
          <a:r>
            <a:rPr lang="fr-BE" sz="900">
              <a:solidFill>
                <a:sysClr val="windowText" lastClr="000000"/>
              </a:solidFill>
              <a:effectLst/>
              <a:latin typeface="+mj-lt"/>
              <a:ea typeface="+mn-ea"/>
              <a:cs typeface="+mn-cs"/>
            </a:rPr>
            <a:t> et </a:t>
          </a:r>
          <a:r>
            <a:rPr lang="fr-BE" sz="900" b="1">
              <a:solidFill>
                <a:sysClr val="windowText" lastClr="000000"/>
              </a:solidFill>
              <a:effectLst/>
              <a:latin typeface="+mj-lt"/>
              <a:ea typeface="+mn-ea"/>
              <a:cs typeface="+mn-cs"/>
            </a:rPr>
            <a:t>B3</a:t>
          </a:r>
          <a:r>
            <a:rPr lang="fr-BE" sz="900">
              <a:solidFill>
                <a:sysClr val="windowText" lastClr="000000"/>
              </a:solidFill>
              <a:effectLst/>
              <a:latin typeface="+mj-lt"/>
              <a:ea typeface="+mn-ea"/>
              <a:cs typeface="+mn-cs"/>
            </a:rPr>
            <a:t>, sélectionnez le mois de début souhaité ainsi que le premier jour de la semaine à partir des listes déroulantes fournies.</a:t>
          </a:r>
          <a:endParaRPr lang="en-US" sz="900">
            <a:solidFill>
              <a:sysClr val="windowText" lastClr="000000"/>
            </a:solidFill>
            <a:latin typeface="+mj-lt"/>
          </a:endParaRPr>
        </a:p>
      </xdr:txBody>
    </xdr:sp>
    <xdr:clientData fPrintsWithSheet="0"/>
  </xdr:twoCellAnchor>
</xdr:wsDr>
</file>

<file path=xl/theme/theme1.xml><?xml version="1.0" encoding="utf-8"?>
<a:theme xmlns:a="http://schemas.openxmlformats.org/drawingml/2006/main" name="Office Theme">
  <a:themeElements>
    <a:clrScheme name="Academic Calendar">
      <a:dk1>
        <a:srgbClr val="000000"/>
      </a:dk1>
      <a:lt1>
        <a:srgbClr val="FFFFFF"/>
      </a:lt1>
      <a:dk2>
        <a:srgbClr val="616668"/>
      </a:dk2>
      <a:lt2>
        <a:srgbClr val="F8F8F9"/>
      </a:lt2>
      <a:accent1>
        <a:srgbClr val="329E95"/>
      </a:accent1>
      <a:accent2>
        <a:srgbClr val="F4812B"/>
      </a:accent2>
      <a:accent3>
        <a:srgbClr val="EDB000"/>
      </a:accent3>
      <a:accent4>
        <a:srgbClr val="79B142"/>
      </a:accent4>
      <a:accent5>
        <a:srgbClr val="E34742"/>
      </a:accent5>
      <a:accent6>
        <a:srgbClr val="6D426F"/>
      </a:accent6>
      <a:hlink>
        <a:srgbClr val="2388CF"/>
      </a:hlink>
      <a:folHlink>
        <a:srgbClr val="6D426F"/>
      </a:folHlink>
    </a:clrScheme>
    <a:fontScheme name="125_academic_calendar">
      <a:majorFont>
        <a:latin typeface="Franklin Gothic Medium"/>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autoPageBreaks="0" fitToPage="1"/>
  </sheetPr>
  <dimension ref="A1:I150"/>
  <sheetViews>
    <sheetView showGridLines="0" tabSelected="1" zoomScaleNormal="100" workbookViewId="0">
      <selection activeCell="G7" sqref="G7"/>
    </sheetView>
  </sheetViews>
  <sheetFormatPr baseColWidth="10" defaultColWidth="8.85546875" defaultRowHeight="12.75" x14ac:dyDescent="0.25"/>
  <cols>
    <col min="1" max="1" width="2.5703125" style="1" customWidth="1"/>
    <col min="2" max="2" width="18.28515625" customWidth="1"/>
    <col min="3" max="8" width="17.7109375" customWidth="1"/>
    <col min="9" max="9" width="2.5703125" customWidth="1"/>
  </cols>
  <sheetData>
    <row r="1" spans="1:9" s="1" customFormat="1" ht="54" customHeight="1" x14ac:dyDescent="0.8">
      <c r="A1" s="12">
        <v>2013</v>
      </c>
      <c r="B1" s="18" t="s">
        <v>4</v>
      </c>
      <c r="C1" s="18"/>
      <c r="D1" s="18"/>
      <c r="E1" s="4"/>
      <c r="F1" s="4"/>
      <c r="G1" s="4"/>
    </row>
    <row r="2" spans="1:9" s="1" customFormat="1" ht="48.75" customHeight="1" x14ac:dyDescent="0.8">
      <c r="B2" s="11"/>
      <c r="C2"/>
      <c r="D2" s="4"/>
      <c r="E2" s="4"/>
      <c r="F2" s="4"/>
      <c r="G2" s="4"/>
    </row>
    <row r="3" spans="1:9" s="3" customFormat="1" ht="14.25" customHeight="1" x14ac:dyDescent="0.3">
      <c r="A3" s="2"/>
      <c r="B3" s="5" t="s">
        <v>2</v>
      </c>
      <c r="C3" s="13" t="str">
        <f t="shared" ref="C3:H3" si="0">UPPER(TEXT(C4,"jjjj"))</f>
        <v>MARDI</v>
      </c>
      <c r="D3" s="5" t="str">
        <f t="shared" si="0"/>
        <v>MERCREDI</v>
      </c>
      <c r="E3" s="13" t="str">
        <f t="shared" si="0"/>
        <v>JEUDI</v>
      </c>
      <c r="F3" s="5" t="str">
        <f t="shared" si="0"/>
        <v>VENDREDI</v>
      </c>
      <c r="G3" s="13" t="str">
        <f t="shared" si="0"/>
        <v>SAMEDI</v>
      </c>
      <c r="H3" s="5" t="str">
        <f t="shared" si="0"/>
        <v>DIMANCHE</v>
      </c>
      <c r="I3" s="3" t="s">
        <v>3</v>
      </c>
    </row>
    <row r="4" spans="1:9" ht="16.5" customHeight="1" x14ac:dyDescent="0.25">
      <c r="B4" s="6">
        <f t="array" ref="B4:H4">Jours+1+DATE(Calendar1Year,Calendar1MonthOption,1)-WEEKDAY(DATE(Calendar1Year,Calendar1MonthOption,1),WeekdayOption)</f>
        <v>41484</v>
      </c>
      <c r="C4" s="6">
        <v>41485</v>
      </c>
      <c r="D4" s="6">
        <v>41486</v>
      </c>
      <c r="E4" s="6">
        <v>41487</v>
      </c>
      <c r="F4" s="6">
        <v>41488</v>
      </c>
      <c r="G4" s="6">
        <v>41489</v>
      </c>
      <c r="H4" s="8">
        <v>41490</v>
      </c>
    </row>
    <row r="5" spans="1:9" ht="56.25" customHeight="1" x14ac:dyDescent="0.25">
      <c r="B5" s="7"/>
      <c r="C5" s="7"/>
      <c r="D5" s="7"/>
      <c r="E5" s="7" t="s">
        <v>5</v>
      </c>
      <c r="F5" s="7" t="s">
        <v>5</v>
      </c>
      <c r="G5" s="7" t="s">
        <v>5</v>
      </c>
      <c r="H5" s="9" t="s">
        <v>5</v>
      </c>
    </row>
    <row r="6" spans="1:9" ht="16.5" customHeight="1" x14ac:dyDescent="0.25">
      <c r="B6" s="6">
        <f t="array" ref="B6:H6">Jours+8+DATE(Calendar1Year,Calendar1MonthOption,1)-WEEKDAY(DATE(Calendar1Year,Calendar1MonthOption,1),WeekdayOption)</f>
        <v>41491</v>
      </c>
      <c r="C6" s="6">
        <v>41492</v>
      </c>
      <c r="D6" s="6">
        <v>41493</v>
      </c>
      <c r="E6" s="6">
        <v>41494</v>
      </c>
      <c r="F6" s="6">
        <v>41495</v>
      </c>
      <c r="G6" s="6">
        <v>41496</v>
      </c>
      <c r="H6" s="8">
        <v>41497</v>
      </c>
    </row>
    <row r="7" spans="1:9" ht="56.25" customHeight="1" x14ac:dyDescent="0.25">
      <c r="B7" s="7" t="s">
        <v>5</v>
      </c>
      <c r="C7" s="7" t="s">
        <v>5</v>
      </c>
      <c r="D7" s="7" t="s">
        <v>5</v>
      </c>
      <c r="E7" s="7" t="s">
        <v>5</v>
      </c>
      <c r="F7" s="7" t="s">
        <v>5</v>
      </c>
      <c r="G7" s="7" t="s">
        <v>5</v>
      </c>
      <c r="H7" s="9" t="s">
        <v>5</v>
      </c>
    </row>
    <row r="8" spans="1:9" ht="16.5" customHeight="1" x14ac:dyDescent="0.25">
      <c r="B8" s="6">
        <f t="array" ref="B8:H8">Jours+15+DATE(Calendar1Year,Calendar1MonthOption,1)-WEEKDAY(DATE(Calendar1Year,Calendar1MonthOption,1),WeekdayOption)</f>
        <v>41498</v>
      </c>
      <c r="C8" s="6">
        <v>41499</v>
      </c>
      <c r="D8" s="6">
        <v>41500</v>
      </c>
      <c r="E8" s="6">
        <v>41501</v>
      </c>
      <c r="F8" s="6">
        <v>41502</v>
      </c>
      <c r="G8" s="6">
        <v>41503</v>
      </c>
      <c r="H8" s="8">
        <v>41504</v>
      </c>
    </row>
    <row r="9" spans="1:9" ht="56.25" customHeight="1" x14ac:dyDescent="0.25">
      <c r="B9" s="7" t="s">
        <v>5</v>
      </c>
      <c r="C9" s="7" t="s">
        <v>5</v>
      </c>
      <c r="D9" s="7" t="s">
        <v>5</v>
      </c>
      <c r="E9" s="7" t="s">
        <v>5</v>
      </c>
      <c r="F9" s="7" t="s">
        <v>5</v>
      </c>
      <c r="G9" s="7" t="s">
        <v>5</v>
      </c>
      <c r="H9" s="9" t="s">
        <v>5</v>
      </c>
    </row>
    <row r="10" spans="1:9" ht="16.5" customHeight="1" x14ac:dyDescent="0.25">
      <c r="B10" s="6">
        <f t="array" ref="B10:H10">Jours+22+DATE(Calendar1Year,Calendar1MonthOption,1)-WEEKDAY(DATE(Calendar1Year,Calendar1MonthOption,1),WeekdayOption)</f>
        <v>41505</v>
      </c>
      <c r="C10" s="6">
        <v>41506</v>
      </c>
      <c r="D10" s="6">
        <v>41507</v>
      </c>
      <c r="E10" s="6">
        <v>41508</v>
      </c>
      <c r="F10" s="6">
        <v>41509</v>
      </c>
      <c r="G10" s="6">
        <v>41510</v>
      </c>
      <c r="H10" s="8">
        <v>41511</v>
      </c>
    </row>
    <row r="11" spans="1:9" ht="56.25" customHeight="1" x14ac:dyDescent="0.25">
      <c r="B11" s="7" t="s">
        <v>5</v>
      </c>
      <c r="C11" s="7" t="s">
        <v>5</v>
      </c>
      <c r="D11" s="7" t="s">
        <v>5</v>
      </c>
      <c r="E11" s="7" t="s">
        <v>5</v>
      </c>
      <c r="F11" s="7" t="s">
        <v>5</v>
      </c>
      <c r="G11" s="7" t="s">
        <v>5</v>
      </c>
      <c r="H11" s="9" t="s">
        <v>5</v>
      </c>
    </row>
    <row r="12" spans="1:9" ht="16.5" customHeight="1" x14ac:dyDescent="0.25">
      <c r="B12" s="6">
        <f t="array" ref="B12:H12">Jours+29+DATE(Calendar1Year,Calendar1MonthOption,1)-WEEKDAY(DATE(Calendar1Year,Calendar1MonthOption,1),WeekdayOption)</f>
        <v>41512</v>
      </c>
      <c r="C12" s="6">
        <v>41513</v>
      </c>
      <c r="D12" s="6">
        <v>41514</v>
      </c>
      <c r="E12" s="6">
        <v>41515</v>
      </c>
      <c r="F12" s="6">
        <v>41516</v>
      </c>
      <c r="G12" s="6">
        <v>41517</v>
      </c>
      <c r="H12" s="8">
        <v>41518</v>
      </c>
    </row>
    <row r="13" spans="1:9" ht="57" customHeight="1" x14ac:dyDescent="0.25">
      <c r="B13" s="7" t="s">
        <v>5</v>
      </c>
      <c r="C13" s="7" t="s">
        <v>5</v>
      </c>
      <c r="D13" s="7" t="s">
        <v>5</v>
      </c>
      <c r="E13" s="7" t="s">
        <v>5</v>
      </c>
      <c r="F13" s="7" t="s">
        <v>5</v>
      </c>
      <c r="G13" s="7" t="s">
        <v>5</v>
      </c>
      <c r="H13" s="10"/>
    </row>
    <row r="14" spans="1:9" ht="16.5" customHeight="1" x14ac:dyDescent="0.25">
      <c r="B14" s="6">
        <f t="array" ref="B14:C14">Jours+36+DATE(Calendar1Year,Calendar1MonthOption,1)-WEEKDAY(DATE(Calendar1Year,Calendar1MonthOption,1),WeekdayOption)</f>
        <v>41519</v>
      </c>
      <c r="C14" s="6">
        <v>41520</v>
      </c>
      <c r="D14" s="15" t="s">
        <v>1</v>
      </c>
      <c r="E14" s="16"/>
      <c r="F14" s="16"/>
      <c r="G14" s="16"/>
      <c r="H14" s="16"/>
    </row>
    <row r="15" spans="1:9" ht="63.75" customHeight="1" x14ac:dyDescent="0.25">
      <c r="B15" s="7"/>
      <c r="C15" s="7"/>
      <c r="D15" s="17"/>
      <c r="E15" s="17"/>
      <c r="F15" s="17"/>
      <c r="G15" s="17"/>
      <c r="H15" s="17"/>
    </row>
    <row r="16" spans="1:9" s="1" customFormat="1" ht="54" customHeight="1" x14ac:dyDescent="0.8">
      <c r="A16" s="12">
        <f>YEAR(DATE(Calendar1Year,Calendar1MonthOption+1,1))</f>
        <v>2013</v>
      </c>
      <c r="B16" s="11" t="str">
        <f>TEXT(DATE(Calendar1Year,Calendar1MonthOption+1,1),"mmmm")</f>
        <v>septembre</v>
      </c>
      <c r="C16"/>
      <c r="D16" s="4"/>
      <c r="E16" s="4"/>
      <c r="F16" s="4"/>
      <c r="G16" s="4"/>
    </row>
    <row r="17" spans="1:8" s="1" customFormat="1" ht="48.75" customHeight="1" x14ac:dyDescent="0.8">
      <c r="B17" s="11"/>
      <c r="C17"/>
      <c r="D17" s="4"/>
      <c r="E17" s="4"/>
      <c r="F17" s="4"/>
      <c r="G17" s="4"/>
    </row>
    <row r="18" spans="1:8" s="3" customFormat="1" ht="14.25" customHeight="1" x14ac:dyDescent="0.3">
      <c r="A18" s="2"/>
      <c r="B18" s="5" t="str">
        <f t="shared" ref="B18:H18" si="1">UPPER(TEXT(B19,"jjjj"))</f>
        <v>LUNDI</v>
      </c>
      <c r="C18" s="13" t="str">
        <f t="shared" si="1"/>
        <v>MARDI</v>
      </c>
      <c r="D18" s="5" t="str">
        <f t="shared" si="1"/>
        <v>MERCREDI</v>
      </c>
      <c r="E18" s="13" t="str">
        <f t="shared" si="1"/>
        <v>JEUDI</v>
      </c>
      <c r="F18" s="5" t="str">
        <f t="shared" si="1"/>
        <v>VENDREDI</v>
      </c>
      <c r="G18" s="13" t="str">
        <f t="shared" si="1"/>
        <v>SAMEDI</v>
      </c>
      <c r="H18" s="5" t="str">
        <f t="shared" si="1"/>
        <v>DIMANCHE</v>
      </c>
    </row>
    <row r="19" spans="1:8" ht="16.5" customHeight="1" x14ac:dyDescent="0.25">
      <c r="B19" s="6">
        <f t="array" ref="B19:H19">Jours+1+DATE(Calendar2Year,Calendar2MonthOption,1)-WEEKDAY(DATE(Calendar2Year,Calendar2MonthOption,1),WeekdayOption)</f>
        <v>41512</v>
      </c>
      <c r="C19" s="6">
        <v>41513</v>
      </c>
      <c r="D19" s="6">
        <v>41514</v>
      </c>
      <c r="E19" s="6">
        <v>41515</v>
      </c>
      <c r="F19" s="6">
        <v>41516</v>
      </c>
      <c r="G19" s="6">
        <v>41517</v>
      </c>
      <c r="H19" s="8">
        <v>41518</v>
      </c>
    </row>
    <row r="20" spans="1:8" ht="56.25" customHeight="1" x14ac:dyDescent="0.25">
      <c r="B20" s="7"/>
      <c r="C20" s="7"/>
      <c r="D20" s="7"/>
      <c r="E20" s="7"/>
      <c r="F20" s="7"/>
      <c r="G20" s="7"/>
      <c r="H20" s="9"/>
    </row>
    <row r="21" spans="1:8" ht="16.5" customHeight="1" x14ac:dyDescent="0.25">
      <c r="B21" s="6">
        <f t="array" ref="B21:H21">Jours+8+DATE(Calendar2Year,Calendar2MonthOption,1)-WEEKDAY(DATE(Calendar2Year,Calendar2MonthOption,1),WeekdayOption)</f>
        <v>41519</v>
      </c>
      <c r="C21" s="6">
        <v>41520</v>
      </c>
      <c r="D21" s="6">
        <v>41521</v>
      </c>
      <c r="E21" s="6">
        <v>41522</v>
      </c>
      <c r="F21" s="6">
        <v>41523</v>
      </c>
      <c r="G21" s="6">
        <v>41524</v>
      </c>
      <c r="H21" s="8">
        <v>41525</v>
      </c>
    </row>
    <row r="22" spans="1:8" ht="56.25" customHeight="1" x14ac:dyDescent="0.25">
      <c r="B22" s="7"/>
      <c r="C22" s="7"/>
      <c r="D22" s="7"/>
      <c r="E22" s="7"/>
      <c r="F22" s="7"/>
      <c r="G22" s="7"/>
      <c r="H22" s="9"/>
    </row>
    <row r="23" spans="1:8" ht="16.5" customHeight="1" x14ac:dyDescent="0.25">
      <c r="B23" s="6">
        <f t="array" ref="B23:H23">Jours+15+DATE(Calendar2Year,Calendar2MonthOption,1)-WEEKDAY(DATE(Calendar2Year,Calendar2MonthOption,1),WeekdayOption)</f>
        <v>41526</v>
      </c>
      <c r="C23" s="6">
        <v>41527</v>
      </c>
      <c r="D23" s="6">
        <v>41528</v>
      </c>
      <c r="E23" s="6">
        <v>41529</v>
      </c>
      <c r="F23" s="6">
        <v>41530</v>
      </c>
      <c r="G23" s="6">
        <v>41531</v>
      </c>
      <c r="H23" s="8">
        <v>41532</v>
      </c>
    </row>
    <row r="24" spans="1:8" ht="56.25" customHeight="1" x14ac:dyDescent="0.25">
      <c r="B24" s="7"/>
      <c r="C24" s="7"/>
      <c r="D24" s="7"/>
      <c r="E24" s="7"/>
      <c r="F24" s="7"/>
      <c r="G24" s="7"/>
      <c r="H24" s="9"/>
    </row>
    <row r="25" spans="1:8" ht="16.5" customHeight="1" x14ac:dyDescent="0.25">
      <c r="B25" s="6">
        <f t="array" ref="B25:H25">Jours+22+DATE(Calendar2Year,Calendar2MonthOption,1)-WEEKDAY(DATE(Calendar2Year,Calendar2MonthOption,1),WeekdayOption)</f>
        <v>41533</v>
      </c>
      <c r="C25" s="6">
        <v>41534</v>
      </c>
      <c r="D25" s="6">
        <v>41535</v>
      </c>
      <c r="E25" s="6">
        <v>41536</v>
      </c>
      <c r="F25" s="6">
        <v>41537</v>
      </c>
      <c r="G25" s="6">
        <v>41538</v>
      </c>
      <c r="H25" s="8">
        <v>41539</v>
      </c>
    </row>
    <row r="26" spans="1:8" ht="56.25" customHeight="1" x14ac:dyDescent="0.25">
      <c r="B26" s="7"/>
      <c r="C26" s="7"/>
      <c r="D26" s="7"/>
      <c r="E26" s="7"/>
      <c r="F26" s="7"/>
      <c r="G26" s="7"/>
      <c r="H26" s="9"/>
    </row>
    <row r="27" spans="1:8" ht="16.5" customHeight="1" x14ac:dyDescent="0.25">
      <c r="B27" s="6">
        <f t="array" ref="B27:H27">Jours+29+DATE(Calendar2Year,Calendar2MonthOption,1)-WEEKDAY(DATE(Calendar2Year,Calendar2MonthOption,1),WeekdayOption)</f>
        <v>41540</v>
      </c>
      <c r="C27" s="6">
        <v>41541</v>
      </c>
      <c r="D27" s="6">
        <v>41542</v>
      </c>
      <c r="E27" s="6">
        <v>41543</v>
      </c>
      <c r="F27" s="6">
        <v>41544</v>
      </c>
      <c r="G27" s="6">
        <v>41545</v>
      </c>
      <c r="H27" s="8">
        <v>41546</v>
      </c>
    </row>
    <row r="28" spans="1:8" ht="57" customHeight="1" x14ac:dyDescent="0.25">
      <c r="B28" s="7"/>
      <c r="C28" s="7"/>
      <c r="D28" s="7"/>
      <c r="E28" s="7"/>
      <c r="F28" s="7"/>
      <c r="G28" s="7"/>
      <c r="H28" s="10"/>
    </row>
    <row r="29" spans="1:8" ht="16.5" customHeight="1" x14ac:dyDescent="0.25">
      <c r="B29" s="6">
        <f t="array" ref="B29:C29">Jours+36+DATE(Calendar2Year,Calendar2MonthOption,1)-WEEKDAY(DATE(Calendar2Year,Calendar2MonthOption,1),WeekdayOption)</f>
        <v>41547</v>
      </c>
      <c r="C29" s="6">
        <v>41548</v>
      </c>
      <c r="D29" s="15" t="s">
        <v>0</v>
      </c>
      <c r="E29" s="16"/>
      <c r="F29" s="16"/>
      <c r="G29" s="16"/>
      <c r="H29" s="16"/>
    </row>
    <row r="30" spans="1:8" ht="63.75" customHeight="1" x14ac:dyDescent="0.25">
      <c r="B30" s="7"/>
      <c r="C30" s="7"/>
      <c r="D30" s="17"/>
      <c r="E30" s="17"/>
      <c r="F30" s="17"/>
      <c r="G30" s="17"/>
      <c r="H30" s="17"/>
    </row>
    <row r="31" spans="1:8" s="1" customFormat="1" ht="54" customHeight="1" x14ac:dyDescent="0.8">
      <c r="A31" s="12">
        <f>YEAR(DATE(Calendar2Year,Calendar2MonthOption+1,1))</f>
        <v>2013</v>
      </c>
      <c r="B31" s="11" t="str">
        <f>TEXT(DATE(Calendar2Year,Calendar2MonthOption+1,1),"mmmm")</f>
        <v>octobre</v>
      </c>
      <c r="C31"/>
      <c r="D31" s="4"/>
      <c r="E31" s="4"/>
      <c r="F31" s="4"/>
      <c r="G31" s="4"/>
    </row>
    <row r="32" spans="1:8" s="1" customFormat="1" ht="48.75" customHeight="1" x14ac:dyDescent="0.8">
      <c r="B32" s="11"/>
      <c r="C32"/>
      <c r="D32" s="4"/>
      <c r="E32" s="4"/>
      <c r="F32" s="4"/>
      <c r="G32" s="4"/>
    </row>
    <row r="33" spans="1:8" s="3" customFormat="1" ht="14.25" customHeight="1" x14ac:dyDescent="0.3">
      <c r="A33" s="2"/>
      <c r="B33" s="5" t="str">
        <f t="shared" ref="B33:H33" si="2">UPPER(TEXT(B34,"jjjj"))</f>
        <v>LUNDI</v>
      </c>
      <c r="C33" s="13" t="str">
        <f t="shared" si="2"/>
        <v>MARDI</v>
      </c>
      <c r="D33" s="5" t="str">
        <f t="shared" si="2"/>
        <v>MERCREDI</v>
      </c>
      <c r="E33" s="13" t="str">
        <f t="shared" si="2"/>
        <v>JEUDI</v>
      </c>
      <c r="F33" s="5" t="str">
        <f t="shared" si="2"/>
        <v>VENDREDI</v>
      </c>
      <c r="G33" s="13" t="str">
        <f t="shared" si="2"/>
        <v>SAMEDI</v>
      </c>
      <c r="H33" s="5" t="str">
        <f t="shared" si="2"/>
        <v>DIMANCHE</v>
      </c>
    </row>
    <row r="34" spans="1:8" ht="16.5" customHeight="1" x14ac:dyDescent="0.25">
      <c r="B34" s="6">
        <f t="array" ref="B34:H34">Jours+1+DATE(Calendar3Year,Calendar3MonthOption,1)-WEEKDAY(DATE(Calendar3Year,Calendar3MonthOption,1),WeekdayOption)</f>
        <v>41547</v>
      </c>
      <c r="C34" s="6">
        <v>41548</v>
      </c>
      <c r="D34" s="6">
        <v>41549</v>
      </c>
      <c r="E34" s="6">
        <v>41550</v>
      </c>
      <c r="F34" s="6">
        <v>41551</v>
      </c>
      <c r="G34" s="6">
        <v>41552</v>
      </c>
      <c r="H34" s="8">
        <v>41553</v>
      </c>
    </row>
    <row r="35" spans="1:8" ht="56.25" customHeight="1" x14ac:dyDescent="0.25">
      <c r="B35" s="7"/>
      <c r="C35" s="7"/>
      <c r="D35" s="7"/>
      <c r="E35" s="7"/>
      <c r="F35" s="7"/>
      <c r="G35" s="7"/>
      <c r="H35" s="9"/>
    </row>
    <row r="36" spans="1:8" ht="16.5" customHeight="1" x14ac:dyDescent="0.25">
      <c r="B36" s="6">
        <f t="array" ref="B36:H36">Jours+8+DATE(Calendar3Year,Calendar3MonthOption,1)-WEEKDAY(DATE(Calendar3Year,Calendar3MonthOption,1),WeekdayOption)</f>
        <v>41554</v>
      </c>
      <c r="C36" s="6">
        <v>41555</v>
      </c>
      <c r="D36" s="6">
        <v>41556</v>
      </c>
      <c r="E36" s="6">
        <v>41557</v>
      </c>
      <c r="F36" s="6">
        <v>41558</v>
      </c>
      <c r="G36" s="6">
        <v>41559</v>
      </c>
      <c r="H36" s="8">
        <v>41560</v>
      </c>
    </row>
    <row r="37" spans="1:8" ht="56.25" customHeight="1" x14ac:dyDescent="0.25">
      <c r="B37" s="7"/>
      <c r="C37" s="7"/>
      <c r="D37" s="7"/>
      <c r="E37" s="7"/>
      <c r="F37" s="7"/>
      <c r="G37" s="7"/>
      <c r="H37" s="9"/>
    </row>
    <row r="38" spans="1:8" ht="16.5" customHeight="1" x14ac:dyDescent="0.25">
      <c r="B38" s="6">
        <f t="array" ref="B38:H38">Jours+15+DATE(Calendar3Year,Calendar3MonthOption,1)-WEEKDAY(DATE(Calendar3Year,Calendar3MonthOption,1),WeekdayOption)</f>
        <v>41561</v>
      </c>
      <c r="C38" s="6">
        <v>41562</v>
      </c>
      <c r="D38" s="6">
        <v>41563</v>
      </c>
      <c r="E38" s="6">
        <v>41564</v>
      </c>
      <c r="F38" s="6">
        <v>41565</v>
      </c>
      <c r="G38" s="6">
        <v>41566</v>
      </c>
      <c r="H38" s="8">
        <v>41567</v>
      </c>
    </row>
    <row r="39" spans="1:8" ht="56.25" customHeight="1" x14ac:dyDescent="0.25">
      <c r="B39" s="7"/>
      <c r="C39" s="7"/>
      <c r="D39" s="7"/>
      <c r="E39" s="7"/>
      <c r="F39" s="7"/>
      <c r="G39" s="7"/>
      <c r="H39" s="9"/>
    </row>
    <row r="40" spans="1:8" ht="16.5" customHeight="1" x14ac:dyDescent="0.25">
      <c r="B40" s="6">
        <f t="array" ref="B40:H40">Jours+22+DATE(Calendar3Year,Calendar3MonthOption,1)-WEEKDAY(DATE(Calendar3Year,Calendar3MonthOption,1),WeekdayOption)</f>
        <v>41568</v>
      </c>
      <c r="C40" s="6">
        <v>41569</v>
      </c>
      <c r="D40" s="6">
        <v>41570</v>
      </c>
      <c r="E40" s="6">
        <v>41571</v>
      </c>
      <c r="F40" s="6">
        <v>41572</v>
      </c>
      <c r="G40" s="6">
        <v>41573</v>
      </c>
      <c r="H40" s="8">
        <v>41574</v>
      </c>
    </row>
    <row r="41" spans="1:8" ht="56.25" customHeight="1" x14ac:dyDescent="0.25">
      <c r="B41" s="7"/>
      <c r="C41" s="7"/>
      <c r="D41" s="7"/>
      <c r="E41" s="7"/>
      <c r="F41" s="7"/>
      <c r="G41" s="7"/>
      <c r="H41" s="9"/>
    </row>
    <row r="42" spans="1:8" ht="16.5" customHeight="1" x14ac:dyDescent="0.25">
      <c r="B42" s="6">
        <f t="array" ref="B42:H42">Jours+29+DATE(Calendar3Year,Calendar3MonthOption,1)-WEEKDAY(DATE(Calendar3Year,Calendar3MonthOption,1),WeekdayOption)</f>
        <v>41575</v>
      </c>
      <c r="C42" s="6">
        <v>41576</v>
      </c>
      <c r="D42" s="6">
        <v>41577</v>
      </c>
      <c r="E42" s="6">
        <v>41578</v>
      </c>
      <c r="F42" s="6">
        <v>41579</v>
      </c>
      <c r="G42" s="6">
        <v>41580</v>
      </c>
      <c r="H42" s="8">
        <v>41581</v>
      </c>
    </row>
    <row r="43" spans="1:8" ht="57" customHeight="1" x14ac:dyDescent="0.25">
      <c r="B43" s="7"/>
      <c r="C43" s="7"/>
      <c r="D43" s="7"/>
      <c r="E43" s="7"/>
      <c r="F43" s="7"/>
      <c r="G43" s="7"/>
      <c r="H43" s="10"/>
    </row>
    <row r="44" spans="1:8" ht="16.5" customHeight="1" x14ac:dyDescent="0.25">
      <c r="B44" s="6">
        <f t="array" ref="B44:C44">Jours+36+DATE(Calendar3Year,Calendar3MonthOption,1)-WEEKDAY(DATE(Calendar3Year,Calendar3MonthOption,1),WeekdayOption)</f>
        <v>41582</v>
      </c>
      <c r="C44" s="6">
        <v>41583</v>
      </c>
      <c r="D44" s="15" t="s">
        <v>0</v>
      </c>
      <c r="E44" s="16"/>
      <c r="F44" s="16"/>
      <c r="G44" s="16"/>
      <c r="H44" s="16"/>
    </row>
    <row r="45" spans="1:8" ht="63.75" customHeight="1" x14ac:dyDescent="0.25">
      <c r="B45" s="7"/>
      <c r="C45" s="7"/>
      <c r="D45" s="17"/>
      <c r="E45" s="17"/>
      <c r="F45" s="17"/>
      <c r="G45" s="17"/>
      <c r="H45" s="17"/>
    </row>
    <row r="46" spans="1:8" s="1" customFormat="1" ht="54" customHeight="1" x14ac:dyDescent="0.8">
      <c r="A46" s="12">
        <f>YEAR(DATE(Calendar3Year,Calendar3MonthOption+1,1))</f>
        <v>2013</v>
      </c>
      <c r="B46" s="11" t="str">
        <f>TEXT(DATE(Calendar3Year,Calendar3MonthOption+1,1),"mmmm")</f>
        <v>novembre</v>
      </c>
      <c r="C46"/>
      <c r="D46" s="4"/>
      <c r="E46" s="4"/>
      <c r="F46" s="4"/>
      <c r="G46" s="4"/>
    </row>
    <row r="47" spans="1:8" s="1" customFormat="1" ht="48.75" customHeight="1" x14ac:dyDescent="0.8">
      <c r="B47" s="11"/>
      <c r="C47"/>
      <c r="D47" s="4"/>
      <c r="E47" s="4"/>
      <c r="F47" s="4"/>
      <c r="G47" s="4"/>
    </row>
    <row r="48" spans="1:8" s="3" customFormat="1" ht="14.25" customHeight="1" x14ac:dyDescent="0.3">
      <c r="A48" s="2"/>
      <c r="B48" s="5" t="str">
        <f t="shared" ref="B48:H48" si="3">UPPER(TEXT(B49,"jjjj"))</f>
        <v>LUNDI</v>
      </c>
      <c r="C48" s="13" t="str">
        <f t="shared" si="3"/>
        <v>MARDI</v>
      </c>
      <c r="D48" s="5" t="str">
        <f t="shared" si="3"/>
        <v>MERCREDI</v>
      </c>
      <c r="E48" s="13" t="str">
        <f t="shared" si="3"/>
        <v>JEUDI</v>
      </c>
      <c r="F48" s="5" t="str">
        <f t="shared" si="3"/>
        <v>VENDREDI</v>
      </c>
      <c r="G48" s="13" t="str">
        <f t="shared" si="3"/>
        <v>SAMEDI</v>
      </c>
      <c r="H48" s="5" t="str">
        <f t="shared" si="3"/>
        <v>DIMANCHE</v>
      </c>
    </row>
    <row r="49" spans="1:8" ht="16.5" customHeight="1" x14ac:dyDescent="0.25">
      <c r="B49" s="6">
        <f t="array" ref="B49:H49">Jours+1+DATE(Calendar4Year,Calendar4MonthOption,1)-WEEKDAY(DATE(Calendar4Year,Calendar4MonthOption,1),WeekdayOption)</f>
        <v>41575</v>
      </c>
      <c r="C49" s="6">
        <v>41576</v>
      </c>
      <c r="D49" s="6">
        <v>41577</v>
      </c>
      <c r="E49" s="6">
        <v>41578</v>
      </c>
      <c r="F49" s="6">
        <v>41579</v>
      </c>
      <c r="G49" s="6">
        <v>41580</v>
      </c>
      <c r="H49" s="8">
        <v>41581</v>
      </c>
    </row>
    <row r="50" spans="1:8" ht="56.25" customHeight="1" x14ac:dyDescent="0.25">
      <c r="B50" s="7"/>
      <c r="C50" s="7"/>
      <c r="D50" s="7"/>
      <c r="E50" s="7"/>
      <c r="F50" s="7"/>
      <c r="G50" s="7"/>
      <c r="H50" s="9"/>
    </row>
    <row r="51" spans="1:8" ht="16.5" customHeight="1" x14ac:dyDescent="0.25">
      <c r="B51" s="6">
        <f t="array" ref="B51:H51">Jours+8+DATE(Calendar4Year,Calendar4MonthOption,1)-WEEKDAY(DATE(Calendar4Year,Calendar4MonthOption,1),WeekdayOption)</f>
        <v>41582</v>
      </c>
      <c r="C51" s="6">
        <v>41583</v>
      </c>
      <c r="D51" s="6">
        <v>41584</v>
      </c>
      <c r="E51" s="6">
        <v>41585</v>
      </c>
      <c r="F51" s="6">
        <v>41586</v>
      </c>
      <c r="G51" s="6">
        <v>41587</v>
      </c>
      <c r="H51" s="8">
        <v>41588</v>
      </c>
    </row>
    <row r="52" spans="1:8" ht="56.25" customHeight="1" x14ac:dyDescent="0.25">
      <c r="B52" s="7"/>
      <c r="C52" s="7"/>
      <c r="D52" s="7"/>
      <c r="E52" s="7"/>
      <c r="F52" s="7"/>
      <c r="G52" s="7"/>
      <c r="H52" s="9"/>
    </row>
    <row r="53" spans="1:8" ht="16.5" customHeight="1" x14ac:dyDescent="0.25">
      <c r="B53" s="6">
        <f t="array" ref="B53:H53">Jours+15+DATE(Calendar4Year,Calendar4MonthOption,1)-WEEKDAY(DATE(Calendar4Year,Calendar4MonthOption,1),WeekdayOption)</f>
        <v>41589</v>
      </c>
      <c r="C53" s="6">
        <v>41590</v>
      </c>
      <c r="D53" s="6">
        <v>41591</v>
      </c>
      <c r="E53" s="6">
        <v>41592</v>
      </c>
      <c r="F53" s="6">
        <v>41593</v>
      </c>
      <c r="G53" s="6">
        <v>41594</v>
      </c>
      <c r="H53" s="8">
        <v>41595</v>
      </c>
    </row>
    <row r="54" spans="1:8" ht="56.25" customHeight="1" x14ac:dyDescent="0.25">
      <c r="B54" s="7"/>
      <c r="C54" s="7"/>
      <c r="D54" s="7"/>
      <c r="E54" s="7"/>
      <c r="F54" s="7"/>
      <c r="G54" s="7"/>
      <c r="H54" s="9"/>
    </row>
    <row r="55" spans="1:8" ht="16.5" customHeight="1" x14ac:dyDescent="0.25">
      <c r="B55" s="6">
        <f t="array" ref="B55:H55">Jours+22+DATE(Calendar4Year,Calendar4MonthOption,1)-WEEKDAY(DATE(Calendar4Year,Calendar4MonthOption,1),WeekdayOption)</f>
        <v>41596</v>
      </c>
      <c r="C55" s="6">
        <v>41597</v>
      </c>
      <c r="D55" s="6">
        <v>41598</v>
      </c>
      <c r="E55" s="6">
        <v>41599</v>
      </c>
      <c r="F55" s="6">
        <v>41600</v>
      </c>
      <c r="G55" s="6">
        <v>41601</v>
      </c>
      <c r="H55" s="8">
        <v>41602</v>
      </c>
    </row>
    <row r="56" spans="1:8" ht="56.25" customHeight="1" x14ac:dyDescent="0.25">
      <c r="B56" s="7"/>
      <c r="C56" s="7"/>
      <c r="D56" s="7"/>
      <c r="E56" s="7"/>
      <c r="F56" s="7"/>
      <c r="G56" s="7"/>
      <c r="H56" s="9"/>
    </row>
    <row r="57" spans="1:8" ht="16.5" customHeight="1" x14ac:dyDescent="0.25">
      <c r="B57" s="6">
        <f t="array" ref="B57:H57">Jours+29+DATE(Calendar4Year,Calendar4MonthOption,1)-WEEKDAY(DATE(Calendar4Year,Calendar4MonthOption,1),WeekdayOption)</f>
        <v>41603</v>
      </c>
      <c r="C57" s="6">
        <v>41604</v>
      </c>
      <c r="D57" s="6">
        <v>41605</v>
      </c>
      <c r="E57" s="6">
        <v>41606</v>
      </c>
      <c r="F57" s="6">
        <v>41607</v>
      </c>
      <c r="G57" s="6">
        <v>41608</v>
      </c>
      <c r="H57" s="8">
        <v>41609</v>
      </c>
    </row>
    <row r="58" spans="1:8" ht="57" customHeight="1" x14ac:dyDescent="0.25">
      <c r="B58" s="7"/>
      <c r="C58" s="7"/>
      <c r="D58" s="7"/>
      <c r="E58" s="7"/>
      <c r="F58" s="7"/>
      <c r="G58" s="7"/>
      <c r="H58" s="10"/>
    </row>
    <row r="59" spans="1:8" ht="16.5" customHeight="1" x14ac:dyDescent="0.25">
      <c r="B59" s="6">
        <f t="array" ref="B59:C59">Jours+36+DATE(Calendar4Year,Calendar4MonthOption,1)-WEEKDAY(DATE(Calendar4Year,Calendar4MonthOption,1),WeekdayOption)</f>
        <v>41610</v>
      </c>
      <c r="C59" s="6">
        <v>41611</v>
      </c>
      <c r="D59" s="15" t="s">
        <v>0</v>
      </c>
      <c r="E59" s="16"/>
      <c r="F59" s="16"/>
      <c r="G59" s="16"/>
      <c r="H59" s="16"/>
    </row>
    <row r="60" spans="1:8" ht="63.75" customHeight="1" x14ac:dyDescent="0.25">
      <c r="B60" s="7"/>
      <c r="C60" s="7"/>
      <c r="D60" s="17"/>
      <c r="E60" s="17"/>
      <c r="F60" s="17"/>
      <c r="G60" s="17"/>
      <c r="H60" s="17"/>
    </row>
    <row r="61" spans="1:8" s="1" customFormat="1" ht="54" customHeight="1" x14ac:dyDescent="0.8">
      <c r="A61" s="12">
        <f>YEAR(DATE(Calendar4Year,Calendar4MonthOption+1,1))</f>
        <v>2013</v>
      </c>
      <c r="B61" s="11" t="str">
        <f>TEXT(DATE(Calendar4Year,Calendar4MonthOption+1,1),"mmmm")</f>
        <v>décembre</v>
      </c>
      <c r="C61"/>
      <c r="D61" s="4"/>
      <c r="E61" s="4"/>
      <c r="F61" s="4"/>
      <c r="G61" s="4"/>
    </row>
    <row r="62" spans="1:8" s="1" customFormat="1" ht="48.75" customHeight="1" x14ac:dyDescent="0.8">
      <c r="B62" s="11"/>
      <c r="C62"/>
      <c r="D62" s="4"/>
      <c r="E62" s="4"/>
      <c r="F62" s="4"/>
      <c r="G62" s="4"/>
    </row>
    <row r="63" spans="1:8" s="3" customFormat="1" ht="14.25" customHeight="1" x14ac:dyDescent="0.3">
      <c r="A63" s="2"/>
      <c r="B63" s="5" t="str">
        <f t="shared" ref="B63:H63" si="4">UPPER(TEXT(B64,"jjjj"))</f>
        <v>LUNDI</v>
      </c>
      <c r="C63" s="13" t="str">
        <f t="shared" si="4"/>
        <v>MARDI</v>
      </c>
      <c r="D63" s="5" t="str">
        <f t="shared" si="4"/>
        <v>MERCREDI</v>
      </c>
      <c r="E63" s="13" t="str">
        <f t="shared" si="4"/>
        <v>JEUDI</v>
      </c>
      <c r="F63" s="5" t="str">
        <f t="shared" si="4"/>
        <v>VENDREDI</v>
      </c>
      <c r="G63" s="13" t="str">
        <f t="shared" si="4"/>
        <v>SAMEDI</v>
      </c>
      <c r="H63" s="5" t="str">
        <f t="shared" si="4"/>
        <v>DIMANCHE</v>
      </c>
    </row>
    <row r="64" spans="1:8" ht="16.5" customHeight="1" x14ac:dyDescent="0.25">
      <c r="B64" s="6">
        <f t="array" ref="B64:H64">Jours+1+DATE(Calendar5Year,Calendar5MonthOption,1)-WEEKDAY(DATE(Calendar5Year,Calendar5MonthOption,1),WeekdayOption)</f>
        <v>41603</v>
      </c>
      <c r="C64" s="6">
        <v>41604</v>
      </c>
      <c r="D64" s="6">
        <v>41605</v>
      </c>
      <c r="E64" s="6">
        <v>41606</v>
      </c>
      <c r="F64" s="6">
        <v>41607</v>
      </c>
      <c r="G64" s="6">
        <v>41608</v>
      </c>
      <c r="H64" s="8">
        <v>41609</v>
      </c>
    </row>
    <row r="65" spans="1:8" ht="56.25" customHeight="1" x14ac:dyDescent="0.25">
      <c r="B65" s="7"/>
      <c r="C65" s="7"/>
      <c r="D65" s="7"/>
      <c r="E65" s="7"/>
      <c r="F65" s="7"/>
      <c r="G65" s="7"/>
      <c r="H65" s="9"/>
    </row>
    <row r="66" spans="1:8" ht="16.5" customHeight="1" x14ac:dyDescent="0.25">
      <c r="B66" s="6">
        <f t="array" ref="B66:H66">Jours+8+DATE(Calendar5Year,Calendar5MonthOption,1)-WEEKDAY(DATE(Calendar5Year,Calendar5MonthOption,1),WeekdayOption)</f>
        <v>41610</v>
      </c>
      <c r="C66" s="6">
        <v>41611</v>
      </c>
      <c r="D66" s="6">
        <v>41612</v>
      </c>
      <c r="E66" s="6">
        <v>41613</v>
      </c>
      <c r="F66" s="6">
        <v>41614</v>
      </c>
      <c r="G66" s="6">
        <v>41615</v>
      </c>
      <c r="H66" s="8">
        <v>41616</v>
      </c>
    </row>
    <row r="67" spans="1:8" ht="56.25" customHeight="1" x14ac:dyDescent="0.25">
      <c r="B67" s="7"/>
      <c r="C67" s="7"/>
      <c r="D67" s="7"/>
      <c r="E67" s="7"/>
      <c r="F67" s="7"/>
      <c r="G67" s="7"/>
      <c r="H67" s="9"/>
    </row>
    <row r="68" spans="1:8" ht="16.5" customHeight="1" x14ac:dyDescent="0.25">
      <c r="B68" s="6">
        <f t="array" ref="B68:H68">Jours+15+DATE(Calendar5Year,Calendar5MonthOption,1)-WEEKDAY(DATE(Calendar5Year,Calendar5MonthOption,1),WeekdayOption)</f>
        <v>41617</v>
      </c>
      <c r="C68" s="6">
        <v>41618</v>
      </c>
      <c r="D68" s="6">
        <v>41619</v>
      </c>
      <c r="E68" s="6">
        <v>41620</v>
      </c>
      <c r="F68" s="6">
        <v>41621</v>
      </c>
      <c r="G68" s="6">
        <v>41622</v>
      </c>
      <c r="H68" s="8">
        <v>41623</v>
      </c>
    </row>
    <row r="69" spans="1:8" ht="56.25" customHeight="1" x14ac:dyDescent="0.25">
      <c r="B69" s="7"/>
      <c r="C69" s="7"/>
      <c r="D69" s="7"/>
      <c r="E69" s="7"/>
      <c r="F69" s="7"/>
      <c r="G69" s="7"/>
      <c r="H69" s="9"/>
    </row>
    <row r="70" spans="1:8" ht="16.5" customHeight="1" x14ac:dyDescent="0.25">
      <c r="B70" s="6">
        <f t="array" ref="B70:H70">Jours+22+DATE(Calendar5Year,Calendar5MonthOption,1)-WEEKDAY(DATE(Calendar5Year,Calendar5MonthOption,1),WeekdayOption)</f>
        <v>41624</v>
      </c>
      <c r="C70" s="6">
        <v>41625</v>
      </c>
      <c r="D70" s="6">
        <v>41626</v>
      </c>
      <c r="E70" s="6">
        <v>41627</v>
      </c>
      <c r="F70" s="6">
        <v>41628</v>
      </c>
      <c r="G70" s="6">
        <v>41629</v>
      </c>
      <c r="H70" s="8">
        <v>41630</v>
      </c>
    </row>
    <row r="71" spans="1:8" ht="56.25" customHeight="1" x14ac:dyDescent="0.25">
      <c r="B71" s="7"/>
      <c r="C71" s="7"/>
      <c r="D71" s="7"/>
      <c r="E71" s="7"/>
      <c r="F71" s="7"/>
      <c r="G71" s="7"/>
      <c r="H71" s="9"/>
    </row>
    <row r="72" spans="1:8" ht="16.5" customHeight="1" x14ac:dyDescent="0.25">
      <c r="B72" s="6">
        <f t="array" ref="B72:H72">Jours+29+DATE(Calendar5Year,Calendar5MonthOption,1)-WEEKDAY(DATE(Calendar5Year,Calendar5MonthOption,1),WeekdayOption)</f>
        <v>41631</v>
      </c>
      <c r="C72" s="6">
        <v>41632</v>
      </c>
      <c r="D72" s="6">
        <v>41633</v>
      </c>
      <c r="E72" s="6">
        <v>41634</v>
      </c>
      <c r="F72" s="6">
        <v>41635</v>
      </c>
      <c r="G72" s="6">
        <v>41636</v>
      </c>
      <c r="H72" s="8">
        <v>41637</v>
      </c>
    </row>
    <row r="73" spans="1:8" ht="57" customHeight="1" x14ac:dyDescent="0.25">
      <c r="B73" s="7"/>
      <c r="C73" s="7"/>
      <c r="D73" s="7"/>
      <c r="E73" s="7"/>
      <c r="F73" s="7"/>
      <c r="G73" s="7"/>
      <c r="H73" s="10"/>
    </row>
    <row r="74" spans="1:8" ht="16.5" customHeight="1" x14ac:dyDescent="0.25">
      <c r="B74" s="6">
        <f t="array" ref="B74:C74">Jours+36+DATE(Calendar5Year,Calendar5MonthOption,1)-WEEKDAY(DATE(Calendar5Year,Calendar5MonthOption,1),WeekdayOption)</f>
        <v>41638</v>
      </c>
      <c r="C74" s="6">
        <v>41639</v>
      </c>
      <c r="D74" s="15" t="s">
        <v>0</v>
      </c>
      <c r="E74" s="16"/>
      <c r="F74" s="16"/>
      <c r="G74" s="16"/>
      <c r="H74" s="16"/>
    </row>
    <row r="75" spans="1:8" ht="63.75" customHeight="1" x14ac:dyDescent="0.25">
      <c r="B75" s="7"/>
      <c r="C75" s="7"/>
      <c r="D75" s="17"/>
      <c r="E75" s="17"/>
      <c r="F75" s="17"/>
      <c r="G75" s="17"/>
      <c r="H75" s="17"/>
    </row>
    <row r="76" spans="1:8" s="1" customFormat="1" ht="54" customHeight="1" x14ac:dyDescent="0.8">
      <c r="A76" s="12">
        <f>YEAR(DATE(Calendar5Year,Calendar5MonthOption+1,1))</f>
        <v>2014</v>
      </c>
      <c r="B76" s="11" t="str">
        <f>TEXT(DATE(Calendar5Year,Calendar5MonthOption+1,1),"mmmm")</f>
        <v>janvier</v>
      </c>
      <c r="C76"/>
      <c r="D76" s="4"/>
      <c r="E76" s="4"/>
      <c r="F76" s="4"/>
      <c r="G76" s="4"/>
    </row>
    <row r="77" spans="1:8" s="1" customFormat="1" ht="48.75" customHeight="1" x14ac:dyDescent="0.8">
      <c r="B77" s="11"/>
      <c r="C77"/>
      <c r="D77" s="4"/>
      <c r="E77" s="4"/>
      <c r="F77" s="4"/>
      <c r="G77" s="4"/>
    </row>
    <row r="78" spans="1:8" s="3" customFormat="1" ht="14.25" customHeight="1" x14ac:dyDescent="0.3">
      <c r="A78" s="2"/>
      <c r="B78" s="5" t="str">
        <f t="shared" ref="B78:H78" si="5">UPPER(TEXT(B79,"jjjj"))</f>
        <v>LUNDI</v>
      </c>
      <c r="C78" s="13" t="str">
        <f t="shared" si="5"/>
        <v>MARDI</v>
      </c>
      <c r="D78" s="5" t="str">
        <f t="shared" si="5"/>
        <v>MERCREDI</v>
      </c>
      <c r="E78" s="13" t="str">
        <f t="shared" si="5"/>
        <v>JEUDI</v>
      </c>
      <c r="F78" s="5" t="str">
        <f t="shared" si="5"/>
        <v>VENDREDI</v>
      </c>
      <c r="G78" s="13" t="str">
        <f t="shared" si="5"/>
        <v>SAMEDI</v>
      </c>
      <c r="H78" s="5" t="str">
        <f t="shared" si="5"/>
        <v>DIMANCHE</v>
      </c>
    </row>
    <row r="79" spans="1:8" ht="16.5" customHeight="1" x14ac:dyDescent="0.25">
      <c r="B79" s="6">
        <f t="array" ref="B79:H79">Jours+1+DATE(Calendar6Year,Calendar6MonthOption,1)-WEEKDAY(DATE(Calendar6Year,Calendar6MonthOption,1),WeekdayOption)</f>
        <v>41638</v>
      </c>
      <c r="C79" s="6">
        <v>41639</v>
      </c>
      <c r="D79" s="6">
        <v>41640</v>
      </c>
      <c r="E79" s="6">
        <v>41641</v>
      </c>
      <c r="F79" s="6">
        <v>41642</v>
      </c>
      <c r="G79" s="6">
        <v>41643</v>
      </c>
      <c r="H79" s="8">
        <v>41644</v>
      </c>
    </row>
    <row r="80" spans="1:8" ht="56.25" customHeight="1" x14ac:dyDescent="0.25">
      <c r="B80" s="7"/>
      <c r="C80" s="7"/>
      <c r="D80" s="7"/>
      <c r="E80" s="7"/>
      <c r="F80" s="7"/>
      <c r="G80" s="7"/>
      <c r="H80" s="9"/>
    </row>
    <row r="81" spans="1:8" ht="16.5" customHeight="1" x14ac:dyDescent="0.25">
      <c r="B81" s="6">
        <f t="array" ref="B81:H81">Jours+8+DATE(Calendar6Year,Calendar6MonthOption,1)-WEEKDAY(DATE(Calendar6Year,Calendar6MonthOption,1),WeekdayOption)</f>
        <v>41645</v>
      </c>
      <c r="C81" s="6">
        <v>41646</v>
      </c>
      <c r="D81" s="6">
        <v>41647</v>
      </c>
      <c r="E81" s="6">
        <v>41648</v>
      </c>
      <c r="F81" s="6">
        <v>41649</v>
      </c>
      <c r="G81" s="6">
        <v>41650</v>
      </c>
      <c r="H81" s="8">
        <v>41651</v>
      </c>
    </row>
    <row r="82" spans="1:8" ht="56.25" customHeight="1" x14ac:dyDescent="0.25">
      <c r="B82" s="7"/>
      <c r="C82" s="7"/>
      <c r="D82" s="7"/>
      <c r="E82" s="7"/>
      <c r="F82" s="7"/>
      <c r="G82" s="7"/>
      <c r="H82" s="9"/>
    </row>
    <row r="83" spans="1:8" ht="16.5" customHeight="1" x14ac:dyDescent="0.25">
      <c r="B83" s="6">
        <f t="array" ref="B83:H83">Jours+15+DATE(Calendar6Year,Calendar6MonthOption,1)-WEEKDAY(DATE(Calendar6Year,Calendar6MonthOption,1),WeekdayOption)</f>
        <v>41652</v>
      </c>
      <c r="C83" s="6">
        <v>41653</v>
      </c>
      <c r="D83" s="6">
        <v>41654</v>
      </c>
      <c r="E83" s="6">
        <v>41655</v>
      </c>
      <c r="F83" s="6">
        <v>41656</v>
      </c>
      <c r="G83" s="6">
        <v>41657</v>
      </c>
      <c r="H83" s="8">
        <v>41658</v>
      </c>
    </row>
    <row r="84" spans="1:8" ht="56.25" customHeight="1" x14ac:dyDescent="0.25">
      <c r="B84" s="7"/>
      <c r="C84" s="7"/>
      <c r="D84" s="7"/>
      <c r="E84" s="7"/>
      <c r="F84" s="7"/>
      <c r="G84" s="7"/>
      <c r="H84" s="9"/>
    </row>
    <row r="85" spans="1:8" ht="16.5" customHeight="1" x14ac:dyDescent="0.25">
      <c r="B85" s="6">
        <f t="array" ref="B85:H85">Jours+22+DATE(Calendar6Year,Calendar6MonthOption,1)-WEEKDAY(DATE(Calendar6Year,Calendar6MonthOption,1),WeekdayOption)</f>
        <v>41659</v>
      </c>
      <c r="C85" s="6">
        <v>41660</v>
      </c>
      <c r="D85" s="6">
        <v>41661</v>
      </c>
      <c r="E85" s="6">
        <v>41662</v>
      </c>
      <c r="F85" s="6">
        <v>41663</v>
      </c>
      <c r="G85" s="6">
        <v>41664</v>
      </c>
      <c r="H85" s="8">
        <v>41665</v>
      </c>
    </row>
    <row r="86" spans="1:8" ht="56.25" customHeight="1" x14ac:dyDescent="0.25">
      <c r="B86" s="7"/>
      <c r="C86" s="7"/>
      <c r="D86" s="7"/>
      <c r="E86" s="7"/>
      <c r="F86" s="7"/>
      <c r="G86" s="7"/>
      <c r="H86" s="9"/>
    </row>
    <row r="87" spans="1:8" ht="16.5" customHeight="1" x14ac:dyDescent="0.25">
      <c r="B87" s="6">
        <f t="array" ref="B87:H87">Jours+29+DATE(Calendar6Year,Calendar6MonthOption,1)-WEEKDAY(DATE(Calendar6Year,Calendar6MonthOption,1),WeekdayOption)</f>
        <v>41666</v>
      </c>
      <c r="C87" s="6">
        <v>41667</v>
      </c>
      <c r="D87" s="6">
        <v>41668</v>
      </c>
      <c r="E87" s="6">
        <v>41669</v>
      </c>
      <c r="F87" s="6">
        <v>41670</v>
      </c>
      <c r="G87" s="6">
        <v>41671</v>
      </c>
      <c r="H87" s="8">
        <v>41672</v>
      </c>
    </row>
    <row r="88" spans="1:8" ht="57" customHeight="1" x14ac:dyDescent="0.25">
      <c r="B88" s="7"/>
      <c r="C88" s="7"/>
      <c r="D88" s="7"/>
      <c r="E88" s="7"/>
      <c r="F88" s="7"/>
      <c r="G88" s="7"/>
      <c r="H88" s="10"/>
    </row>
    <row r="89" spans="1:8" ht="16.5" customHeight="1" x14ac:dyDescent="0.25">
      <c r="B89" s="6">
        <f t="array" ref="B89:C89">Jours+36+DATE(Calendar6Year,Calendar6MonthOption,1)-WEEKDAY(DATE(Calendar6Year,Calendar6MonthOption,1),WeekdayOption)</f>
        <v>41673</v>
      </c>
      <c r="C89" s="6">
        <v>41674</v>
      </c>
      <c r="D89" s="15" t="s">
        <v>0</v>
      </c>
      <c r="E89" s="16"/>
      <c r="F89" s="16"/>
      <c r="G89" s="16"/>
      <c r="H89" s="16"/>
    </row>
    <row r="90" spans="1:8" ht="63.75" customHeight="1" x14ac:dyDescent="0.25">
      <c r="B90" s="7"/>
      <c r="C90" s="7"/>
      <c r="D90" s="17"/>
      <c r="E90" s="17"/>
      <c r="F90" s="17"/>
      <c r="G90" s="17"/>
      <c r="H90" s="17"/>
    </row>
    <row r="91" spans="1:8" s="1" customFormat="1" ht="54" customHeight="1" x14ac:dyDescent="0.8">
      <c r="A91" s="12">
        <f>YEAR(DATE(Calendar6Year,Calendar6MonthOption+1,1))</f>
        <v>2014</v>
      </c>
      <c r="B91" s="11" t="str">
        <f>TEXT(DATE(Calendar6Year,Calendar6MonthOption+1,1),"mmmm")</f>
        <v>février</v>
      </c>
      <c r="C91"/>
      <c r="D91" s="4"/>
      <c r="E91" s="4"/>
      <c r="F91" s="4"/>
      <c r="G91" s="4"/>
    </row>
    <row r="92" spans="1:8" s="1" customFormat="1" ht="48.75" customHeight="1" x14ac:dyDescent="0.8">
      <c r="B92" s="11"/>
      <c r="C92"/>
      <c r="D92" s="4"/>
      <c r="E92" s="4"/>
      <c r="F92" s="4"/>
      <c r="G92" s="4"/>
    </row>
    <row r="93" spans="1:8" s="3" customFormat="1" ht="14.25" customHeight="1" x14ac:dyDescent="0.3">
      <c r="A93" s="2"/>
      <c r="B93" s="5" t="str">
        <f t="shared" ref="B93:H93" si="6">UPPER(TEXT(B94,"jjjj"))</f>
        <v>LUNDI</v>
      </c>
      <c r="C93" s="13" t="str">
        <f t="shared" si="6"/>
        <v>MARDI</v>
      </c>
      <c r="D93" s="5" t="str">
        <f t="shared" si="6"/>
        <v>MERCREDI</v>
      </c>
      <c r="E93" s="13" t="str">
        <f t="shared" si="6"/>
        <v>JEUDI</v>
      </c>
      <c r="F93" s="5" t="str">
        <f t="shared" si="6"/>
        <v>VENDREDI</v>
      </c>
      <c r="G93" s="13" t="str">
        <f t="shared" si="6"/>
        <v>SAMEDI</v>
      </c>
      <c r="H93" s="5" t="str">
        <f t="shared" si="6"/>
        <v>DIMANCHE</v>
      </c>
    </row>
    <row r="94" spans="1:8" ht="16.5" customHeight="1" x14ac:dyDescent="0.25">
      <c r="B94" s="6">
        <f t="array" ref="B94:H94">Jours+1+DATE(Calendar7Year,Calendar7MonthOption,1)-WEEKDAY(DATE(Calendar7Year,Calendar7MonthOption,1),WeekdayOption)</f>
        <v>41666</v>
      </c>
      <c r="C94" s="6">
        <v>41667</v>
      </c>
      <c r="D94" s="6">
        <v>41668</v>
      </c>
      <c r="E94" s="6">
        <v>41669</v>
      </c>
      <c r="F94" s="6">
        <v>41670</v>
      </c>
      <c r="G94" s="6">
        <v>41671</v>
      </c>
      <c r="H94" s="8">
        <v>41672</v>
      </c>
    </row>
    <row r="95" spans="1:8" ht="56.25" customHeight="1" x14ac:dyDescent="0.25">
      <c r="B95" s="7"/>
      <c r="C95" s="7"/>
      <c r="D95" s="7"/>
      <c r="E95" s="7"/>
      <c r="F95" s="7"/>
      <c r="G95" s="7"/>
      <c r="H95" s="9"/>
    </row>
    <row r="96" spans="1:8" ht="16.5" customHeight="1" x14ac:dyDescent="0.25">
      <c r="B96" s="6">
        <f t="array" ref="B96:H96">Jours+8+DATE(Calendar7Year,Calendar7MonthOption,1)-WEEKDAY(DATE(Calendar7Year,Calendar7MonthOption,1),WeekdayOption)</f>
        <v>41673</v>
      </c>
      <c r="C96" s="6">
        <v>41674</v>
      </c>
      <c r="D96" s="6">
        <v>41675</v>
      </c>
      <c r="E96" s="6">
        <v>41676</v>
      </c>
      <c r="F96" s="6">
        <v>41677</v>
      </c>
      <c r="G96" s="6">
        <v>41678</v>
      </c>
      <c r="H96" s="8">
        <v>41679</v>
      </c>
    </row>
    <row r="97" spans="1:8" ht="56.25" customHeight="1" x14ac:dyDescent="0.25">
      <c r="B97" s="7"/>
      <c r="C97" s="7"/>
      <c r="D97" s="7"/>
      <c r="E97" s="7"/>
      <c r="F97" s="7"/>
      <c r="G97" s="7"/>
      <c r="H97" s="9"/>
    </row>
    <row r="98" spans="1:8" ht="16.5" customHeight="1" x14ac:dyDescent="0.25">
      <c r="B98" s="6">
        <f t="array" ref="B98:H98">Jours+15+DATE(Calendar7Year,Calendar7MonthOption,1)-WEEKDAY(DATE(Calendar7Year,Calendar7MonthOption,1),WeekdayOption)</f>
        <v>41680</v>
      </c>
      <c r="C98" s="6">
        <v>41681</v>
      </c>
      <c r="D98" s="6">
        <v>41682</v>
      </c>
      <c r="E98" s="6">
        <v>41683</v>
      </c>
      <c r="F98" s="6">
        <v>41684</v>
      </c>
      <c r="G98" s="6">
        <v>41685</v>
      </c>
      <c r="H98" s="8">
        <v>41686</v>
      </c>
    </row>
    <row r="99" spans="1:8" ht="56.25" customHeight="1" x14ac:dyDescent="0.25">
      <c r="B99" s="7"/>
      <c r="C99" s="7"/>
      <c r="D99" s="7"/>
      <c r="E99" s="7"/>
      <c r="F99" s="7"/>
      <c r="G99" s="7"/>
      <c r="H99" s="9"/>
    </row>
    <row r="100" spans="1:8" ht="16.5" customHeight="1" x14ac:dyDescent="0.25">
      <c r="B100" s="6">
        <f t="array" ref="B100:H100">Jours+22+DATE(Calendar7Year,Calendar7MonthOption,1)-WEEKDAY(DATE(Calendar7Year,Calendar7MonthOption,1),WeekdayOption)</f>
        <v>41687</v>
      </c>
      <c r="C100" s="6">
        <v>41688</v>
      </c>
      <c r="D100" s="6">
        <v>41689</v>
      </c>
      <c r="E100" s="6">
        <v>41690</v>
      </c>
      <c r="F100" s="6">
        <v>41691</v>
      </c>
      <c r="G100" s="6">
        <v>41692</v>
      </c>
      <c r="H100" s="8">
        <v>41693</v>
      </c>
    </row>
    <row r="101" spans="1:8" ht="56.25" customHeight="1" x14ac:dyDescent="0.25">
      <c r="B101" s="7"/>
      <c r="C101" s="7"/>
      <c r="D101" s="7"/>
      <c r="E101" s="7"/>
      <c r="F101" s="7"/>
      <c r="G101" s="7"/>
      <c r="H101" s="9"/>
    </row>
    <row r="102" spans="1:8" ht="16.5" customHeight="1" x14ac:dyDescent="0.25">
      <c r="B102" s="6">
        <f t="array" ref="B102:H102">Jours+29+DATE(Calendar7Year,Calendar7MonthOption,1)-WEEKDAY(DATE(Calendar7Year,Calendar7MonthOption,1),WeekdayOption)</f>
        <v>41694</v>
      </c>
      <c r="C102" s="6">
        <v>41695</v>
      </c>
      <c r="D102" s="6">
        <v>41696</v>
      </c>
      <c r="E102" s="6">
        <v>41697</v>
      </c>
      <c r="F102" s="6">
        <v>41698</v>
      </c>
      <c r="G102" s="6">
        <v>41699</v>
      </c>
      <c r="H102" s="8">
        <v>41700</v>
      </c>
    </row>
    <row r="103" spans="1:8" ht="57" customHeight="1" x14ac:dyDescent="0.25">
      <c r="B103" s="7"/>
      <c r="C103" s="7"/>
      <c r="D103" s="7"/>
      <c r="E103" s="7"/>
      <c r="F103" s="7"/>
      <c r="G103" s="7"/>
      <c r="H103" s="10"/>
    </row>
    <row r="104" spans="1:8" ht="16.5" customHeight="1" x14ac:dyDescent="0.25">
      <c r="B104" s="6">
        <f t="array" ref="B104:C104">Jours+36+DATE(Calendar7Year,Calendar7MonthOption,1)-WEEKDAY(DATE(Calendar7Year,Calendar7MonthOption,1),WeekdayOption)</f>
        <v>41701</v>
      </c>
      <c r="C104" s="6">
        <v>41702</v>
      </c>
      <c r="D104" s="15" t="s">
        <v>0</v>
      </c>
      <c r="E104" s="16"/>
      <c r="F104" s="16"/>
      <c r="G104" s="16"/>
      <c r="H104" s="16"/>
    </row>
    <row r="105" spans="1:8" ht="63.75" customHeight="1" x14ac:dyDescent="0.25">
      <c r="B105" s="7"/>
      <c r="C105" s="7"/>
      <c r="D105" s="17"/>
      <c r="E105" s="17"/>
      <c r="F105" s="17"/>
      <c r="G105" s="17"/>
      <c r="H105" s="17"/>
    </row>
    <row r="106" spans="1:8" s="1" customFormat="1" ht="54" customHeight="1" x14ac:dyDescent="0.8">
      <c r="A106" s="12">
        <f>YEAR(DATE(Calendar7Year,Calendar7MonthOption+1,1))</f>
        <v>2014</v>
      </c>
      <c r="B106" s="11" t="str">
        <f>TEXT(DATE(Calendar7Year,Calendar7MonthOption+1,1),"mmmm")</f>
        <v>mars</v>
      </c>
      <c r="C106"/>
      <c r="D106" s="4"/>
      <c r="E106" s="4"/>
      <c r="F106" s="4"/>
      <c r="G106" s="4"/>
    </row>
    <row r="107" spans="1:8" s="1" customFormat="1" ht="48.75" customHeight="1" x14ac:dyDescent="0.8">
      <c r="B107" s="11"/>
      <c r="C107"/>
      <c r="D107" s="4"/>
      <c r="E107" s="4"/>
      <c r="F107" s="4"/>
      <c r="G107" s="4"/>
    </row>
    <row r="108" spans="1:8" s="3" customFormat="1" ht="14.25" customHeight="1" x14ac:dyDescent="0.3">
      <c r="A108" s="2"/>
      <c r="B108" s="5" t="str">
        <f t="shared" ref="B108:H108" si="7">UPPER(TEXT(B109,"jjjj"))</f>
        <v>LUNDI</v>
      </c>
      <c r="C108" s="13" t="str">
        <f t="shared" si="7"/>
        <v>MARDI</v>
      </c>
      <c r="D108" s="5" t="str">
        <f t="shared" si="7"/>
        <v>MERCREDI</v>
      </c>
      <c r="E108" s="13" t="str">
        <f t="shared" si="7"/>
        <v>JEUDI</v>
      </c>
      <c r="F108" s="5" t="str">
        <f t="shared" si="7"/>
        <v>VENDREDI</v>
      </c>
      <c r="G108" s="13" t="str">
        <f t="shared" si="7"/>
        <v>SAMEDI</v>
      </c>
      <c r="H108" s="5" t="str">
        <f t="shared" si="7"/>
        <v>DIMANCHE</v>
      </c>
    </row>
    <row r="109" spans="1:8" ht="16.5" customHeight="1" x14ac:dyDescent="0.25">
      <c r="B109" s="6">
        <f t="array" ref="B109:H109">Jours+1+DATE(Calendar8Year,Calendar8MonthOption,1)-WEEKDAY(DATE(Calendar8Year,Calendar8MonthOption,1),WeekdayOption)</f>
        <v>41694</v>
      </c>
      <c r="C109" s="6">
        <v>41695</v>
      </c>
      <c r="D109" s="6">
        <v>41696</v>
      </c>
      <c r="E109" s="6">
        <v>41697</v>
      </c>
      <c r="F109" s="6">
        <v>41698</v>
      </c>
      <c r="G109" s="6">
        <v>41699</v>
      </c>
      <c r="H109" s="8">
        <v>41700</v>
      </c>
    </row>
    <row r="110" spans="1:8" ht="56.25" customHeight="1" x14ac:dyDescent="0.25">
      <c r="B110" s="7"/>
      <c r="C110" s="7"/>
      <c r="D110" s="7"/>
      <c r="E110" s="7"/>
      <c r="F110" s="7"/>
      <c r="G110" s="7"/>
      <c r="H110" s="9"/>
    </row>
    <row r="111" spans="1:8" ht="16.5" customHeight="1" x14ac:dyDescent="0.25">
      <c r="B111" s="6">
        <f t="array" ref="B111:H111">Jours+8+DATE(Calendar8Year,Calendar8MonthOption,1)-WEEKDAY(DATE(Calendar8Year,Calendar8MonthOption,1),WeekdayOption)</f>
        <v>41701</v>
      </c>
      <c r="C111" s="6">
        <v>41702</v>
      </c>
      <c r="D111" s="6">
        <v>41703</v>
      </c>
      <c r="E111" s="6">
        <v>41704</v>
      </c>
      <c r="F111" s="6">
        <v>41705</v>
      </c>
      <c r="G111" s="6">
        <v>41706</v>
      </c>
      <c r="H111" s="8">
        <v>41707</v>
      </c>
    </row>
    <row r="112" spans="1:8" ht="56.25" customHeight="1" x14ac:dyDescent="0.25">
      <c r="B112" s="7"/>
      <c r="C112" s="7"/>
      <c r="D112" s="7"/>
      <c r="E112" s="7"/>
      <c r="F112" s="7"/>
      <c r="G112" s="7"/>
      <c r="H112" s="9"/>
    </row>
    <row r="113" spans="1:8" ht="16.5" customHeight="1" x14ac:dyDescent="0.25">
      <c r="B113" s="6">
        <f t="array" ref="B113:H113">Jours+15+DATE(Calendar8Year,Calendar8MonthOption,1)-WEEKDAY(DATE(Calendar8Year,Calendar8MonthOption,1),WeekdayOption)</f>
        <v>41708</v>
      </c>
      <c r="C113" s="6">
        <v>41709</v>
      </c>
      <c r="D113" s="6">
        <v>41710</v>
      </c>
      <c r="E113" s="6">
        <v>41711</v>
      </c>
      <c r="F113" s="6">
        <v>41712</v>
      </c>
      <c r="G113" s="6">
        <v>41713</v>
      </c>
      <c r="H113" s="8">
        <v>41714</v>
      </c>
    </row>
    <row r="114" spans="1:8" ht="56.25" customHeight="1" x14ac:dyDescent="0.25">
      <c r="B114" s="7"/>
      <c r="C114" s="7"/>
      <c r="D114" s="7"/>
      <c r="E114" s="7"/>
      <c r="F114" s="7"/>
      <c r="G114" s="7"/>
      <c r="H114" s="9"/>
    </row>
    <row r="115" spans="1:8" ht="16.5" customHeight="1" x14ac:dyDescent="0.25">
      <c r="B115" s="6">
        <f t="array" ref="B115:H115">Jours+22+DATE(Calendar8Year,Calendar8MonthOption,1)-WEEKDAY(DATE(Calendar8Year,Calendar8MonthOption,1),WeekdayOption)</f>
        <v>41715</v>
      </c>
      <c r="C115" s="6">
        <v>41716</v>
      </c>
      <c r="D115" s="6">
        <v>41717</v>
      </c>
      <c r="E115" s="6">
        <v>41718</v>
      </c>
      <c r="F115" s="6">
        <v>41719</v>
      </c>
      <c r="G115" s="6">
        <v>41720</v>
      </c>
      <c r="H115" s="8">
        <v>41721</v>
      </c>
    </row>
    <row r="116" spans="1:8" ht="56.25" customHeight="1" x14ac:dyDescent="0.25">
      <c r="B116" s="7"/>
      <c r="C116" s="7"/>
      <c r="D116" s="7"/>
      <c r="E116" s="7"/>
      <c r="F116" s="7"/>
      <c r="G116" s="7"/>
      <c r="H116" s="9"/>
    </row>
    <row r="117" spans="1:8" ht="16.5" customHeight="1" x14ac:dyDescent="0.25">
      <c r="B117" s="6">
        <f t="array" ref="B117:H117">Jours+29+DATE(Calendar8Year,Calendar8MonthOption,1)-WEEKDAY(DATE(Calendar8Year,Calendar8MonthOption,1),WeekdayOption)</f>
        <v>41722</v>
      </c>
      <c r="C117" s="6">
        <v>41723</v>
      </c>
      <c r="D117" s="6">
        <v>41724</v>
      </c>
      <c r="E117" s="6">
        <v>41725</v>
      </c>
      <c r="F117" s="6">
        <v>41726</v>
      </c>
      <c r="G117" s="6">
        <v>41727</v>
      </c>
      <c r="H117" s="8">
        <v>41728</v>
      </c>
    </row>
    <row r="118" spans="1:8" ht="57" customHeight="1" x14ac:dyDescent="0.25">
      <c r="B118" s="7"/>
      <c r="C118" s="7"/>
      <c r="D118" s="7"/>
      <c r="E118" s="7"/>
      <c r="F118" s="7"/>
      <c r="G118" s="7"/>
      <c r="H118" s="10"/>
    </row>
    <row r="119" spans="1:8" ht="16.5" customHeight="1" x14ac:dyDescent="0.25">
      <c r="B119" s="6">
        <f t="array" ref="B119:C119">Jours+36+DATE(Calendar8Year,Calendar8MonthOption,1)-WEEKDAY(DATE(Calendar8Year,Calendar8MonthOption,1),WeekdayOption)</f>
        <v>41729</v>
      </c>
      <c r="C119" s="6">
        <v>41730</v>
      </c>
      <c r="D119" s="15" t="s">
        <v>0</v>
      </c>
      <c r="E119" s="16"/>
      <c r="F119" s="16"/>
      <c r="G119" s="16"/>
      <c r="H119" s="16"/>
    </row>
    <row r="120" spans="1:8" ht="63.75" customHeight="1" x14ac:dyDescent="0.25">
      <c r="B120" s="7"/>
      <c r="C120" s="7"/>
      <c r="D120" s="17"/>
      <c r="E120" s="17"/>
      <c r="F120" s="17"/>
      <c r="G120" s="17"/>
      <c r="H120" s="17"/>
    </row>
    <row r="121" spans="1:8" s="1" customFormat="1" ht="54" customHeight="1" x14ac:dyDescent="0.8">
      <c r="A121" s="12">
        <f>YEAR(DATE(Calendar8Year,Calendar8MonthOption+1,1))</f>
        <v>2014</v>
      </c>
      <c r="B121" s="11" t="str">
        <f>TEXT(DATE(Calendar8Year,Calendar8MonthOption+1,1),"mmmm")</f>
        <v>avril</v>
      </c>
      <c r="C121"/>
      <c r="D121" s="4"/>
      <c r="E121" s="4"/>
      <c r="F121" s="4"/>
      <c r="G121" s="4"/>
    </row>
    <row r="122" spans="1:8" s="1" customFormat="1" ht="48.75" customHeight="1" x14ac:dyDescent="0.8">
      <c r="B122" s="11"/>
      <c r="C122"/>
      <c r="D122" s="4"/>
      <c r="E122" s="4"/>
      <c r="F122" s="4"/>
      <c r="G122" s="4"/>
    </row>
    <row r="123" spans="1:8" s="3" customFormat="1" ht="14.25" customHeight="1" x14ac:dyDescent="0.3">
      <c r="A123" s="2"/>
      <c r="B123" s="5" t="str">
        <f t="shared" ref="B123:H123" si="8">UPPER(TEXT(B124,"jjjj"))</f>
        <v>LUNDI</v>
      </c>
      <c r="C123" s="13" t="str">
        <f t="shared" si="8"/>
        <v>MARDI</v>
      </c>
      <c r="D123" s="5" t="str">
        <f t="shared" si="8"/>
        <v>MERCREDI</v>
      </c>
      <c r="E123" s="13" t="str">
        <f t="shared" si="8"/>
        <v>JEUDI</v>
      </c>
      <c r="F123" s="5" t="str">
        <f t="shared" si="8"/>
        <v>VENDREDI</v>
      </c>
      <c r="G123" s="13" t="str">
        <f t="shared" si="8"/>
        <v>SAMEDI</v>
      </c>
      <c r="H123" s="5" t="str">
        <f t="shared" si="8"/>
        <v>DIMANCHE</v>
      </c>
    </row>
    <row r="124" spans="1:8" ht="16.5" customHeight="1" x14ac:dyDescent="0.25">
      <c r="B124" s="6">
        <f t="array" ref="B124:H124">Jours+1+DATE(Calendar9Year,Calendar9MonthOption,1)-WEEKDAY(DATE(Calendar9Year,Calendar9MonthOption,1),WeekdayOption)</f>
        <v>41729</v>
      </c>
      <c r="C124" s="6">
        <v>41730</v>
      </c>
      <c r="D124" s="6">
        <v>41731</v>
      </c>
      <c r="E124" s="6">
        <v>41732</v>
      </c>
      <c r="F124" s="6">
        <v>41733</v>
      </c>
      <c r="G124" s="6">
        <v>41734</v>
      </c>
      <c r="H124" s="8">
        <v>41735</v>
      </c>
    </row>
    <row r="125" spans="1:8" ht="56.25" customHeight="1" x14ac:dyDescent="0.25">
      <c r="B125" s="7"/>
      <c r="C125" s="7"/>
      <c r="D125" s="7"/>
      <c r="E125" s="7"/>
      <c r="F125" s="7"/>
      <c r="G125" s="7"/>
      <c r="H125" s="9"/>
    </row>
    <row r="126" spans="1:8" ht="16.5" customHeight="1" x14ac:dyDescent="0.25">
      <c r="B126" s="6">
        <f t="array" ref="B126:H126">Jours+8+DATE(Calendar9Year,Calendar9MonthOption,1)-WEEKDAY(DATE(Calendar9Year,Calendar9MonthOption,1),WeekdayOption)</f>
        <v>41736</v>
      </c>
      <c r="C126" s="6">
        <v>41737</v>
      </c>
      <c r="D126" s="6">
        <v>41738</v>
      </c>
      <c r="E126" s="6">
        <v>41739</v>
      </c>
      <c r="F126" s="6">
        <v>41740</v>
      </c>
      <c r="G126" s="6">
        <v>41741</v>
      </c>
      <c r="H126" s="8">
        <v>41742</v>
      </c>
    </row>
    <row r="127" spans="1:8" ht="56.25" customHeight="1" x14ac:dyDescent="0.25">
      <c r="B127" s="7"/>
      <c r="C127" s="7"/>
      <c r="D127" s="7"/>
      <c r="E127" s="7"/>
      <c r="F127" s="7"/>
      <c r="G127" s="7"/>
      <c r="H127" s="9"/>
    </row>
    <row r="128" spans="1:8" ht="16.5" customHeight="1" x14ac:dyDescent="0.25">
      <c r="B128" s="6">
        <f t="array" ref="B128:H128">Jours+15+DATE(Calendar9Year,Calendar9MonthOption,1)-WEEKDAY(DATE(Calendar9Year,Calendar9MonthOption,1),WeekdayOption)</f>
        <v>41743</v>
      </c>
      <c r="C128" s="6">
        <v>41744</v>
      </c>
      <c r="D128" s="6">
        <v>41745</v>
      </c>
      <c r="E128" s="6">
        <v>41746</v>
      </c>
      <c r="F128" s="6">
        <v>41747</v>
      </c>
      <c r="G128" s="6">
        <v>41748</v>
      </c>
      <c r="H128" s="8">
        <v>41749</v>
      </c>
    </row>
    <row r="129" spans="1:8" ht="56.25" customHeight="1" x14ac:dyDescent="0.25">
      <c r="B129" s="7"/>
      <c r="C129" s="7"/>
      <c r="D129" s="7"/>
      <c r="E129" s="7"/>
      <c r="F129" s="7"/>
      <c r="G129" s="7"/>
      <c r="H129" s="9"/>
    </row>
    <row r="130" spans="1:8" ht="16.5" customHeight="1" x14ac:dyDescent="0.25">
      <c r="B130" s="6">
        <f t="array" ref="B130:H130">Jours+22+DATE(Calendar9Year,Calendar9MonthOption,1)-WEEKDAY(DATE(Calendar9Year,Calendar9MonthOption,1),WeekdayOption)</f>
        <v>41750</v>
      </c>
      <c r="C130" s="6">
        <v>41751</v>
      </c>
      <c r="D130" s="6">
        <v>41752</v>
      </c>
      <c r="E130" s="6">
        <v>41753</v>
      </c>
      <c r="F130" s="6">
        <v>41754</v>
      </c>
      <c r="G130" s="6">
        <v>41755</v>
      </c>
      <c r="H130" s="8">
        <v>41756</v>
      </c>
    </row>
    <row r="131" spans="1:8" ht="56.25" customHeight="1" x14ac:dyDescent="0.25">
      <c r="B131" s="7"/>
      <c r="C131" s="7"/>
      <c r="D131" s="7"/>
      <c r="E131" s="7"/>
      <c r="F131" s="7"/>
      <c r="G131" s="7"/>
      <c r="H131" s="9"/>
    </row>
    <row r="132" spans="1:8" ht="16.5" customHeight="1" x14ac:dyDescent="0.25">
      <c r="B132" s="6">
        <f t="array" ref="B132:H132">Jours+29+DATE(Calendar9Year,Calendar9MonthOption,1)-WEEKDAY(DATE(Calendar9Year,Calendar9MonthOption,1),WeekdayOption)</f>
        <v>41757</v>
      </c>
      <c r="C132" s="6">
        <v>41758</v>
      </c>
      <c r="D132" s="6">
        <v>41759</v>
      </c>
      <c r="E132" s="6">
        <v>41760</v>
      </c>
      <c r="F132" s="6">
        <v>41761</v>
      </c>
      <c r="G132" s="6">
        <v>41762</v>
      </c>
      <c r="H132" s="8">
        <v>41763</v>
      </c>
    </row>
    <row r="133" spans="1:8" ht="57" customHeight="1" x14ac:dyDescent="0.25">
      <c r="B133" s="7"/>
      <c r="C133" s="7"/>
      <c r="D133" s="7"/>
      <c r="E133" s="7"/>
      <c r="F133" s="7"/>
      <c r="G133" s="7"/>
      <c r="H133" s="10"/>
    </row>
    <row r="134" spans="1:8" ht="16.5" customHeight="1" x14ac:dyDescent="0.25">
      <c r="B134" s="6">
        <f t="array" ref="B134:C134">Jours+36+DATE(Calendar9Year,Calendar9MonthOption,1)-WEEKDAY(DATE(Calendar9Year,Calendar9MonthOption,1),WeekdayOption)</f>
        <v>41764</v>
      </c>
      <c r="C134" s="6">
        <v>41765</v>
      </c>
      <c r="D134" s="15" t="s">
        <v>0</v>
      </c>
      <c r="E134" s="16"/>
      <c r="F134" s="16"/>
      <c r="G134" s="16"/>
      <c r="H134" s="16"/>
    </row>
    <row r="135" spans="1:8" ht="63.75" customHeight="1" x14ac:dyDescent="0.25">
      <c r="B135" s="7"/>
      <c r="C135" s="7"/>
      <c r="D135" s="17"/>
      <c r="E135" s="17"/>
      <c r="F135" s="17"/>
      <c r="G135" s="17"/>
      <c r="H135" s="17"/>
    </row>
    <row r="136" spans="1:8" s="1" customFormat="1" ht="54" customHeight="1" x14ac:dyDescent="0.8">
      <c r="A136" s="12">
        <f>YEAR(DATE(Calendar9Year,Calendar9MonthOption+1,1))</f>
        <v>2014</v>
      </c>
      <c r="B136" s="14" t="str">
        <f>TEXT(DATE(Calendar9Year,Calendar9MonthOption+1,1),"mmmm")</f>
        <v>mai</v>
      </c>
      <c r="C136"/>
      <c r="D136" s="4"/>
      <c r="E136" s="4"/>
      <c r="F136" s="4"/>
      <c r="G136" s="4"/>
    </row>
    <row r="137" spans="1:8" s="1" customFormat="1" ht="48.75" customHeight="1" x14ac:dyDescent="0.8">
      <c r="B137" s="14"/>
      <c r="C137"/>
      <c r="D137" s="4"/>
      <c r="E137" s="4"/>
      <c r="F137" s="4"/>
      <c r="G137" s="4"/>
    </row>
    <row r="138" spans="1:8" s="3" customFormat="1" ht="14.25" customHeight="1" x14ac:dyDescent="0.3">
      <c r="A138" s="2"/>
      <c r="B138" s="5" t="str">
        <f t="shared" ref="B138:H138" si="9">UPPER(TEXT(B139,"jjjj"))</f>
        <v>LUNDI</v>
      </c>
      <c r="C138" s="13" t="str">
        <f t="shared" si="9"/>
        <v>MARDI</v>
      </c>
      <c r="D138" s="5" t="str">
        <f t="shared" si="9"/>
        <v>MERCREDI</v>
      </c>
      <c r="E138" s="13" t="str">
        <f t="shared" si="9"/>
        <v>JEUDI</v>
      </c>
      <c r="F138" s="5" t="str">
        <f t="shared" si="9"/>
        <v>VENDREDI</v>
      </c>
      <c r="G138" s="13" t="str">
        <f t="shared" si="9"/>
        <v>SAMEDI</v>
      </c>
      <c r="H138" s="5" t="str">
        <f t="shared" si="9"/>
        <v>DIMANCHE</v>
      </c>
    </row>
    <row r="139" spans="1:8" ht="16.5" customHeight="1" x14ac:dyDescent="0.25">
      <c r="B139" s="6">
        <f t="array" ref="B139:H139">Jours+1+DATE(Calendar10Year,Calendar10MonthOption,1)-WEEKDAY(DATE(Calendar10Year,Calendar10MonthOption,1),WeekdayOption)</f>
        <v>41757</v>
      </c>
      <c r="C139" s="6">
        <v>41758</v>
      </c>
      <c r="D139" s="6">
        <v>41759</v>
      </c>
      <c r="E139" s="6">
        <v>41760</v>
      </c>
      <c r="F139" s="6">
        <v>41761</v>
      </c>
      <c r="G139" s="6">
        <v>41762</v>
      </c>
      <c r="H139" s="8">
        <v>41763</v>
      </c>
    </row>
    <row r="140" spans="1:8" ht="56.25" customHeight="1" x14ac:dyDescent="0.25">
      <c r="B140" s="7"/>
      <c r="C140" s="7"/>
      <c r="D140" s="7"/>
      <c r="E140" s="7"/>
      <c r="F140" s="7"/>
      <c r="G140" s="7"/>
      <c r="H140" s="9"/>
    </row>
    <row r="141" spans="1:8" ht="16.5" customHeight="1" x14ac:dyDescent="0.25">
      <c r="B141" s="6">
        <f t="array" ref="B141:H141">Jours+8+DATE(Calendar10Year,Calendar10MonthOption,1)-WEEKDAY(DATE(Calendar10Year,Calendar10MonthOption,1),WeekdayOption)</f>
        <v>41764</v>
      </c>
      <c r="C141" s="6">
        <v>41765</v>
      </c>
      <c r="D141" s="6">
        <v>41766</v>
      </c>
      <c r="E141" s="6">
        <v>41767</v>
      </c>
      <c r="F141" s="6">
        <v>41768</v>
      </c>
      <c r="G141" s="6">
        <v>41769</v>
      </c>
      <c r="H141" s="8">
        <v>41770</v>
      </c>
    </row>
    <row r="142" spans="1:8" ht="56.25" customHeight="1" x14ac:dyDescent="0.25">
      <c r="B142" s="7"/>
      <c r="C142" s="7"/>
      <c r="D142" s="7"/>
      <c r="E142" s="7"/>
      <c r="F142" s="7"/>
      <c r="G142" s="7"/>
      <c r="H142" s="9"/>
    </row>
    <row r="143" spans="1:8" ht="16.5" customHeight="1" x14ac:dyDescent="0.25">
      <c r="B143" s="6">
        <f t="array" ref="B143:H143">Jours+15+DATE(Calendar10Year,Calendar10MonthOption,1)-WEEKDAY(DATE(Calendar10Year,Calendar10MonthOption,1),WeekdayOption)</f>
        <v>41771</v>
      </c>
      <c r="C143" s="6">
        <v>41772</v>
      </c>
      <c r="D143" s="6">
        <v>41773</v>
      </c>
      <c r="E143" s="6">
        <v>41774</v>
      </c>
      <c r="F143" s="6">
        <v>41775</v>
      </c>
      <c r="G143" s="6">
        <v>41776</v>
      </c>
      <c r="H143" s="8">
        <v>41777</v>
      </c>
    </row>
    <row r="144" spans="1:8" ht="56.25" customHeight="1" x14ac:dyDescent="0.25">
      <c r="B144" s="7"/>
      <c r="C144" s="7"/>
      <c r="D144" s="7"/>
      <c r="E144" s="7"/>
      <c r="F144" s="7"/>
      <c r="G144" s="7"/>
      <c r="H144" s="9"/>
    </row>
    <row r="145" spans="2:8" ht="16.5" customHeight="1" x14ac:dyDescent="0.25">
      <c r="B145" s="6">
        <f t="array" ref="B145:H145">Jours+22+DATE(Calendar10Year,Calendar10MonthOption,1)-WEEKDAY(DATE(Calendar10Year,Calendar10MonthOption,1),WeekdayOption)</f>
        <v>41778</v>
      </c>
      <c r="C145" s="6">
        <v>41779</v>
      </c>
      <c r="D145" s="6">
        <v>41780</v>
      </c>
      <c r="E145" s="6">
        <v>41781</v>
      </c>
      <c r="F145" s="6">
        <v>41782</v>
      </c>
      <c r="G145" s="6">
        <v>41783</v>
      </c>
      <c r="H145" s="8">
        <v>41784</v>
      </c>
    </row>
    <row r="146" spans="2:8" ht="56.25" customHeight="1" x14ac:dyDescent="0.25">
      <c r="B146" s="7"/>
      <c r="C146" s="7"/>
      <c r="D146" s="7"/>
      <c r="E146" s="7"/>
      <c r="F146" s="7"/>
      <c r="G146" s="7"/>
      <c r="H146" s="9"/>
    </row>
    <row r="147" spans="2:8" ht="16.5" customHeight="1" x14ac:dyDescent="0.25">
      <c r="B147" s="6">
        <f t="array" ref="B147:H147">Jours+29+DATE(Calendar10Year,Calendar10MonthOption,1)-WEEKDAY(DATE(Calendar10Year,Calendar10MonthOption,1),WeekdayOption)</f>
        <v>41785</v>
      </c>
      <c r="C147" s="6">
        <v>41786</v>
      </c>
      <c r="D147" s="6">
        <v>41787</v>
      </c>
      <c r="E147" s="6">
        <v>41788</v>
      </c>
      <c r="F147" s="6">
        <v>41789</v>
      </c>
      <c r="G147" s="6">
        <v>41790</v>
      </c>
      <c r="H147" s="8">
        <v>41791</v>
      </c>
    </row>
    <row r="148" spans="2:8" ht="57" customHeight="1" x14ac:dyDescent="0.25">
      <c r="B148" s="7"/>
      <c r="C148" s="7"/>
      <c r="D148" s="7"/>
      <c r="E148" s="7"/>
      <c r="F148" s="7"/>
      <c r="G148" s="7"/>
      <c r="H148" s="10"/>
    </row>
    <row r="149" spans="2:8" ht="16.5" customHeight="1" x14ac:dyDescent="0.25">
      <c r="B149" s="6">
        <f t="array" ref="B149:C149">Jours+36+DATE(Calendar10Year,Calendar10MonthOption,1)-WEEKDAY(DATE(Calendar10Year,Calendar10MonthOption,1),WeekdayOption)</f>
        <v>41792</v>
      </c>
      <c r="C149" s="6">
        <v>41793</v>
      </c>
      <c r="D149" s="15" t="s">
        <v>0</v>
      </c>
      <c r="E149" s="16"/>
      <c r="F149" s="16"/>
      <c r="G149" s="16"/>
      <c r="H149" s="16"/>
    </row>
    <row r="150" spans="2:8" ht="63.75" customHeight="1" x14ac:dyDescent="0.25">
      <c r="B150" s="7"/>
      <c r="C150" s="7"/>
      <c r="D150" s="17"/>
      <c r="E150" s="17"/>
      <c r="F150" s="17"/>
      <c r="G150" s="17"/>
      <c r="H150" s="17"/>
    </row>
  </sheetData>
  <mergeCells count="21">
    <mergeCell ref="D105:H105"/>
    <mergeCell ref="D120:H120"/>
    <mergeCell ref="B1:D1"/>
    <mergeCell ref="D45:H45"/>
    <mergeCell ref="D60:H60"/>
    <mergeCell ref="D75:H75"/>
    <mergeCell ref="D14:H14"/>
    <mergeCell ref="D29:H29"/>
    <mergeCell ref="D15:H15"/>
    <mergeCell ref="D30:H30"/>
    <mergeCell ref="D44:H44"/>
    <mergeCell ref="D59:H59"/>
    <mergeCell ref="D74:H74"/>
    <mergeCell ref="D89:H89"/>
    <mergeCell ref="D104:H104"/>
    <mergeCell ref="D90:H90"/>
    <mergeCell ref="D149:H149"/>
    <mergeCell ref="D150:H150"/>
    <mergeCell ref="D135:H135"/>
    <mergeCell ref="D119:H119"/>
    <mergeCell ref="D134:H134"/>
  </mergeCells>
  <phoneticPr fontId="1" type="noConversion"/>
  <conditionalFormatting sqref="B4:H4 B6:H6 B8:H8 B10:H10 B12:H12 B14:C14">
    <cfRule type="expression" dxfId="9" priority="36">
      <formula>MONTH(B4)&lt;&gt;Calendar1MonthOption</formula>
    </cfRule>
  </conditionalFormatting>
  <conditionalFormatting sqref="B19:H19 B21:H21 B23:H23 B25:H25 B27:H27 B29:C29">
    <cfRule type="expression" dxfId="8" priority="25">
      <formula>MONTH(B19)&lt;&gt;Calendar2MonthOption</formula>
    </cfRule>
  </conditionalFormatting>
  <conditionalFormatting sqref="B34:H34 B36:H36 B38:H38 B40:H40 B42:H42 B44:C44">
    <cfRule type="expression" dxfId="7" priority="23">
      <formula>MONTH(B34)&lt;&gt;Calendar3MonthOption</formula>
    </cfRule>
  </conditionalFormatting>
  <conditionalFormatting sqref="B49:H49 B51:H51 B53:H53 B55:H55 B57:H57 B59:C59">
    <cfRule type="expression" dxfId="6" priority="21">
      <formula>MONTH(B49)&lt;&gt;Calendar4MonthOption</formula>
    </cfRule>
  </conditionalFormatting>
  <conditionalFormatting sqref="B64:H64 B66:H66 B68:H68 B70:H70 B72:H72 B74:C74">
    <cfRule type="expression" dxfId="5" priority="19">
      <formula>MONTH(B64)&lt;&gt;Calendar5MonthOption</formula>
    </cfRule>
  </conditionalFormatting>
  <conditionalFormatting sqref="B79:H79 B81:H81 B83:H83 B85:H85 B87:H87 B89:C89">
    <cfRule type="expression" dxfId="4" priority="17">
      <formula>MONTH(B79)&lt;&gt;Calendar6MonthOption</formula>
    </cfRule>
  </conditionalFormatting>
  <conditionalFormatting sqref="B94:H94 B96:H96 B98:H98 B100:H100 B102:H102 B104:C104">
    <cfRule type="expression" dxfId="3" priority="15">
      <formula>MONTH(B94)&lt;&gt;Calendar7MonthOption</formula>
    </cfRule>
  </conditionalFormatting>
  <conditionalFormatting sqref="B109:H109 B111:H111 B113:H113 B115:H115 B117:H117 B119:C119">
    <cfRule type="expression" dxfId="2" priority="13">
      <formula>MONTH(B109)&lt;&gt;Calendar8MonthOption</formula>
    </cfRule>
  </conditionalFormatting>
  <conditionalFormatting sqref="B124:H124 B126:H126 B128:H128 B130:H130 B132:H132 B134:C134">
    <cfRule type="expression" dxfId="1" priority="11">
      <formula>MONTH(B124)&lt;&gt;Calendar9MonthOption</formula>
    </cfRule>
  </conditionalFormatting>
  <conditionalFormatting sqref="B139:H139 B141:H141 B143:H143 B145:H145 B147:H147 B149:C149">
    <cfRule type="expression" dxfId="0" priority="1">
      <formula>MONTH(B139)&lt;&gt;Calendar10MonthOption</formula>
    </cfRule>
  </conditionalFormatting>
  <dataValidations count="2">
    <dataValidation type="list" allowBlank="1" showInputMessage="1" showErrorMessage="1" sqref="B3">
      <formula1>"SUNDAY,MONDAY,TUESDAY,WEDNESDAY,THURSDAY,FRIDAY,SATURDAY"</formula1>
    </dataValidation>
    <dataValidation type="list" allowBlank="1" showInputMessage="1" showErrorMessage="1" sqref="B1:D1">
      <formula1>"janvier,février,mars,avril,mai,juin,juillet,août,septembre,octobre,novembre,décembre"</formula1>
    </dataValidation>
  </dataValidations>
  <printOptions horizontalCentered="1" verticalCentered="1"/>
  <pageMargins left="0.25" right="0.25" top="0.45" bottom="0.45" header="0.5" footer="0.5"/>
  <pageSetup fitToHeight="0" orientation="landscape" r:id="rId1"/>
  <headerFooter alignWithMargins="0"/>
  <customProperties>
    <customPr name="SheetChang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38" r:id="rId5" name="Year Spinner">
              <controlPr defaultSize="0" print="0" autoPict="0" altText="Cliquez sur les flèches Haut et Bas pour changer l'année du calendrier. Ou, tapez l’année souhaitée dans la cellule A1.">
                <anchor moveWithCells="1" sizeWithCells="1">
                  <from>
                    <xdr:col>1</xdr:col>
                    <xdr:colOff>514350</xdr:colOff>
                    <xdr:row>0</xdr:row>
                    <xdr:rowOff>428625</xdr:rowOff>
                  </from>
                  <to>
                    <xdr:col>1</xdr:col>
                    <xdr:colOff>647700</xdr:colOff>
                    <xdr:row>0</xdr:row>
                    <xdr:rowOff>666750</xdr:rowOff>
                  </to>
                </anchor>
              </controlPr>
            </control>
          </mc:Choice>
        </mc:AlternateContent>
      </controls>
    </mc:Choice>
  </mc:AlternateContent>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FED031A-8398-4705-8957-BB8E3F38B75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22</vt:i4>
      </vt:variant>
    </vt:vector>
  </HeadingPairs>
  <TitlesOfParts>
    <vt:vector size="23" baseType="lpstr">
      <vt:lpstr>Calendrier</vt:lpstr>
      <vt:lpstr>Calendar10Month</vt:lpstr>
      <vt:lpstr>Calendar10Year</vt:lpstr>
      <vt:lpstr>Calendar1Month</vt:lpstr>
      <vt:lpstr>Calendar1Year</vt:lpstr>
      <vt:lpstr>Calendar2Month</vt:lpstr>
      <vt:lpstr>Calendar2Year</vt:lpstr>
      <vt:lpstr>Calendar3Month</vt:lpstr>
      <vt:lpstr>Calendar3Year</vt:lpstr>
      <vt:lpstr>Calendar4Month</vt:lpstr>
      <vt:lpstr>Calendar4Year</vt:lpstr>
      <vt:lpstr>Calendar5Month</vt:lpstr>
      <vt:lpstr>Calendar5Year</vt:lpstr>
      <vt:lpstr>Calendar6Month</vt:lpstr>
      <vt:lpstr>Calendar6Year</vt:lpstr>
      <vt:lpstr>Calendar7Month</vt:lpstr>
      <vt:lpstr>Calendar7Year</vt:lpstr>
      <vt:lpstr>Calendar8Month</vt:lpstr>
      <vt:lpstr>Calendar8Year</vt:lpstr>
      <vt:lpstr>Calendar9Month</vt:lpstr>
      <vt:lpstr>Calendar9Year</vt:lpstr>
      <vt:lpstr>WeekStart</vt:lpstr>
      <vt:lpstr>Calendrier!Zone_d_impression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2015-01-26T15:43:10Z</dcterms:created>
  <dcterms:modified xsi:type="dcterms:W3CDTF">2015-01-26T15:43:10Z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TC028973769991</vt:lpwstr>
  </property>
</Properties>
</file>