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0115" windowHeight="7995"/>
  </bookViews>
  <sheets>
    <sheet name="General" sheetId="1" r:id="rId1"/>
    <sheet name="Prix" sheetId="2" r:id="rId2"/>
    <sheet name="Total Ciment" sheetId="6" r:id="rId3"/>
    <sheet name="Total Granulat" sheetId="7" r:id="rId4"/>
    <sheet name="Total Adjuvant" sheetId="8" r:id="rId5"/>
    <sheet name="Total Eau" sheetId="9" r:id="rId6"/>
    <sheet name="Total Détaillé" sheetId="4" r:id="rId7"/>
    <sheet name="Liste OperationS" sheetId="5" r:id="rId8"/>
  </sheets>
  <calcPr calcId="125725"/>
</workbook>
</file>

<file path=xl/calcChain.xml><?xml version="1.0" encoding="utf-8"?>
<calcChain xmlns="http://schemas.openxmlformats.org/spreadsheetml/2006/main">
  <c r="D22" i="8"/>
  <c r="D23"/>
  <c r="D24"/>
  <c r="D19"/>
  <c r="D20"/>
  <c r="D21"/>
  <c r="D18"/>
  <c r="D16"/>
  <c r="D17"/>
  <c r="D14"/>
  <c r="D15"/>
  <c r="H5" i="1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"/>
  <c r="U7"/>
  <c r="AM2" i="4"/>
  <c r="C24" i="8" s="1"/>
  <c r="AL2" i="4"/>
  <c r="C23" i="8" s="1"/>
  <c r="AK2" i="4"/>
  <c r="C22" i="8" s="1"/>
  <c r="AJ2" i="4"/>
  <c r="C21" i="8" s="1"/>
  <c r="AI2" i="4"/>
  <c r="C20" i="8" s="1"/>
  <c r="AH2" i="4"/>
  <c r="C19" i="8" s="1"/>
  <c r="AG2" i="4"/>
  <c r="C18" i="8" s="1"/>
  <c r="AF2" i="4"/>
  <c r="C17" i="8" s="1"/>
  <c r="AE2" i="4"/>
  <c r="C16" i="8" s="1"/>
  <c r="AD2" i="4"/>
  <c r="C15" i="8" s="1"/>
  <c r="AC2" i="4"/>
  <c r="C14" i="8" s="1"/>
  <c r="AM3" i="4"/>
  <c r="AL3"/>
  <c r="AK3"/>
  <c r="AJ3"/>
  <c r="AI3"/>
  <c r="AH3"/>
  <c r="AG3"/>
  <c r="AF3"/>
  <c r="AE3"/>
  <c r="AD3"/>
  <c r="AC3"/>
  <c r="AB2"/>
  <c r="C13" i="8" s="1"/>
  <c r="AA2" i="4"/>
  <c r="C12" i="8" s="1"/>
  <c r="AB4" i="4"/>
  <c r="AB5"/>
  <c r="AB6"/>
  <c r="AB7"/>
  <c r="AB8"/>
  <c r="AB9"/>
  <c r="AB10"/>
  <c r="AB11"/>
  <c r="AB12"/>
  <c r="AB13"/>
  <c r="AB14"/>
  <c r="AB15"/>
  <c r="AB16"/>
  <c r="AB17"/>
  <c r="AB18"/>
  <c r="AB19"/>
  <c r="AB20"/>
  <c r="AB21"/>
  <c r="AB22"/>
  <c r="AB23"/>
  <c r="AB24"/>
  <c r="AB25"/>
  <c r="AB26"/>
  <c r="AB27"/>
  <c r="AB28"/>
  <c r="AB29"/>
  <c r="AB30"/>
  <c r="AB31"/>
  <c r="AB32"/>
  <c r="AB33"/>
  <c r="AB34"/>
  <c r="AB35"/>
  <c r="AB36"/>
  <c r="AB37"/>
  <c r="AB38"/>
  <c r="AB39"/>
  <c r="AB40"/>
  <c r="AB41"/>
  <c r="AB42"/>
  <c r="AB43"/>
  <c r="AB44"/>
  <c r="AB45"/>
  <c r="AA4"/>
  <c r="AA5"/>
  <c r="AA6"/>
  <c r="AA7"/>
  <c r="AA8"/>
  <c r="AA9"/>
  <c r="AA10"/>
  <c r="AA11"/>
  <c r="AA12"/>
  <c r="AA13"/>
  <c r="AA14"/>
  <c r="AA15"/>
  <c r="AA16"/>
  <c r="AA17"/>
  <c r="AA18"/>
  <c r="AA19"/>
  <c r="AA20"/>
  <c r="AA21"/>
  <c r="AA22"/>
  <c r="AA23"/>
  <c r="AA24"/>
  <c r="AA25"/>
  <c r="AA26"/>
  <c r="AA27"/>
  <c r="AA28"/>
  <c r="AA29"/>
  <c r="AA30"/>
  <c r="AA31"/>
  <c r="AA32"/>
  <c r="AA33"/>
  <c r="AA34"/>
  <c r="AA35"/>
  <c r="AA36"/>
  <c r="AA37"/>
  <c r="AA38"/>
  <c r="AA39"/>
  <c r="AA40"/>
  <c r="AA41"/>
  <c r="AA42"/>
  <c r="AA43"/>
  <c r="AA44"/>
  <c r="AA45"/>
  <c r="AA3"/>
  <c r="Z4"/>
  <c r="Z5"/>
  <c r="Z6"/>
  <c r="Z7"/>
  <c r="Z8"/>
  <c r="Z9"/>
  <c r="Z10"/>
  <c r="Z11"/>
  <c r="Z12"/>
  <c r="Z13"/>
  <c r="Z14"/>
  <c r="Z15"/>
  <c r="Z16"/>
  <c r="Z17"/>
  <c r="Z18"/>
  <c r="Z19"/>
  <c r="Z20"/>
  <c r="Z21"/>
  <c r="Z22"/>
  <c r="Z23"/>
  <c r="Z24"/>
  <c r="Z25"/>
  <c r="Z26"/>
  <c r="Z27"/>
  <c r="Z28"/>
  <c r="Z29"/>
  <c r="Z30"/>
  <c r="Z31"/>
  <c r="Z32"/>
  <c r="Z33"/>
  <c r="Z34"/>
  <c r="Z35"/>
  <c r="Z36"/>
  <c r="Z37"/>
  <c r="Z38"/>
  <c r="Z39"/>
  <c r="Z40"/>
  <c r="Z41"/>
  <c r="Z42"/>
  <c r="Z43"/>
  <c r="Z44"/>
  <c r="Z45"/>
  <c r="Z3"/>
  <c r="Z2"/>
  <c r="C11" i="8" s="1"/>
  <c r="Y4" i="4"/>
  <c r="Y5"/>
  <c r="Y6"/>
  <c r="Y8"/>
  <c r="Y9"/>
  <c r="Y10"/>
  <c r="Y11"/>
  <c r="Y12"/>
  <c r="Y13"/>
  <c r="Y14"/>
  <c r="Y15"/>
  <c r="Y16"/>
  <c r="Y17"/>
  <c r="Y18"/>
  <c r="Y19"/>
  <c r="Y20"/>
  <c r="Y21"/>
  <c r="Y22"/>
  <c r="Y23"/>
  <c r="Y24"/>
  <c r="Y25"/>
  <c r="Y26"/>
  <c r="Y27"/>
  <c r="Y28"/>
  <c r="Y29"/>
  <c r="Y30"/>
  <c r="Y31"/>
  <c r="Y32"/>
  <c r="Y33"/>
  <c r="Y34"/>
  <c r="Y35"/>
  <c r="Y36"/>
  <c r="Y37"/>
  <c r="Y38"/>
  <c r="Y39"/>
  <c r="Y40"/>
  <c r="Y41"/>
  <c r="Y42"/>
  <c r="Y43"/>
  <c r="Y44"/>
  <c r="Y45"/>
  <c r="Y3"/>
  <c r="Y2"/>
  <c r="C10" i="8" s="1"/>
  <c r="X4" i="4"/>
  <c r="X5"/>
  <c r="X8"/>
  <c r="X9"/>
  <c r="X10"/>
  <c r="X11"/>
  <c r="X12"/>
  <c r="X13"/>
  <c r="X14"/>
  <c r="X15"/>
  <c r="X16"/>
  <c r="X17"/>
  <c r="X18"/>
  <c r="X19"/>
  <c r="X20"/>
  <c r="X21"/>
  <c r="X22"/>
  <c r="X23"/>
  <c r="X24"/>
  <c r="X25"/>
  <c r="X26"/>
  <c r="X27"/>
  <c r="X28"/>
  <c r="X29"/>
  <c r="X30"/>
  <c r="X31"/>
  <c r="X32"/>
  <c r="X33"/>
  <c r="X34"/>
  <c r="X35"/>
  <c r="X36"/>
  <c r="X37"/>
  <c r="X38"/>
  <c r="X39"/>
  <c r="X40"/>
  <c r="X41"/>
  <c r="X42"/>
  <c r="X43"/>
  <c r="X44"/>
  <c r="X45"/>
  <c r="W3"/>
  <c r="X2"/>
  <c r="C9" i="8" s="1"/>
  <c r="W2" i="4"/>
  <c r="C8" i="8" s="1"/>
  <c r="W5" i="4"/>
  <c r="W6"/>
  <c r="W8"/>
  <c r="W9"/>
  <c r="W10"/>
  <c r="W11"/>
  <c r="W12"/>
  <c r="W13"/>
  <c r="W14"/>
  <c r="W15"/>
  <c r="W16"/>
  <c r="W17"/>
  <c r="W18"/>
  <c r="W19"/>
  <c r="W20"/>
  <c r="W21"/>
  <c r="W22"/>
  <c r="W23"/>
  <c r="W24"/>
  <c r="W25"/>
  <c r="W26"/>
  <c r="W27"/>
  <c r="W28"/>
  <c r="W29"/>
  <c r="W30"/>
  <c r="W31"/>
  <c r="W32"/>
  <c r="W33"/>
  <c r="W34"/>
  <c r="W35"/>
  <c r="W36"/>
  <c r="W37"/>
  <c r="W38"/>
  <c r="W39"/>
  <c r="W40"/>
  <c r="W41"/>
  <c r="W42"/>
  <c r="W43"/>
  <c r="W44"/>
  <c r="W45"/>
  <c r="V3"/>
  <c r="Z7" i="1"/>
  <c r="AA7" s="1"/>
  <c r="Z8"/>
  <c r="AA8" s="1"/>
  <c r="Z9"/>
  <c r="AA9" s="1"/>
  <c r="Z10"/>
  <c r="AA10" s="1"/>
  <c r="Z11"/>
  <c r="AA11" s="1"/>
  <c r="Z12"/>
  <c r="AA12" s="1"/>
  <c r="Z13"/>
  <c r="AA13" s="1"/>
  <c r="Z14"/>
  <c r="AA14" s="1"/>
  <c r="Z15"/>
  <c r="AA15" s="1"/>
  <c r="Z16"/>
  <c r="AA16" s="1"/>
  <c r="Z17"/>
  <c r="AA17" s="1"/>
  <c r="Z18"/>
  <c r="Z19"/>
  <c r="AA19" s="1"/>
  <c r="Z20"/>
  <c r="AA20" s="1"/>
  <c r="Z21"/>
  <c r="AA21" s="1"/>
  <c r="Z22"/>
  <c r="Z23"/>
  <c r="AA23" s="1"/>
  <c r="Z24"/>
  <c r="AA24" s="1"/>
  <c r="Z25"/>
  <c r="AA25" s="1"/>
  <c r="Z26"/>
  <c r="AA26" s="1"/>
  <c r="Z27"/>
  <c r="AA27" s="1"/>
  <c r="Z28"/>
  <c r="AA28" s="1"/>
  <c r="Z29"/>
  <c r="AA29" s="1"/>
  <c r="Z30"/>
  <c r="AA30" s="1"/>
  <c r="Z31"/>
  <c r="AA31" s="1"/>
  <c r="Z32"/>
  <c r="AA32" s="1"/>
  <c r="Z33"/>
  <c r="AA33" s="1"/>
  <c r="Z34"/>
  <c r="Z35"/>
  <c r="AA35" s="1"/>
  <c r="Z36"/>
  <c r="AA36" s="1"/>
  <c r="Z37"/>
  <c r="AA37" s="1"/>
  <c r="Z38"/>
  <c r="Z39"/>
  <c r="AA39" s="1"/>
  <c r="Z40"/>
  <c r="AA40" s="1"/>
  <c r="Z41"/>
  <c r="AA41" s="1"/>
  <c r="Z42"/>
  <c r="AA42" s="1"/>
  <c r="Z43"/>
  <c r="AA43" s="1"/>
  <c r="Z44"/>
  <c r="AA44" s="1"/>
  <c r="Z45"/>
  <c r="AA45" s="1"/>
  <c r="T3"/>
  <c r="S3"/>
  <c r="AA18"/>
  <c r="AA22"/>
  <c r="AA34"/>
  <c r="AA38"/>
  <c r="Z4"/>
  <c r="AA4" s="1"/>
  <c r="Z5"/>
  <c r="AA5" s="1"/>
  <c r="Z6"/>
  <c r="AA6" s="1"/>
  <c r="Z3"/>
  <c r="AA3" s="1"/>
  <c r="N5" i="2"/>
  <c r="V4" i="4"/>
  <c r="V5"/>
  <c r="V6"/>
  <c r="V9"/>
  <c r="V10"/>
  <c r="V11"/>
  <c r="V12"/>
  <c r="V14"/>
  <c r="V15"/>
  <c r="V16"/>
  <c r="V17"/>
  <c r="V18"/>
  <c r="V19"/>
  <c r="V20"/>
  <c r="V21"/>
  <c r="V22"/>
  <c r="V23"/>
  <c r="V24"/>
  <c r="V25"/>
  <c r="V26"/>
  <c r="V27"/>
  <c r="V28"/>
  <c r="V29"/>
  <c r="V30"/>
  <c r="V31"/>
  <c r="V32"/>
  <c r="V33"/>
  <c r="V34"/>
  <c r="V35"/>
  <c r="V36"/>
  <c r="V37"/>
  <c r="V38"/>
  <c r="V39"/>
  <c r="V40"/>
  <c r="V41"/>
  <c r="V42"/>
  <c r="V43"/>
  <c r="V44"/>
  <c r="V45"/>
  <c r="U4"/>
  <c r="U5"/>
  <c r="U7"/>
  <c r="U8"/>
  <c r="U9"/>
  <c r="U10"/>
  <c r="U11"/>
  <c r="U12"/>
  <c r="U13"/>
  <c r="U14"/>
  <c r="U15"/>
  <c r="U16"/>
  <c r="U17"/>
  <c r="U18"/>
  <c r="U19"/>
  <c r="U20"/>
  <c r="U21"/>
  <c r="U22"/>
  <c r="U23"/>
  <c r="U24"/>
  <c r="U25"/>
  <c r="U26"/>
  <c r="U27"/>
  <c r="U28"/>
  <c r="U29"/>
  <c r="U30"/>
  <c r="U31"/>
  <c r="U32"/>
  <c r="U33"/>
  <c r="U34"/>
  <c r="U35"/>
  <c r="U36"/>
  <c r="U37"/>
  <c r="U38"/>
  <c r="U39"/>
  <c r="U40"/>
  <c r="U41"/>
  <c r="U42"/>
  <c r="U43"/>
  <c r="U44"/>
  <c r="U45"/>
  <c r="U3"/>
  <c r="T4"/>
  <c r="T5"/>
  <c r="T6"/>
  <c r="T7"/>
  <c r="T8"/>
  <c r="T9"/>
  <c r="T10"/>
  <c r="T11"/>
  <c r="T12"/>
  <c r="T13"/>
  <c r="T14"/>
  <c r="T15"/>
  <c r="T16"/>
  <c r="T17"/>
  <c r="T18"/>
  <c r="T19"/>
  <c r="T20"/>
  <c r="T21"/>
  <c r="T22"/>
  <c r="T23"/>
  <c r="T24"/>
  <c r="T25"/>
  <c r="T26"/>
  <c r="T27"/>
  <c r="T28"/>
  <c r="T29"/>
  <c r="T30"/>
  <c r="T31"/>
  <c r="T32"/>
  <c r="T33"/>
  <c r="T34"/>
  <c r="T35"/>
  <c r="T36"/>
  <c r="T37"/>
  <c r="T38"/>
  <c r="T39"/>
  <c r="T40"/>
  <c r="T41"/>
  <c r="T42"/>
  <c r="T43"/>
  <c r="T44"/>
  <c r="T45"/>
  <c r="T3"/>
  <c r="S4"/>
  <c r="S5"/>
  <c r="S6"/>
  <c r="S7"/>
  <c r="S8"/>
  <c r="S9"/>
  <c r="S10"/>
  <c r="S11"/>
  <c r="S12"/>
  <c r="S13"/>
  <c r="S14"/>
  <c r="S15"/>
  <c r="S16"/>
  <c r="S17"/>
  <c r="S18"/>
  <c r="S19"/>
  <c r="S20"/>
  <c r="S21"/>
  <c r="S22"/>
  <c r="S23"/>
  <c r="S24"/>
  <c r="S25"/>
  <c r="S26"/>
  <c r="S27"/>
  <c r="S28"/>
  <c r="S29"/>
  <c r="S30"/>
  <c r="S31"/>
  <c r="S32"/>
  <c r="S33"/>
  <c r="S34"/>
  <c r="S35"/>
  <c r="S36"/>
  <c r="S37"/>
  <c r="S38"/>
  <c r="S39"/>
  <c r="S40"/>
  <c r="S41"/>
  <c r="S42"/>
  <c r="S43"/>
  <c r="S44"/>
  <c r="S45"/>
  <c r="R5"/>
  <c r="R6"/>
  <c r="R7"/>
  <c r="R8"/>
  <c r="R9"/>
  <c r="R10"/>
  <c r="R11"/>
  <c r="R12"/>
  <c r="R13"/>
  <c r="R14"/>
  <c r="R15"/>
  <c r="R16"/>
  <c r="R17"/>
  <c r="R18"/>
  <c r="R19"/>
  <c r="R20"/>
  <c r="R21"/>
  <c r="R22"/>
  <c r="R23"/>
  <c r="R24"/>
  <c r="R25"/>
  <c r="R26"/>
  <c r="R27"/>
  <c r="R28"/>
  <c r="R29"/>
  <c r="R30"/>
  <c r="R31"/>
  <c r="R32"/>
  <c r="R33"/>
  <c r="R34"/>
  <c r="R35"/>
  <c r="R36"/>
  <c r="R37"/>
  <c r="R38"/>
  <c r="R39"/>
  <c r="R40"/>
  <c r="R41"/>
  <c r="R42"/>
  <c r="R43"/>
  <c r="R44"/>
  <c r="R45"/>
  <c r="R4"/>
  <c r="R3"/>
  <c r="Q5"/>
  <c r="Q6"/>
  <c r="Q7"/>
  <c r="Q8"/>
  <c r="Q9"/>
  <c r="Q10"/>
  <c r="Q11"/>
  <c r="Q12"/>
  <c r="Q13"/>
  <c r="Q14"/>
  <c r="Q15"/>
  <c r="Q16"/>
  <c r="Q17"/>
  <c r="Q18"/>
  <c r="Q19"/>
  <c r="Q20"/>
  <c r="Q21"/>
  <c r="Q22"/>
  <c r="Q23"/>
  <c r="Q24"/>
  <c r="Q25"/>
  <c r="Q26"/>
  <c r="Q27"/>
  <c r="Q28"/>
  <c r="Q29"/>
  <c r="Q30"/>
  <c r="Q31"/>
  <c r="Q32"/>
  <c r="Q33"/>
  <c r="Q34"/>
  <c r="Q35"/>
  <c r="Q36"/>
  <c r="Q37"/>
  <c r="Q38"/>
  <c r="Q39"/>
  <c r="Q40"/>
  <c r="Q41"/>
  <c r="Q42"/>
  <c r="Q43"/>
  <c r="Q44"/>
  <c r="Q45"/>
  <c r="P5"/>
  <c r="P6"/>
  <c r="P7"/>
  <c r="P8"/>
  <c r="P9"/>
  <c r="P10"/>
  <c r="P11"/>
  <c r="P12"/>
  <c r="P13"/>
  <c r="P14"/>
  <c r="P15"/>
  <c r="P16"/>
  <c r="P17"/>
  <c r="P18"/>
  <c r="P19"/>
  <c r="P20"/>
  <c r="P21"/>
  <c r="P22"/>
  <c r="P23"/>
  <c r="P24"/>
  <c r="P25"/>
  <c r="P26"/>
  <c r="P27"/>
  <c r="P28"/>
  <c r="P29"/>
  <c r="P30"/>
  <c r="P31"/>
  <c r="P32"/>
  <c r="P33"/>
  <c r="P34"/>
  <c r="P35"/>
  <c r="P36"/>
  <c r="P37"/>
  <c r="P38"/>
  <c r="P39"/>
  <c r="P40"/>
  <c r="P41"/>
  <c r="P42"/>
  <c r="P43"/>
  <c r="P44"/>
  <c r="P45"/>
  <c r="M4"/>
  <c r="M5"/>
  <c r="M6"/>
  <c r="M8"/>
  <c r="M9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41"/>
  <c r="M42"/>
  <c r="M43"/>
  <c r="M44"/>
  <c r="M45"/>
  <c r="M2"/>
  <c r="C5" i="7" s="1"/>
  <c r="L3" i="4"/>
  <c r="F18" i="2"/>
  <c r="I2" i="4"/>
  <c r="C1" i="7" s="1"/>
  <c r="F17" i="2"/>
  <c r="F14"/>
  <c r="V2" i="4"/>
  <c r="C7" i="8" s="1"/>
  <c r="U2" i="4"/>
  <c r="C6" i="8" s="1"/>
  <c r="T2" i="4"/>
  <c r="C5" i="8" s="1"/>
  <c r="S2" i="4"/>
  <c r="C4" i="8" s="1"/>
  <c r="R2" i="4"/>
  <c r="C3" i="8" s="1"/>
  <c r="Q2" i="4"/>
  <c r="C2" i="8" s="1"/>
  <c r="P2" i="4"/>
  <c r="C1" i="8" s="1"/>
  <c r="O2" i="4"/>
  <c r="L4"/>
  <c r="L5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K6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3"/>
  <c r="J5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B2"/>
  <c r="I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L2"/>
  <c r="C4" i="7" s="1"/>
  <c r="K2" i="4"/>
  <c r="C3" i="7" s="1"/>
  <c r="J2" i="4"/>
  <c r="C2" i="7" s="1"/>
  <c r="H2" i="4"/>
  <c r="C5"/>
  <c r="C6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F4"/>
  <c r="F5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3"/>
  <c r="D5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E3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"/>
  <c r="F2"/>
  <c r="C2"/>
  <c r="D2"/>
  <c r="E2"/>
  <c r="F6" i="2"/>
  <c r="S4" i="1"/>
  <c r="T4"/>
  <c r="U4"/>
  <c r="S5"/>
  <c r="T5"/>
  <c r="U5"/>
  <c r="S6"/>
  <c r="T6"/>
  <c r="U6"/>
  <c r="S7"/>
  <c r="T7"/>
  <c r="S8"/>
  <c r="T8"/>
  <c r="U8"/>
  <c r="S9"/>
  <c r="T9"/>
  <c r="U9"/>
  <c r="S10"/>
  <c r="T10"/>
  <c r="U10"/>
  <c r="S11"/>
  <c r="T11"/>
  <c r="U11"/>
  <c r="S12"/>
  <c r="T12"/>
  <c r="U12"/>
  <c r="S13"/>
  <c r="T13"/>
  <c r="U13"/>
  <c r="S14"/>
  <c r="T14"/>
  <c r="U14"/>
  <c r="S15"/>
  <c r="T15"/>
  <c r="U15"/>
  <c r="S16"/>
  <c r="T16"/>
  <c r="U16"/>
  <c r="S17"/>
  <c r="T17"/>
  <c r="U17"/>
  <c r="S18"/>
  <c r="T18"/>
  <c r="U18"/>
  <c r="S19"/>
  <c r="T19"/>
  <c r="U19"/>
  <c r="S20"/>
  <c r="T20"/>
  <c r="U20"/>
  <c r="S21"/>
  <c r="T21"/>
  <c r="U21"/>
  <c r="S22"/>
  <c r="T22"/>
  <c r="U22"/>
  <c r="S23"/>
  <c r="T23"/>
  <c r="U23"/>
  <c r="S24"/>
  <c r="T24"/>
  <c r="U24"/>
  <c r="S25"/>
  <c r="T25"/>
  <c r="U25"/>
  <c r="S26"/>
  <c r="T26"/>
  <c r="U26"/>
  <c r="S27"/>
  <c r="T27"/>
  <c r="U27"/>
  <c r="S28"/>
  <c r="T28"/>
  <c r="U28"/>
  <c r="S29"/>
  <c r="T29"/>
  <c r="U29"/>
  <c r="S30"/>
  <c r="T30"/>
  <c r="U30"/>
  <c r="S31"/>
  <c r="T31"/>
  <c r="U31"/>
  <c r="S32"/>
  <c r="T32"/>
  <c r="U32"/>
  <c r="S33"/>
  <c r="T33"/>
  <c r="U33"/>
  <c r="S34"/>
  <c r="T34"/>
  <c r="U34"/>
  <c r="S35"/>
  <c r="T35"/>
  <c r="U35"/>
  <c r="S36"/>
  <c r="T36"/>
  <c r="U36"/>
  <c r="S37"/>
  <c r="T37"/>
  <c r="U37"/>
  <c r="S38"/>
  <c r="T38"/>
  <c r="U38"/>
  <c r="S39"/>
  <c r="T39"/>
  <c r="U39"/>
  <c r="S40"/>
  <c r="T40"/>
  <c r="U40"/>
  <c r="S41"/>
  <c r="T41"/>
  <c r="U41"/>
  <c r="S42"/>
  <c r="T42"/>
  <c r="U42"/>
  <c r="S43"/>
  <c r="T43"/>
  <c r="U43"/>
  <c r="S44"/>
  <c r="T44"/>
  <c r="U44"/>
  <c r="S45"/>
  <c r="T45"/>
  <c r="U45"/>
  <c r="U3"/>
  <c r="G13"/>
  <c r="I13"/>
  <c r="J13" s="1"/>
  <c r="B13" i="4" s="1"/>
  <c r="M13" i="1"/>
  <c r="O13"/>
  <c r="P13" s="1"/>
  <c r="H13" i="4" s="1"/>
  <c r="G14" i="1"/>
  <c r="I14"/>
  <c r="J14" s="1"/>
  <c r="B14" i="4" s="1"/>
  <c r="M14" i="1"/>
  <c r="O14"/>
  <c r="P14" s="1"/>
  <c r="H14" i="4" s="1"/>
  <c r="G15" i="1"/>
  <c r="I15"/>
  <c r="J15" s="1"/>
  <c r="B15" i="4" s="1"/>
  <c r="M15" i="1"/>
  <c r="O15"/>
  <c r="P15" s="1"/>
  <c r="H15" i="4" s="1"/>
  <c r="G16" i="1"/>
  <c r="I16"/>
  <c r="J16" s="1"/>
  <c r="B16" i="4" s="1"/>
  <c r="M16" i="1"/>
  <c r="O16"/>
  <c r="P16" s="1"/>
  <c r="H16" i="4" s="1"/>
  <c r="G17" i="1"/>
  <c r="I17"/>
  <c r="J17" s="1"/>
  <c r="B17" i="4" s="1"/>
  <c r="M17" i="1"/>
  <c r="O17"/>
  <c r="P17" s="1"/>
  <c r="H17" i="4" s="1"/>
  <c r="G18" i="1"/>
  <c r="I18"/>
  <c r="J18" s="1"/>
  <c r="B18" i="4" s="1"/>
  <c r="M18" i="1"/>
  <c r="O18"/>
  <c r="P18" s="1"/>
  <c r="H18" i="4" s="1"/>
  <c r="G19" i="1"/>
  <c r="I19"/>
  <c r="J19" s="1"/>
  <c r="B19" i="4" s="1"/>
  <c r="M19" i="1"/>
  <c r="O19"/>
  <c r="P19" s="1"/>
  <c r="H19" i="4" s="1"/>
  <c r="G20" i="1"/>
  <c r="I20"/>
  <c r="J20" s="1"/>
  <c r="B20" i="4" s="1"/>
  <c r="M20" i="1"/>
  <c r="O20"/>
  <c r="P20" s="1"/>
  <c r="H20" i="4" s="1"/>
  <c r="G21" i="1"/>
  <c r="I21"/>
  <c r="J21" s="1"/>
  <c r="B21" i="4" s="1"/>
  <c r="M21" i="1"/>
  <c r="O21"/>
  <c r="P21" s="1"/>
  <c r="H21" i="4" s="1"/>
  <c r="G22" i="1"/>
  <c r="I22"/>
  <c r="J22" s="1"/>
  <c r="B22" i="4" s="1"/>
  <c r="M22" i="1"/>
  <c r="O22"/>
  <c r="P22" s="1"/>
  <c r="H22" i="4" s="1"/>
  <c r="G23" i="1"/>
  <c r="I23"/>
  <c r="J23" s="1"/>
  <c r="B23" i="4" s="1"/>
  <c r="M23" i="1"/>
  <c r="O23"/>
  <c r="P23" s="1"/>
  <c r="H23" i="4" s="1"/>
  <c r="G24" i="1"/>
  <c r="I24"/>
  <c r="J24" s="1"/>
  <c r="B24" i="4" s="1"/>
  <c r="M24" i="1"/>
  <c r="O24"/>
  <c r="P24" s="1"/>
  <c r="H24" i="4" s="1"/>
  <c r="G25" i="1"/>
  <c r="I25"/>
  <c r="J25" s="1"/>
  <c r="B25" i="4" s="1"/>
  <c r="M25" i="1"/>
  <c r="O25"/>
  <c r="P25" s="1"/>
  <c r="H25" i="4" s="1"/>
  <c r="G26" i="1"/>
  <c r="I26"/>
  <c r="J26" s="1"/>
  <c r="B26" i="4" s="1"/>
  <c r="M26" i="1"/>
  <c r="O26"/>
  <c r="P26" s="1"/>
  <c r="H26" i="4" s="1"/>
  <c r="G27" i="1"/>
  <c r="I27"/>
  <c r="J27" s="1"/>
  <c r="B27" i="4" s="1"/>
  <c r="M27" i="1"/>
  <c r="O27"/>
  <c r="P27" s="1"/>
  <c r="H27" i="4" s="1"/>
  <c r="G28" i="1"/>
  <c r="I28"/>
  <c r="J28" s="1"/>
  <c r="B28" i="4" s="1"/>
  <c r="M28" i="1"/>
  <c r="O28"/>
  <c r="P28" s="1"/>
  <c r="H28" i="4" s="1"/>
  <c r="G29" i="1"/>
  <c r="I29"/>
  <c r="J29" s="1"/>
  <c r="B29" i="4" s="1"/>
  <c r="M29" i="1"/>
  <c r="O29"/>
  <c r="P29" s="1"/>
  <c r="H29" i="4" s="1"/>
  <c r="G30" i="1"/>
  <c r="I30"/>
  <c r="J30" s="1"/>
  <c r="B30" i="4" s="1"/>
  <c r="M30" i="1"/>
  <c r="O30"/>
  <c r="P30" s="1"/>
  <c r="H30" i="4" s="1"/>
  <c r="G31" i="1"/>
  <c r="I31"/>
  <c r="J31" s="1"/>
  <c r="B31" i="4" s="1"/>
  <c r="M31" i="1"/>
  <c r="O31"/>
  <c r="P31" s="1"/>
  <c r="H31" i="4" s="1"/>
  <c r="G32" i="1"/>
  <c r="I32"/>
  <c r="J32" s="1"/>
  <c r="B32" i="4" s="1"/>
  <c r="M32" i="1"/>
  <c r="O32"/>
  <c r="P32" s="1"/>
  <c r="H32" i="4" s="1"/>
  <c r="G33" i="1"/>
  <c r="I33"/>
  <c r="J33" s="1"/>
  <c r="B33" i="4" s="1"/>
  <c r="M33" i="1"/>
  <c r="O33"/>
  <c r="P33" s="1"/>
  <c r="H33" i="4" s="1"/>
  <c r="G34" i="1"/>
  <c r="I34"/>
  <c r="J34" s="1"/>
  <c r="B34" i="4" s="1"/>
  <c r="M34" i="1"/>
  <c r="O34"/>
  <c r="P34" s="1"/>
  <c r="H34" i="4" s="1"/>
  <c r="G35" i="1"/>
  <c r="I35"/>
  <c r="J35" s="1"/>
  <c r="B35" i="4" s="1"/>
  <c r="M35" i="1"/>
  <c r="O35"/>
  <c r="P35" s="1"/>
  <c r="H35" i="4" s="1"/>
  <c r="G36" i="1"/>
  <c r="I36"/>
  <c r="J36" s="1"/>
  <c r="B36" i="4" s="1"/>
  <c r="M36" i="1"/>
  <c r="O36"/>
  <c r="P36" s="1"/>
  <c r="H36" i="4" s="1"/>
  <c r="G37" i="1"/>
  <c r="I37"/>
  <c r="J37" s="1"/>
  <c r="B37" i="4" s="1"/>
  <c r="M37" i="1"/>
  <c r="O37"/>
  <c r="P37" s="1"/>
  <c r="H37" i="4" s="1"/>
  <c r="G38" i="1"/>
  <c r="I38"/>
  <c r="J38" s="1"/>
  <c r="B38" i="4" s="1"/>
  <c r="M38" i="1"/>
  <c r="O38"/>
  <c r="P38" s="1"/>
  <c r="H38" i="4" s="1"/>
  <c r="G39" i="1"/>
  <c r="I39"/>
  <c r="J39" s="1"/>
  <c r="B39" i="4" s="1"/>
  <c r="M39" i="1"/>
  <c r="O39"/>
  <c r="P39" s="1"/>
  <c r="H39" i="4" s="1"/>
  <c r="G40" i="1"/>
  <c r="I40"/>
  <c r="J40" s="1"/>
  <c r="B40" i="4" s="1"/>
  <c r="M40" i="1"/>
  <c r="O40"/>
  <c r="P40" s="1"/>
  <c r="H40" i="4" s="1"/>
  <c r="G41" i="1"/>
  <c r="I41"/>
  <c r="J41" s="1"/>
  <c r="B41" i="4" s="1"/>
  <c r="M41" i="1"/>
  <c r="O41"/>
  <c r="P41" s="1"/>
  <c r="H41" i="4" s="1"/>
  <c r="G42" i="1"/>
  <c r="I42"/>
  <c r="J42" s="1"/>
  <c r="B42" i="4" s="1"/>
  <c r="M42" i="1"/>
  <c r="O42"/>
  <c r="P42" s="1"/>
  <c r="H42" i="4" s="1"/>
  <c r="G43" i="1"/>
  <c r="I43"/>
  <c r="J43" s="1"/>
  <c r="B43" i="4" s="1"/>
  <c r="M43" i="1"/>
  <c r="O43"/>
  <c r="P43" s="1"/>
  <c r="H43" i="4" s="1"/>
  <c r="G44" i="1"/>
  <c r="I44"/>
  <c r="J44" s="1"/>
  <c r="B44" i="4" s="1"/>
  <c r="M44" i="1"/>
  <c r="O44"/>
  <c r="P44" s="1"/>
  <c r="H44" i="4" s="1"/>
  <c r="G45" i="1"/>
  <c r="I45"/>
  <c r="J45" s="1"/>
  <c r="B45" i="4" s="1"/>
  <c r="M45" i="1"/>
  <c r="O45"/>
  <c r="P45" s="1"/>
  <c r="H45" i="4" s="1"/>
  <c r="G5" i="1"/>
  <c r="I5"/>
  <c r="J5" s="1"/>
  <c r="B5" i="4" s="1"/>
  <c r="M5" i="1"/>
  <c r="O5"/>
  <c r="P5" s="1"/>
  <c r="H5" i="4" s="1"/>
  <c r="G6" i="1"/>
  <c r="I6"/>
  <c r="J6" s="1"/>
  <c r="B6" i="4" s="1"/>
  <c r="M6" i="1"/>
  <c r="O6"/>
  <c r="P6" s="1"/>
  <c r="H6" i="4" s="1"/>
  <c r="G7" i="1"/>
  <c r="I7"/>
  <c r="J7" s="1"/>
  <c r="B7" i="4" s="1"/>
  <c r="M7" i="1"/>
  <c r="O7"/>
  <c r="P7" s="1"/>
  <c r="H7" i="4" s="1"/>
  <c r="G8" i="1"/>
  <c r="I8"/>
  <c r="J8" s="1"/>
  <c r="B8" i="4" s="1"/>
  <c r="M8" i="1"/>
  <c r="O8"/>
  <c r="P8" s="1"/>
  <c r="H8" i="4" s="1"/>
  <c r="G9" i="1"/>
  <c r="I9"/>
  <c r="J9" s="1"/>
  <c r="B9" i="4" s="1"/>
  <c r="M9" i="1"/>
  <c r="O9"/>
  <c r="P9" s="1"/>
  <c r="H9" i="4" s="1"/>
  <c r="G10" i="1"/>
  <c r="I10"/>
  <c r="J10" s="1"/>
  <c r="B10" i="4" s="1"/>
  <c r="M10" i="1"/>
  <c r="O10"/>
  <c r="P10" s="1"/>
  <c r="H10" i="4" s="1"/>
  <c r="G11" i="1"/>
  <c r="I11"/>
  <c r="J11" s="1"/>
  <c r="B11" i="4" s="1"/>
  <c r="M11" i="1"/>
  <c r="O11"/>
  <c r="P11" s="1"/>
  <c r="H11" i="4" s="1"/>
  <c r="G12" i="1"/>
  <c r="I12"/>
  <c r="J12" s="1"/>
  <c r="B12" i="4" s="1"/>
  <c r="M12" i="1"/>
  <c r="O12"/>
  <c r="P12" s="1"/>
  <c r="H12" i="4" s="1"/>
  <c r="M3" i="1"/>
  <c r="M4"/>
  <c r="O4"/>
  <c r="P4" s="1"/>
  <c r="H4" i="4" s="1"/>
  <c r="G4" i="1"/>
  <c r="I4"/>
  <c r="G3"/>
  <c r="F5" i="2"/>
  <c r="F7"/>
  <c r="F15"/>
  <c r="F16"/>
  <c r="F4"/>
  <c r="I3" i="1" s="1"/>
  <c r="J3" s="1"/>
  <c r="B3" i="4" s="1"/>
  <c r="J4" i="1" l="1"/>
  <c r="B4" i="4" s="1"/>
  <c r="B46" s="1"/>
  <c r="Z46"/>
  <c r="D11" i="8" s="1"/>
  <c r="AA46" i="4"/>
  <c r="D12" i="8" s="1"/>
  <c r="C7" i="4"/>
  <c r="K7"/>
  <c r="J6"/>
  <c r="D6"/>
  <c r="K4"/>
  <c r="T46"/>
  <c r="D5" i="8" s="1"/>
  <c r="D3" i="4"/>
  <c r="AO4"/>
  <c r="AO6"/>
  <c r="AO8"/>
  <c r="AO10"/>
  <c r="AO12"/>
  <c r="AO14"/>
  <c r="AO16"/>
  <c r="AO18"/>
  <c r="AO20"/>
  <c r="AO22"/>
  <c r="AO24"/>
  <c r="AO26"/>
  <c r="AO28"/>
  <c r="AO30"/>
  <c r="AO32"/>
  <c r="AO34"/>
  <c r="AO36"/>
  <c r="AO38"/>
  <c r="AO40"/>
  <c r="AO42"/>
  <c r="AO44"/>
  <c r="AO3"/>
  <c r="AO5"/>
  <c r="AO7"/>
  <c r="AO9"/>
  <c r="AO11"/>
  <c r="AO13"/>
  <c r="AO15"/>
  <c r="AO17"/>
  <c r="AO19"/>
  <c r="AO21"/>
  <c r="AO23"/>
  <c r="AO25"/>
  <c r="AO27"/>
  <c r="AO29"/>
  <c r="AO31"/>
  <c r="AO33"/>
  <c r="AO35"/>
  <c r="AO37"/>
  <c r="AO39"/>
  <c r="AO41"/>
  <c r="AO43"/>
  <c r="AO45"/>
  <c r="R46"/>
  <c r="D3" i="8" s="1"/>
  <c r="C4" i="4"/>
  <c r="M7"/>
  <c r="L6"/>
  <c r="L46" s="1"/>
  <c r="D4" i="7" s="1"/>
  <c r="K5" i="4"/>
  <c r="J4"/>
  <c r="F6"/>
  <c r="F46" s="1"/>
  <c r="D4" i="6" s="1"/>
  <c r="E5" i="4"/>
  <c r="E46" s="1"/>
  <c r="D3" i="6" s="1"/>
  <c r="D4" i="4"/>
  <c r="C3"/>
  <c r="V43" i="1"/>
  <c r="O43" i="4" s="1"/>
  <c r="V41" i="1"/>
  <c r="O41" i="4" s="1"/>
  <c r="V39" i="1"/>
  <c r="O39" i="4" s="1"/>
  <c r="V37" i="1"/>
  <c r="O37" i="4" s="1"/>
  <c r="V35" i="1"/>
  <c r="O35" i="4" s="1"/>
  <c r="V33" i="1"/>
  <c r="O33" i="4" s="1"/>
  <c r="V31" i="1"/>
  <c r="O31" i="4" s="1"/>
  <c r="V29" i="1"/>
  <c r="O29" i="4" s="1"/>
  <c r="V27" i="1"/>
  <c r="O27" i="4" s="1"/>
  <c r="V25" i="1"/>
  <c r="O25" i="4" s="1"/>
  <c r="V23" i="1"/>
  <c r="O23" i="4" s="1"/>
  <c r="V21" i="1"/>
  <c r="O21" i="4" s="1"/>
  <c r="V17" i="1"/>
  <c r="O17" i="4" s="1"/>
  <c r="V13" i="1"/>
  <c r="V11"/>
  <c r="O11" i="4" s="1"/>
  <c r="V7" i="1"/>
  <c r="W7" i="4" s="1"/>
  <c r="V5" i="1"/>
  <c r="O5" i="4" s="1"/>
  <c r="V44" i="1"/>
  <c r="O44" i="4" s="1"/>
  <c r="V42" i="1"/>
  <c r="O42" i="4" s="1"/>
  <c r="V40" i="1"/>
  <c r="O40" i="4" s="1"/>
  <c r="V38" i="1"/>
  <c r="O38" i="4" s="1"/>
  <c r="V36" i="1"/>
  <c r="O36" i="4" s="1"/>
  <c r="V34" i="1"/>
  <c r="O34" i="4" s="1"/>
  <c r="V32" i="1"/>
  <c r="O32" i="4" s="1"/>
  <c r="V30" i="1"/>
  <c r="O30" i="4" s="1"/>
  <c r="V28" i="1"/>
  <c r="O28" i="4" s="1"/>
  <c r="V26" i="1"/>
  <c r="O26" i="4" s="1"/>
  <c r="V24" i="1"/>
  <c r="O24" i="4" s="1"/>
  <c r="V22" i="1"/>
  <c r="O22" i="4" s="1"/>
  <c r="V18" i="1"/>
  <c r="O18" i="4" s="1"/>
  <c r="V16" i="1"/>
  <c r="O16" i="4" s="1"/>
  <c r="V14" i="1"/>
  <c r="O14" i="4" s="1"/>
  <c r="V12" i="1"/>
  <c r="O12" i="4" s="1"/>
  <c r="V10" i="1"/>
  <c r="O10" i="4" s="1"/>
  <c r="V8" i="1"/>
  <c r="V6"/>
  <c r="U6" i="4" s="1"/>
  <c r="U46" s="1"/>
  <c r="D6" i="8" s="1"/>
  <c r="V45" i="1"/>
  <c r="O45" i="4" s="1"/>
  <c r="V20" i="1"/>
  <c r="O20" i="4" s="1"/>
  <c r="V19" i="1"/>
  <c r="O19" i="4" s="1"/>
  <c r="V15" i="1"/>
  <c r="O15" i="4" s="1"/>
  <c r="V9" i="1"/>
  <c r="O9" i="4" s="1"/>
  <c r="V4" i="1"/>
  <c r="Q4" i="4" s="1"/>
  <c r="V3" i="1"/>
  <c r="Q3" i="4" s="1"/>
  <c r="O3" i="1"/>
  <c r="P3" s="1"/>
  <c r="Q46" i="4" l="1"/>
  <c r="D2" i="8" s="1"/>
  <c r="O13" i="4"/>
  <c r="V13"/>
  <c r="O8"/>
  <c r="V8"/>
  <c r="Y7"/>
  <c r="Y46" s="1"/>
  <c r="D10" i="8" s="1"/>
  <c r="V7" i="4"/>
  <c r="C46"/>
  <c r="D1" i="6" s="1"/>
  <c r="D46" i="4"/>
  <c r="D2" i="6" s="1"/>
  <c r="K46" i="4"/>
  <c r="D3" i="7" s="1"/>
  <c r="O6" i="4"/>
  <c r="X6"/>
  <c r="O7"/>
  <c r="X7"/>
  <c r="X3"/>
  <c r="AB3"/>
  <c r="AB46" s="1"/>
  <c r="D13" i="8" s="1"/>
  <c r="AB4" i="1"/>
  <c r="B5" i="5" s="1"/>
  <c r="W4" i="4"/>
  <c r="W46" s="1"/>
  <c r="D8" i="8" s="1"/>
  <c r="I3" i="4"/>
  <c r="I46" s="1"/>
  <c r="D1" i="7" s="1"/>
  <c r="J3" i="4"/>
  <c r="J46" s="1"/>
  <c r="D2" i="7" s="1"/>
  <c r="AB6" i="1"/>
  <c r="AB10"/>
  <c r="B11" i="5" s="1"/>
  <c r="AB14" i="1"/>
  <c r="B15" i="5" s="1"/>
  <c r="AB18" i="1"/>
  <c r="B19" i="5" s="1"/>
  <c r="AB22" i="1"/>
  <c r="B23" i="5" s="1"/>
  <c r="AB26" i="1"/>
  <c r="B27" i="5" s="1"/>
  <c r="AB30" i="1"/>
  <c r="B31" i="5" s="1"/>
  <c r="AB34" i="1"/>
  <c r="B35" i="5" s="1"/>
  <c r="AB38" i="1"/>
  <c r="B39" i="5" s="1"/>
  <c r="AB42" i="1"/>
  <c r="B43" i="5" s="1"/>
  <c r="AB5" i="1"/>
  <c r="B6" i="5" s="1"/>
  <c r="AB9" i="1"/>
  <c r="B10" i="5" s="1"/>
  <c r="AB13" i="1"/>
  <c r="B14" i="5" s="1"/>
  <c r="AB17" i="1"/>
  <c r="B18" i="5" s="1"/>
  <c r="AB21" i="1"/>
  <c r="B22" i="5" s="1"/>
  <c r="AB25" i="1"/>
  <c r="B26" i="5" s="1"/>
  <c r="AB29" i="1"/>
  <c r="B30" i="5" s="1"/>
  <c r="AB33" i="1"/>
  <c r="B34" i="5" s="1"/>
  <c r="AB37" i="1"/>
  <c r="B38" i="5" s="1"/>
  <c r="AB41" i="1"/>
  <c r="B42" i="5" s="1"/>
  <c r="AB45" i="1"/>
  <c r="B46" i="5" s="1"/>
  <c r="AB8" i="1"/>
  <c r="B9" i="5" s="1"/>
  <c r="AB12" i="1"/>
  <c r="B13" i="5" s="1"/>
  <c r="AB16" i="1"/>
  <c r="B17" i="5" s="1"/>
  <c r="AB20" i="1"/>
  <c r="B21" i="5" s="1"/>
  <c r="AB24" i="1"/>
  <c r="B25" i="5" s="1"/>
  <c r="AB28" i="1"/>
  <c r="B29" i="5" s="1"/>
  <c r="AB32" i="1"/>
  <c r="B33" i="5" s="1"/>
  <c r="AB36" i="1"/>
  <c r="B37" i="5" s="1"/>
  <c r="AB40" i="1"/>
  <c r="B41" i="5" s="1"/>
  <c r="AB44" i="1"/>
  <c r="B45" i="5" s="1"/>
  <c r="AB7" i="1"/>
  <c r="B8" i="5" s="1"/>
  <c r="AB11" i="1"/>
  <c r="B12" i="5" s="1"/>
  <c r="AB15" i="1"/>
  <c r="B16" i="5" s="1"/>
  <c r="AB19" i="1"/>
  <c r="B20" i="5" s="1"/>
  <c r="AB23" i="1"/>
  <c r="B24" i="5" s="1"/>
  <c r="AB27" i="1"/>
  <c r="B28" i="5" s="1"/>
  <c r="AB31" i="1"/>
  <c r="B32" i="5" s="1"/>
  <c r="AB35" i="1"/>
  <c r="B36" i="5" s="1"/>
  <c r="AB39" i="1"/>
  <c r="B40" i="5" s="1"/>
  <c r="AB43" i="1"/>
  <c r="B44" i="5" s="1"/>
  <c r="AB3" i="1"/>
  <c r="B4" i="5" s="1"/>
  <c r="S3" i="4"/>
  <c r="S46" s="1"/>
  <c r="D4" i="8" s="1"/>
  <c r="AO46" i="4"/>
  <c r="C1" i="9" s="1"/>
  <c r="P4" i="4"/>
  <c r="O4"/>
  <c r="P3"/>
  <c r="O3"/>
  <c r="H3"/>
  <c r="H46" s="1"/>
  <c r="M3"/>
  <c r="M46" s="1"/>
  <c r="D5" i="7" s="1"/>
  <c r="V46" i="4" l="1"/>
  <c r="D7" i="8" s="1"/>
  <c r="C5" i="5"/>
  <c r="AC3" i="1" s="1"/>
  <c r="C6" i="5"/>
  <c r="C7" s="1"/>
  <c r="B7"/>
  <c r="X46" i="4"/>
  <c r="D9" i="8" s="1"/>
  <c r="O46" i="4"/>
  <c r="P46"/>
  <c r="D1" i="8" s="1"/>
  <c r="C8" i="5" l="1"/>
  <c r="C9" s="1"/>
  <c r="C10" s="1"/>
  <c r="C11" s="1"/>
  <c r="C12" s="1"/>
  <c r="C13" s="1"/>
  <c r="C14" s="1"/>
  <c r="C15" s="1"/>
  <c r="C16" s="1"/>
  <c r="C17" s="1"/>
  <c r="C18" s="1"/>
  <c r="C19" s="1"/>
  <c r="C20" s="1"/>
  <c r="C21" s="1"/>
  <c r="C22" s="1"/>
  <c r="C23" s="1"/>
  <c r="C24" s="1"/>
  <c r="C25" s="1"/>
  <c r="C26" s="1"/>
  <c r="C27" s="1"/>
  <c r="C28" s="1"/>
  <c r="C29" s="1"/>
  <c r="C30" s="1"/>
  <c r="C31" s="1"/>
  <c r="C32" s="1"/>
  <c r="C33" s="1"/>
  <c r="C34" s="1"/>
  <c r="C35" s="1"/>
  <c r="C36" s="1"/>
  <c r="C37" s="1"/>
  <c r="C38" s="1"/>
  <c r="C39" s="1"/>
  <c r="C40" s="1"/>
  <c r="C41" s="1"/>
  <c r="C42" s="1"/>
  <c r="C43" s="1"/>
  <c r="C44" s="1"/>
  <c r="C45" s="1"/>
  <c r="C46" s="1"/>
  <c r="C47" s="1"/>
  <c r="AC5" i="1"/>
  <c r="AC4"/>
  <c r="AC8" l="1"/>
  <c r="AC6"/>
  <c r="AC7"/>
  <c r="AC9"/>
  <c r="AC10" l="1"/>
  <c r="AC11" l="1"/>
  <c r="AC12" l="1"/>
  <c r="AC13" l="1"/>
  <c r="AC14" l="1"/>
  <c r="AC15" l="1"/>
  <c r="AC16" l="1"/>
  <c r="AC17" l="1"/>
  <c r="AC18" l="1"/>
  <c r="AC19" l="1"/>
  <c r="AC20" l="1"/>
  <c r="AC21" l="1"/>
  <c r="AC22" l="1"/>
  <c r="AC23" l="1"/>
  <c r="AC24" l="1"/>
  <c r="AC25" l="1"/>
  <c r="AC26" l="1"/>
  <c r="AC27" l="1"/>
  <c r="AC28" l="1"/>
  <c r="AC29" l="1"/>
  <c r="AC30" l="1"/>
  <c r="AC31" l="1"/>
  <c r="AC32" l="1"/>
  <c r="AC33" l="1"/>
  <c r="AC34" l="1"/>
  <c r="AC35" l="1"/>
  <c r="AC36" l="1"/>
  <c r="AC37" l="1"/>
  <c r="AC38" l="1"/>
  <c r="AC39" l="1"/>
  <c r="AC40" l="1"/>
  <c r="AC41" l="1"/>
  <c r="AC42" l="1"/>
  <c r="AC43" l="1"/>
  <c r="AC44" l="1"/>
  <c r="AC45"/>
</calcChain>
</file>

<file path=xl/sharedStrings.xml><?xml version="1.0" encoding="utf-8"?>
<sst xmlns="http://schemas.openxmlformats.org/spreadsheetml/2006/main" count="97" uniqueCount="68">
  <si>
    <t>Produit</t>
  </si>
  <si>
    <t>Prix/Tonne</t>
  </si>
  <si>
    <t>Qualité</t>
  </si>
  <si>
    <t>Agregats</t>
  </si>
  <si>
    <t>6/14</t>
  </si>
  <si>
    <t>10/20</t>
  </si>
  <si>
    <t>Type de ciment</t>
  </si>
  <si>
    <t>Coût du ciment</t>
  </si>
  <si>
    <t>Prix/kilo</t>
  </si>
  <si>
    <t>Qté granulats</t>
  </si>
  <si>
    <t>Coût granulats</t>
  </si>
  <si>
    <t>TYPE</t>
  </si>
  <si>
    <t>Hydro Prise</t>
  </si>
  <si>
    <t>TM</t>
  </si>
  <si>
    <t>Prix/Kilo</t>
  </si>
  <si>
    <t>N°</t>
  </si>
  <si>
    <t>Type de Granulat</t>
  </si>
  <si>
    <t>Granulats</t>
  </si>
  <si>
    <t>Adjuvants</t>
  </si>
  <si>
    <t>Ciments</t>
  </si>
  <si>
    <t>Type Adjuvant</t>
  </si>
  <si>
    <t>Qté Adjuvant</t>
  </si>
  <si>
    <t>Cout Adjuvant</t>
  </si>
  <si>
    <t>Qté Ciment / kg</t>
  </si>
  <si>
    <t>Aer</t>
  </si>
  <si>
    <t xml:space="preserve">Prix </t>
  </si>
  <si>
    <t>Ciment</t>
  </si>
  <si>
    <t>Ciment 42.5</t>
  </si>
  <si>
    <t>Ciment 52.5 R</t>
  </si>
  <si>
    <t>Ciment P MC2</t>
  </si>
  <si>
    <t>0/20</t>
  </si>
  <si>
    <t>Sable 0/4</t>
  </si>
  <si>
    <t>Ciment 52.5 R(2)</t>
  </si>
  <si>
    <t>Total</t>
  </si>
  <si>
    <t>N°ligne</t>
  </si>
  <si>
    <t>Granulat</t>
  </si>
  <si>
    <t>Sable 0/2</t>
  </si>
  <si>
    <t>Divers</t>
  </si>
  <si>
    <t>Eau</t>
  </si>
  <si>
    <t>Prix 1M3</t>
  </si>
  <si>
    <t>Prix/Litre</t>
  </si>
  <si>
    <t>Prix</t>
  </si>
  <si>
    <t>Cout en Eau</t>
  </si>
  <si>
    <t>Type</t>
  </si>
  <si>
    <t>Qté/Litres</t>
  </si>
  <si>
    <t>Total par ligne</t>
  </si>
  <si>
    <t>TOTAUX ADJUVANTS</t>
  </si>
  <si>
    <t>TOTAUX GRANULAT</t>
  </si>
  <si>
    <t>TOTAUX CIMENT</t>
  </si>
  <si>
    <t>TOTAL EAU</t>
  </si>
  <si>
    <t>Ref</t>
  </si>
  <si>
    <t xml:space="preserve">Classe de resistance </t>
  </si>
  <si>
    <t>Classe d'exposition</t>
  </si>
  <si>
    <t>Granulometrie</t>
  </si>
  <si>
    <t>Classe de consistance</t>
  </si>
  <si>
    <t>% Adjuvants</t>
  </si>
  <si>
    <t>P 24 R (0.2%)</t>
  </si>
  <si>
    <t>P 24 R (0.4%)</t>
  </si>
  <si>
    <t>Eco+ (0.4%)</t>
  </si>
  <si>
    <t>Eco+ (1%)</t>
  </si>
  <si>
    <t>T 80 (0.5%)</t>
  </si>
  <si>
    <t>T11 (0.8%)</t>
  </si>
  <si>
    <t>T 80 (0.4%)</t>
  </si>
  <si>
    <t>Cumul</t>
  </si>
  <si>
    <t>NE PAS TOUCHER</t>
  </si>
  <si>
    <t>Formule Cumul</t>
  </si>
  <si>
    <t>Fiche produit</t>
  </si>
  <si>
    <t>Non-Renseigné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</si>
</sst>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164" formatCode="#,##0.00\ &quot;€&quot;"/>
    <numFmt numFmtId="165" formatCode="_-* #,##0.000\ &quot;€&quot;_-;\-* #,##0.000\ &quot;€&quot;_-;_-* &quot;-&quot;??\ &quot;€&quot;_-;_-@_-"/>
    <numFmt numFmtId="166" formatCode="0.000"/>
  </numFmts>
  <fonts count="1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name val="Arial"/>
      <family val="2"/>
    </font>
    <font>
      <sz val="11"/>
      <color rgb="FFFFC000"/>
      <name val="Calibri"/>
      <family val="2"/>
      <scheme val="minor"/>
    </font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trike/>
      <sz val="11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50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/>
      <diagonal style="thin">
        <color indexed="64"/>
      </diagonal>
    </border>
    <border diagonalUp="1" diagonalDown="1">
      <left style="thin">
        <color indexed="64"/>
      </left>
      <right style="thin">
        <color indexed="64"/>
      </right>
      <top/>
      <bottom/>
      <diagonal style="thin">
        <color indexed="64"/>
      </diagonal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3">
    <xf numFmtId="0" fontId="0" fillId="0" borderId="0"/>
    <xf numFmtId="0" fontId="3" fillId="0" borderId="0"/>
    <xf numFmtId="9" fontId="9" fillId="0" borderId="0" applyFont="0" applyFill="0" applyBorder="0" applyAlignment="0" applyProtection="0"/>
  </cellStyleXfs>
  <cellXfs count="185">
    <xf numFmtId="0" fontId="0" fillId="0" borderId="0" xfId="0"/>
    <xf numFmtId="0" fontId="0" fillId="2" borderId="1" xfId="0" applyFill="1" applyBorder="1"/>
    <xf numFmtId="0" fontId="0" fillId="3" borderId="1" xfId="0" applyFill="1" applyBorder="1"/>
    <xf numFmtId="0" fontId="0" fillId="0" borderId="0" xfId="0" applyFill="1" applyAlignment="1"/>
    <xf numFmtId="0" fontId="1" fillId="2" borderId="1" xfId="0" applyFont="1" applyFill="1" applyBorder="1"/>
    <xf numFmtId="0" fontId="1" fillId="3" borderId="1" xfId="0" applyFont="1" applyFill="1" applyBorder="1"/>
    <xf numFmtId="0" fontId="0" fillId="0" borderId="0" xfId="0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44" fontId="0" fillId="2" borderId="1" xfId="0" applyNumberFormat="1" applyFill="1" applyBorder="1"/>
    <xf numFmtId="0" fontId="7" fillId="2" borderId="1" xfId="1" applyFont="1" applyFill="1" applyBorder="1"/>
    <xf numFmtId="0" fontId="7" fillId="3" borderId="5" xfId="1" applyFont="1" applyFill="1" applyBorder="1"/>
    <xf numFmtId="0" fontId="7" fillId="3" borderId="1" xfId="1" applyFont="1" applyFill="1" applyBorder="1"/>
    <xf numFmtId="0" fontId="0" fillId="5" borderId="1" xfId="0" applyFill="1" applyBorder="1"/>
    <xf numFmtId="0" fontId="0" fillId="6" borderId="1" xfId="0" applyFill="1" applyBorder="1"/>
    <xf numFmtId="0" fontId="0" fillId="0" borderId="0" xfId="0" applyAlignment="1">
      <alignment horizontal="center"/>
    </xf>
    <xf numFmtId="0" fontId="1" fillId="6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2" fontId="0" fillId="6" borderId="1" xfId="0" applyNumberFormat="1" applyFill="1" applyBorder="1"/>
    <xf numFmtId="0" fontId="0" fillId="0" borderId="1" xfId="0" applyBorder="1"/>
    <xf numFmtId="0" fontId="0" fillId="0" borderId="1" xfId="0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7" fillId="2" borderId="1" xfId="1" applyFont="1" applyFill="1" applyBorder="1" applyAlignment="1">
      <alignment horizontal="center"/>
    </xf>
    <xf numFmtId="0" fontId="7" fillId="3" borderId="1" xfId="1" applyFont="1" applyFill="1" applyBorder="1" applyAlignment="1">
      <alignment horizontal="center"/>
    </xf>
    <xf numFmtId="0" fontId="4" fillId="3" borderId="1" xfId="0" applyNumberFormat="1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44" fontId="4" fillId="3" borderId="1" xfId="0" applyNumberFormat="1" applyFont="1" applyFill="1" applyBorder="1"/>
    <xf numFmtId="44" fontId="0" fillId="6" borderId="1" xfId="0" applyNumberFormat="1" applyFill="1" applyBorder="1"/>
    <xf numFmtId="49" fontId="0" fillId="3" borderId="1" xfId="0" applyNumberFormat="1" applyFill="1" applyBorder="1"/>
    <xf numFmtId="0" fontId="0" fillId="0" borderId="0" xfId="0" applyAlignment="1">
      <alignment horizontal="left"/>
    </xf>
    <xf numFmtId="0" fontId="0" fillId="7" borderId="1" xfId="0" applyFill="1" applyBorder="1"/>
    <xf numFmtId="0" fontId="0" fillId="7" borderId="1" xfId="0" applyFill="1" applyBorder="1" applyAlignment="1">
      <alignment horizontal="center"/>
    </xf>
    <xf numFmtId="0" fontId="0" fillId="2" borderId="8" xfId="0" applyFill="1" applyBorder="1"/>
    <xf numFmtId="0" fontId="0" fillId="2" borderId="9" xfId="0" applyFill="1" applyBorder="1"/>
    <xf numFmtId="0" fontId="0" fillId="0" borderId="4" xfId="0" applyBorder="1" applyAlignment="1">
      <alignment horizontal="center"/>
    </xf>
    <xf numFmtId="0" fontId="0" fillId="0" borderId="4" xfId="0" applyBorder="1"/>
    <xf numFmtId="0" fontId="0" fillId="0" borderId="1" xfId="0" applyFont="1" applyBorder="1"/>
    <xf numFmtId="49" fontId="0" fillId="0" borderId="4" xfId="0" applyNumberFormat="1" applyBorder="1"/>
    <xf numFmtId="0" fontId="0" fillId="3" borderId="8" xfId="0" applyFill="1" applyBorder="1"/>
    <xf numFmtId="0" fontId="0" fillId="8" borderId="0" xfId="0" applyFill="1"/>
    <xf numFmtId="0" fontId="1" fillId="0" borderId="1" xfId="0" applyFont="1" applyBorder="1" applyAlignment="1">
      <alignment horizontal="center"/>
    </xf>
    <xf numFmtId="0" fontId="0" fillId="3" borderId="9" xfId="0" applyFill="1" applyBorder="1"/>
    <xf numFmtId="0" fontId="0" fillId="5" borderId="9" xfId="0" applyFill="1" applyBorder="1"/>
    <xf numFmtId="0" fontId="1" fillId="9" borderId="1" xfId="0" applyFont="1" applyFill="1" applyBorder="1" applyAlignment="1">
      <alignment horizontal="center" vertical="center"/>
    </xf>
    <xf numFmtId="0" fontId="0" fillId="9" borderId="1" xfId="0" applyFill="1" applyBorder="1"/>
    <xf numFmtId="0" fontId="0" fillId="9" borderId="1" xfId="0" applyFill="1" applyBorder="1" applyAlignment="1">
      <alignment horizontal="center"/>
    </xf>
    <xf numFmtId="0" fontId="1" fillId="9" borderId="4" xfId="0" applyFont="1" applyFill="1" applyBorder="1"/>
    <xf numFmtId="0" fontId="6" fillId="9" borderId="1" xfId="0" applyFont="1" applyFill="1" applyBorder="1"/>
    <xf numFmtId="0" fontId="1" fillId="9" borderId="1" xfId="0" applyFont="1" applyFill="1" applyBorder="1" applyAlignment="1">
      <alignment vertical="center"/>
    </xf>
    <xf numFmtId="0" fontId="2" fillId="8" borderId="0" xfId="0" applyFont="1" applyFill="1" applyAlignment="1">
      <alignment horizontal="center"/>
    </xf>
    <xf numFmtId="0" fontId="0" fillId="8" borderId="0" xfId="0" applyFill="1" applyAlignment="1">
      <alignment horizontal="center"/>
    </xf>
    <xf numFmtId="0" fontId="2" fillId="8" borderId="0" xfId="0" applyFont="1" applyFill="1" applyAlignment="1">
      <alignment horizontal="center" vertical="center"/>
    </xf>
    <xf numFmtId="166" fontId="0" fillId="9" borderId="1" xfId="0" applyNumberFormat="1" applyFill="1" applyBorder="1"/>
    <xf numFmtId="165" fontId="0" fillId="9" borderId="1" xfId="0" applyNumberFormat="1" applyFill="1" applyBorder="1"/>
    <xf numFmtId="0" fontId="0" fillId="10" borderId="1" xfId="0" applyFill="1" applyBorder="1"/>
    <xf numFmtId="44" fontId="0" fillId="10" borderId="1" xfId="0" applyNumberFormat="1" applyFill="1" applyBorder="1"/>
    <xf numFmtId="165" fontId="0" fillId="0" borderId="1" xfId="0" applyNumberFormat="1" applyBorder="1"/>
    <xf numFmtId="44" fontId="0" fillId="7" borderId="1" xfId="0" applyNumberFormat="1" applyFill="1" applyBorder="1"/>
    <xf numFmtId="0" fontId="2" fillId="8" borderId="4" xfId="0" applyFont="1" applyFill="1" applyBorder="1" applyAlignment="1">
      <alignment horizontal="center"/>
    </xf>
    <xf numFmtId="0" fontId="2" fillId="8" borderId="1" xfId="0" applyFont="1" applyFill="1" applyBorder="1" applyAlignment="1">
      <alignment horizontal="center"/>
    </xf>
    <xf numFmtId="164" fontId="0" fillId="0" borderId="15" xfId="0" applyNumberFormat="1" applyBorder="1"/>
    <xf numFmtId="164" fontId="0" fillId="0" borderId="16" xfId="0" applyNumberFormat="1" applyBorder="1"/>
    <xf numFmtId="164" fontId="0" fillId="0" borderId="17" xfId="0" applyNumberFormat="1" applyFill="1" applyBorder="1"/>
    <xf numFmtId="164" fontId="0" fillId="0" borderId="15" xfId="0" applyNumberFormat="1" applyBorder="1" applyAlignment="1">
      <alignment horizontal="right"/>
    </xf>
    <xf numFmtId="164" fontId="0" fillId="0" borderId="16" xfId="0" applyNumberFormat="1" applyBorder="1" applyAlignment="1">
      <alignment horizontal="right"/>
    </xf>
    <xf numFmtId="164" fontId="0" fillId="0" borderId="17" xfId="0" applyNumberFormat="1" applyBorder="1" applyAlignment="1">
      <alignment horizontal="right"/>
    </xf>
    <xf numFmtId="0" fontId="1" fillId="10" borderId="1" xfId="0" applyFont="1" applyFill="1" applyBorder="1" applyAlignment="1">
      <alignment horizontal="center" vertical="center"/>
    </xf>
    <xf numFmtId="0" fontId="0" fillId="11" borderId="1" xfId="0" applyFill="1" applyBorder="1"/>
    <xf numFmtId="0" fontId="0" fillId="2" borderId="1" xfId="0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9" borderId="1" xfId="0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2" fontId="8" fillId="3" borderId="1" xfId="0" applyNumberFormat="1" applyFont="1" applyFill="1" applyBorder="1" applyProtection="1">
      <protection locked="0"/>
    </xf>
    <xf numFmtId="0" fontId="1" fillId="2" borderId="1" xfId="0" applyFont="1" applyFill="1" applyBorder="1" applyAlignment="1">
      <alignment horizontal="center" vertical="center" wrapText="1"/>
    </xf>
    <xf numFmtId="0" fontId="0" fillId="2" borderId="1" xfId="0" applyFill="1" applyBorder="1" applyAlignment="1" applyProtection="1">
      <alignment horizontal="right"/>
      <protection locked="0"/>
    </xf>
    <xf numFmtId="4" fontId="0" fillId="2" borderId="1" xfId="0" applyNumberFormat="1" applyFill="1" applyBorder="1" applyAlignment="1" applyProtection="1">
      <alignment horizontal="center"/>
      <protection locked="0"/>
    </xf>
    <xf numFmtId="0" fontId="0" fillId="2" borderId="3" xfId="0" applyFill="1" applyBorder="1" applyProtection="1">
      <protection locked="0"/>
    </xf>
    <xf numFmtId="4" fontId="0" fillId="3" borderId="1" xfId="0" applyNumberFormat="1" applyFill="1" applyBorder="1" applyAlignment="1" applyProtection="1">
      <alignment horizontal="center"/>
      <protection locked="0"/>
    </xf>
    <xf numFmtId="2" fontId="0" fillId="3" borderId="1" xfId="0" applyNumberFormat="1" applyFill="1" applyBorder="1" applyAlignment="1" applyProtection="1">
      <alignment horizontal="center"/>
      <protection locked="0"/>
    </xf>
    <xf numFmtId="49" fontId="0" fillId="3" borderId="1" xfId="0" applyNumberFormat="1" applyFill="1" applyBorder="1" applyAlignment="1" applyProtection="1">
      <alignment horizontal="right"/>
      <protection locked="0"/>
    </xf>
    <xf numFmtId="49" fontId="0" fillId="3" borderId="1" xfId="0" applyNumberFormat="1" applyFill="1" applyBorder="1" applyProtection="1">
      <protection locked="0"/>
    </xf>
    <xf numFmtId="4" fontId="0" fillId="4" borderId="1" xfId="0" applyNumberFormat="1" applyFill="1" applyBorder="1" applyAlignment="1" applyProtection="1">
      <alignment horizontal="center"/>
      <protection locked="0"/>
    </xf>
    <xf numFmtId="0" fontId="0" fillId="4" borderId="1" xfId="0" applyFill="1" applyBorder="1" applyProtection="1">
      <protection locked="0"/>
    </xf>
    <xf numFmtId="0" fontId="0" fillId="4" borderId="0" xfId="0" applyFill="1" applyProtection="1">
      <protection locked="0"/>
    </xf>
    <xf numFmtId="10" fontId="0" fillId="0" borderId="1" xfId="2" applyNumberFormat="1" applyFont="1" applyBorder="1" applyProtection="1">
      <protection locked="0"/>
    </xf>
    <xf numFmtId="2" fontId="0" fillId="9" borderId="1" xfId="0" applyNumberFormat="1" applyFill="1" applyBorder="1" applyProtection="1">
      <protection locked="0"/>
    </xf>
    <xf numFmtId="0" fontId="1" fillId="4" borderId="0" xfId="0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0" fillId="0" borderId="0" xfId="0" applyBorder="1"/>
    <xf numFmtId="0" fontId="0" fillId="7" borderId="0" xfId="0" applyFill="1" applyBorder="1"/>
    <xf numFmtId="49" fontId="0" fillId="0" borderId="1" xfId="0" applyNumberFormat="1" applyBorder="1" applyProtection="1">
      <protection locked="0"/>
    </xf>
    <xf numFmtId="0" fontId="7" fillId="6" borderId="1" xfId="1" applyFont="1" applyFill="1" applyBorder="1" applyAlignment="1" applyProtection="1">
      <alignment horizontal="center" vertical="center"/>
      <protection locked="0"/>
    </xf>
    <xf numFmtId="0" fontId="0" fillId="6" borderId="1" xfId="0" applyFill="1" applyBorder="1" applyProtection="1">
      <protection locked="0"/>
    </xf>
    <xf numFmtId="0" fontId="1" fillId="9" borderId="4" xfId="0" applyFont="1" applyFill="1" applyBorder="1" applyAlignment="1" applyProtection="1">
      <alignment horizontal="center"/>
      <protection locked="0"/>
    </xf>
    <xf numFmtId="0" fontId="0" fillId="0" borderId="0" xfId="0" applyNumberFormat="1"/>
    <xf numFmtId="0" fontId="1" fillId="2" borderId="5" xfId="0" applyNumberFormat="1" applyFont="1" applyFill="1" applyBorder="1" applyAlignment="1">
      <alignment horizontal="center" vertical="center"/>
    </xf>
    <xf numFmtId="0" fontId="7" fillId="2" borderId="5" xfId="1" applyNumberFormat="1" applyFont="1" applyFill="1" applyBorder="1"/>
    <xf numFmtId="0" fontId="1" fillId="3" borderId="1" xfId="0" applyNumberFormat="1" applyFont="1" applyFill="1" applyBorder="1" applyAlignment="1">
      <alignment horizontal="center"/>
    </xf>
    <xf numFmtId="0" fontId="7" fillId="3" borderId="1" xfId="1" applyNumberFormat="1" applyFont="1" applyFill="1" applyBorder="1"/>
    <xf numFmtId="0" fontId="2" fillId="12" borderId="1" xfId="0" applyNumberFormat="1" applyFont="1" applyFill="1" applyBorder="1" applyAlignment="1">
      <alignment horizontal="center"/>
    </xf>
    <xf numFmtId="0" fontId="1" fillId="6" borderId="13" xfId="0" applyNumberFormat="1" applyFont="1" applyFill="1" applyBorder="1" applyAlignment="1">
      <alignment horizontal="center" vertical="center"/>
    </xf>
    <xf numFmtId="0" fontId="1" fillId="6" borderId="4" xfId="0" applyNumberFormat="1" applyFont="1" applyFill="1" applyBorder="1" applyAlignment="1">
      <alignment horizontal="center" vertical="center"/>
    </xf>
    <xf numFmtId="0" fontId="0" fillId="13" borderId="1" xfId="0" applyFill="1" applyBorder="1" applyAlignment="1">
      <alignment horizontal="center" vertical="center"/>
    </xf>
    <xf numFmtId="0" fontId="0" fillId="13" borderId="1" xfId="0" applyFill="1" applyBorder="1"/>
    <xf numFmtId="0" fontId="2" fillId="12" borderId="0" xfId="0" applyFont="1" applyFill="1" applyAlignment="1">
      <alignment horizontal="center" vertical="center"/>
    </xf>
    <xf numFmtId="0" fontId="0" fillId="13" borderId="0" xfId="0" applyFill="1"/>
    <xf numFmtId="2" fontId="0" fillId="13" borderId="1" xfId="0" applyNumberFormat="1" applyFill="1" applyBorder="1"/>
    <xf numFmtId="0" fontId="1" fillId="13" borderId="1" xfId="0" applyFont="1" applyFill="1" applyBorder="1" applyAlignment="1">
      <alignment horizontal="center"/>
    </xf>
    <xf numFmtId="0" fontId="0" fillId="5" borderId="8" xfId="0" applyFill="1" applyBorder="1"/>
    <xf numFmtId="0" fontId="0" fillId="0" borderId="16" xfId="0" applyBorder="1"/>
    <xf numFmtId="0" fontId="0" fillId="0" borderId="17" xfId="0" applyBorder="1"/>
    <xf numFmtId="0" fontId="1" fillId="4" borderId="1" xfId="0" applyFont="1" applyFill="1" applyBorder="1" applyProtection="1">
      <protection locked="0"/>
    </xf>
    <xf numFmtId="0" fontId="6" fillId="4" borderId="1" xfId="0" applyFont="1" applyFill="1" applyBorder="1" applyAlignment="1" applyProtection="1">
      <alignment horizontal="center" vertical="center"/>
      <protection hidden="1"/>
    </xf>
    <xf numFmtId="0" fontId="11" fillId="4" borderId="1" xfId="0" applyFont="1" applyFill="1" applyBorder="1" applyProtection="1">
      <protection hidden="1"/>
    </xf>
    <xf numFmtId="49" fontId="0" fillId="4" borderId="1" xfId="0" applyNumberFormat="1" applyFill="1" applyBorder="1" applyAlignment="1" applyProtection="1">
      <alignment horizontal="right"/>
      <protection hidden="1"/>
    </xf>
    <xf numFmtId="4" fontId="0" fillId="4" borderId="1" xfId="0" applyNumberFormat="1" applyFill="1" applyBorder="1" applyAlignment="1" applyProtection="1">
      <alignment horizontal="center"/>
      <protection hidden="1"/>
    </xf>
    <xf numFmtId="0" fontId="1" fillId="4" borderId="1" xfId="0" applyFont="1" applyFill="1" applyBorder="1" applyProtection="1">
      <protection hidden="1"/>
    </xf>
    <xf numFmtId="10" fontId="0" fillId="0" borderId="1" xfId="2" applyNumberFormat="1" applyFont="1" applyBorder="1" applyProtection="1">
      <protection hidden="1"/>
    </xf>
    <xf numFmtId="0" fontId="6" fillId="3" borderId="1" xfId="0" applyFont="1" applyFill="1" applyBorder="1" applyAlignment="1" applyProtection="1">
      <alignment horizontal="center" vertical="center"/>
      <protection hidden="1"/>
    </xf>
    <xf numFmtId="0" fontId="11" fillId="3" borderId="1" xfId="0" applyFont="1" applyFill="1" applyBorder="1" applyProtection="1">
      <protection hidden="1"/>
    </xf>
    <xf numFmtId="0" fontId="0" fillId="3" borderId="1" xfId="0" applyFill="1" applyBorder="1" applyProtection="1">
      <protection hidden="1"/>
    </xf>
    <xf numFmtId="4" fontId="0" fillId="3" borderId="1" xfId="0" applyNumberFormat="1" applyFill="1" applyBorder="1" applyAlignment="1" applyProtection="1">
      <alignment horizontal="center"/>
      <protection hidden="1"/>
    </xf>
    <xf numFmtId="0" fontId="1" fillId="3" borderId="1" xfId="0" applyFont="1" applyFill="1" applyBorder="1" applyProtection="1">
      <protection hidden="1"/>
    </xf>
    <xf numFmtId="0" fontId="6" fillId="2" borderId="1" xfId="0" applyFont="1" applyFill="1" applyBorder="1" applyAlignment="1" applyProtection="1">
      <alignment horizontal="center" vertical="center"/>
      <protection hidden="1"/>
    </xf>
    <xf numFmtId="0" fontId="11" fillId="2" borderId="1" xfId="0" applyFont="1" applyFill="1" applyBorder="1" applyAlignment="1" applyProtection="1">
      <alignment horizontal="left"/>
      <protection hidden="1"/>
    </xf>
    <xf numFmtId="0" fontId="1" fillId="2" borderId="1" xfId="0" applyFont="1" applyFill="1" applyBorder="1" applyAlignment="1" applyProtection="1">
      <alignment horizontal="center"/>
      <protection hidden="1"/>
    </xf>
    <xf numFmtId="4" fontId="1" fillId="2" borderId="1" xfId="0" applyNumberFormat="1" applyFont="1" applyFill="1" applyBorder="1" applyAlignment="1" applyProtection="1">
      <alignment horizontal="center"/>
      <protection hidden="1"/>
    </xf>
    <xf numFmtId="0" fontId="1" fillId="2" borderId="1" xfId="0" applyFont="1" applyFill="1" applyBorder="1" applyAlignment="1" applyProtection="1">
      <protection hidden="1"/>
    </xf>
    <xf numFmtId="0" fontId="1" fillId="9" borderId="13" xfId="0" applyFont="1" applyFill="1" applyBorder="1" applyAlignment="1">
      <alignment horizontal="center"/>
    </xf>
    <xf numFmtId="0" fontId="1" fillId="9" borderId="14" xfId="0" applyFont="1" applyFill="1" applyBorder="1" applyAlignment="1">
      <alignment horizontal="center"/>
    </xf>
    <xf numFmtId="0" fontId="1" fillId="9" borderId="5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0" fillId="4" borderId="2" xfId="0" applyFont="1" applyFill="1" applyBorder="1" applyAlignment="1">
      <alignment horizontal="center" vertical="center" textRotation="45"/>
    </xf>
    <xf numFmtId="0" fontId="10" fillId="4" borderId="3" xfId="0" applyFont="1" applyFill="1" applyBorder="1" applyAlignment="1">
      <alignment horizontal="center" vertical="center" textRotation="45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1" fillId="9" borderId="1" xfId="0" applyFont="1" applyFill="1" applyBorder="1" applyAlignment="1" applyProtection="1">
      <alignment horizontal="center" vertical="center"/>
      <protection locked="0"/>
    </xf>
    <xf numFmtId="0" fontId="0" fillId="9" borderId="1" xfId="0" applyFill="1" applyBorder="1" applyAlignment="1" applyProtection="1">
      <alignment horizontal="center"/>
      <protection locked="0"/>
    </xf>
    <xf numFmtId="0" fontId="0" fillId="9" borderId="13" xfId="0" applyFill="1" applyBorder="1" applyAlignment="1">
      <alignment horizontal="center"/>
    </xf>
    <xf numFmtId="0" fontId="0" fillId="9" borderId="14" xfId="0" applyFill="1" applyBorder="1" applyAlignment="1">
      <alignment horizontal="center"/>
    </xf>
    <xf numFmtId="0" fontId="0" fillId="9" borderId="5" xfId="0" applyFill="1" applyBorder="1" applyAlignment="1">
      <alignment horizontal="center"/>
    </xf>
    <xf numFmtId="0" fontId="10" fillId="2" borderId="2" xfId="0" applyFont="1" applyFill="1" applyBorder="1" applyAlignment="1">
      <alignment horizontal="center" vertical="center" textRotation="45"/>
    </xf>
    <xf numFmtId="0" fontId="10" fillId="2" borderId="3" xfId="0" applyFont="1" applyFill="1" applyBorder="1" applyAlignment="1">
      <alignment horizontal="center" vertical="center" textRotation="45"/>
    </xf>
    <xf numFmtId="0" fontId="10" fillId="3" borderId="2" xfId="0" applyFont="1" applyFill="1" applyBorder="1" applyAlignment="1">
      <alignment horizontal="center" vertical="center" textRotation="45"/>
    </xf>
    <xf numFmtId="0" fontId="10" fillId="3" borderId="3" xfId="0" applyFont="1" applyFill="1" applyBorder="1" applyAlignment="1">
      <alignment horizontal="center" vertical="center" textRotation="45"/>
    </xf>
    <xf numFmtId="0" fontId="10" fillId="3" borderId="4" xfId="0" applyFont="1" applyFill="1" applyBorder="1" applyAlignment="1">
      <alignment horizontal="center" vertical="center" textRotation="45"/>
    </xf>
    <xf numFmtId="0" fontId="10" fillId="0" borderId="22" xfId="0" applyFont="1" applyBorder="1" applyAlignment="1">
      <alignment horizontal="center" vertical="center" textRotation="45" wrapText="1"/>
    </xf>
    <xf numFmtId="0" fontId="10" fillId="0" borderId="23" xfId="0" applyFont="1" applyBorder="1" applyAlignment="1">
      <alignment horizontal="center" vertical="center" textRotation="45" wrapText="1"/>
    </xf>
    <xf numFmtId="0" fontId="10" fillId="0" borderId="24" xfId="0" applyFont="1" applyBorder="1" applyAlignment="1">
      <alignment horizontal="center" vertical="center" textRotation="45" wrapText="1"/>
    </xf>
    <xf numFmtId="0" fontId="10" fillId="0" borderId="21" xfId="0" applyFont="1" applyBorder="1" applyAlignment="1">
      <alignment horizontal="center" vertical="center" textRotation="45" wrapText="1"/>
    </xf>
    <xf numFmtId="0" fontId="10" fillId="0" borderId="25" xfId="0" applyFont="1" applyBorder="1" applyAlignment="1">
      <alignment horizontal="center" vertical="center" textRotation="45" wrapText="1"/>
    </xf>
    <xf numFmtId="0" fontId="10" fillId="0" borderId="26" xfId="0" applyFont="1" applyBorder="1" applyAlignment="1">
      <alignment horizontal="center" vertical="center" textRotation="45" wrapText="1"/>
    </xf>
    <xf numFmtId="0" fontId="10" fillId="0" borderId="31" xfId="0" applyFont="1" applyBorder="1" applyAlignment="1">
      <alignment horizontal="center" vertical="center" textRotation="45" wrapText="1"/>
    </xf>
    <xf numFmtId="0" fontId="10" fillId="0" borderId="0" xfId="0" applyFont="1" applyBorder="1" applyAlignment="1">
      <alignment horizontal="center" vertical="center" textRotation="45" wrapText="1"/>
    </xf>
    <xf numFmtId="0" fontId="10" fillId="0" borderId="32" xfId="0" applyFont="1" applyBorder="1" applyAlignment="1">
      <alignment horizontal="center" vertical="center" textRotation="45" wrapText="1"/>
    </xf>
    <xf numFmtId="0" fontId="10" fillId="0" borderId="18" xfId="0" applyFont="1" applyBorder="1" applyAlignment="1">
      <alignment horizontal="center" vertical="center" textRotation="45"/>
    </xf>
    <xf numFmtId="0" fontId="10" fillId="0" borderId="19" xfId="0" applyFont="1" applyBorder="1" applyAlignment="1">
      <alignment horizontal="center" vertical="center" textRotation="45"/>
    </xf>
    <xf numFmtId="0" fontId="10" fillId="0" borderId="20" xfId="0" applyFont="1" applyBorder="1" applyAlignment="1">
      <alignment horizontal="center" vertical="center" textRotation="45"/>
    </xf>
    <xf numFmtId="0" fontId="0" fillId="9" borderId="8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9" borderId="9" xfId="0" applyFill="1" applyBorder="1" applyAlignment="1">
      <alignment horizontal="center" vertical="center"/>
    </xf>
    <xf numFmtId="44" fontId="0" fillId="0" borderId="27" xfId="0" applyNumberFormat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1" fillId="2" borderId="10" xfId="0" applyFont="1" applyFill="1" applyBorder="1" applyAlignment="1">
      <alignment horizontal="center"/>
    </xf>
    <xf numFmtId="0" fontId="0" fillId="0" borderId="11" xfId="0" applyBorder="1"/>
    <xf numFmtId="0" fontId="0" fillId="0" borderId="12" xfId="0" applyBorder="1"/>
    <xf numFmtId="0" fontId="1" fillId="3" borderId="10" xfId="0" applyFont="1" applyFill="1" applyBorder="1" applyAlignment="1">
      <alignment horizontal="center"/>
    </xf>
    <xf numFmtId="0" fontId="1" fillId="3" borderId="11" xfId="0" applyFont="1" applyFill="1" applyBorder="1" applyAlignment="1">
      <alignment horizontal="center"/>
    </xf>
    <xf numFmtId="0" fontId="1" fillId="3" borderId="12" xfId="0" applyFont="1" applyFill="1" applyBorder="1" applyAlignment="1">
      <alignment horizontal="center"/>
    </xf>
    <xf numFmtId="0" fontId="1" fillId="4" borderId="30" xfId="0" applyFont="1" applyFill="1" applyBorder="1" applyAlignment="1">
      <alignment horizontal="center"/>
    </xf>
    <xf numFmtId="0" fontId="1" fillId="4" borderId="0" xfId="0" applyFont="1" applyFill="1" applyBorder="1" applyAlignment="1">
      <alignment horizontal="center"/>
    </xf>
    <xf numFmtId="0" fontId="12" fillId="0" borderId="1" xfId="0" applyFont="1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0" borderId="5" xfId="0" applyBorder="1" applyAlignment="1">
      <alignment horizontal="center"/>
    </xf>
  </cellXfs>
  <cellStyles count="3">
    <cellStyle name="Normal" xfId="0" builtinId="0"/>
    <cellStyle name="Normal 2" xfId="1"/>
    <cellStyle name="Pourcentage" xfId="2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C45"/>
  <sheetViews>
    <sheetView tabSelected="1" topLeftCell="D1" zoomScale="80" zoomScaleNormal="80" workbookViewId="0">
      <selection activeCell="D6" sqref="D6"/>
    </sheetView>
  </sheetViews>
  <sheetFormatPr baseColWidth="10" defaultRowHeight="15"/>
  <cols>
    <col min="1" max="1" width="19.5703125" bestFit="1" customWidth="1"/>
    <col min="2" max="2" width="18.28515625" bestFit="1" customWidth="1"/>
    <col min="3" max="3" width="14" bestFit="1" customWidth="1"/>
    <col min="4" max="4" width="23.140625" bestFit="1" customWidth="1"/>
    <col min="5" max="5" width="3.28515625" bestFit="1" customWidth="1"/>
    <col min="6" max="6" width="20.28515625" customWidth="1"/>
    <col min="7" max="7" width="15.42578125" bestFit="1" customWidth="1"/>
    <col min="8" max="8" width="15" bestFit="1" customWidth="1"/>
    <col min="9" max="9" width="14.28515625" customWidth="1"/>
    <col min="10" max="10" width="14.7109375" bestFit="1" customWidth="1"/>
    <col min="11" max="11" width="3.28515625" style="97" bestFit="1" customWidth="1"/>
    <col min="12" max="12" width="16.85546875" bestFit="1" customWidth="1"/>
    <col min="13" max="13" width="10.85546875" customWidth="1"/>
    <col min="14" max="14" width="13.140625" bestFit="1" customWidth="1"/>
    <col min="15" max="15" width="13.28515625" customWidth="1"/>
    <col min="16" max="16" width="14.140625" bestFit="1" customWidth="1"/>
    <col min="17" max="17" width="3.28515625" style="97" bestFit="1" customWidth="1"/>
    <col min="18" max="18" width="15.140625" bestFit="1" customWidth="1"/>
    <col min="19" max="19" width="11.28515625" bestFit="1" customWidth="1"/>
    <col min="20" max="20" width="12.7109375" bestFit="1" customWidth="1"/>
    <col min="21" max="21" width="12" bestFit="1" customWidth="1"/>
    <col min="22" max="22" width="13.5703125" bestFit="1" customWidth="1"/>
    <col min="23" max="23" width="3.28515625" style="97" bestFit="1" customWidth="1"/>
    <col min="28" max="28" width="13.5703125" bestFit="1" customWidth="1"/>
  </cols>
  <sheetData>
    <row r="1" spans="1:29">
      <c r="F1" s="134" t="s">
        <v>19</v>
      </c>
      <c r="G1" s="135"/>
      <c r="H1" s="135"/>
      <c r="I1" s="135"/>
      <c r="J1" s="136"/>
      <c r="K1" s="98"/>
      <c r="L1" s="137" t="s">
        <v>17</v>
      </c>
      <c r="M1" s="137"/>
      <c r="N1" s="137"/>
      <c r="O1" s="137"/>
      <c r="P1" s="137"/>
      <c r="Q1" s="100"/>
      <c r="R1" s="138" t="s">
        <v>18</v>
      </c>
      <c r="S1" s="138"/>
      <c r="T1" s="138"/>
      <c r="U1" s="138"/>
      <c r="V1" s="138"/>
      <c r="W1" s="103"/>
      <c r="X1" s="131" t="s">
        <v>38</v>
      </c>
      <c r="Y1" s="132"/>
      <c r="Z1" s="132"/>
      <c r="AA1" s="133"/>
      <c r="AB1" s="69" t="s">
        <v>45</v>
      </c>
      <c r="AC1" s="110" t="s">
        <v>63</v>
      </c>
    </row>
    <row r="2" spans="1:29">
      <c r="A2" s="70" t="s">
        <v>51</v>
      </c>
      <c r="B2" s="70" t="s">
        <v>52</v>
      </c>
      <c r="C2" s="70" t="s">
        <v>53</v>
      </c>
      <c r="D2" s="70" t="s">
        <v>54</v>
      </c>
      <c r="F2" s="11" t="s">
        <v>6</v>
      </c>
      <c r="G2" s="24" t="s">
        <v>50</v>
      </c>
      <c r="H2" s="24" t="s">
        <v>23</v>
      </c>
      <c r="I2" s="24" t="s">
        <v>8</v>
      </c>
      <c r="J2" s="11" t="s">
        <v>7</v>
      </c>
      <c r="K2" s="99"/>
      <c r="L2" s="12" t="s">
        <v>16</v>
      </c>
      <c r="M2" s="25" t="s">
        <v>50</v>
      </c>
      <c r="N2" s="13" t="s">
        <v>9</v>
      </c>
      <c r="O2" s="25" t="s">
        <v>14</v>
      </c>
      <c r="P2" s="13" t="s">
        <v>10</v>
      </c>
      <c r="Q2" s="101"/>
      <c r="R2" s="94" t="s">
        <v>20</v>
      </c>
      <c r="S2" s="17" t="s">
        <v>50</v>
      </c>
      <c r="T2" s="17" t="s">
        <v>21</v>
      </c>
      <c r="U2" s="17" t="s">
        <v>25</v>
      </c>
      <c r="V2" s="17" t="s">
        <v>22</v>
      </c>
      <c r="W2" s="104"/>
      <c r="X2" s="96" t="s">
        <v>43</v>
      </c>
      <c r="Y2" s="49" t="s">
        <v>44</v>
      </c>
      <c r="Z2" s="46" t="s">
        <v>41</v>
      </c>
      <c r="AA2" s="46" t="s">
        <v>42</v>
      </c>
      <c r="AB2" s="57"/>
      <c r="AC2" s="108"/>
    </row>
    <row r="3" spans="1:29" ht="21" customHeight="1">
      <c r="A3" s="93"/>
      <c r="B3" s="93"/>
      <c r="C3" s="93"/>
      <c r="D3" s="93"/>
      <c r="E3" s="107">
        <v>1</v>
      </c>
      <c r="F3" s="74">
        <v>1</v>
      </c>
      <c r="G3" s="23">
        <f>VLOOKUP(F3,Prix!$B$3:$F$12,3,FALSE)</f>
        <v>0</v>
      </c>
      <c r="H3" s="71"/>
      <c r="I3" s="23">
        <f>VLOOKUP(F3,Prix!$B$3:$F$12,5,FALSE)</f>
        <v>0</v>
      </c>
      <c r="J3" s="10">
        <f>H3*I3</f>
        <v>0</v>
      </c>
      <c r="K3" s="102">
        <v>1</v>
      </c>
      <c r="L3" s="75">
        <v>1</v>
      </c>
      <c r="M3" s="26">
        <f>VLOOKUP(L3,Prix!$B$13:$F$22,3,FALSE)</f>
        <v>0</v>
      </c>
      <c r="N3" s="72"/>
      <c r="O3" s="27">
        <f>VLOOKUP(L$3,Prix!$B$13:$F$22,5,FALSE)</f>
        <v>0</v>
      </c>
      <c r="P3" s="29">
        <f>N3*O3</f>
        <v>0</v>
      </c>
      <c r="Q3" s="102">
        <v>1</v>
      </c>
      <c r="R3" s="95">
        <v>1</v>
      </c>
      <c r="S3" s="15">
        <f>VLOOKUP(R3,Prix!$B$23:$F$47,3,FALSE)</f>
        <v>0</v>
      </c>
      <c r="T3" s="20">
        <f>H3*VLOOKUP(R3,Prix!$B$23:$G$47,6,FALSE)</f>
        <v>0</v>
      </c>
      <c r="U3" s="28">
        <f>VLOOKUP(R3,Prix!$B$23:$F$47,5,FALSE)</f>
        <v>0</v>
      </c>
      <c r="V3" s="30">
        <f>T3*U3</f>
        <v>0</v>
      </c>
      <c r="W3" s="102">
        <v>1</v>
      </c>
      <c r="X3" s="73">
        <v>1</v>
      </c>
      <c r="Y3" s="73"/>
      <c r="Z3" s="47">
        <f>VLOOKUP(X3,Prix!$I$4:$N$5,6,FALSE)</f>
        <v>0</v>
      </c>
      <c r="AA3" s="56">
        <f>Y3*Z3</f>
        <v>0</v>
      </c>
      <c r="AB3" s="58">
        <f>SUM(J3,P3,V3,AA3)</f>
        <v>0</v>
      </c>
      <c r="AC3" s="109">
        <f>'Liste OperationS'!C5</f>
        <v>0</v>
      </c>
    </row>
    <row r="4" spans="1:29" ht="21" customHeight="1">
      <c r="A4" s="93"/>
      <c r="B4" s="93"/>
      <c r="C4" s="93"/>
      <c r="D4" s="93"/>
      <c r="E4" s="107">
        <v>2</v>
      </c>
      <c r="F4" s="74">
        <v>1</v>
      </c>
      <c r="G4" s="23">
        <f>VLOOKUP(F4,Prix!$B$3:$F$12,3,FALSE)</f>
        <v>0</v>
      </c>
      <c r="H4" s="71">
        <f>IF(R4&gt;1,IF(F4=1,H3,0),0)</f>
        <v>0</v>
      </c>
      <c r="I4" s="23">
        <f>VLOOKUP(F4,Prix!$B$3:$F$12,5,FALSE)</f>
        <v>0</v>
      </c>
      <c r="J4" s="10">
        <f>H4*I4</f>
        <v>0</v>
      </c>
      <c r="K4" s="102">
        <v>2</v>
      </c>
      <c r="L4" s="75">
        <v>1</v>
      </c>
      <c r="M4" s="26">
        <f>VLOOKUP(L4,Prix!$B$13:$F$22,3,FALSE)</f>
        <v>0</v>
      </c>
      <c r="N4" s="72"/>
      <c r="O4" s="27">
        <f>VLOOKUP(L4,Prix!$B$13:$F$22,5,FALSE)</f>
        <v>0</v>
      </c>
      <c r="P4" s="29">
        <f>N4*O4</f>
        <v>0</v>
      </c>
      <c r="Q4" s="102">
        <v>2</v>
      </c>
      <c r="R4" s="95">
        <v>1</v>
      </c>
      <c r="S4" s="15">
        <f>VLOOKUP(R4,Prix!$B$23:$F$47,3,FALSE)</f>
        <v>0</v>
      </c>
      <c r="T4" s="20">
        <f>H4*VLOOKUP(R4,Prix!$B$23:$G$47,6,FALSE)</f>
        <v>0</v>
      </c>
      <c r="U4" s="28">
        <f>VLOOKUP(R4,Prix!$B$23:$F$47,5,FALSE)</f>
        <v>0</v>
      </c>
      <c r="V4" s="30">
        <f t="shared" ref="V4:V45" si="0">T4*U4</f>
        <v>0</v>
      </c>
      <c r="W4" s="102">
        <v>2</v>
      </c>
      <c r="X4" s="73">
        <v>1</v>
      </c>
      <c r="Y4" s="73"/>
      <c r="Z4" s="47">
        <f>VLOOKUP(X4,Prix!$I$4:$N$5,6,FALSE)</f>
        <v>0</v>
      </c>
      <c r="AA4" s="56">
        <f t="shared" ref="AA4:AA45" si="1">Y4*Z4</f>
        <v>0</v>
      </c>
      <c r="AB4" s="58">
        <f t="shared" ref="AB4:AB45" si="2">SUM(J4,P4,V4,AA4)</f>
        <v>0</v>
      </c>
      <c r="AC4" s="109">
        <f>IF('Liste OperationS'!C6='Liste OperationS'!C5,0,'Liste OperationS'!C6)</f>
        <v>0</v>
      </c>
    </row>
    <row r="5" spans="1:29" ht="21" customHeight="1">
      <c r="A5" s="93"/>
      <c r="B5" s="93"/>
      <c r="C5" s="93"/>
      <c r="D5" s="93"/>
      <c r="E5" s="107">
        <v>3</v>
      </c>
      <c r="F5" s="74">
        <v>1</v>
      </c>
      <c r="G5" s="23">
        <f>VLOOKUP(F5,Prix!$B$3:$F$12,3,FALSE)</f>
        <v>0</v>
      </c>
      <c r="H5" s="71">
        <f t="shared" ref="H5:H45" si="3">IF(R5&gt;1,IF(F5=1,H4,0),0)</f>
        <v>0</v>
      </c>
      <c r="I5" s="23">
        <f>VLOOKUP(F5,Prix!$B$3:$F$12,5,FALSE)</f>
        <v>0</v>
      </c>
      <c r="J5" s="10">
        <f t="shared" ref="J5:J12" si="4">H5*I5</f>
        <v>0</v>
      </c>
      <c r="K5" s="102">
        <v>3</v>
      </c>
      <c r="L5" s="75">
        <v>1</v>
      </c>
      <c r="M5" s="26">
        <f>VLOOKUP(L5,Prix!$B$13:$F$22,3,FALSE)</f>
        <v>0</v>
      </c>
      <c r="N5" s="72"/>
      <c r="O5" s="27">
        <f>VLOOKUP(L5,Prix!$B$13:$F$22,5,FALSE)</f>
        <v>0</v>
      </c>
      <c r="P5" s="29">
        <f t="shared" ref="P5:P12" si="5">N5*O5</f>
        <v>0</v>
      </c>
      <c r="Q5" s="102">
        <v>3</v>
      </c>
      <c r="R5" s="95">
        <v>1</v>
      </c>
      <c r="S5" s="15">
        <f>VLOOKUP(R5,Prix!$B$23:$F$47,3,FALSE)</f>
        <v>0</v>
      </c>
      <c r="T5" s="20">
        <f>H5*VLOOKUP(R5,Prix!$B$23:$G$47,6,FALSE)</f>
        <v>0</v>
      </c>
      <c r="U5" s="28">
        <f>VLOOKUP(R5,Prix!$B$23:$F$47,5,FALSE)</f>
        <v>0</v>
      </c>
      <c r="V5" s="30">
        <f t="shared" si="0"/>
        <v>0</v>
      </c>
      <c r="W5" s="102">
        <v>3</v>
      </c>
      <c r="X5" s="73">
        <v>1</v>
      </c>
      <c r="Y5" s="73"/>
      <c r="Z5" s="47">
        <f>VLOOKUP(X5,Prix!$I$4:$N$5,6,FALSE)</f>
        <v>0</v>
      </c>
      <c r="AA5" s="56">
        <f t="shared" si="1"/>
        <v>0</v>
      </c>
      <c r="AB5" s="58">
        <f t="shared" si="2"/>
        <v>0</v>
      </c>
      <c r="AC5" s="109">
        <f>IF('Liste OperationS'!C7='Liste OperationS'!C6,0,'Liste OperationS'!C7)</f>
        <v>0</v>
      </c>
    </row>
    <row r="6" spans="1:29" ht="21" customHeight="1">
      <c r="A6" s="93"/>
      <c r="B6" s="93"/>
      <c r="C6" s="93"/>
      <c r="D6" s="93"/>
      <c r="E6" s="107">
        <v>4</v>
      </c>
      <c r="F6" s="74">
        <v>1</v>
      </c>
      <c r="G6" s="23">
        <f>VLOOKUP(F6,Prix!$B$3:$F$12,3,FALSE)</f>
        <v>0</v>
      </c>
      <c r="H6" s="71">
        <f t="shared" si="3"/>
        <v>0</v>
      </c>
      <c r="I6" s="23">
        <f>VLOOKUP(F6,Prix!$B$3:$F$12,5,FALSE)</f>
        <v>0</v>
      </c>
      <c r="J6" s="10">
        <f t="shared" si="4"/>
        <v>0</v>
      </c>
      <c r="K6" s="102">
        <v>4</v>
      </c>
      <c r="L6" s="75">
        <v>1</v>
      </c>
      <c r="M6" s="26">
        <f>VLOOKUP(L6,Prix!$B$13:$F$22,3,FALSE)</f>
        <v>0</v>
      </c>
      <c r="N6" s="72"/>
      <c r="O6" s="27">
        <f>VLOOKUP(L6,Prix!$B$13:$F$22,5,FALSE)</f>
        <v>0</v>
      </c>
      <c r="P6" s="29">
        <f t="shared" si="5"/>
        <v>0</v>
      </c>
      <c r="Q6" s="102">
        <v>4</v>
      </c>
      <c r="R6" s="95">
        <v>1</v>
      </c>
      <c r="S6" s="15">
        <f>VLOOKUP(R6,Prix!$B$23:$F$47,3,FALSE)</f>
        <v>0</v>
      </c>
      <c r="T6" s="20">
        <f>H6*VLOOKUP(R6,Prix!$B$23:$G$47,6,FALSE)</f>
        <v>0</v>
      </c>
      <c r="U6" s="28">
        <f>VLOOKUP(R6,Prix!$B$23:$F$47,5,FALSE)</f>
        <v>0</v>
      </c>
      <c r="V6" s="30">
        <f t="shared" si="0"/>
        <v>0</v>
      </c>
      <c r="W6" s="102">
        <v>4</v>
      </c>
      <c r="X6" s="73">
        <v>1</v>
      </c>
      <c r="Y6" s="73"/>
      <c r="Z6" s="47">
        <f>VLOOKUP(X6,Prix!$I$4:$N$5,6,FALSE)</f>
        <v>0</v>
      </c>
      <c r="AA6" s="56">
        <f t="shared" si="1"/>
        <v>0</v>
      </c>
      <c r="AB6" s="58">
        <f t="shared" si="2"/>
        <v>0</v>
      </c>
      <c r="AC6" s="109">
        <f>IF('Liste OperationS'!C8='Liste OperationS'!C7,0,'Liste OperationS'!C8)</f>
        <v>0</v>
      </c>
    </row>
    <row r="7" spans="1:29" ht="21" customHeight="1">
      <c r="A7" s="93"/>
      <c r="B7" s="93"/>
      <c r="C7" s="93"/>
      <c r="D7" s="93"/>
      <c r="E7" s="107">
        <v>5</v>
      </c>
      <c r="F7" s="74">
        <v>1</v>
      </c>
      <c r="G7" s="23">
        <f>VLOOKUP(F7,Prix!$B$3:$F$12,3,FALSE)</f>
        <v>0</v>
      </c>
      <c r="H7" s="71">
        <f t="shared" si="3"/>
        <v>0</v>
      </c>
      <c r="I7" s="23">
        <f>VLOOKUP(F7,Prix!$B$3:$F$12,5,FALSE)</f>
        <v>0</v>
      </c>
      <c r="J7" s="10">
        <f t="shared" si="4"/>
        <v>0</v>
      </c>
      <c r="K7" s="102">
        <v>5</v>
      </c>
      <c r="L7" s="75">
        <v>1</v>
      </c>
      <c r="M7" s="26">
        <f>VLOOKUP(L7,Prix!$B$13:$F$22,3,FALSE)</f>
        <v>0</v>
      </c>
      <c r="N7" s="72"/>
      <c r="O7" s="27">
        <f>VLOOKUP(L7,Prix!$B$13:$F$22,5,FALSE)</f>
        <v>0</v>
      </c>
      <c r="P7" s="29">
        <f t="shared" si="5"/>
        <v>0</v>
      </c>
      <c r="Q7" s="102">
        <v>5</v>
      </c>
      <c r="R7" s="95">
        <v>1</v>
      </c>
      <c r="S7" s="15">
        <f>VLOOKUP(R7,Prix!$B$23:$F$47,3,FALSE)</f>
        <v>0</v>
      </c>
      <c r="T7" s="20">
        <f>H7*VLOOKUP(R7,Prix!$B$23:$G$47,6,FALSE)</f>
        <v>0</v>
      </c>
      <c r="U7" s="28">
        <f>VLOOKUP(R7,Prix!$B$23:$F$47,5,FALSE)</f>
        <v>0</v>
      </c>
      <c r="V7" s="30">
        <f t="shared" si="0"/>
        <v>0</v>
      </c>
      <c r="W7" s="102">
        <v>5</v>
      </c>
      <c r="X7" s="73">
        <v>1</v>
      </c>
      <c r="Y7" s="73"/>
      <c r="Z7" s="47">
        <f>VLOOKUP(X7,Prix!$I$4:$N$5,6,FALSE)</f>
        <v>0</v>
      </c>
      <c r="AA7" s="56">
        <f t="shared" si="1"/>
        <v>0</v>
      </c>
      <c r="AB7" s="58">
        <f t="shared" si="2"/>
        <v>0</v>
      </c>
      <c r="AC7" s="109">
        <f>IF('Liste OperationS'!C9='Liste OperationS'!C8,0,'Liste OperationS'!C9)</f>
        <v>0</v>
      </c>
    </row>
    <row r="8" spans="1:29" ht="21" customHeight="1">
      <c r="A8" s="93"/>
      <c r="B8" s="93"/>
      <c r="C8" s="93"/>
      <c r="D8" s="93"/>
      <c r="E8" s="107">
        <v>6</v>
      </c>
      <c r="F8" s="74">
        <v>1</v>
      </c>
      <c r="G8" s="23">
        <f>VLOOKUP(F8,Prix!$B$3:$F$12,3,FALSE)</f>
        <v>0</v>
      </c>
      <c r="H8" s="71">
        <f t="shared" si="3"/>
        <v>0</v>
      </c>
      <c r="I8" s="23">
        <f>VLOOKUP(F8,Prix!$B$3:$F$12,5,FALSE)</f>
        <v>0</v>
      </c>
      <c r="J8" s="10">
        <f t="shared" si="4"/>
        <v>0</v>
      </c>
      <c r="K8" s="102">
        <v>6</v>
      </c>
      <c r="L8" s="75">
        <v>1</v>
      </c>
      <c r="M8" s="26">
        <f>VLOOKUP(L8,Prix!$B$13:$F$22,3,FALSE)</f>
        <v>0</v>
      </c>
      <c r="N8" s="72"/>
      <c r="O8" s="27">
        <f>VLOOKUP(L8,Prix!$B$13:$F$22,5,FALSE)</f>
        <v>0</v>
      </c>
      <c r="P8" s="29">
        <f t="shared" si="5"/>
        <v>0</v>
      </c>
      <c r="Q8" s="102">
        <v>6</v>
      </c>
      <c r="R8" s="95">
        <v>1</v>
      </c>
      <c r="S8" s="15">
        <f>VLOOKUP(R8,Prix!$B$23:$F$47,3,FALSE)</f>
        <v>0</v>
      </c>
      <c r="T8" s="20">
        <f>H8*VLOOKUP(R8,Prix!$B$23:$G$47,6,FALSE)</f>
        <v>0</v>
      </c>
      <c r="U8" s="28">
        <f>VLOOKUP(R8,Prix!$B$23:$F$47,5,FALSE)</f>
        <v>0</v>
      </c>
      <c r="V8" s="30">
        <f t="shared" si="0"/>
        <v>0</v>
      </c>
      <c r="W8" s="102">
        <v>6</v>
      </c>
      <c r="X8" s="73">
        <v>1</v>
      </c>
      <c r="Y8" s="73"/>
      <c r="Z8" s="47">
        <f>VLOOKUP(X8,Prix!$I$4:$N$5,6,FALSE)</f>
        <v>0</v>
      </c>
      <c r="AA8" s="56">
        <f t="shared" si="1"/>
        <v>0</v>
      </c>
      <c r="AB8" s="58">
        <f t="shared" si="2"/>
        <v>0</v>
      </c>
      <c r="AC8" s="109">
        <f>IF('Liste OperationS'!C10='Liste OperationS'!C9,0,'Liste OperationS'!C10)</f>
        <v>0</v>
      </c>
    </row>
    <row r="9" spans="1:29" ht="21" customHeight="1">
      <c r="A9" s="93"/>
      <c r="B9" s="93"/>
      <c r="C9" s="93"/>
      <c r="D9" s="93"/>
      <c r="E9" s="107">
        <v>7</v>
      </c>
      <c r="F9" s="74">
        <v>1</v>
      </c>
      <c r="G9" s="23">
        <f>VLOOKUP(F9,Prix!$B$3:$F$12,3,FALSE)</f>
        <v>0</v>
      </c>
      <c r="H9" s="71">
        <f t="shared" si="3"/>
        <v>0</v>
      </c>
      <c r="I9" s="23">
        <f>VLOOKUP(F9,Prix!$B$3:$F$12,5,FALSE)</f>
        <v>0</v>
      </c>
      <c r="J9" s="10">
        <f t="shared" si="4"/>
        <v>0</v>
      </c>
      <c r="K9" s="102">
        <v>7</v>
      </c>
      <c r="L9" s="75">
        <v>1</v>
      </c>
      <c r="M9" s="26">
        <f>VLOOKUP(L9,Prix!$B$13:$F$22,3,FALSE)</f>
        <v>0</v>
      </c>
      <c r="N9" s="72"/>
      <c r="O9" s="27">
        <f>VLOOKUP(L9,Prix!$B$13:$F$22,5,FALSE)</f>
        <v>0</v>
      </c>
      <c r="P9" s="29">
        <f t="shared" si="5"/>
        <v>0</v>
      </c>
      <c r="Q9" s="102">
        <v>7</v>
      </c>
      <c r="R9" s="95">
        <v>1</v>
      </c>
      <c r="S9" s="15">
        <f>VLOOKUP(R9,Prix!$B$23:$F$47,3,FALSE)</f>
        <v>0</v>
      </c>
      <c r="T9" s="20">
        <f>H9*VLOOKUP(R9,Prix!$B$23:$G$47,6,FALSE)</f>
        <v>0</v>
      </c>
      <c r="U9" s="28">
        <f>VLOOKUP(R9,Prix!$B$23:$F$47,5,FALSE)</f>
        <v>0</v>
      </c>
      <c r="V9" s="30">
        <f t="shared" si="0"/>
        <v>0</v>
      </c>
      <c r="W9" s="102">
        <v>7</v>
      </c>
      <c r="X9" s="73">
        <v>1</v>
      </c>
      <c r="Y9" s="73"/>
      <c r="Z9" s="47">
        <f>VLOOKUP(X9,Prix!$I$4:$N$5,6,FALSE)</f>
        <v>0</v>
      </c>
      <c r="AA9" s="56">
        <f t="shared" si="1"/>
        <v>0</v>
      </c>
      <c r="AB9" s="58">
        <f t="shared" si="2"/>
        <v>0</v>
      </c>
      <c r="AC9" s="109">
        <f>IF('Liste OperationS'!C11='Liste OperationS'!C10,0,'Liste OperationS'!C11)</f>
        <v>0</v>
      </c>
    </row>
    <row r="10" spans="1:29" ht="21" customHeight="1">
      <c r="A10" s="93"/>
      <c r="B10" s="93"/>
      <c r="C10" s="93"/>
      <c r="D10" s="93"/>
      <c r="E10" s="107">
        <v>8</v>
      </c>
      <c r="F10" s="74">
        <v>1</v>
      </c>
      <c r="G10" s="23">
        <f>VLOOKUP(F10,Prix!$B$3:$F$12,3,FALSE)</f>
        <v>0</v>
      </c>
      <c r="H10" s="71">
        <f t="shared" si="3"/>
        <v>0</v>
      </c>
      <c r="I10" s="23">
        <f>VLOOKUP(F10,Prix!$B$3:$F$12,5,FALSE)</f>
        <v>0</v>
      </c>
      <c r="J10" s="10">
        <f t="shared" si="4"/>
        <v>0</v>
      </c>
      <c r="K10" s="102">
        <v>8</v>
      </c>
      <c r="L10" s="75">
        <v>1</v>
      </c>
      <c r="M10" s="26">
        <f>VLOOKUP(L10,Prix!$B$13:$F$22,3,FALSE)</f>
        <v>0</v>
      </c>
      <c r="N10" s="72"/>
      <c r="O10" s="27">
        <f>VLOOKUP(L10,Prix!$B$13:$F$22,5,FALSE)</f>
        <v>0</v>
      </c>
      <c r="P10" s="29">
        <f t="shared" si="5"/>
        <v>0</v>
      </c>
      <c r="Q10" s="102">
        <v>8</v>
      </c>
      <c r="R10" s="95">
        <v>1</v>
      </c>
      <c r="S10" s="15">
        <f>VLOOKUP(R10,Prix!$B$23:$F$47,3,FALSE)</f>
        <v>0</v>
      </c>
      <c r="T10" s="20">
        <f>H10*VLOOKUP(R10,Prix!$B$23:$G$47,6,FALSE)</f>
        <v>0</v>
      </c>
      <c r="U10" s="28">
        <f>VLOOKUP(R10,Prix!$B$23:$F$47,5,FALSE)</f>
        <v>0</v>
      </c>
      <c r="V10" s="30">
        <f t="shared" si="0"/>
        <v>0</v>
      </c>
      <c r="W10" s="102">
        <v>8</v>
      </c>
      <c r="X10" s="73">
        <v>1</v>
      </c>
      <c r="Y10" s="73"/>
      <c r="Z10" s="47">
        <f>VLOOKUP(X10,Prix!$I$4:$N$5,6,FALSE)</f>
        <v>0</v>
      </c>
      <c r="AA10" s="56">
        <f t="shared" si="1"/>
        <v>0</v>
      </c>
      <c r="AB10" s="58">
        <f t="shared" si="2"/>
        <v>0</v>
      </c>
      <c r="AC10" s="109">
        <f>IF('Liste OperationS'!C12='Liste OperationS'!C11,0,'Liste OperationS'!C12)</f>
        <v>0</v>
      </c>
    </row>
    <row r="11" spans="1:29" ht="21" customHeight="1">
      <c r="A11" s="93"/>
      <c r="B11" s="93"/>
      <c r="C11" s="93"/>
      <c r="D11" s="93"/>
      <c r="E11" s="107">
        <v>9</v>
      </c>
      <c r="F11" s="74">
        <v>1</v>
      </c>
      <c r="G11" s="23">
        <f>VLOOKUP(F11,Prix!$B$3:$F$12,3,FALSE)</f>
        <v>0</v>
      </c>
      <c r="H11" s="71">
        <f t="shared" si="3"/>
        <v>0</v>
      </c>
      <c r="I11" s="23">
        <f>VLOOKUP(F11,Prix!$B$3:$F$12,5,FALSE)</f>
        <v>0</v>
      </c>
      <c r="J11" s="10">
        <f t="shared" si="4"/>
        <v>0</v>
      </c>
      <c r="K11" s="102">
        <v>9</v>
      </c>
      <c r="L11" s="75">
        <v>1</v>
      </c>
      <c r="M11" s="26">
        <f>VLOOKUP(L11,Prix!$B$13:$F$22,3,FALSE)</f>
        <v>0</v>
      </c>
      <c r="N11" s="72"/>
      <c r="O11" s="27">
        <f>VLOOKUP(L11,Prix!$B$13:$F$22,5,FALSE)</f>
        <v>0</v>
      </c>
      <c r="P11" s="29">
        <f t="shared" si="5"/>
        <v>0</v>
      </c>
      <c r="Q11" s="102">
        <v>9</v>
      </c>
      <c r="R11" s="95">
        <v>1</v>
      </c>
      <c r="S11" s="15">
        <f>VLOOKUP(R11,Prix!$B$23:$F$47,3,FALSE)</f>
        <v>0</v>
      </c>
      <c r="T11" s="20">
        <f>H11*VLOOKUP(R11,Prix!$B$23:$G$47,6,FALSE)</f>
        <v>0</v>
      </c>
      <c r="U11" s="28">
        <f>VLOOKUP(R11,Prix!$B$23:$F$47,5,FALSE)</f>
        <v>0</v>
      </c>
      <c r="V11" s="30">
        <f t="shared" si="0"/>
        <v>0</v>
      </c>
      <c r="W11" s="102">
        <v>9</v>
      </c>
      <c r="X11" s="73">
        <v>1</v>
      </c>
      <c r="Y11" s="73"/>
      <c r="Z11" s="47">
        <f>VLOOKUP(X11,Prix!$I$4:$N$5,6,FALSE)</f>
        <v>0</v>
      </c>
      <c r="AA11" s="56">
        <f t="shared" si="1"/>
        <v>0</v>
      </c>
      <c r="AB11" s="58">
        <f t="shared" si="2"/>
        <v>0</v>
      </c>
      <c r="AC11" s="109">
        <f>IF('Liste OperationS'!C13='Liste OperationS'!C12,0,'Liste OperationS'!C13)</f>
        <v>0</v>
      </c>
    </row>
    <row r="12" spans="1:29" ht="21" customHeight="1">
      <c r="A12" s="93"/>
      <c r="B12" s="93"/>
      <c r="C12" s="93"/>
      <c r="D12" s="93"/>
      <c r="E12" s="107">
        <v>10</v>
      </c>
      <c r="F12" s="74">
        <v>1</v>
      </c>
      <c r="G12" s="23">
        <f>VLOOKUP(F12,Prix!$B$3:$F$12,3,FALSE)</f>
        <v>0</v>
      </c>
      <c r="H12" s="71">
        <f t="shared" si="3"/>
        <v>0</v>
      </c>
      <c r="I12" s="23">
        <f>VLOOKUP(F12,Prix!$B$3:$F$12,5,FALSE)</f>
        <v>0</v>
      </c>
      <c r="J12" s="10">
        <f t="shared" si="4"/>
        <v>0</v>
      </c>
      <c r="K12" s="102">
        <v>10</v>
      </c>
      <c r="L12" s="75">
        <v>1</v>
      </c>
      <c r="M12" s="26">
        <f>VLOOKUP(L12,Prix!$B$13:$F$22,3,FALSE)</f>
        <v>0</v>
      </c>
      <c r="N12" s="72"/>
      <c r="O12" s="27">
        <f>VLOOKUP(L12,Prix!$B$13:$F$22,5,FALSE)</f>
        <v>0</v>
      </c>
      <c r="P12" s="29">
        <f t="shared" si="5"/>
        <v>0</v>
      </c>
      <c r="Q12" s="102">
        <v>10</v>
      </c>
      <c r="R12" s="95">
        <v>1</v>
      </c>
      <c r="S12" s="15">
        <f>VLOOKUP(R12,Prix!$B$23:$F$47,3,FALSE)</f>
        <v>0</v>
      </c>
      <c r="T12" s="20">
        <f>H12*VLOOKUP(R12,Prix!$B$23:$G$47,6,FALSE)</f>
        <v>0</v>
      </c>
      <c r="U12" s="28">
        <f>VLOOKUP(R12,Prix!$B$23:$F$47,5,FALSE)</f>
        <v>0</v>
      </c>
      <c r="V12" s="30">
        <f t="shared" si="0"/>
        <v>0</v>
      </c>
      <c r="W12" s="102">
        <v>10</v>
      </c>
      <c r="X12" s="73">
        <v>1</v>
      </c>
      <c r="Y12" s="73"/>
      <c r="Z12" s="47">
        <f>VLOOKUP(X12,Prix!$I$4:$N$5,6,FALSE)</f>
        <v>0</v>
      </c>
      <c r="AA12" s="56">
        <f t="shared" si="1"/>
        <v>0</v>
      </c>
      <c r="AB12" s="58">
        <f t="shared" si="2"/>
        <v>0</v>
      </c>
      <c r="AC12" s="109">
        <f>IF('Liste OperationS'!C14='Liste OperationS'!C13,0,'Liste OperationS'!C14)</f>
        <v>0</v>
      </c>
    </row>
    <row r="13" spans="1:29" ht="21" customHeight="1">
      <c r="A13" s="93"/>
      <c r="B13" s="93"/>
      <c r="C13" s="93"/>
      <c r="D13" s="93"/>
      <c r="E13" s="107">
        <v>11</v>
      </c>
      <c r="F13" s="74">
        <v>1</v>
      </c>
      <c r="G13" s="23">
        <f>VLOOKUP(F13,Prix!$B$3:$F$12,3,FALSE)</f>
        <v>0</v>
      </c>
      <c r="H13" s="71">
        <f t="shared" si="3"/>
        <v>0</v>
      </c>
      <c r="I13" s="23">
        <f>VLOOKUP(F13,Prix!$B$3:$F$12,5,FALSE)</f>
        <v>0</v>
      </c>
      <c r="J13" s="10">
        <f t="shared" ref="J13:J45" si="6">H13*I13</f>
        <v>0</v>
      </c>
      <c r="K13" s="102">
        <v>11</v>
      </c>
      <c r="L13" s="75">
        <v>1</v>
      </c>
      <c r="M13" s="26">
        <f>VLOOKUP(L13,Prix!$B$13:$F$22,3,FALSE)</f>
        <v>0</v>
      </c>
      <c r="N13" s="72"/>
      <c r="O13" s="27">
        <f>VLOOKUP(L13,Prix!$B$13:$F$22,5,FALSE)</f>
        <v>0</v>
      </c>
      <c r="P13" s="29">
        <f t="shared" ref="P13:P45" si="7">N13*O13</f>
        <v>0</v>
      </c>
      <c r="Q13" s="102">
        <v>11</v>
      </c>
      <c r="R13" s="95">
        <v>1</v>
      </c>
      <c r="S13" s="15">
        <f>VLOOKUP(R13,Prix!$B$23:$F$47,3,FALSE)</f>
        <v>0</v>
      </c>
      <c r="T13" s="20">
        <f>H13*VLOOKUP(R13,Prix!$B$23:$G$47,6,FALSE)</f>
        <v>0</v>
      </c>
      <c r="U13" s="28">
        <f>VLOOKUP(R13,Prix!$B$23:$F$47,5,FALSE)</f>
        <v>0</v>
      </c>
      <c r="V13" s="30">
        <f t="shared" si="0"/>
        <v>0</v>
      </c>
      <c r="W13" s="102">
        <v>11</v>
      </c>
      <c r="X13" s="73">
        <v>1</v>
      </c>
      <c r="Y13" s="73"/>
      <c r="Z13" s="47">
        <f>VLOOKUP(X13,Prix!$I$4:$N$5,6,FALSE)</f>
        <v>0</v>
      </c>
      <c r="AA13" s="56">
        <f t="shared" si="1"/>
        <v>0</v>
      </c>
      <c r="AB13" s="58">
        <f t="shared" si="2"/>
        <v>0</v>
      </c>
      <c r="AC13" s="109">
        <f>IF('Liste OperationS'!C15='Liste OperationS'!C14,0,'Liste OperationS'!C15)</f>
        <v>0</v>
      </c>
    </row>
    <row r="14" spans="1:29" ht="21" customHeight="1">
      <c r="A14" s="93"/>
      <c r="B14" s="93"/>
      <c r="C14" s="93"/>
      <c r="D14" s="93"/>
      <c r="E14" s="107">
        <v>12</v>
      </c>
      <c r="F14" s="74">
        <v>1</v>
      </c>
      <c r="G14" s="23">
        <f>VLOOKUP(F14,Prix!$B$3:$F$12,3,FALSE)</f>
        <v>0</v>
      </c>
      <c r="H14" s="71">
        <f t="shared" si="3"/>
        <v>0</v>
      </c>
      <c r="I14" s="23">
        <f>VLOOKUP(F14,Prix!$B$3:$F$12,5,FALSE)</f>
        <v>0</v>
      </c>
      <c r="J14" s="10">
        <f t="shared" si="6"/>
        <v>0</v>
      </c>
      <c r="K14" s="102">
        <v>12</v>
      </c>
      <c r="L14" s="75">
        <v>1</v>
      </c>
      <c r="M14" s="26">
        <f>VLOOKUP(L14,Prix!$B$13:$F$22,3,FALSE)</f>
        <v>0</v>
      </c>
      <c r="N14" s="72"/>
      <c r="O14" s="27">
        <f>VLOOKUP(L14,Prix!$B$13:$F$22,5,FALSE)</f>
        <v>0</v>
      </c>
      <c r="P14" s="29">
        <f t="shared" si="7"/>
        <v>0</v>
      </c>
      <c r="Q14" s="102">
        <v>12</v>
      </c>
      <c r="R14" s="95">
        <v>1</v>
      </c>
      <c r="S14" s="15">
        <f>VLOOKUP(R14,Prix!$B$23:$F$47,3,FALSE)</f>
        <v>0</v>
      </c>
      <c r="T14" s="20">
        <f>H14*VLOOKUP(R14,Prix!$B$23:$G$47,6,FALSE)</f>
        <v>0</v>
      </c>
      <c r="U14" s="28">
        <f>VLOOKUP(R14,Prix!$B$23:$F$47,5,FALSE)</f>
        <v>0</v>
      </c>
      <c r="V14" s="30">
        <f t="shared" si="0"/>
        <v>0</v>
      </c>
      <c r="W14" s="102">
        <v>12</v>
      </c>
      <c r="X14" s="73">
        <v>1</v>
      </c>
      <c r="Y14" s="73"/>
      <c r="Z14" s="47">
        <f>VLOOKUP(X14,Prix!$I$4:$N$5,6,FALSE)</f>
        <v>0</v>
      </c>
      <c r="AA14" s="56">
        <f t="shared" si="1"/>
        <v>0</v>
      </c>
      <c r="AB14" s="58">
        <f t="shared" si="2"/>
        <v>0</v>
      </c>
      <c r="AC14" s="109">
        <f>IF('Liste OperationS'!C16='Liste OperationS'!C15,0,'Liste OperationS'!C16)</f>
        <v>0</v>
      </c>
    </row>
    <row r="15" spans="1:29" ht="21" customHeight="1">
      <c r="A15" s="93"/>
      <c r="B15" s="93"/>
      <c r="C15" s="93"/>
      <c r="D15" s="93"/>
      <c r="E15" s="107">
        <v>13</v>
      </c>
      <c r="F15" s="74">
        <v>1</v>
      </c>
      <c r="G15" s="23">
        <f>VLOOKUP(F15,Prix!$B$3:$F$12,3,FALSE)</f>
        <v>0</v>
      </c>
      <c r="H15" s="71">
        <f t="shared" si="3"/>
        <v>0</v>
      </c>
      <c r="I15" s="23">
        <f>VLOOKUP(F15,Prix!$B$3:$F$12,5,FALSE)</f>
        <v>0</v>
      </c>
      <c r="J15" s="10">
        <f t="shared" si="6"/>
        <v>0</v>
      </c>
      <c r="K15" s="102">
        <v>13</v>
      </c>
      <c r="L15" s="75">
        <v>1</v>
      </c>
      <c r="M15" s="26">
        <f>VLOOKUP(L15,Prix!$B$13:$F$22,3,FALSE)</f>
        <v>0</v>
      </c>
      <c r="N15" s="72"/>
      <c r="O15" s="27">
        <f>VLOOKUP(L15,Prix!$B$13:$F$22,5,FALSE)</f>
        <v>0</v>
      </c>
      <c r="P15" s="29">
        <f t="shared" si="7"/>
        <v>0</v>
      </c>
      <c r="Q15" s="102">
        <v>13</v>
      </c>
      <c r="R15" s="95">
        <v>1</v>
      </c>
      <c r="S15" s="15">
        <f>VLOOKUP(R15,Prix!$B$23:$F$47,3,FALSE)</f>
        <v>0</v>
      </c>
      <c r="T15" s="20">
        <f>H15*VLOOKUP(R15,Prix!$B$23:$G$47,6,FALSE)</f>
        <v>0</v>
      </c>
      <c r="U15" s="28">
        <f>VLOOKUP(R15,Prix!$B$23:$F$47,5,FALSE)</f>
        <v>0</v>
      </c>
      <c r="V15" s="30">
        <f t="shared" si="0"/>
        <v>0</v>
      </c>
      <c r="W15" s="102">
        <v>13</v>
      </c>
      <c r="X15" s="73">
        <v>1</v>
      </c>
      <c r="Y15" s="73"/>
      <c r="Z15" s="47">
        <f>VLOOKUP(X15,Prix!$I$4:$N$5,6,FALSE)</f>
        <v>0</v>
      </c>
      <c r="AA15" s="56">
        <f t="shared" si="1"/>
        <v>0</v>
      </c>
      <c r="AB15" s="58">
        <f t="shared" si="2"/>
        <v>0</v>
      </c>
      <c r="AC15" s="109">
        <f>IF('Liste OperationS'!C17='Liste OperationS'!C16,0,'Liste OperationS'!C17)</f>
        <v>0</v>
      </c>
    </row>
    <row r="16" spans="1:29" ht="21" customHeight="1">
      <c r="A16" s="93"/>
      <c r="B16" s="93"/>
      <c r="C16" s="93"/>
      <c r="D16" s="93"/>
      <c r="E16" s="107">
        <v>14</v>
      </c>
      <c r="F16" s="74">
        <v>1</v>
      </c>
      <c r="G16" s="23">
        <f>VLOOKUP(F16,Prix!$B$3:$F$12,3,FALSE)</f>
        <v>0</v>
      </c>
      <c r="H16" s="71">
        <f t="shared" si="3"/>
        <v>0</v>
      </c>
      <c r="I16" s="23">
        <f>VLOOKUP(F16,Prix!$B$3:$F$12,5,FALSE)</f>
        <v>0</v>
      </c>
      <c r="J16" s="10">
        <f t="shared" si="6"/>
        <v>0</v>
      </c>
      <c r="K16" s="102">
        <v>14</v>
      </c>
      <c r="L16" s="75">
        <v>1</v>
      </c>
      <c r="M16" s="26">
        <f>VLOOKUP(L16,Prix!$B$13:$F$22,3,FALSE)</f>
        <v>0</v>
      </c>
      <c r="N16" s="72"/>
      <c r="O16" s="27">
        <f>VLOOKUP(L16,Prix!$B$13:$F$22,5,FALSE)</f>
        <v>0</v>
      </c>
      <c r="P16" s="29">
        <f t="shared" si="7"/>
        <v>0</v>
      </c>
      <c r="Q16" s="102">
        <v>14</v>
      </c>
      <c r="R16" s="95">
        <v>1</v>
      </c>
      <c r="S16" s="15">
        <f>VLOOKUP(R16,Prix!$B$23:$F$47,3,FALSE)</f>
        <v>0</v>
      </c>
      <c r="T16" s="20">
        <f>H16*VLOOKUP(R16,Prix!$B$23:$G$47,6,FALSE)</f>
        <v>0</v>
      </c>
      <c r="U16" s="28">
        <f>VLOOKUP(R16,Prix!$B$23:$F$47,5,FALSE)</f>
        <v>0</v>
      </c>
      <c r="V16" s="30">
        <f t="shared" si="0"/>
        <v>0</v>
      </c>
      <c r="W16" s="102">
        <v>14</v>
      </c>
      <c r="X16" s="73">
        <v>1</v>
      </c>
      <c r="Y16" s="73"/>
      <c r="Z16" s="47">
        <f>VLOOKUP(X16,Prix!$I$4:$N$5,6,FALSE)</f>
        <v>0</v>
      </c>
      <c r="AA16" s="56">
        <f t="shared" si="1"/>
        <v>0</v>
      </c>
      <c r="AB16" s="58">
        <f t="shared" si="2"/>
        <v>0</v>
      </c>
      <c r="AC16" s="109">
        <f>IF('Liste OperationS'!C18='Liste OperationS'!C17,0,'Liste OperationS'!C18)</f>
        <v>0</v>
      </c>
    </row>
    <row r="17" spans="1:29" ht="21" customHeight="1">
      <c r="A17" s="93"/>
      <c r="B17" s="93"/>
      <c r="C17" s="93"/>
      <c r="D17" s="93"/>
      <c r="E17" s="107">
        <v>15</v>
      </c>
      <c r="F17" s="74">
        <v>1</v>
      </c>
      <c r="G17" s="23">
        <f>VLOOKUP(F17,Prix!$B$3:$F$12,3,FALSE)</f>
        <v>0</v>
      </c>
      <c r="H17" s="71">
        <f t="shared" si="3"/>
        <v>0</v>
      </c>
      <c r="I17" s="23">
        <f>VLOOKUP(F17,Prix!$B$3:$F$12,5,FALSE)</f>
        <v>0</v>
      </c>
      <c r="J17" s="10">
        <f t="shared" si="6"/>
        <v>0</v>
      </c>
      <c r="K17" s="102">
        <v>15</v>
      </c>
      <c r="L17" s="75">
        <v>1</v>
      </c>
      <c r="M17" s="26">
        <f>VLOOKUP(L17,Prix!$B$13:$F$22,3,FALSE)</f>
        <v>0</v>
      </c>
      <c r="N17" s="72"/>
      <c r="O17" s="27">
        <f>VLOOKUP(L17,Prix!$B$13:$F$22,5,FALSE)</f>
        <v>0</v>
      </c>
      <c r="P17" s="29">
        <f t="shared" si="7"/>
        <v>0</v>
      </c>
      <c r="Q17" s="102">
        <v>15</v>
      </c>
      <c r="R17" s="95">
        <v>1</v>
      </c>
      <c r="S17" s="15">
        <f>VLOOKUP(R17,Prix!$B$23:$F$47,3,FALSE)</f>
        <v>0</v>
      </c>
      <c r="T17" s="20">
        <f>H17*VLOOKUP(R17,Prix!$B$23:$G$47,6,FALSE)</f>
        <v>0</v>
      </c>
      <c r="U17" s="28">
        <f>VLOOKUP(R17,Prix!$B$23:$F$47,5,FALSE)</f>
        <v>0</v>
      </c>
      <c r="V17" s="30">
        <f t="shared" si="0"/>
        <v>0</v>
      </c>
      <c r="W17" s="102">
        <v>15</v>
      </c>
      <c r="X17" s="73">
        <v>1</v>
      </c>
      <c r="Y17" s="73"/>
      <c r="Z17" s="47">
        <f>VLOOKUP(X17,Prix!$I$4:$N$5,6,FALSE)</f>
        <v>0</v>
      </c>
      <c r="AA17" s="56">
        <f t="shared" si="1"/>
        <v>0</v>
      </c>
      <c r="AB17" s="58">
        <f t="shared" si="2"/>
        <v>0</v>
      </c>
      <c r="AC17" s="109">
        <f>IF('Liste OperationS'!C19='Liste OperationS'!C18,0,'Liste OperationS'!C19)</f>
        <v>0</v>
      </c>
    </row>
    <row r="18" spans="1:29" ht="21" customHeight="1">
      <c r="A18" s="93"/>
      <c r="B18" s="93"/>
      <c r="C18" s="93"/>
      <c r="D18" s="93"/>
      <c r="E18" s="107">
        <v>16</v>
      </c>
      <c r="F18" s="74">
        <v>1</v>
      </c>
      <c r="G18" s="23">
        <f>VLOOKUP(F18,Prix!$B$3:$F$12,3,FALSE)</f>
        <v>0</v>
      </c>
      <c r="H18" s="71">
        <f t="shared" si="3"/>
        <v>0</v>
      </c>
      <c r="I18" s="23">
        <f>VLOOKUP(F18,Prix!$B$3:$F$12,5,FALSE)</f>
        <v>0</v>
      </c>
      <c r="J18" s="10">
        <f t="shared" si="6"/>
        <v>0</v>
      </c>
      <c r="K18" s="102">
        <v>16</v>
      </c>
      <c r="L18" s="75">
        <v>1</v>
      </c>
      <c r="M18" s="26">
        <f>VLOOKUP(L18,Prix!$B$13:$F$22,3,FALSE)</f>
        <v>0</v>
      </c>
      <c r="N18" s="72"/>
      <c r="O18" s="27">
        <f>VLOOKUP(L18,Prix!$B$13:$F$22,5,FALSE)</f>
        <v>0</v>
      </c>
      <c r="P18" s="29">
        <f t="shared" si="7"/>
        <v>0</v>
      </c>
      <c r="Q18" s="102">
        <v>16</v>
      </c>
      <c r="R18" s="95">
        <v>1</v>
      </c>
      <c r="S18" s="15">
        <f>VLOOKUP(R18,Prix!$B$23:$F$47,3,FALSE)</f>
        <v>0</v>
      </c>
      <c r="T18" s="20">
        <f>H18*VLOOKUP(R18,Prix!$B$23:$G$47,6,FALSE)</f>
        <v>0</v>
      </c>
      <c r="U18" s="28">
        <f>VLOOKUP(R18,Prix!$B$23:$F$47,5,FALSE)</f>
        <v>0</v>
      </c>
      <c r="V18" s="30">
        <f t="shared" si="0"/>
        <v>0</v>
      </c>
      <c r="W18" s="102">
        <v>16</v>
      </c>
      <c r="X18" s="73">
        <v>1</v>
      </c>
      <c r="Y18" s="73"/>
      <c r="Z18" s="47">
        <f>VLOOKUP(X18,Prix!$I$4:$N$5,6,FALSE)</f>
        <v>0</v>
      </c>
      <c r="AA18" s="56">
        <f t="shared" si="1"/>
        <v>0</v>
      </c>
      <c r="AB18" s="58">
        <f t="shared" si="2"/>
        <v>0</v>
      </c>
      <c r="AC18" s="109">
        <f>IF('Liste OperationS'!C20='Liste OperationS'!C19,0,'Liste OperationS'!C20)</f>
        <v>0</v>
      </c>
    </row>
    <row r="19" spans="1:29" ht="21" customHeight="1">
      <c r="A19" s="93"/>
      <c r="B19" s="93"/>
      <c r="C19" s="93"/>
      <c r="D19" s="93"/>
      <c r="E19" s="107">
        <v>17</v>
      </c>
      <c r="F19" s="74">
        <v>1</v>
      </c>
      <c r="G19" s="23">
        <f>VLOOKUP(F19,Prix!$B$3:$F$12,3,FALSE)</f>
        <v>0</v>
      </c>
      <c r="H19" s="71">
        <f t="shared" si="3"/>
        <v>0</v>
      </c>
      <c r="I19" s="23">
        <f>VLOOKUP(F19,Prix!$B$3:$F$12,5,FALSE)</f>
        <v>0</v>
      </c>
      <c r="J19" s="10">
        <f t="shared" si="6"/>
        <v>0</v>
      </c>
      <c r="K19" s="102">
        <v>17</v>
      </c>
      <c r="L19" s="75">
        <v>1</v>
      </c>
      <c r="M19" s="26">
        <f>VLOOKUP(L19,Prix!$B$13:$F$22,3,FALSE)</f>
        <v>0</v>
      </c>
      <c r="N19" s="72"/>
      <c r="O19" s="27">
        <f>VLOOKUP(L19,Prix!$B$13:$F$22,5,FALSE)</f>
        <v>0</v>
      </c>
      <c r="P19" s="29">
        <f t="shared" si="7"/>
        <v>0</v>
      </c>
      <c r="Q19" s="102">
        <v>17</v>
      </c>
      <c r="R19" s="95">
        <v>1</v>
      </c>
      <c r="S19" s="15">
        <f>VLOOKUP(R19,Prix!$B$23:$F$47,3,FALSE)</f>
        <v>0</v>
      </c>
      <c r="T19" s="20">
        <f>H19*VLOOKUP(R19,Prix!$B$23:$G$47,6,FALSE)</f>
        <v>0</v>
      </c>
      <c r="U19" s="28">
        <f>VLOOKUP(R19,Prix!$B$23:$F$47,5,FALSE)</f>
        <v>0</v>
      </c>
      <c r="V19" s="30">
        <f t="shared" si="0"/>
        <v>0</v>
      </c>
      <c r="W19" s="102">
        <v>17</v>
      </c>
      <c r="X19" s="73">
        <v>1</v>
      </c>
      <c r="Y19" s="73"/>
      <c r="Z19" s="47">
        <f>VLOOKUP(X19,Prix!$I$4:$N$5,6,FALSE)</f>
        <v>0</v>
      </c>
      <c r="AA19" s="56">
        <f t="shared" si="1"/>
        <v>0</v>
      </c>
      <c r="AB19" s="58">
        <f t="shared" si="2"/>
        <v>0</v>
      </c>
      <c r="AC19" s="109">
        <f>IF('Liste OperationS'!C21='Liste OperationS'!C20,0,'Liste OperationS'!C21)</f>
        <v>0</v>
      </c>
    </row>
    <row r="20" spans="1:29" ht="21" customHeight="1">
      <c r="A20" s="93"/>
      <c r="B20" s="93"/>
      <c r="C20" s="93"/>
      <c r="D20" s="93"/>
      <c r="E20" s="107">
        <v>18</v>
      </c>
      <c r="F20" s="74">
        <v>1</v>
      </c>
      <c r="G20" s="23">
        <f>VLOOKUP(F20,Prix!$B$3:$F$12,3,FALSE)</f>
        <v>0</v>
      </c>
      <c r="H20" s="71">
        <f t="shared" si="3"/>
        <v>0</v>
      </c>
      <c r="I20" s="23">
        <f>VLOOKUP(F20,Prix!$B$3:$F$12,5,FALSE)</f>
        <v>0</v>
      </c>
      <c r="J20" s="10">
        <f t="shared" si="6"/>
        <v>0</v>
      </c>
      <c r="K20" s="102">
        <v>18</v>
      </c>
      <c r="L20" s="75">
        <v>1</v>
      </c>
      <c r="M20" s="26">
        <f>VLOOKUP(L20,Prix!$B$13:$F$22,3,FALSE)</f>
        <v>0</v>
      </c>
      <c r="N20" s="72"/>
      <c r="O20" s="27">
        <f>VLOOKUP(L20,Prix!$B$13:$F$22,5,FALSE)</f>
        <v>0</v>
      </c>
      <c r="P20" s="29">
        <f t="shared" si="7"/>
        <v>0</v>
      </c>
      <c r="Q20" s="102">
        <v>18</v>
      </c>
      <c r="R20" s="95">
        <v>1</v>
      </c>
      <c r="S20" s="15">
        <f>VLOOKUP(R20,Prix!$B$23:$F$47,3,FALSE)</f>
        <v>0</v>
      </c>
      <c r="T20" s="20">
        <f>H20*VLOOKUP(R20,Prix!$B$23:$G$47,6,FALSE)</f>
        <v>0</v>
      </c>
      <c r="U20" s="28">
        <f>VLOOKUP(R20,Prix!$B$23:$F$47,5,FALSE)</f>
        <v>0</v>
      </c>
      <c r="V20" s="30">
        <f t="shared" si="0"/>
        <v>0</v>
      </c>
      <c r="W20" s="102">
        <v>18</v>
      </c>
      <c r="X20" s="73">
        <v>1</v>
      </c>
      <c r="Y20" s="73"/>
      <c r="Z20" s="47">
        <f>VLOOKUP(X20,Prix!$I$4:$N$5,6,FALSE)</f>
        <v>0</v>
      </c>
      <c r="AA20" s="56">
        <f t="shared" si="1"/>
        <v>0</v>
      </c>
      <c r="AB20" s="58">
        <f t="shared" si="2"/>
        <v>0</v>
      </c>
      <c r="AC20" s="109">
        <f>IF('Liste OperationS'!C22='Liste OperationS'!C21,0,'Liste OperationS'!C22)</f>
        <v>0</v>
      </c>
    </row>
    <row r="21" spans="1:29" ht="21" customHeight="1">
      <c r="A21" s="93"/>
      <c r="B21" s="93"/>
      <c r="C21" s="93"/>
      <c r="D21" s="93"/>
      <c r="E21" s="107">
        <v>19</v>
      </c>
      <c r="F21" s="74">
        <v>1</v>
      </c>
      <c r="G21" s="23">
        <f>VLOOKUP(F21,Prix!$B$3:$F$12,3,FALSE)</f>
        <v>0</v>
      </c>
      <c r="H21" s="71">
        <f t="shared" si="3"/>
        <v>0</v>
      </c>
      <c r="I21" s="23">
        <f>VLOOKUP(F21,Prix!$B$3:$F$12,5,FALSE)</f>
        <v>0</v>
      </c>
      <c r="J21" s="10">
        <f t="shared" si="6"/>
        <v>0</v>
      </c>
      <c r="K21" s="102">
        <v>19</v>
      </c>
      <c r="L21" s="75">
        <v>1</v>
      </c>
      <c r="M21" s="26">
        <f>VLOOKUP(L21,Prix!$B$13:$F$22,3,FALSE)</f>
        <v>0</v>
      </c>
      <c r="N21" s="72"/>
      <c r="O21" s="27">
        <f>VLOOKUP(L21,Prix!$B$13:$F$22,5,FALSE)</f>
        <v>0</v>
      </c>
      <c r="P21" s="29">
        <f t="shared" si="7"/>
        <v>0</v>
      </c>
      <c r="Q21" s="102">
        <v>19</v>
      </c>
      <c r="R21" s="95">
        <v>1</v>
      </c>
      <c r="S21" s="15">
        <f>VLOOKUP(R21,Prix!$B$23:$F$47,3,FALSE)</f>
        <v>0</v>
      </c>
      <c r="T21" s="20">
        <f>H21*VLOOKUP(R21,Prix!$B$23:$G$47,6,FALSE)</f>
        <v>0</v>
      </c>
      <c r="U21" s="28">
        <f>VLOOKUP(R21,Prix!$B$23:$F$47,5,FALSE)</f>
        <v>0</v>
      </c>
      <c r="V21" s="30">
        <f t="shared" si="0"/>
        <v>0</v>
      </c>
      <c r="W21" s="102">
        <v>19</v>
      </c>
      <c r="X21" s="73">
        <v>1</v>
      </c>
      <c r="Y21" s="73"/>
      <c r="Z21" s="47">
        <f>VLOOKUP(X21,Prix!$I$4:$N$5,6,FALSE)</f>
        <v>0</v>
      </c>
      <c r="AA21" s="56">
        <f t="shared" si="1"/>
        <v>0</v>
      </c>
      <c r="AB21" s="58">
        <f t="shared" si="2"/>
        <v>0</v>
      </c>
      <c r="AC21" s="109">
        <f>IF('Liste OperationS'!C23='Liste OperationS'!C22,0,'Liste OperationS'!C23)</f>
        <v>0</v>
      </c>
    </row>
    <row r="22" spans="1:29" ht="21" customHeight="1">
      <c r="A22" s="93"/>
      <c r="B22" s="93"/>
      <c r="C22" s="93"/>
      <c r="D22" s="93"/>
      <c r="E22" s="107">
        <v>20</v>
      </c>
      <c r="F22" s="74">
        <v>1</v>
      </c>
      <c r="G22" s="23">
        <f>VLOOKUP(F22,Prix!$B$3:$F$12,3,FALSE)</f>
        <v>0</v>
      </c>
      <c r="H22" s="71">
        <f t="shared" si="3"/>
        <v>0</v>
      </c>
      <c r="I22" s="23">
        <f>VLOOKUP(F22,Prix!$B$3:$F$12,5,FALSE)</f>
        <v>0</v>
      </c>
      <c r="J22" s="10">
        <f t="shared" si="6"/>
        <v>0</v>
      </c>
      <c r="K22" s="102">
        <v>20</v>
      </c>
      <c r="L22" s="75">
        <v>1</v>
      </c>
      <c r="M22" s="26">
        <f>VLOOKUP(L22,Prix!$B$13:$F$22,3,FALSE)</f>
        <v>0</v>
      </c>
      <c r="N22" s="72"/>
      <c r="O22" s="27">
        <f>VLOOKUP(L22,Prix!$B$13:$F$22,5,FALSE)</f>
        <v>0</v>
      </c>
      <c r="P22" s="29">
        <f t="shared" si="7"/>
        <v>0</v>
      </c>
      <c r="Q22" s="102">
        <v>20</v>
      </c>
      <c r="R22" s="95">
        <v>1</v>
      </c>
      <c r="S22" s="15">
        <f>VLOOKUP(R22,Prix!$B$23:$F$47,3,FALSE)</f>
        <v>0</v>
      </c>
      <c r="T22" s="20">
        <f>H22*VLOOKUP(R22,Prix!$B$23:$G$47,6,FALSE)</f>
        <v>0</v>
      </c>
      <c r="U22" s="28">
        <f>VLOOKUP(R22,Prix!$B$23:$F$47,5,FALSE)</f>
        <v>0</v>
      </c>
      <c r="V22" s="30">
        <f t="shared" si="0"/>
        <v>0</v>
      </c>
      <c r="W22" s="102">
        <v>20</v>
      </c>
      <c r="X22" s="73">
        <v>1</v>
      </c>
      <c r="Y22" s="73"/>
      <c r="Z22" s="47">
        <f>VLOOKUP(X22,Prix!$I$4:$N$5,6,FALSE)</f>
        <v>0</v>
      </c>
      <c r="AA22" s="56">
        <f t="shared" si="1"/>
        <v>0</v>
      </c>
      <c r="AB22" s="58">
        <f t="shared" si="2"/>
        <v>0</v>
      </c>
      <c r="AC22" s="109">
        <f>IF('Liste OperationS'!C24='Liste OperationS'!C23,0,'Liste OperationS'!C24)</f>
        <v>0</v>
      </c>
    </row>
    <row r="23" spans="1:29" ht="21" customHeight="1">
      <c r="A23" s="93"/>
      <c r="B23" s="93"/>
      <c r="C23" s="93"/>
      <c r="D23" s="93"/>
      <c r="E23" s="107">
        <v>21</v>
      </c>
      <c r="F23" s="74">
        <v>1</v>
      </c>
      <c r="G23" s="23">
        <f>VLOOKUP(F23,Prix!$B$3:$F$12,3,FALSE)</f>
        <v>0</v>
      </c>
      <c r="H23" s="71">
        <f t="shared" si="3"/>
        <v>0</v>
      </c>
      <c r="I23" s="23">
        <f>VLOOKUP(F23,Prix!$B$3:$F$12,5,FALSE)</f>
        <v>0</v>
      </c>
      <c r="J23" s="10">
        <f t="shared" si="6"/>
        <v>0</v>
      </c>
      <c r="K23" s="102">
        <v>21</v>
      </c>
      <c r="L23" s="75">
        <v>1</v>
      </c>
      <c r="M23" s="26">
        <f>VLOOKUP(L23,Prix!$B$13:$F$22,3,FALSE)</f>
        <v>0</v>
      </c>
      <c r="N23" s="72"/>
      <c r="O23" s="27">
        <f>VLOOKUP(L23,Prix!$B$13:$F$22,5,FALSE)</f>
        <v>0</v>
      </c>
      <c r="P23" s="29">
        <f t="shared" si="7"/>
        <v>0</v>
      </c>
      <c r="Q23" s="102">
        <v>21</v>
      </c>
      <c r="R23" s="95">
        <v>1</v>
      </c>
      <c r="S23" s="15">
        <f>VLOOKUP(R23,Prix!$B$23:$F$47,3,FALSE)</f>
        <v>0</v>
      </c>
      <c r="T23" s="20">
        <f>H23*VLOOKUP(R23,Prix!$B$23:$G$47,6,FALSE)</f>
        <v>0</v>
      </c>
      <c r="U23" s="28">
        <f>VLOOKUP(R23,Prix!$B$23:$F$47,5,FALSE)</f>
        <v>0</v>
      </c>
      <c r="V23" s="30">
        <f t="shared" si="0"/>
        <v>0</v>
      </c>
      <c r="W23" s="102">
        <v>21</v>
      </c>
      <c r="X23" s="73">
        <v>1</v>
      </c>
      <c r="Y23" s="73"/>
      <c r="Z23" s="47">
        <f>VLOOKUP(X23,Prix!$I$4:$N$5,6,FALSE)</f>
        <v>0</v>
      </c>
      <c r="AA23" s="56">
        <f t="shared" si="1"/>
        <v>0</v>
      </c>
      <c r="AB23" s="58">
        <f t="shared" si="2"/>
        <v>0</v>
      </c>
      <c r="AC23" s="109">
        <f>IF('Liste OperationS'!C25='Liste OperationS'!C24,0,'Liste OperationS'!C25)</f>
        <v>0</v>
      </c>
    </row>
    <row r="24" spans="1:29" ht="21" customHeight="1">
      <c r="A24" s="93"/>
      <c r="B24" s="93"/>
      <c r="C24" s="93"/>
      <c r="D24" s="93"/>
      <c r="E24" s="107">
        <v>22</v>
      </c>
      <c r="F24" s="74">
        <v>1</v>
      </c>
      <c r="G24" s="23">
        <f>VLOOKUP(F24,Prix!$B$3:$F$12,3,FALSE)</f>
        <v>0</v>
      </c>
      <c r="H24" s="71">
        <f t="shared" si="3"/>
        <v>0</v>
      </c>
      <c r="I24" s="23">
        <f>VLOOKUP(F24,Prix!$B$3:$F$12,5,FALSE)</f>
        <v>0</v>
      </c>
      <c r="J24" s="10">
        <f t="shared" si="6"/>
        <v>0</v>
      </c>
      <c r="K24" s="102">
        <v>22</v>
      </c>
      <c r="L24" s="75">
        <v>1</v>
      </c>
      <c r="M24" s="26">
        <f>VLOOKUP(L24,Prix!$B$13:$F$22,3,FALSE)</f>
        <v>0</v>
      </c>
      <c r="N24" s="72"/>
      <c r="O24" s="27">
        <f>VLOOKUP(L24,Prix!$B$13:$F$22,5,FALSE)</f>
        <v>0</v>
      </c>
      <c r="P24" s="29">
        <f t="shared" si="7"/>
        <v>0</v>
      </c>
      <c r="Q24" s="102">
        <v>22</v>
      </c>
      <c r="R24" s="95">
        <v>1</v>
      </c>
      <c r="S24" s="15">
        <f>VLOOKUP(R24,Prix!$B$23:$F$47,3,FALSE)</f>
        <v>0</v>
      </c>
      <c r="T24" s="20">
        <f>H24*VLOOKUP(R24,Prix!$B$23:$G$47,6,FALSE)</f>
        <v>0</v>
      </c>
      <c r="U24" s="28">
        <f>VLOOKUP(R24,Prix!$B$23:$F$47,5,FALSE)</f>
        <v>0</v>
      </c>
      <c r="V24" s="30">
        <f t="shared" si="0"/>
        <v>0</v>
      </c>
      <c r="W24" s="102">
        <v>22</v>
      </c>
      <c r="X24" s="73">
        <v>1</v>
      </c>
      <c r="Y24" s="73"/>
      <c r="Z24" s="47">
        <f>VLOOKUP(X24,Prix!$I$4:$N$5,6,FALSE)</f>
        <v>0</v>
      </c>
      <c r="AA24" s="56">
        <f t="shared" si="1"/>
        <v>0</v>
      </c>
      <c r="AB24" s="58">
        <f t="shared" si="2"/>
        <v>0</v>
      </c>
      <c r="AC24" s="109">
        <f>IF('Liste OperationS'!C26='Liste OperationS'!C25,0,'Liste OperationS'!C26)</f>
        <v>0</v>
      </c>
    </row>
    <row r="25" spans="1:29" ht="21" customHeight="1">
      <c r="A25" s="93"/>
      <c r="B25" s="93"/>
      <c r="C25" s="93"/>
      <c r="D25" s="93"/>
      <c r="E25" s="107">
        <v>23</v>
      </c>
      <c r="F25" s="74">
        <v>1</v>
      </c>
      <c r="G25" s="23">
        <f>VLOOKUP(F25,Prix!$B$3:$F$12,3,FALSE)</f>
        <v>0</v>
      </c>
      <c r="H25" s="71">
        <f t="shared" si="3"/>
        <v>0</v>
      </c>
      <c r="I25" s="23">
        <f>VLOOKUP(F25,Prix!$B$3:$F$12,5,FALSE)</f>
        <v>0</v>
      </c>
      <c r="J25" s="10">
        <f t="shared" si="6"/>
        <v>0</v>
      </c>
      <c r="K25" s="102">
        <v>23</v>
      </c>
      <c r="L25" s="75">
        <v>1</v>
      </c>
      <c r="M25" s="26">
        <f>VLOOKUP(L25,Prix!$B$13:$F$22,3,FALSE)</f>
        <v>0</v>
      </c>
      <c r="N25" s="72"/>
      <c r="O25" s="27">
        <f>VLOOKUP(L25,Prix!$B$13:$F$22,5,FALSE)</f>
        <v>0</v>
      </c>
      <c r="P25" s="29">
        <f t="shared" si="7"/>
        <v>0</v>
      </c>
      <c r="Q25" s="102">
        <v>23</v>
      </c>
      <c r="R25" s="95">
        <v>1</v>
      </c>
      <c r="S25" s="15">
        <f>VLOOKUP(R25,Prix!$B$23:$F$47,3,FALSE)</f>
        <v>0</v>
      </c>
      <c r="T25" s="20">
        <f>H25*VLOOKUP(R25,Prix!$B$23:$G$47,6,FALSE)</f>
        <v>0</v>
      </c>
      <c r="U25" s="28">
        <f>VLOOKUP(R25,Prix!$B$23:$F$47,5,FALSE)</f>
        <v>0</v>
      </c>
      <c r="V25" s="30">
        <f t="shared" si="0"/>
        <v>0</v>
      </c>
      <c r="W25" s="102">
        <v>23</v>
      </c>
      <c r="X25" s="73">
        <v>1</v>
      </c>
      <c r="Y25" s="73"/>
      <c r="Z25" s="47">
        <f>VLOOKUP(X25,Prix!$I$4:$N$5,6,FALSE)</f>
        <v>0</v>
      </c>
      <c r="AA25" s="56">
        <f t="shared" si="1"/>
        <v>0</v>
      </c>
      <c r="AB25" s="58">
        <f t="shared" si="2"/>
        <v>0</v>
      </c>
      <c r="AC25" s="109">
        <f>IF('Liste OperationS'!C27='Liste OperationS'!C26,0,'Liste OperationS'!C27)</f>
        <v>0</v>
      </c>
    </row>
    <row r="26" spans="1:29" ht="21" customHeight="1">
      <c r="A26" s="93"/>
      <c r="B26" s="93"/>
      <c r="C26" s="93"/>
      <c r="D26" s="93"/>
      <c r="E26" s="107">
        <v>24</v>
      </c>
      <c r="F26" s="74">
        <v>1</v>
      </c>
      <c r="G26" s="23">
        <f>VLOOKUP(F26,Prix!$B$3:$F$12,3,FALSE)</f>
        <v>0</v>
      </c>
      <c r="H26" s="71">
        <f t="shared" si="3"/>
        <v>0</v>
      </c>
      <c r="I26" s="23">
        <f>VLOOKUP(F26,Prix!$B$3:$F$12,5,FALSE)</f>
        <v>0</v>
      </c>
      <c r="J26" s="10">
        <f t="shared" si="6"/>
        <v>0</v>
      </c>
      <c r="K26" s="102">
        <v>24</v>
      </c>
      <c r="L26" s="75">
        <v>1</v>
      </c>
      <c r="M26" s="26">
        <f>VLOOKUP(L26,Prix!$B$13:$F$22,3,FALSE)</f>
        <v>0</v>
      </c>
      <c r="N26" s="72"/>
      <c r="O26" s="27">
        <f>VLOOKUP(L26,Prix!$B$13:$F$22,5,FALSE)</f>
        <v>0</v>
      </c>
      <c r="P26" s="29">
        <f t="shared" si="7"/>
        <v>0</v>
      </c>
      <c r="Q26" s="102">
        <v>24</v>
      </c>
      <c r="R26" s="95">
        <v>1</v>
      </c>
      <c r="S26" s="15">
        <f>VLOOKUP(R26,Prix!$B$23:$F$47,3,FALSE)</f>
        <v>0</v>
      </c>
      <c r="T26" s="20">
        <f>H26*VLOOKUP(R26,Prix!$B$23:$G$47,6,FALSE)</f>
        <v>0</v>
      </c>
      <c r="U26" s="28">
        <f>VLOOKUP(R26,Prix!$B$23:$F$47,5,FALSE)</f>
        <v>0</v>
      </c>
      <c r="V26" s="30">
        <f t="shared" si="0"/>
        <v>0</v>
      </c>
      <c r="W26" s="102">
        <v>24</v>
      </c>
      <c r="X26" s="73">
        <v>1</v>
      </c>
      <c r="Y26" s="73"/>
      <c r="Z26" s="47">
        <f>VLOOKUP(X26,Prix!$I$4:$N$5,6,FALSE)</f>
        <v>0</v>
      </c>
      <c r="AA26" s="56">
        <f t="shared" si="1"/>
        <v>0</v>
      </c>
      <c r="AB26" s="58">
        <f t="shared" si="2"/>
        <v>0</v>
      </c>
      <c r="AC26" s="109">
        <f>IF('Liste OperationS'!C28='Liste OperationS'!C27,0,'Liste OperationS'!C28)</f>
        <v>0</v>
      </c>
    </row>
    <row r="27" spans="1:29" ht="21" customHeight="1">
      <c r="A27" s="93"/>
      <c r="B27" s="93"/>
      <c r="C27" s="93"/>
      <c r="D27" s="93"/>
      <c r="E27" s="107">
        <v>25</v>
      </c>
      <c r="F27" s="74">
        <v>1</v>
      </c>
      <c r="G27" s="23">
        <f>VLOOKUP(F27,Prix!$B$3:$F$12,3,FALSE)</f>
        <v>0</v>
      </c>
      <c r="H27" s="71">
        <f t="shared" si="3"/>
        <v>0</v>
      </c>
      <c r="I27" s="23">
        <f>VLOOKUP(F27,Prix!$B$3:$F$12,5,FALSE)</f>
        <v>0</v>
      </c>
      <c r="J27" s="10">
        <f t="shared" si="6"/>
        <v>0</v>
      </c>
      <c r="K27" s="102">
        <v>25</v>
      </c>
      <c r="L27" s="75">
        <v>1</v>
      </c>
      <c r="M27" s="26">
        <f>VLOOKUP(L27,Prix!$B$13:$F$22,3,FALSE)</f>
        <v>0</v>
      </c>
      <c r="N27" s="72"/>
      <c r="O27" s="27">
        <f>VLOOKUP(L27,Prix!$B$13:$F$22,5,FALSE)</f>
        <v>0</v>
      </c>
      <c r="P27" s="29">
        <f t="shared" si="7"/>
        <v>0</v>
      </c>
      <c r="Q27" s="102">
        <v>25</v>
      </c>
      <c r="R27" s="95">
        <v>1</v>
      </c>
      <c r="S27" s="15">
        <f>VLOOKUP(R27,Prix!$B$23:$F$47,3,FALSE)</f>
        <v>0</v>
      </c>
      <c r="T27" s="20">
        <f>H27*VLOOKUP(R27,Prix!$B$23:$G$47,6,FALSE)</f>
        <v>0</v>
      </c>
      <c r="U27" s="28">
        <f>VLOOKUP(R27,Prix!$B$23:$F$47,5,FALSE)</f>
        <v>0</v>
      </c>
      <c r="V27" s="30">
        <f t="shared" si="0"/>
        <v>0</v>
      </c>
      <c r="W27" s="102">
        <v>25</v>
      </c>
      <c r="X27" s="73">
        <v>1</v>
      </c>
      <c r="Y27" s="73"/>
      <c r="Z27" s="47">
        <f>VLOOKUP(X27,Prix!$I$4:$N$5,6,FALSE)</f>
        <v>0</v>
      </c>
      <c r="AA27" s="56">
        <f t="shared" si="1"/>
        <v>0</v>
      </c>
      <c r="AB27" s="58">
        <f t="shared" si="2"/>
        <v>0</v>
      </c>
      <c r="AC27" s="109">
        <f>IF('Liste OperationS'!C29='Liste OperationS'!C28,0,'Liste OperationS'!C29)</f>
        <v>0</v>
      </c>
    </row>
    <row r="28" spans="1:29" ht="21" customHeight="1">
      <c r="A28" s="93"/>
      <c r="B28" s="93"/>
      <c r="C28" s="93"/>
      <c r="D28" s="93"/>
      <c r="E28" s="107">
        <v>26</v>
      </c>
      <c r="F28" s="74">
        <v>1</v>
      </c>
      <c r="G28" s="23">
        <f>VLOOKUP(F28,Prix!$B$3:$F$12,3,FALSE)</f>
        <v>0</v>
      </c>
      <c r="H28" s="71">
        <f t="shared" si="3"/>
        <v>0</v>
      </c>
      <c r="I28" s="23">
        <f>VLOOKUP(F28,Prix!$B$3:$F$12,5,FALSE)</f>
        <v>0</v>
      </c>
      <c r="J28" s="10">
        <f t="shared" si="6"/>
        <v>0</v>
      </c>
      <c r="K28" s="102">
        <v>26</v>
      </c>
      <c r="L28" s="75">
        <v>1</v>
      </c>
      <c r="M28" s="26">
        <f>VLOOKUP(L28,Prix!$B$13:$F$22,3,FALSE)</f>
        <v>0</v>
      </c>
      <c r="N28" s="72"/>
      <c r="O28" s="27">
        <f>VLOOKUP(L28,Prix!$B$13:$F$22,5,FALSE)</f>
        <v>0</v>
      </c>
      <c r="P28" s="29">
        <f t="shared" si="7"/>
        <v>0</v>
      </c>
      <c r="Q28" s="102">
        <v>26</v>
      </c>
      <c r="R28" s="95">
        <v>1</v>
      </c>
      <c r="S28" s="15">
        <f>VLOOKUP(R28,Prix!$B$23:$F$47,3,FALSE)</f>
        <v>0</v>
      </c>
      <c r="T28" s="20">
        <f>H28*VLOOKUP(R28,Prix!$B$23:$G$47,6,FALSE)</f>
        <v>0</v>
      </c>
      <c r="U28" s="28">
        <f>VLOOKUP(R28,Prix!$B$23:$F$47,5,FALSE)</f>
        <v>0</v>
      </c>
      <c r="V28" s="30">
        <f t="shared" si="0"/>
        <v>0</v>
      </c>
      <c r="W28" s="102">
        <v>26</v>
      </c>
      <c r="X28" s="73">
        <v>1</v>
      </c>
      <c r="Y28" s="73"/>
      <c r="Z28" s="47">
        <f>VLOOKUP(X28,Prix!$I$4:$N$5,6,FALSE)</f>
        <v>0</v>
      </c>
      <c r="AA28" s="56">
        <f t="shared" si="1"/>
        <v>0</v>
      </c>
      <c r="AB28" s="58">
        <f t="shared" si="2"/>
        <v>0</v>
      </c>
      <c r="AC28" s="109">
        <f>IF('Liste OperationS'!C30='Liste OperationS'!C29,0,'Liste OperationS'!C30)</f>
        <v>0</v>
      </c>
    </row>
    <row r="29" spans="1:29" ht="21" customHeight="1">
      <c r="A29" s="93"/>
      <c r="B29" s="93"/>
      <c r="C29" s="93"/>
      <c r="D29" s="93"/>
      <c r="E29" s="107">
        <v>27</v>
      </c>
      <c r="F29" s="74">
        <v>1</v>
      </c>
      <c r="G29" s="23">
        <f>VLOOKUP(F29,Prix!$B$3:$F$12,3,FALSE)</f>
        <v>0</v>
      </c>
      <c r="H29" s="71">
        <f t="shared" si="3"/>
        <v>0</v>
      </c>
      <c r="I29" s="23">
        <f>VLOOKUP(F29,Prix!$B$3:$F$12,5,FALSE)</f>
        <v>0</v>
      </c>
      <c r="J29" s="10">
        <f t="shared" si="6"/>
        <v>0</v>
      </c>
      <c r="K29" s="102">
        <v>27</v>
      </c>
      <c r="L29" s="75">
        <v>1</v>
      </c>
      <c r="M29" s="26">
        <f>VLOOKUP(L29,Prix!$B$13:$F$22,3,FALSE)</f>
        <v>0</v>
      </c>
      <c r="N29" s="72"/>
      <c r="O29" s="27">
        <f>VLOOKUP(L29,Prix!$B$13:$F$22,5,FALSE)</f>
        <v>0</v>
      </c>
      <c r="P29" s="29">
        <f t="shared" si="7"/>
        <v>0</v>
      </c>
      <c r="Q29" s="102">
        <v>27</v>
      </c>
      <c r="R29" s="95">
        <v>1</v>
      </c>
      <c r="S29" s="15">
        <f>VLOOKUP(R29,Prix!$B$23:$F$47,3,FALSE)</f>
        <v>0</v>
      </c>
      <c r="T29" s="20">
        <f>H29*VLOOKUP(R29,Prix!$B$23:$G$47,6,FALSE)</f>
        <v>0</v>
      </c>
      <c r="U29" s="28">
        <f>VLOOKUP(R29,Prix!$B$23:$F$47,5,FALSE)</f>
        <v>0</v>
      </c>
      <c r="V29" s="30">
        <f t="shared" si="0"/>
        <v>0</v>
      </c>
      <c r="W29" s="102">
        <v>27</v>
      </c>
      <c r="X29" s="73">
        <v>1</v>
      </c>
      <c r="Y29" s="73"/>
      <c r="Z29" s="47">
        <f>VLOOKUP(X29,Prix!$I$4:$N$5,6,FALSE)</f>
        <v>0</v>
      </c>
      <c r="AA29" s="56">
        <f t="shared" si="1"/>
        <v>0</v>
      </c>
      <c r="AB29" s="58">
        <f t="shared" si="2"/>
        <v>0</v>
      </c>
      <c r="AC29" s="109">
        <f>IF('Liste OperationS'!C31='Liste OperationS'!C30,0,'Liste OperationS'!C31)</f>
        <v>0</v>
      </c>
    </row>
    <row r="30" spans="1:29" ht="21" customHeight="1">
      <c r="A30" s="93"/>
      <c r="B30" s="93"/>
      <c r="C30" s="93"/>
      <c r="D30" s="93"/>
      <c r="E30" s="107">
        <v>28</v>
      </c>
      <c r="F30" s="74">
        <v>1</v>
      </c>
      <c r="G30" s="23">
        <f>VLOOKUP(F30,Prix!$B$3:$F$12,3,FALSE)</f>
        <v>0</v>
      </c>
      <c r="H30" s="71">
        <f t="shared" si="3"/>
        <v>0</v>
      </c>
      <c r="I30" s="23">
        <f>VLOOKUP(F30,Prix!$B$3:$F$12,5,FALSE)</f>
        <v>0</v>
      </c>
      <c r="J30" s="10">
        <f t="shared" si="6"/>
        <v>0</v>
      </c>
      <c r="K30" s="102">
        <v>28</v>
      </c>
      <c r="L30" s="75">
        <v>1</v>
      </c>
      <c r="M30" s="26">
        <f>VLOOKUP(L30,Prix!$B$13:$F$22,3,FALSE)</f>
        <v>0</v>
      </c>
      <c r="N30" s="72"/>
      <c r="O30" s="27">
        <f>VLOOKUP(L30,Prix!$B$13:$F$22,5,FALSE)</f>
        <v>0</v>
      </c>
      <c r="P30" s="29">
        <f t="shared" si="7"/>
        <v>0</v>
      </c>
      <c r="Q30" s="102">
        <v>28</v>
      </c>
      <c r="R30" s="95">
        <v>1</v>
      </c>
      <c r="S30" s="15">
        <f>VLOOKUP(R30,Prix!$B$23:$F$47,3,FALSE)</f>
        <v>0</v>
      </c>
      <c r="T30" s="20">
        <f>H30*VLOOKUP(R30,Prix!$B$23:$G$47,6,FALSE)</f>
        <v>0</v>
      </c>
      <c r="U30" s="28">
        <f>VLOOKUP(R30,Prix!$B$23:$F$47,5,FALSE)</f>
        <v>0</v>
      </c>
      <c r="V30" s="30">
        <f t="shared" si="0"/>
        <v>0</v>
      </c>
      <c r="W30" s="102">
        <v>28</v>
      </c>
      <c r="X30" s="73">
        <v>1</v>
      </c>
      <c r="Y30" s="73"/>
      <c r="Z30" s="47">
        <f>VLOOKUP(X30,Prix!$I$4:$N$5,6,FALSE)</f>
        <v>0</v>
      </c>
      <c r="AA30" s="56">
        <f t="shared" si="1"/>
        <v>0</v>
      </c>
      <c r="AB30" s="58">
        <f t="shared" si="2"/>
        <v>0</v>
      </c>
      <c r="AC30" s="109">
        <f>IF('Liste OperationS'!C32='Liste OperationS'!C31,0,'Liste OperationS'!C32)</f>
        <v>0</v>
      </c>
    </row>
    <row r="31" spans="1:29" ht="21" customHeight="1">
      <c r="A31" s="93"/>
      <c r="B31" s="93"/>
      <c r="C31" s="93"/>
      <c r="D31" s="93"/>
      <c r="E31" s="107">
        <v>29</v>
      </c>
      <c r="F31" s="74">
        <v>1</v>
      </c>
      <c r="G31" s="23">
        <f>VLOOKUP(F31,Prix!$B$3:$F$12,3,FALSE)</f>
        <v>0</v>
      </c>
      <c r="H31" s="71">
        <f t="shared" si="3"/>
        <v>0</v>
      </c>
      <c r="I31" s="23">
        <f>VLOOKUP(F31,Prix!$B$3:$F$12,5,FALSE)</f>
        <v>0</v>
      </c>
      <c r="J31" s="10">
        <f t="shared" si="6"/>
        <v>0</v>
      </c>
      <c r="K31" s="102">
        <v>29</v>
      </c>
      <c r="L31" s="75">
        <v>1</v>
      </c>
      <c r="M31" s="26">
        <f>VLOOKUP(L31,Prix!$B$13:$F$22,3,FALSE)</f>
        <v>0</v>
      </c>
      <c r="N31" s="72"/>
      <c r="O31" s="27">
        <f>VLOOKUP(L31,Prix!$B$13:$F$22,5,FALSE)</f>
        <v>0</v>
      </c>
      <c r="P31" s="29">
        <f t="shared" si="7"/>
        <v>0</v>
      </c>
      <c r="Q31" s="102">
        <v>29</v>
      </c>
      <c r="R31" s="95">
        <v>1</v>
      </c>
      <c r="S31" s="15">
        <f>VLOOKUP(R31,Prix!$B$23:$F$47,3,FALSE)</f>
        <v>0</v>
      </c>
      <c r="T31" s="20">
        <f>H31*VLOOKUP(R31,Prix!$B$23:$G$47,6,FALSE)</f>
        <v>0</v>
      </c>
      <c r="U31" s="28">
        <f>VLOOKUP(R31,Prix!$B$23:$F$47,5,FALSE)</f>
        <v>0</v>
      </c>
      <c r="V31" s="30">
        <f t="shared" si="0"/>
        <v>0</v>
      </c>
      <c r="W31" s="102">
        <v>29</v>
      </c>
      <c r="X31" s="73">
        <v>1</v>
      </c>
      <c r="Y31" s="73"/>
      <c r="Z31" s="47">
        <f>VLOOKUP(X31,Prix!$I$4:$N$5,6,FALSE)</f>
        <v>0</v>
      </c>
      <c r="AA31" s="56">
        <f t="shared" si="1"/>
        <v>0</v>
      </c>
      <c r="AB31" s="58">
        <f t="shared" si="2"/>
        <v>0</v>
      </c>
      <c r="AC31" s="109">
        <f>IF('Liste OperationS'!C33='Liste OperationS'!C32,0,'Liste OperationS'!C33)</f>
        <v>0</v>
      </c>
    </row>
    <row r="32" spans="1:29" ht="21" customHeight="1">
      <c r="A32" s="93"/>
      <c r="B32" s="93"/>
      <c r="C32" s="93"/>
      <c r="D32" s="93"/>
      <c r="E32" s="107">
        <v>30</v>
      </c>
      <c r="F32" s="74">
        <v>1</v>
      </c>
      <c r="G32" s="23">
        <f>VLOOKUP(F32,Prix!$B$3:$F$12,3,FALSE)</f>
        <v>0</v>
      </c>
      <c r="H32" s="71">
        <f t="shared" si="3"/>
        <v>0</v>
      </c>
      <c r="I32" s="23">
        <f>VLOOKUP(F32,Prix!$B$3:$F$12,5,FALSE)</f>
        <v>0</v>
      </c>
      <c r="J32" s="10">
        <f t="shared" si="6"/>
        <v>0</v>
      </c>
      <c r="K32" s="102">
        <v>30</v>
      </c>
      <c r="L32" s="75">
        <v>1</v>
      </c>
      <c r="M32" s="26">
        <f>VLOOKUP(L32,Prix!$B$13:$F$22,3,FALSE)</f>
        <v>0</v>
      </c>
      <c r="N32" s="72"/>
      <c r="O32" s="27">
        <f>VLOOKUP(L32,Prix!$B$13:$F$22,5,FALSE)</f>
        <v>0</v>
      </c>
      <c r="P32" s="29">
        <f t="shared" si="7"/>
        <v>0</v>
      </c>
      <c r="Q32" s="102">
        <v>30</v>
      </c>
      <c r="R32" s="95">
        <v>1</v>
      </c>
      <c r="S32" s="15">
        <f>VLOOKUP(R32,Prix!$B$23:$F$47,3,FALSE)</f>
        <v>0</v>
      </c>
      <c r="T32" s="20">
        <f>H32*VLOOKUP(R32,Prix!$B$23:$G$47,6,FALSE)</f>
        <v>0</v>
      </c>
      <c r="U32" s="28">
        <f>VLOOKUP(R32,Prix!$B$23:$F$47,5,FALSE)</f>
        <v>0</v>
      </c>
      <c r="V32" s="30">
        <f t="shared" si="0"/>
        <v>0</v>
      </c>
      <c r="W32" s="102">
        <v>30</v>
      </c>
      <c r="X32" s="73">
        <v>1</v>
      </c>
      <c r="Y32" s="73"/>
      <c r="Z32" s="47">
        <f>VLOOKUP(X32,Prix!$I$4:$N$5,6,FALSE)</f>
        <v>0</v>
      </c>
      <c r="AA32" s="56">
        <f t="shared" si="1"/>
        <v>0</v>
      </c>
      <c r="AB32" s="58">
        <f t="shared" si="2"/>
        <v>0</v>
      </c>
      <c r="AC32" s="109">
        <f>IF('Liste OperationS'!C34='Liste OperationS'!C33,0,'Liste OperationS'!C34)</f>
        <v>0</v>
      </c>
    </row>
    <row r="33" spans="1:29" ht="21" customHeight="1">
      <c r="A33" s="93"/>
      <c r="B33" s="93"/>
      <c r="C33" s="93"/>
      <c r="D33" s="93"/>
      <c r="E33" s="107">
        <v>31</v>
      </c>
      <c r="F33" s="74">
        <v>1</v>
      </c>
      <c r="G33" s="23">
        <f>VLOOKUP(F33,Prix!$B$3:$F$12,3,FALSE)</f>
        <v>0</v>
      </c>
      <c r="H33" s="71">
        <f t="shared" si="3"/>
        <v>0</v>
      </c>
      <c r="I33" s="23">
        <f>VLOOKUP(F33,Prix!$B$3:$F$12,5,FALSE)</f>
        <v>0</v>
      </c>
      <c r="J33" s="10">
        <f t="shared" si="6"/>
        <v>0</v>
      </c>
      <c r="K33" s="102">
        <v>31</v>
      </c>
      <c r="L33" s="75">
        <v>1</v>
      </c>
      <c r="M33" s="26">
        <f>VLOOKUP(L33,Prix!$B$13:$F$22,3,FALSE)</f>
        <v>0</v>
      </c>
      <c r="N33" s="72"/>
      <c r="O33" s="27">
        <f>VLOOKUP(L33,Prix!$B$13:$F$22,5,FALSE)</f>
        <v>0</v>
      </c>
      <c r="P33" s="29">
        <f t="shared" si="7"/>
        <v>0</v>
      </c>
      <c r="Q33" s="102">
        <v>31</v>
      </c>
      <c r="R33" s="95">
        <v>1</v>
      </c>
      <c r="S33" s="15">
        <f>VLOOKUP(R33,Prix!$B$23:$F$47,3,FALSE)</f>
        <v>0</v>
      </c>
      <c r="T33" s="20">
        <f>H33*VLOOKUP(R33,Prix!$B$23:$G$47,6,FALSE)</f>
        <v>0</v>
      </c>
      <c r="U33" s="28">
        <f>VLOOKUP(R33,Prix!$B$23:$F$47,5,FALSE)</f>
        <v>0</v>
      </c>
      <c r="V33" s="30">
        <f t="shared" si="0"/>
        <v>0</v>
      </c>
      <c r="W33" s="102">
        <v>31</v>
      </c>
      <c r="X33" s="73">
        <v>1</v>
      </c>
      <c r="Y33" s="73"/>
      <c r="Z33" s="47">
        <f>VLOOKUP(X33,Prix!$I$4:$N$5,6,FALSE)</f>
        <v>0</v>
      </c>
      <c r="AA33" s="56">
        <f t="shared" si="1"/>
        <v>0</v>
      </c>
      <c r="AB33" s="58">
        <f t="shared" si="2"/>
        <v>0</v>
      </c>
      <c r="AC33" s="109">
        <f>IF('Liste OperationS'!C35='Liste OperationS'!C34,0,'Liste OperationS'!C35)</f>
        <v>0</v>
      </c>
    </row>
    <row r="34" spans="1:29" ht="21" customHeight="1">
      <c r="A34" s="93"/>
      <c r="B34" s="93"/>
      <c r="C34" s="93"/>
      <c r="D34" s="93"/>
      <c r="E34" s="107">
        <v>32</v>
      </c>
      <c r="F34" s="74">
        <v>1</v>
      </c>
      <c r="G34" s="23">
        <f>VLOOKUP(F34,Prix!$B$3:$F$12,3,FALSE)</f>
        <v>0</v>
      </c>
      <c r="H34" s="71">
        <f t="shared" si="3"/>
        <v>0</v>
      </c>
      <c r="I34" s="23">
        <f>VLOOKUP(F34,Prix!$B$3:$F$12,5,FALSE)</f>
        <v>0</v>
      </c>
      <c r="J34" s="10">
        <f t="shared" si="6"/>
        <v>0</v>
      </c>
      <c r="K34" s="102">
        <v>32</v>
      </c>
      <c r="L34" s="75">
        <v>1</v>
      </c>
      <c r="M34" s="26">
        <f>VLOOKUP(L34,Prix!$B$13:$F$22,3,FALSE)</f>
        <v>0</v>
      </c>
      <c r="N34" s="72"/>
      <c r="O34" s="27">
        <f>VLOOKUP(L34,Prix!$B$13:$F$22,5,FALSE)</f>
        <v>0</v>
      </c>
      <c r="P34" s="29">
        <f t="shared" si="7"/>
        <v>0</v>
      </c>
      <c r="Q34" s="102">
        <v>32</v>
      </c>
      <c r="R34" s="95">
        <v>1</v>
      </c>
      <c r="S34" s="15">
        <f>VLOOKUP(R34,Prix!$B$23:$F$47,3,FALSE)</f>
        <v>0</v>
      </c>
      <c r="T34" s="20">
        <f>H34*VLOOKUP(R34,Prix!$B$23:$G$47,6,FALSE)</f>
        <v>0</v>
      </c>
      <c r="U34" s="28">
        <f>VLOOKUP(R34,Prix!$B$23:$F$47,5,FALSE)</f>
        <v>0</v>
      </c>
      <c r="V34" s="30">
        <f t="shared" si="0"/>
        <v>0</v>
      </c>
      <c r="W34" s="102">
        <v>32</v>
      </c>
      <c r="X34" s="73">
        <v>1</v>
      </c>
      <c r="Y34" s="73"/>
      <c r="Z34" s="47">
        <f>VLOOKUP(X34,Prix!$I$4:$N$5,6,FALSE)</f>
        <v>0</v>
      </c>
      <c r="AA34" s="56">
        <f t="shared" si="1"/>
        <v>0</v>
      </c>
      <c r="AB34" s="58">
        <f t="shared" si="2"/>
        <v>0</v>
      </c>
      <c r="AC34" s="109">
        <f>IF('Liste OperationS'!C36='Liste OperationS'!C35,0,'Liste OperationS'!C36)</f>
        <v>0</v>
      </c>
    </row>
    <row r="35" spans="1:29" ht="21" customHeight="1">
      <c r="A35" s="93"/>
      <c r="B35" s="93"/>
      <c r="C35" s="93"/>
      <c r="D35" s="93"/>
      <c r="E35" s="107">
        <v>33</v>
      </c>
      <c r="F35" s="74">
        <v>1</v>
      </c>
      <c r="G35" s="23">
        <f>VLOOKUP(F35,Prix!$B$3:$F$12,3,FALSE)</f>
        <v>0</v>
      </c>
      <c r="H35" s="71">
        <f t="shared" si="3"/>
        <v>0</v>
      </c>
      <c r="I35" s="23">
        <f>VLOOKUP(F35,Prix!$B$3:$F$12,5,FALSE)</f>
        <v>0</v>
      </c>
      <c r="J35" s="10">
        <f t="shared" si="6"/>
        <v>0</v>
      </c>
      <c r="K35" s="102">
        <v>33</v>
      </c>
      <c r="L35" s="75">
        <v>1</v>
      </c>
      <c r="M35" s="26">
        <f>VLOOKUP(L35,Prix!$B$13:$F$22,3,FALSE)</f>
        <v>0</v>
      </c>
      <c r="N35" s="72"/>
      <c r="O35" s="27">
        <f>VLOOKUP(L35,Prix!$B$13:$F$22,5,FALSE)</f>
        <v>0</v>
      </c>
      <c r="P35" s="29">
        <f t="shared" si="7"/>
        <v>0</v>
      </c>
      <c r="Q35" s="102">
        <v>33</v>
      </c>
      <c r="R35" s="95">
        <v>1</v>
      </c>
      <c r="S35" s="15">
        <f>VLOOKUP(R35,Prix!$B$23:$F$47,3,FALSE)</f>
        <v>0</v>
      </c>
      <c r="T35" s="20">
        <f>H35*VLOOKUP(R35,Prix!$B$23:$G$47,6,FALSE)</f>
        <v>0</v>
      </c>
      <c r="U35" s="28">
        <f>VLOOKUP(R35,Prix!$B$23:$F$47,5,FALSE)</f>
        <v>0</v>
      </c>
      <c r="V35" s="30">
        <f t="shared" si="0"/>
        <v>0</v>
      </c>
      <c r="W35" s="102">
        <v>33</v>
      </c>
      <c r="X35" s="73">
        <v>1</v>
      </c>
      <c r="Y35" s="73"/>
      <c r="Z35" s="47">
        <f>VLOOKUP(X35,Prix!$I$4:$N$5,6,FALSE)</f>
        <v>0</v>
      </c>
      <c r="AA35" s="56">
        <f t="shared" si="1"/>
        <v>0</v>
      </c>
      <c r="AB35" s="58">
        <f t="shared" si="2"/>
        <v>0</v>
      </c>
      <c r="AC35" s="109">
        <f>IF('Liste OperationS'!C37='Liste OperationS'!C36,0,'Liste OperationS'!C37)</f>
        <v>0</v>
      </c>
    </row>
    <row r="36" spans="1:29" ht="21" customHeight="1">
      <c r="A36" s="93"/>
      <c r="B36" s="93"/>
      <c r="C36" s="93"/>
      <c r="D36" s="93"/>
      <c r="E36" s="107">
        <v>34</v>
      </c>
      <c r="F36" s="74">
        <v>1</v>
      </c>
      <c r="G36" s="23">
        <f>VLOOKUP(F36,Prix!$B$3:$F$12,3,FALSE)</f>
        <v>0</v>
      </c>
      <c r="H36" s="71">
        <f t="shared" si="3"/>
        <v>0</v>
      </c>
      <c r="I36" s="23">
        <f>VLOOKUP(F36,Prix!$B$3:$F$12,5,FALSE)</f>
        <v>0</v>
      </c>
      <c r="J36" s="10">
        <f t="shared" si="6"/>
        <v>0</v>
      </c>
      <c r="K36" s="102">
        <v>34</v>
      </c>
      <c r="L36" s="75">
        <v>1</v>
      </c>
      <c r="M36" s="26">
        <f>VLOOKUP(L36,Prix!$B$13:$F$22,3,FALSE)</f>
        <v>0</v>
      </c>
      <c r="N36" s="72"/>
      <c r="O36" s="27">
        <f>VLOOKUP(L36,Prix!$B$13:$F$22,5,FALSE)</f>
        <v>0</v>
      </c>
      <c r="P36" s="29">
        <f t="shared" si="7"/>
        <v>0</v>
      </c>
      <c r="Q36" s="102">
        <v>34</v>
      </c>
      <c r="R36" s="95">
        <v>1</v>
      </c>
      <c r="S36" s="15">
        <f>VLOOKUP(R36,Prix!$B$23:$F$47,3,FALSE)</f>
        <v>0</v>
      </c>
      <c r="T36" s="20">
        <f>H36*VLOOKUP(R36,Prix!$B$23:$G$47,6,FALSE)</f>
        <v>0</v>
      </c>
      <c r="U36" s="28">
        <f>VLOOKUP(R36,Prix!$B$23:$F$47,5,FALSE)</f>
        <v>0</v>
      </c>
      <c r="V36" s="30">
        <f t="shared" si="0"/>
        <v>0</v>
      </c>
      <c r="W36" s="102">
        <v>34</v>
      </c>
      <c r="X36" s="73">
        <v>1</v>
      </c>
      <c r="Y36" s="73"/>
      <c r="Z36" s="47">
        <f>VLOOKUP(X36,Prix!$I$4:$N$5,6,FALSE)</f>
        <v>0</v>
      </c>
      <c r="AA36" s="56">
        <f t="shared" si="1"/>
        <v>0</v>
      </c>
      <c r="AB36" s="58">
        <f t="shared" si="2"/>
        <v>0</v>
      </c>
      <c r="AC36" s="109">
        <f>IF('Liste OperationS'!C38='Liste OperationS'!C37,0,'Liste OperationS'!C38)</f>
        <v>0</v>
      </c>
    </row>
    <row r="37" spans="1:29" ht="21" customHeight="1">
      <c r="A37" s="93"/>
      <c r="B37" s="93"/>
      <c r="C37" s="93"/>
      <c r="D37" s="93"/>
      <c r="E37" s="107">
        <v>35</v>
      </c>
      <c r="F37" s="74">
        <v>1</v>
      </c>
      <c r="G37" s="23">
        <f>VLOOKUP(F37,Prix!$B$3:$F$12,3,FALSE)</f>
        <v>0</v>
      </c>
      <c r="H37" s="71">
        <f t="shared" si="3"/>
        <v>0</v>
      </c>
      <c r="I37" s="23">
        <f>VLOOKUP(F37,Prix!$B$3:$F$12,5,FALSE)</f>
        <v>0</v>
      </c>
      <c r="J37" s="10">
        <f t="shared" si="6"/>
        <v>0</v>
      </c>
      <c r="K37" s="102">
        <v>35</v>
      </c>
      <c r="L37" s="75">
        <v>1</v>
      </c>
      <c r="M37" s="26">
        <f>VLOOKUP(L37,Prix!$B$13:$F$22,3,FALSE)</f>
        <v>0</v>
      </c>
      <c r="N37" s="72"/>
      <c r="O37" s="27">
        <f>VLOOKUP(L37,Prix!$B$13:$F$22,5,FALSE)</f>
        <v>0</v>
      </c>
      <c r="P37" s="29">
        <f t="shared" si="7"/>
        <v>0</v>
      </c>
      <c r="Q37" s="102">
        <v>35</v>
      </c>
      <c r="R37" s="95">
        <v>1</v>
      </c>
      <c r="S37" s="15">
        <f>VLOOKUP(R37,Prix!$B$23:$F$47,3,FALSE)</f>
        <v>0</v>
      </c>
      <c r="T37" s="20">
        <f>H37*VLOOKUP(R37,Prix!$B$23:$G$47,6,FALSE)</f>
        <v>0</v>
      </c>
      <c r="U37" s="28">
        <f>VLOOKUP(R37,Prix!$B$23:$F$47,5,FALSE)</f>
        <v>0</v>
      </c>
      <c r="V37" s="30">
        <f t="shared" si="0"/>
        <v>0</v>
      </c>
      <c r="W37" s="102">
        <v>35</v>
      </c>
      <c r="X37" s="73">
        <v>1</v>
      </c>
      <c r="Y37" s="73"/>
      <c r="Z37" s="47">
        <f>VLOOKUP(X37,Prix!$I$4:$N$5,6,FALSE)</f>
        <v>0</v>
      </c>
      <c r="AA37" s="56">
        <f t="shared" si="1"/>
        <v>0</v>
      </c>
      <c r="AB37" s="58">
        <f t="shared" si="2"/>
        <v>0</v>
      </c>
      <c r="AC37" s="109">
        <f>IF('Liste OperationS'!C39='Liste OperationS'!C38,0,'Liste OperationS'!C39)</f>
        <v>0</v>
      </c>
    </row>
    <row r="38" spans="1:29" ht="21" customHeight="1">
      <c r="A38" s="93"/>
      <c r="B38" s="93"/>
      <c r="C38" s="93"/>
      <c r="D38" s="93"/>
      <c r="E38" s="107">
        <v>36</v>
      </c>
      <c r="F38" s="74">
        <v>1</v>
      </c>
      <c r="G38" s="23">
        <f>VLOOKUP(F38,Prix!$B$3:$F$12,3,FALSE)</f>
        <v>0</v>
      </c>
      <c r="H38" s="71">
        <f t="shared" si="3"/>
        <v>0</v>
      </c>
      <c r="I38" s="23">
        <f>VLOOKUP(F38,Prix!$B$3:$F$12,5,FALSE)</f>
        <v>0</v>
      </c>
      <c r="J38" s="10">
        <f t="shared" si="6"/>
        <v>0</v>
      </c>
      <c r="K38" s="102">
        <v>36</v>
      </c>
      <c r="L38" s="75">
        <v>1</v>
      </c>
      <c r="M38" s="26">
        <f>VLOOKUP(L38,Prix!$B$13:$F$22,3,FALSE)</f>
        <v>0</v>
      </c>
      <c r="N38" s="72"/>
      <c r="O38" s="27">
        <f>VLOOKUP(L38,Prix!$B$13:$F$22,5,FALSE)</f>
        <v>0</v>
      </c>
      <c r="P38" s="29">
        <f t="shared" si="7"/>
        <v>0</v>
      </c>
      <c r="Q38" s="102">
        <v>36</v>
      </c>
      <c r="R38" s="95">
        <v>1</v>
      </c>
      <c r="S38" s="15">
        <f>VLOOKUP(R38,Prix!$B$23:$F$47,3,FALSE)</f>
        <v>0</v>
      </c>
      <c r="T38" s="20">
        <f>H38*VLOOKUP(R38,Prix!$B$23:$G$47,6,FALSE)</f>
        <v>0</v>
      </c>
      <c r="U38" s="28">
        <f>VLOOKUP(R38,Prix!$B$23:$F$47,5,FALSE)</f>
        <v>0</v>
      </c>
      <c r="V38" s="30">
        <f t="shared" si="0"/>
        <v>0</v>
      </c>
      <c r="W38" s="102">
        <v>36</v>
      </c>
      <c r="X38" s="73">
        <v>1</v>
      </c>
      <c r="Y38" s="73"/>
      <c r="Z38" s="47">
        <f>VLOOKUP(X38,Prix!$I$4:$N$5,6,FALSE)</f>
        <v>0</v>
      </c>
      <c r="AA38" s="56">
        <f t="shared" si="1"/>
        <v>0</v>
      </c>
      <c r="AB38" s="58">
        <f t="shared" si="2"/>
        <v>0</v>
      </c>
      <c r="AC38" s="109">
        <f>IF('Liste OperationS'!C40='Liste OperationS'!C39,0,'Liste OperationS'!C40)</f>
        <v>0</v>
      </c>
    </row>
    <row r="39" spans="1:29" ht="21" customHeight="1">
      <c r="A39" s="93"/>
      <c r="B39" s="93"/>
      <c r="C39" s="93"/>
      <c r="D39" s="93"/>
      <c r="E39" s="107">
        <v>37</v>
      </c>
      <c r="F39" s="74">
        <v>1</v>
      </c>
      <c r="G39" s="23">
        <f>VLOOKUP(F39,Prix!$B$3:$F$12,3,FALSE)</f>
        <v>0</v>
      </c>
      <c r="H39" s="71">
        <f t="shared" si="3"/>
        <v>0</v>
      </c>
      <c r="I39" s="23">
        <f>VLOOKUP(F39,Prix!$B$3:$F$12,5,FALSE)</f>
        <v>0</v>
      </c>
      <c r="J39" s="10">
        <f t="shared" si="6"/>
        <v>0</v>
      </c>
      <c r="K39" s="102">
        <v>37</v>
      </c>
      <c r="L39" s="75">
        <v>1</v>
      </c>
      <c r="M39" s="26">
        <f>VLOOKUP(L39,Prix!$B$13:$F$22,3,FALSE)</f>
        <v>0</v>
      </c>
      <c r="N39" s="72"/>
      <c r="O39" s="27">
        <f>VLOOKUP(L39,Prix!$B$13:$F$22,5,FALSE)</f>
        <v>0</v>
      </c>
      <c r="P39" s="29">
        <f t="shared" si="7"/>
        <v>0</v>
      </c>
      <c r="Q39" s="102">
        <v>37</v>
      </c>
      <c r="R39" s="95">
        <v>1</v>
      </c>
      <c r="S39" s="15">
        <f>VLOOKUP(R39,Prix!$B$23:$F$47,3,FALSE)</f>
        <v>0</v>
      </c>
      <c r="T39" s="20">
        <f>H39*VLOOKUP(R39,Prix!$B$23:$G$47,6,FALSE)</f>
        <v>0</v>
      </c>
      <c r="U39" s="28">
        <f>VLOOKUP(R39,Prix!$B$23:$F$47,5,FALSE)</f>
        <v>0</v>
      </c>
      <c r="V39" s="30">
        <f t="shared" si="0"/>
        <v>0</v>
      </c>
      <c r="W39" s="102">
        <v>37</v>
      </c>
      <c r="X39" s="73">
        <v>1</v>
      </c>
      <c r="Y39" s="73"/>
      <c r="Z39" s="47">
        <f>VLOOKUP(X39,Prix!$I$4:$N$5,6,FALSE)</f>
        <v>0</v>
      </c>
      <c r="AA39" s="56">
        <f t="shared" si="1"/>
        <v>0</v>
      </c>
      <c r="AB39" s="58">
        <f t="shared" si="2"/>
        <v>0</v>
      </c>
      <c r="AC39" s="109">
        <f>IF('Liste OperationS'!C41='Liste OperationS'!C40,0,'Liste OperationS'!C41)</f>
        <v>0</v>
      </c>
    </row>
    <row r="40" spans="1:29" ht="21" customHeight="1">
      <c r="A40" s="93"/>
      <c r="B40" s="93"/>
      <c r="C40" s="93"/>
      <c r="D40" s="93"/>
      <c r="E40" s="107">
        <v>38</v>
      </c>
      <c r="F40" s="74">
        <v>1</v>
      </c>
      <c r="G40" s="23">
        <f>VLOOKUP(F40,Prix!$B$3:$F$12,3,FALSE)</f>
        <v>0</v>
      </c>
      <c r="H40" s="71">
        <f t="shared" si="3"/>
        <v>0</v>
      </c>
      <c r="I40" s="23">
        <f>VLOOKUP(F40,Prix!$B$3:$F$12,5,FALSE)</f>
        <v>0</v>
      </c>
      <c r="J40" s="10">
        <f t="shared" si="6"/>
        <v>0</v>
      </c>
      <c r="K40" s="102">
        <v>38</v>
      </c>
      <c r="L40" s="75">
        <v>1</v>
      </c>
      <c r="M40" s="26">
        <f>VLOOKUP(L40,Prix!$B$13:$F$22,3,FALSE)</f>
        <v>0</v>
      </c>
      <c r="N40" s="72"/>
      <c r="O40" s="27">
        <f>VLOOKUP(L40,Prix!$B$13:$F$22,5,FALSE)</f>
        <v>0</v>
      </c>
      <c r="P40" s="29">
        <f t="shared" si="7"/>
        <v>0</v>
      </c>
      <c r="Q40" s="102">
        <v>38</v>
      </c>
      <c r="R40" s="95">
        <v>1</v>
      </c>
      <c r="S40" s="15">
        <f>VLOOKUP(R40,Prix!$B$23:$F$47,3,FALSE)</f>
        <v>0</v>
      </c>
      <c r="T40" s="20">
        <f>H40*VLOOKUP(R40,Prix!$B$23:$G$47,6,FALSE)</f>
        <v>0</v>
      </c>
      <c r="U40" s="28">
        <f>VLOOKUP(R40,Prix!$B$23:$F$47,5,FALSE)</f>
        <v>0</v>
      </c>
      <c r="V40" s="30">
        <f t="shared" si="0"/>
        <v>0</v>
      </c>
      <c r="W40" s="102">
        <v>38</v>
      </c>
      <c r="X40" s="73">
        <v>1</v>
      </c>
      <c r="Y40" s="73"/>
      <c r="Z40" s="47">
        <f>VLOOKUP(X40,Prix!$I$4:$N$5,6,FALSE)</f>
        <v>0</v>
      </c>
      <c r="AA40" s="56">
        <f t="shared" si="1"/>
        <v>0</v>
      </c>
      <c r="AB40" s="58">
        <f t="shared" si="2"/>
        <v>0</v>
      </c>
      <c r="AC40" s="109">
        <f>IF('Liste OperationS'!C42='Liste OperationS'!C41,0,'Liste OperationS'!C42)</f>
        <v>0</v>
      </c>
    </row>
    <row r="41" spans="1:29" ht="21" customHeight="1">
      <c r="A41" s="93"/>
      <c r="B41" s="93"/>
      <c r="C41" s="93"/>
      <c r="D41" s="93"/>
      <c r="E41" s="107">
        <v>39</v>
      </c>
      <c r="F41" s="74">
        <v>1</v>
      </c>
      <c r="G41" s="23">
        <f>VLOOKUP(F41,Prix!$B$3:$F$12,3,FALSE)</f>
        <v>0</v>
      </c>
      <c r="H41" s="71">
        <f t="shared" si="3"/>
        <v>0</v>
      </c>
      <c r="I41" s="23">
        <f>VLOOKUP(F41,Prix!$B$3:$F$12,5,FALSE)</f>
        <v>0</v>
      </c>
      <c r="J41" s="10">
        <f t="shared" si="6"/>
        <v>0</v>
      </c>
      <c r="K41" s="102">
        <v>39</v>
      </c>
      <c r="L41" s="75">
        <v>1</v>
      </c>
      <c r="M41" s="26">
        <f>VLOOKUP(L41,Prix!$B$13:$F$22,3,FALSE)</f>
        <v>0</v>
      </c>
      <c r="N41" s="72"/>
      <c r="O41" s="27">
        <f>VLOOKUP(L41,Prix!$B$13:$F$22,5,FALSE)</f>
        <v>0</v>
      </c>
      <c r="P41" s="29">
        <f t="shared" si="7"/>
        <v>0</v>
      </c>
      <c r="Q41" s="102">
        <v>39</v>
      </c>
      <c r="R41" s="95">
        <v>1</v>
      </c>
      <c r="S41" s="15">
        <f>VLOOKUP(R41,Prix!$B$23:$F$47,3,FALSE)</f>
        <v>0</v>
      </c>
      <c r="T41" s="20">
        <f>H41*VLOOKUP(R41,Prix!$B$23:$G$47,6,FALSE)</f>
        <v>0</v>
      </c>
      <c r="U41" s="28">
        <f>VLOOKUP(R41,Prix!$B$23:$F$47,5,FALSE)</f>
        <v>0</v>
      </c>
      <c r="V41" s="30">
        <f t="shared" si="0"/>
        <v>0</v>
      </c>
      <c r="W41" s="102">
        <v>39</v>
      </c>
      <c r="X41" s="73">
        <v>1</v>
      </c>
      <c r="Y41" s="73"/>
      <c r="Z41" s="47">
        <f>VLOOKUP(X41,Prix!$I$4:$N$5,6,FALSE)</f>
        <v>0</v>
      </c>
      <c r="AA41" s="56">
        <f t="shared" si="1"/>
        <v>0</v>
      </c>
      <c r="AB41" s="58">
        <f t="shared" si="2"/>
        <v>0</v>
      </c>
      <c r="AC41" s="109">
        <f>IF('Liste OperationS'!C43='Liste OperationS'!C42,0,'Liste OperationS'!C43)</f>
        <v>0</v>
      </c>
    </row>
    <row r="42" spans="1:29" ht="21" customHeight="1">
      <c r="A42" s="93"/>
      <c r="B42" s="93"/>
      <c r="C42" s="93"/>
      <c r="D42" s="93"/>
      <c r="E42" s="107">
        <v>40</v>
      </c>
      <c r="F42" s="74">
        <v>1</v>
      </c>
      <c r="G42" s="23">
        <f>VLOOKUP(F42,Prix!$B$3:$F$12,3,FALSE)</f>
        <v>0</v>
      </c>
      <c r="H42" s="71">
        <f t="shared" si="3"/>
        <v>0</v>
      </c>
      <c r="I42" s="23">
        <f>VLOOKUP(F42,Prix!$B$3:$F$12,5,FALSE)</f>
        <v>0</v>
      </c>
      <c r="J42" s="10">
        <f t="shared" si="6"/>
        <v>0</v>
      </c>
      <c r="K42" s="102">
        <v>40</v>
      </c>
      <c r="L42" s="75">
        <v>1</v>
      </c>
      <c r="M42" s="26">
        <f>VLOOKUP(L42,Prix!$B$13:$F$22,3,FALSE)</f>
        <v>0</v>
      </c>
      <c r="N42" s="72"/>
      <c r="O42" s="27">
        <f>VLOOKUP(L42,Prix!$B$13:$F$22,5,FALSE)</f>
        <v>0</v>
      </c>
      <c r="P42" s="29">
        <f t="shared" si="7"/>
        <v>0</v>
      </c>
      <c r="Q42" s="102">
        <v>40</v>
      </c>
      <c r="R42" s="95">
        <v>1</v>
      </c>
      <c r="S42" s="15">
        <f>VLOOKUP(R42,Prix!$B$23:$F$47,3,FALSE)</f>
        <v>0</v>
      </c>
      <c r="T42" s="20">
        <f>H42*VLOOKUP(R42,Prix!$B$23:$G$47,6,FALSE)</f>
        <v>0</v>
      </c>
      <c r="U42" s="28">
        <f>VLOOKUP(R42,Prix!$B$23:$F$47,5,FALSE)</f>
        <v>0</v>
      </c>
      <c r="V42" s="30">
        <f t="shared" si="0"/>
        <v>0</v>
      </c>
      <c r="W42" s="102">
        <v>40</v>
      </c>
      <c r="X42" s="73">
        <v>1</v>
      </c>
      <c r="Y42" s="73"/>
      <c r="Z42" s="47">
        <f>VLOOKUP(X42,Prix!$I$4:$N$5,6,FALSE)</f>
        <v>0</v>
      </c>
      <c r="AA42" s="56">
        <f t="shared" si="1"/>
        <v>0</v>
      </c>
      <c r="AB42" s="58">
        <f t="shared" si="2"/>
        <v>0</v>
      </c>
      <c r="AC42" s="109">
        <f>IF('Liste OperationS'!C44='Liste OperationS'!C43,0,'Liste OperationS'!C44)</f>
        <v>0</v>
      </c>
    </row>
    <row r="43" spans="1:29" ht="21" customHeight="1">
      <c r="A43" s="93"/>
      <c r="B43" s="93"/>
      <c r="C43" s="93"/>
      <c r="D43" s="93"/>
      <c r="E43" s="107">
        <v>41</v>
      </c>
      <c r="F43" s="74">
        <v>1</v>
      </c>
      <c r="G43" s="23">
        <f>VLOOKUP(F43,Prix!$B$3:$F$12,3,FALSE)</f>
        <v>0</v>
      </c>
      <c r="H43" s="71">
        <f t="shared" si="3"/>
        <v>0</v>
      </c>
      <c r="I43" s="23">
        <f>VLOOKUP(F43,Prix!$B$3:$F$12,5,FALSE)</f>
        <v>0</v>
      </c>
      <c r="J43" s="10">
        <f t="shared" si="6"/>
        <v>0</v>
      </c>
      <c r="K43" s="102">
        <v>41</v>
      </c>
      <c r="L43" s="75">
        <v>1</v>
      </c>
      <c r="M43" s="26">
        <f>VLOOKUP(L43,Prix!$B$13:$F$22,3,FALSE)</f>
        <v>0</v>
      </c>
      <c r="N43" s="72"/>
      <c r="O43" s="27">
        <f>VLOOKUP(L43,Prix!$B$13:$F$22,5,FALSE)</f>
        <v>0</v>
      </c>
      <c r="P43" s="29">
        <f t="shared" si="7"/>
        <v>0</v>
      </c>
      <c r="Q43" s="102">
        <v>41</v>
      </c>
      <c r="R43" s="95">
        <v>1</v>
      </c>
      <c r="S43" s="15">
        <f>VLOOKUP(R43,Prix!$B$23:$F$47,3,FALSE)</f>
        <v>0</v>
      </c>
      <c r="T43" s="20">
        <f>H43*VLOOKUP(R43,Prix!$B$23:$G$47,6,FALSE)</f>
        <v>0</v>
      </c>
      <c r="U43" s="28">
        <f>VLOOKUP(R43,Prix!$B$23:$F$47,5,FALSE)</f>
        <v>0</v>
      </c>
      <c r="V43" s="30">
        <f t="shared" si="0"/>
        <v>0</v>
      </c>
      <c r="W43" s="102">
        <v>41</v>
      </c>
      <c r="X43" s="73">
        <v>1</v>
      </c>
      <c r="Y43" s="73"/>
      <c r="Z43" s="47">
        <f>VLOOKUP(X43,Prix!$I$4:$N$5,6,FALSE)</f>
        <v>0</v>
      </c>
      <c r="AA43" s="56">
        <f t="shared" si="1"/>
        <v>0</v>
      </c>
      <c r="AB43" s="58">
        <f t="shared" si="2"/>
        <v>0</v>
      </c>
      <c r="AC43" s="109">
        <f>IF('Liste OperationS'!C45='Liste OperationS'!C44,0,'Liste OperationS'!C45)</f>
        <v>0</v>
      </c>
    </row>
    <row r="44" spans="1:29" ht="21" customHeight="1">
      <c r="A44" s="93"/>
      <c r="B44" s="93"/>
      <c r="C44" s="93"/>
      <c r="D44" s="93"/>
      <c r="E44" s="107">
        <v>42</v>
      </c>
      <c r="F44" s="74">
        <v>1</v>
      </c>
      <c r="G44" s="23">
        <f>VLOOKUP(F44,Prix!$B$3:$F$12,3,FALSE)</f>
        <v>0</v>
      </c>
      <c r="H44" s="71">
        <f t="shared" si="3"/>
        <v>0</v>
      </c>
      <c r="I44" s="23">
        <f>VLOOKUP(F44,Prix!$B$3:$F$12,5,FALSE)</f>
        <v>0</v>
      </c>
      <c r="J44" s="10">
        <f t="shared" si="6"/>
        <v>0</v>
      </c>
      <c r="K44" s="102">
        <v>42</v>
      </c>
      <c r="L44" s="75">
        <v>1</v>
      </c>
      <c r="M44" s="26">
        <f>VLOOKUP(L44,Prix!$B$13:$F$22,3,FALSE)</f>
        <v>0</v>
      </c>
      <c r="N44" s="72"/>
      <c r="O44" s="27">
        <f>VLOOKUP(L44,Prix!$B$13:$F$22,5,FALSE)</f>
        <v>0</v>
      </c>
      <c r="P44" s="29">
        <f t="shared" si="7"/>
        <v>0</v>
      </c>
      <c r="Q44" s="102">
        <v>42</v>
      </c>
      <c r="R44" s="95">
        <v>1</v>
      </c>
      <c r="S44" s="15">
        <f>VLOOKUP(R44,Prix!$B$23:$F$47,3,FALSE)</f>
        <v>0</v>
      </c>
      <c r="T44" s="20">
        <f>H44*VLOOKUP(R44,Prix!$B$23:$G$47,6,FALSE)</f>
        <v>0</v>
      </c>
      <c r="U44" s="28">
        <f>VLOOKUP(R44,Prix!$B$23:$F$47,5,FALSE)</f>
        <v>0</v>
      </c>
      <c r="V44" s="30">
        <f t="shared" si="0"/>
        <v>0</v>
      </c>
      <c r="W44" s="102">
        <v>42</v>
      </c>
      <c r="X44" s="73">
        <v>1</v>
      </c>
      <c r="Y44" s="73"/>
      <c r="Z44" s="47">
        <f>VLOOKUP(X44,Prix!$I$4:$N$5,6,FALSE)</f>
        <v>0</v>
      </c>
      <c r="AA44" s="56">
        <f t="shared" si="1"/>
        <v>0</v>
      </c>
      <c r="AB44" s="58">
        <f t="shared" si="2"/>
        <v>0</v>
      </c>
      <c r="AC44" s="109">
        <f>IF('Liste OperationS'!C46='Liste OperationS'!C45,0,'Liste OperationS'!C46)</f>
        <v>0</v>
      </c>
    </row>
    <row r="45" spans="1:29" ht="21" customHeight="1">
      <c r="A45" s="93"/>
      <c r="B45" s="93"/>
      <c r="C45" s="93"/>
      <c r="D45" s="93"/>
      <c r="E45" s="107">
        <v>43</v>
      </c>
      <c r="F45" s="74">
        <v>1</v>
      </c>
      <c r="G45" s="23">
        <f>VLOOKUP(F45,Prix!$B$3:$F$12,3,FALSE)</f>
        <v>0</v>
      </c>
      <c r="H45" s="71">
        <f t="shared" si="3"/>
        <v>0</v>
      </c>
      <c r="I45" s="23">
        <f>VLOOKUP(F45,Prix!$B$3:$F$12,5,FALSE)</f>
        <v>0</v>
      </c>
      <c r="J45" s="10">
        <f t="shared" si="6"/>
        <v>0</v>
      </c>
      <c r="K45" s="102">
        <v>43</v>
      </c>
      <c r="L45" s="75">
        <v>1</v>
      </c>
      <c r="M45" s="26">
        <f>VLOOKUP(L45,Prix!$B$13:$F$22,3,FALSE)</f>
        <v>0</v>
      </c>
      <c r="N45" s="72"/>
      <c r="O45" s="27">
        <f>VLOOKUP(L45,Prix!$B$13:$F$22,5,FALSE)</f>
        <v>0</v>
      </c>
      <c r="P45" s="29">
        <f t="shared" si="7"/>
        <v>0</v>
      </c>
      <c r="Q45" s="102">
        <v>43</v>
      </c>
      <c r="R45" s="95">
        <v>1</v>
      </c>
      <c r="S45" s="15">
        <f>VLOOKUP(R45,Prix!$B$23:$F$47,3,FALSE)</f>
        <v>0</v>
      </c>
      <c r="T45" s="20">
        <f>H45*VLOOKUP(R45,Prix!$B$23:$G$47,6,FALSE)</f>
        <v>0</v>
      </c>
      <c r="U45" s="28">
        <f>VLOOKUP(R45,Prix!$B$23:$F$47,5,FALSE)</f>
        <v>0</v>
      </c>
      <c r="V45" s="30">
        <f t="shared" si="0"/>
        <v>0</v>
      </c>
      <c r="W45" s="102">
        <v>43</v>
      </c>
      <c r="X45" s="73">
        <v>1</v>
      </c>
      <c r="Y45" s="73"/>
      <c r="Z45" s="47">
        <f>VLOOKUP(X45,Prix!$I$4:$N$5,6,FALSE)</f>
        <v>0</v>
      </c>
      <c r="AA45" s="56">
        <f t="shared" si="1"/>
        <v>0</v>
      </c>
      <c r="AB45" s="58">
        <f t="shared" si="2"/>
        <v>0</v>
      </c>
      <c r="AC45" s="109">
        <f>IF('Liste OperationS'!C47='Liste OperationS'!C46,0,'Liste OperationS'!C47)</f>
        <v>0</v>
      </c>
    </row>
  </sheetData>
  <sheetProtection sheet="1" objects="1" scenarios="1" selectLockedCells="1"/>
  <mergeCells count="4">
    <mergeCell ref="X1:AA1"/>
    <mergeCell ref="F1:J1"/>
    <mergeCell ref="L1:P1"/>
    <mergeCell ref="R1:V1"/>
  </mergeCells>
  <pageMargins left="0.23622047244094491" right="0.23622047244094491" top="0.74803149606299213" bottom="0.74803149606299213" header="0.31496062992125984" footer="0.31496062992125984"/>
  <pageSetup paperSize="9" scale="46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N48"/>
  <sheetViews>
    <sheetView workbookViewId="0">
      <selection activeCell="C18" sqref="C18"/>
    </sheetView>
  </sheetViews>
  <sheetFormatPr baseColWidth="10" defaultRowHeight="15"/>
  <cols>
    <col min="1" max="1" width="11.5703125" customWidth="1"/>
    <col min="2" max="2" width="3.140625" style="6" bestFit="1" customWidth="1"/>
    <col min="3" max="3" width="15.42578125" bestFit="1" customWidth="1"/>
    <col min="7" max="7" width="10.5703125" customWidth="1"/>
    <col min="8" max="8" width="10.7109375" customWidth="1"/>
    <col min="9" max="9" width="2" bestFit="1" customWidth="1"/>
    <col min="10" max="49" width="10.7109375" customWidth="1"/>
  </cols>
  <sheetData>
    <row r="1" spans="1:14" ht="34.5" customHeight="1">
      <c r="A1" s="139" t="s">
        <v>66</v>
      </c>
      <c r="B1" s="140"/>
      <c r="C1" s="140"/>
      <c r="D1" s="140"/>
      <c r="E1" s="140"/>
      <c r="F1" s="140"/>
      <c r="G1" s="141"/>
      <c r="L1" s="3"/>
      <c r="M1" s="3"/>
    </row>
    <row r="2" spans="1:14" ht="30">
      <c r="A2" s="18" t="s">
        <v>11</v>
      </c>
      <c r="B2" s="19" t="s">
        <v>15</v>
      </c>
      <c r="C2" s="18" t="s">
        <v>0</v>
      </c>
      <c r="D2" s="18" t="s">
        <v>2</v>
      </c>
      <c r="E2" s="18" t="s">
        <v>1</v>
      </c>
      <c r="F2" s="18" t="s">
        <v>14</v>
      </c>
      <c r="G2" s="76" t="s">
        <v>55</v>
      </c>
    </row>
    <row r="3" spans="1:14">
      <c r="A3" s="151" t="s">
        <v>19</v>
      </c>
      <c r="B3" s="126">
        <v>1</v>
      </c>
      <c r="C3" s="127"/>
      <c r="D3" s="128"/>
      <c r="E3" s="129"/>
      <c r="F3" s="130"/>
      <c r="G3" s="144"/>
      <c r="I3" s="148" t="s">
        <v>43</v>
      </c>
      <c r="J3" s="149"/>
      <c r="K3" s="149"/>
      <c r="L3" s="150"/>
      <c r="M3" s="51" t="s">
        <v>39</v>
      </c>
      <c r="N3" s="46" t="s">
        <v>40</v>
      </c>
    </row>
    <row r="4" spans="1:14" ht="15" customHeight="1">
      <c r="A4" s="152"/>
      <c r="B4" s="7">
        <v>2</v>
      </c>
      <c r="C4" s="71" t="s">
        <v>27</v>
      </c>
      <c r="D4" s="77"/>
      <c r="E4" s="78">
        <v>115</v>
      </c>
      <c r="F4" s="4">
        <f>E4/1000</f>
        <v>0.115</v>
      </c>
      <c r="G4" s="145"/>
      <c r="I4" s="47">
        <v>1</v>
      </c>
      <c r="J4" s="147"/>
      <c r="K4" s="147"/>
      <c r="L4" s="147"/>
      <c r="M4" s="73"/>
      <c r="N4" s="47"/>
    </row>
    <row r="5" spans="1:14">
      <c r="A5" s="152"/>
      <c r="B5" s="7">
        <v>3</v>
      </c>
      <c r="C5" s="71" t="s">
        <v>28</v>
      </c>
      <c r="D5" s="77"/>
      <c r="E5" s="78">
        <v>115</v>
      </c>
      <c r="F5" s="4">
        <f t="shared" ref="F5:F6" si="0">E5/1000</f>
        <v>0.115</v>
      </c>
      <c r="G5" s="145"/>
      <c r="I5" s="50">
        <v>2</v>
      </c>
      <c r="J5" s="146" t="s">
        <v>38</v>
      </c>
      <c r="K5" s="146"/>
      <c r="L5" s="146"/>
      <c r="M5" s="88">
        <v>0</v>
      </c>
      <c r="N5" s="55">
        <f>M5/1000</f>
        <v>0</v>
      </c>
    </row>
    <row r="6" spans="1:14">
      <c r="A6" s="152"/>
      <c r="B6" s="7">
        <v>4</v>
      </c>
      <c r="C6" s="71" t="s">
        <v>32</v>
      </c>
      <c r="D6" s="77" t="s">
        <v>30</v>
      </c>
      <c r="E6" s="78">
        <v>115</v>
      </c>
      <c r="F6" s="4">
        <f t="shared" si="0"/>
        <v>0.115</v>
      </c>
      <c r="G6" s="145"/>
    </row>
    <row r="7" spans="1:14">
      <c r="A7" s="152"/>
      <c r="B7" s="7">
        <v>5</v>
      </c>
      <c r="C7" s="71" t="s">
        <v>29</v>
      </c>
      <c r="D7" s="77"/>
      <c r="E7" s="78">
        <v>137</v>
      </c>
      <c r="F7" s="4">
        <f>E7/1000</f>
        <v>0.13700000000000001</v>
      </c>
      <c r="G7" s="145"/>
    </row>
    <row r="8" spans="1:14">
      <c r="A8" s="152"/>
      <c r="B8" s="7">
        <v>6</v>
      </c>
      <c r="C8" s="71"/>
      <c r="D8" s="77"/>
      <c r="E8" s="78"/>
      <c r="F8" s="4"/>
      <c r="G8" s="145"/>
    </row>
    <row r="9" spans="1:14">
      <c r="A9" s="152"/>
      <c r="B9" s="7">
        <v>7</v>
      </c>
      <c r="C9" s="71"/>
      <c r="D9" s="77"/>
      <c r="E9" s="78"/>
      <c r="F9" s="4"/>
      <c r="G9" s="145"/>
    </row>
    <row r="10" spans="1:14">
      <c r="A10" s="152"/>
      <c r="B10" s="7">
        <v>8</v>
      </c>
      <c r="C10" s="71"/>
      <c r="D10" s="77"/>
      <c r="E10" s="78"/>
      <c r="F10" s="4"/>
      <c r="G10" s="145"/>
    </row>
    <row r="11" spans="1:14">
      <c r="A11" s="152"/>
      <c r="B11" s="7">
        <v>9</v>
      </c>
      <c r="C11" s="71"/>
      <c r="D11" s="77"/>
      <c r="E11" s="78"/>
      <c r="F11" s="4"/>
      <c r="G11" s="145"/>
    </row>
    <row r="12" spans="1:14">
      <c r="A12" s="152"/>
      <c r="B12" s="7">
        <v>10</v>
      </c>
      <c r="C12" s="79"/>
      <c r="D12" s="71"/>
      <c r="E12" s="71"/>
      <c r="F12" s="4"/>
      <c r="G12" s="145"/>
    </row>
    <row r="13" spans="1:14">
      <c r="A13" s="153" t="s">
        <v>3</v>
      </c>
      <c r="B13" s="121">
        <v>1</v>
      </c>
      <c r="C13" s="122"/>
      <c r="D13" s="123"/>
      <c r="E13" s="124"/>
      <c r="F13" s="125"/>
      <c r="G13" s="145"/>
    </row>
    <row r="14" spans="1:14">
      <c r="A14" s="154"/>
      <c r="B14" s="8">
        <v>2</v>
      </c>
      <c r="C14" s="72" t="s">
        <v>36</v>
      </c>
      <c r="D14" s="72"/>
      <c r="E14" s="81">
        <v>12</v>
      </c>
      <c r="F14" s="5">
        <f>E14/1000</f>
        <v>1.2E-2</v>
      </c>
      <c r="G14" s="145"/>
    </row>
    <row r="15" spans="1:14">
      <c r="A15" s="154"/>
      <c r="B15" s="8">
        <v>3</v>
      </c>
      <c r="C15" s="72" t="s">
        <v>31</v>
      </c>
      <c r="D15" s="82"/>
      <c r="E15" s="80">
        <v>12</v>
      </c>
      <c r="F15" s="5">
        <f>E15/1000</f>
        <v>1.2E-2</v>
      </c>
      <c r="G15" s="145"/>
    </row>
    <row r="16" spans="1:14">
      <c r="A16" s="154"/>
      <c r="B16" s="8">
        <v>4</v>
      </c>
      <c r="C16" s="83" t="s">
        <v>4</v>
      </c>
      <c r="D16" s="82"/>
      <c r="E16" s="80">
        <v>12</v>
      </c>
      <c r="F16" s="5">
        <f>E16/1000</f>
        <v>1.2E-2</v>
      </c>
      <c r="G16" s="145"/>
    </row>
    <row r="17" spans="1:7">
      <c r="A17" s="154"/>
      <c r="B17" s="8">
        <v>5</v>
      </c>
      <c r="C17" s="83" t="s">
        <v>5</v>
      </c>
      <c r="D17" s="72"/>
      <c r="E17" s="80">
        <v>12</v>
      </c>
      <c r="F17" s="5">
        <f>E17/1000</f>
        <v>1.2E-2</v>
      </c>
      <c r="G17" s="145"/>
    </row>
    <row r="18" spans="1:7">
      <c r="A18" s="154"/>
      <c r="B18" s="8">
        <v>6</v>
      </c>
      <c r="C18" s="72" t="s">
        <v>37</v>
      </c>
      <c r="D18" s="72"/>
      <c r="E18" s="80">
        <v>5</v>
      </c>
      <c r="F18" s="5">
        <f>E18/1000</f>
        <v>5.0000000000000001E-3</v>
      </c>
      <c r="G18" s="145"/>
    </row>
    <row r="19" spans="1:7">
      <c r="A19" s="154"/>
      <c r="B19" s="8">
        <v>7</v>
      </c>
      <c r="C19" s="72"/>
      <c r="D19" s="72"/>
      <c r="E19" s="80"/>
      <c r="F19" s="5"/>
      <c r="G19" s="145"/>
    </row>
    <row r="20" spans="1:7">
      <c r="A20" s="154"/>
      <c r="B20" s="8">
        <v>8</v>
      </c>
      <c r="C20" s="72"/>
      <c r="D20" s="72"/>
      <c r="E20" s="80"/>
      <c r="F20" s="5"/>
      <c r="G20" s="145"/>
    </row>
    <row r="21" spans="1:7">
      <c r="A21" s="154"/>
      <c r="B21" s="8">
        <v>9</v>
      </c>
      <c r="C21" s="72"/>
      <c r="D21" s="72"/>
      <c r="E21" s="80"/>
      <c r="F21" s="5"/>
      <c r="G21" s="145"/>
    </row>
    <row r="22" spans="1:7">
      <c r="A22" s="155"/>
      <c r="B22" s="8">
        <v>10</v>
      </c>
      <c r="C22" s="72"/>
      <c r="D22" s="72"/>
      <c r="E22" s="80"/>
      <c r="F22" s="5"/>
      <c r="G22" s="145"/>
    </row>
    <row r="23" spans="1:7" ht="15" customHeight="1">
      <c r="A23" s="142" t="s">
        <v>18</v>
      </c>
      <c r="B23" s="115">
        <v>1</v>
      </c>
      <c r="C23" s="116"/>
      <c r="D23" s="117"/>
      <c r="E23" s="118"/>
      <c r="F23" s="119"/>
      <c r="G23" s="120"/>
    </row>
    <row r="24" spans="1:7" ht="15" customHeight="1">
      <c r="A24" s="143"/>
      <c r="B24" s="9">
        <v>2</v>
      </c>
      <c r="C24" s="85" t="s">
        <v>24</v>
      </c>
      <c r="D24" s="86"/>
      <c r="E24" s="84"/>
      <c r="F24" s="114">
        <v>0.77</v>
      </c>
      <c r="G24" s="87">
        <v>1.5299999999999999E-3</v>
      </c>
    </row>
    <row r="25" spans="1:7" ht="15" customHeight="1">
      <c r="A25" s="143"/>
      <c r="B25" s="9">
        <v>3</v>
      </c>
      <c r="C25" s="85" t="s">
        <v>58</v>
      </c>
      <c r="D25" s="85"/>
      <c r="E25" s="84"/>
      <c r="F25" s="114">
        <v>0.79</v>
      </c>
      <c r="G25" s="87">
        <v>4.0000000000000001E-3</v>
      </c>
    </row>
    <row r="26" spans="1:7" ht="15" customHeight="1">
      <c r="A26" s="143"/>
      <c r="B26" s="9">
        <v>4</v>
      </c>
      <c r="C26" s="85" t="s">
        <v>59</v>
      </c>
      <c r="D26" s="85"/>
      <c r="E26" s="84"/>
      <c r="F26" s="114">
        <v>0.79</v>
      </c>
      <c r="G26" s="87">
        <v>0.01</v>
      </c>
    </row>
    <row r="27" spans="1:7" ht="15" customHeight="1">
      <c r="A27" s="143"/>
      <c r="B27" s="9">
        <v>5</v>
      </c>
      <c r="C27" s="85" t="s">
        <v>12</v>
      </c>
      <c r="D27" s="85"/>
      <c r="E27" s="84"/>
      <c r="F27" s="114"/>
      <c r="G27" s="87"/>
    </row>
    <row r="28" spans="1:7" ht="15" customHeight="1">
      <c r="A28" s="143"/>
      <c r="B28" s="9">
        <v>6</v>
      </c>
      <c r="C28" s="85" t="s">
        <v>56</v>
      </c>
      <c r="D28" s="86"/>
      <c r="E28" s="84"/>
      <c r="F28" s="114">
        <v>0.85</v>
      </c>
      <c r="G28" s="87">
        <v>2E-3</v>
      </c>
    </row>
    <row r="29" spans="1:7" ht="15" customHeight="1">
      <c r="A29" s="143"/>
      <c r="B29" s="9">
        <v>10</v>
      </c>
      <c r="C29" s="85" t="s">
        <v>57</v>
      </c>
      <c r="D29" s="85"/>
      <c r="E29" s="84"/>
      <c r="F29" s="114">
        <v>2</v>
      </c>
      <c r="G29" s="87">
        <v>4.0000000000000001E-3</v>
      </c>
    </row>
    <row r="30" spans="1:7" ht="15" customHeight="1">
      <c r="A30" s="143"/>
      <c r="B30" s="9">
        <v>11</v>
      </c>
      <c r="C30" s="85" t="s">
        <v>62</v>
      </c>
      <c r="D30" s="85"/>
      <c r="E30" s="84"/>
      <c r="F30" s="114">
        <v>1.07</v>
      </c>
      <c r="G30" s="87">
        <v>4.0000000000000001E-3</v>
      </c>
    </row>
    <row r="31" spans="1:7" ht="15" customHeight="1">
      <c r="A31" s="143"/>
      <c r="B31" s="9">
        <v>7</v>
      </c>
      <c r="C31" s="85" t="s">
        <v>60</v>
      </c>
      <c r="D31" s="85"/>
      <c r="E31" s="84"/>
      <c r="F31" s="114">
        <v>1.07</v>
      </c>
      <c r="G31" s="87">
        <v>5.0000000000000001E-3</v>
      </c>
    </row>
    <row r="32" spans="1:7" ht="15" customHeight="1">
      <c r="A32" s="143"/>
      <c r="B32" s="9">
        <v>9</v>
      </c>
      <c r="C32" s="85" t="s">
        <v>61</v>
      </c>
      <c r="D32" s="85"/>
      <c r="E32" s="84"/>
      <c r="F32" s="114">
        <v>3</v>
      </c>
      <c r="G32" s="87">
        <v>8.0000000000000002E-3</v>
      </c>
    </row>
    <row r="33" spans="1:7" ht="15" customHeight="1">
      <c r="A33" s="143"/>
      <c r="B33" s="9">
        <v>8</v>
      </c>
      <c r="C33" s="85" t="s">
        <v>13</v>
      </c>
      <c r="D33" s="85"/>
      <c r="E33" s="84"/>
      <c r="F33" s="85"/>
      <c r="G33" s="87"/>
    </row>
    <row r="34" spans="1:7" ht="15" customHeight="1">
      <c r="A34" s="143"/>
      <c r="B34" s="9">
        <v>12</v>
      </c>
      <c r="C34" s="85" t="s">
        <v>67</v>
      </c>
      <c r="D34" s="85"/>
      <c r="E34" s="84"/>
      <c r="F34" s="114"/>
      <c r="G34" s="87"/>
    </row>
    <row r="35" spans="1:7" ht="15" customHeight="1">
      <c r="A35" s="143"/>
      <c r="B35" s="9">
        <v>13</v>
      </c>
      <c r="C35" s="85" t="s">
        <v>67</v>
      </c>
      <c r="D35" s="85"/>
      <c r="E35" s="84"/>
      <c r="F35" s="114"/>
      <c r="G35" s="87"/>
    </row>
    <row r="36" spans="1:7" ht="15" customHeight="1">
      <c r="A36" s="143"/>
      <c r="B36" s="9">
        <v>14</v>
      </c>
      <c r="C36" s="85" t="s">
        <v>67</v>
      </c>
      <c r="D36" s="85"/>
      <c r="E36" s="84"/>
      <c r="F36" s="114"/>
      <c r="G36" s="87"/>
    </row>
    <row r="37" spans="1:7" ht="15" customHeight="1">
      <c r="A37" s="143"/>
      <c r="B37" s="9">
        <v>15</v>
      </c>
      <c r="C37" s="85" t="s">
        <v>67</v>
      </c>
      <c r="D37" s="85"/>
      <c r="E37" s="84"/>
      <c r="F37" s="114"/>
      <c r="G37" s="87"/>
    </row>
    <row r="38" spans="1:7" ht="15" customHeight="1">
      <c r="A38" s="143"/>
      <c r="B38" s="9">
        <v>16</v>
      </c>
      <c r="C38" s="85" t="s">
        <v>67</v>
      </c>
      <c r="D38" s="85"/>
      <c r="E38" s="84"/>
      <c r="F38" s="114"/>
      <c r="G38" s="87"/>
    </row>
    <row r="39" spans="1:7" ht="15" customHeight="1">
      <c r="A39" s="143"/>
      <c r="B39" s="9">
        <v>17</v>
      </c>
      <c r="C39" s="85" t="s">
        <v>67</v>
      </c>
      <c r="D39" s="85"/>
      <c r="E39" s="84"/>
      <c r="F39" s="114"/>
      <c r="G39" s="87"/>
    </row>
    <row r="40" spans="1:7" ht="15" customHeight="1">
      <c r="A40" s="143"/>
      <c r="B40" s="9">
        <v>18</v>
      </c>
      <c r="C40" s="85" t="s">
        <v>67</v>
      </c>
      <c r="D40" s="85"/>
      <c r="E40" s="84"/>
      <c r="F40" s="114"/>
      <c r="G40" s="87"/>
    </row>
    <row r="41" spans="1:7" ht="15" customHeight="1">
      <c r="A41" s="143"/>
      <c r="B41" s="9">
        <v>19</v>
      </c>
      <c r="C41" s="85" t="s">
        <v>67</v>
      </c>
      <c r="D41" s="85"/>
      <c r="E41" s="84"/>
      <c r="F41" s="114"/>
      <c r="G41" s="87"/>
    </row>
    <row r="42" spans="1:7" ht="15" customHeight="1">
      <c r="A42" s="143"/>
      <c r="B42" s="9">
        <v>20</v>
      </c>
      <c r="C42" s="85" t="s">
        <v>67</v>
      </c>
      <c r="D42" s="85"/>
      <c r="E42" s="84"/>
      <c r="F42" s="114"/>
      <c r="G42" s="87"/>
    </row>
    <row r="43" spans="1:7" ht="15" customHeight="1">
      <c r="A43" s="143"/>
      <c r="B43" s="9">
        <v>21</v>
      </c>
      <c r="C43" s="85" t="s">
        <v>67</v>
      </c>
      <c r="D43" s="85"/>
      <c r="E43" s="84"/>
      <c r="F43" s="114"/>
      <c r="G43" s="87"/>
    </row>
    <row r="44" spans="1:7" ht="15" customHeight="1">
      <c r="A44" s="143"/>
      <c r="B44" s="9">
        <v>22</v>
      </c>
      <c r="C44" s="85" t="s">
        <v>67</v>
      </c>
      <c r="D44" s="85"/>
      <c r="E44" s="84"/>
      <c r="F44" s="114"/>
      <c r="G44" s="87"/>
    </row>
    <row r="45" spans="1:7" ht="15" customHeight="1">
      <c r="A45" s="143"/>
      <c r="B45" s="9">
        <v>23</v>
      </c>
      <c r="C45" s="85" t="s">
        <v>67</v>
      </c>
      <c r="D45" s="85"/>
      <c r="E45" s="84"/>
      <c r="F45" s="114"/>
      <c r="G45" s="87"/>
    </row>
    <row r="46" spans="1:7" ht="15" customHeight="1">
      <c r="A46" s="143"/>
      <c r="B46" s="9">
        <v>24</v>
      </c>
      <c r="C46" s="85" t="s">
        <v>67</v>
      </c>
      <c r="D46" s="85"/>
      <c r="E46" s="84"/>
      <c r="F46" s="114"/>
      <c r="G46" s="87"/>
    </row>
    <row r="47" spans="1:7" ht="15" customHeight="1">
      <c r="A47" s="143"/>
      <c r="B47" s="9">
        <v>25</v>
      </c>
      <c r="C47" s="85" t="s">
        <v>67</v>
      </c>
      <c r="D47" s="85"/>
      <c r="E47" s="84"/>
      <c r="F47" s="114"/>
      <c r="G47" s="87"/>
    </row>
    <row r="48" spans="1:7">
      <c r="A48" s="6"/>
    </row>
  </sheetData>
  <sheetProtection sheet="1" objects="1" scenarios="1" selectLockedCells="1"/>
  <sortState ref="B23:G47">
    <sortCondition ref="C24:C33"/>
  </sortState>
  <mergeCells count="8">
    <mergeCell ref="A1:G1"/>
    <mergeCell ref="A23:A47"/>
    <mergeCell ref="G3:G22"/>
    <mergeCell ref="J5:L5"/>
    <mergeCell ref="J4:L4"/>
    <mergeCell ref="I3:L3"/>
    <mergeCell ref="A3:A12"/>
    <mergeCell ref="A13:A2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D4"/>
  <sheetViews>
    <sheetView workbookViewId="0">
      <selection sqref="A1:D4"/>
    </sheetView>
  </sheetViews>
  <sheetFormatPr baseColWidth="10" defaultRowHeight="15"/>
  <sheetData>
    <row r="1" spans="1:4">
      <c r="A1" s="156" t="s">
        <v>48</v>
      </c>
      <c r="B1" s="157"/>
      <c r="C1" s="35" t="s">
        <v>27</v>
      </c>
      <c r="D1" s="66">
        <f>'Total Détaillé'!C46</f>
        <v>0</v>
      </c>
    </row>
    <row r="2" spans="1:4">
      <c r="A2" s="158"/>
      <c r="B2" s="159"/>
      <c r="C2" s="1" t="s">
        <v>28</v>
      </c>
      <c r="D2" s="67">
        <f>'Total Détaillé'!D46</f>
        <v>0</v>
      </c>
    </row>
    <row r="3" spans="1:4">
      <c r="A3" s="158"/>
      <c r="B3" s="159"/>
      <c r="C3" s="1" t="s">
        <v>32</v>
      </c>
      <c r="D3" s="67">
        <f>'Total Détaillé'!E46</f>
        <v>0</v>
      </c>
    </row>
    <row r="4" spans="1:4" ht="15.75" thickBot="1">
      <c r="A4" s="160"/>
      <c r="B4" s="161"/>
      <c r="C4" s="36" t="s">
        <v>29</v>
      </c>
      <c r="D4" s="68">
        <f>'Total Détaillé'!F46</f>
        <v>0</v>
      </c>
    </row>
  </sheetData>
  <sheetProtection sheet="1" objects="1" scenarios="1"/>
  <mergeCells count="1">
    <mergeCell ref="A1:B4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D5"/>
  <sheetViews>
    <sheetView workbookViewId="0">
      <selection sqref="A1:D5"/>
    </sheetView>
  </sheetViews>
  <sheetFormatPr baseColWidth="10" defaultRowHeight="15"/>
  <sheetData>
    <row r="1" spans="1:4">
      <c r="A1" s="156" t="s">
        <v>47</v>
      </c>
      <c r="B1" s="157"/>
      <c r="C1" s="41" t="str">
        <f>'Total Détaillé'!I2</f>
        <v>Sable 0/2</v>
      </c>
      <c r="D1" s="63">
        <f>'Total Détaillé'!I46</f>
        <v>0</v>
      </c>
    </row>
    <row r="2" spans="1:4">
      <c r="A2" s="158"/>
      <c r="B2" s="159"/>
      <c r="C2" s="2" t="str">
        <f>'Total Détaillé'!J2</f>
        <v>Sable 0/4</v>
      </c>
      <c r="D2" s="64">
        <f>'Total Détaillé'!J46</f>
        <v>0</v>
      </c>
    </row>
    <row r="3" spans="1:4">
      <c r="A3" s="158"/>
      <c r="B3" s="159"/>
      <c r="C3" s="31" t="str">
        <f>'Total Détaillé'!K2</f>
        <v>6/14</v>
      </c>
      <c r="D3" s="64">
        <f>'Total Détaillé'!K46</f>
        <v>0</v>
      </c>
    </row>
    <row r="4" spans="1:4">
      <c r="A4" s="158"/>
      <c r="B4" s="159"/>
      <c r="C4" s="2" t="str">
        <f>'Total Détaillé'!L2</f>
        <v>10/20</v>
      </c>
      <c r="D4" s="64">
        <f>'Total Détaillé'!L46</f>
        <v>0</v>
      </c>
    </row>
    <row r="5" spans="1:4" ht="15.75" thickBot="1">
      <c r="A5" s="160"/>
      <c r="B5" s="161"/>
      <c r="C5" s="44" t="str">
        <f>'Total Détaillé'!M2</f>
        <v>Divers</v>
      </c>
      <c r="D5" s="65">
        <f>'Total Détaillé'!M46</f>
        <v>0</v>
      </c>
    </row>
  </sheetData>
  <sheetProtection sheet="1" objects="1" scenarios="1"/>
  <mergeCells count="1">
    <mergeCell ref="A1:B5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24"/>
  <sheetViews>
    <sheetView workbookViewId="0">
      <selection activeCell="H9" sqref="H9"/>
    </sheetView>
  </sheetViews>
  <sheetFormatPr baseColWidth="10" defaultRowHeight="15"/>
  <sheetData>
    <row r="1" spans="1:4">
      <c r="A1" s="156" t="s">
        <v>46</v>
      </c>
      <c r="B1" s="162"/>
      <c r="C1" s="111" t="str">
        <f>'Total Détaillé'!P2</f>
        <v>Aer</v>
      </c>
      <c r="D1" s="63">
        <f>'Total Détaillé'!P46</f>
        <v>0</v>
      </c>
    </row>
    <row r="2" spans="1:4">
      <c r="A2" s="158"/>
      <c r="B2" s="163"/>
      <c r="C2" s="14" t="str">
        <f>'Total Détaillé'!Q2</f>
        <v>Eco+ (0.4%)</v>
      </c>
      <c r="D2" s="64">
        <f>'Total Détaillé'!Q46</f>
        <v>0</v>
      </c>
    </row>
    <row r="3" spans="1:4">
      <c r="A3" s="158"/>
      <c r="B3" s="163"/>
      <c r="C3" s="14" t="str">
        <f>'Total Détaillé'!R2</f>
        <v>Eco+ (1%)</v>
      </c>
      <c r="D3" s="64">
        <f>'Total Détaillé'!R46</f>
        <v>0</v>
      </c>
    </row>
    <row r="4" spans="1:4">
      <c r="A4" s="158"/>
      <c r="B4" s="163"/>
      <c r="C4" s="14" t="str">
        <f>'Total Détaillé'!S2</f>
        <v>Hydro Prise</v>
      </c>
      <c r="D4" s="64">
        <f>'Total Détaillé'!S46</f>
        <v>0</v>
      </c>
    </row>
    <row r="5" spans="1:4">
      <c r="A5" s="158"/>
      <c r="B5" s="163"/>
      <c r="C5" s="14" t="str">
        <f>'Total Détaillé'!T2</f>
        <v>P 24 R (0.2%)</v>
      </c>
      <c r="D5" s="64">
        <f>'Total Détaillé'!T46</f>
        <v>0</v>
      </c>
    </row>
    <row r="6" spans="1:4">
      <c r="A6" s="158"/>
      <c r="B6" s="163"/>
      <c r="C6" s="14" t="str">
        <f>'Total Détaillé'!U2</f>
        <v>P 24 R (0.4%)</v>
      </c>
      <c r="D6" s="64">
        <f>'Total Détaillé'!U46</f>
        <v>0</v>
      </c>
    </row>
    <row r="7" spans="1:4">
      <c r="A7" s="158"/>
      <c r="B7" s="163"/>
      <c r="C7" s="14" t="str">
        <f>'Total Détaillé'!V2</f>
        <v>T 80 (0.4%)</v>
      </c>
      <c r="D7" s="64">
        <f>'Total Détaillé'!V46</f>
        <v>0</v>
      </c>
    </row>
    <row r="8" spans="1:4">
      <c r="A8" s="158"/>
      <c r="B8" s="163"/>
      <c r="C8" s="14" t="str">
        <f>'Total Détaillé'!W2</f>
        <v>T 80 (0.5%)</v>
      </c>
      <c r="D8" s="112">
        <f>'Total Détaillé'!W46</f>
        <v>0</v>
      </c>
    </row>
    <row r="9" spans="1:4">
      <c r="A9" s="158"/>
      <c r="B9" s="163"/>
      <c r="C9" s="14" t="str">
        <f>'Total Détaillé'!X2</f>
        <v>T11 (0.8%)</v>
      </c>
      <c r="D9" s="112">
        <f>'Total Détaillé'!X46</f>
        <v>0</v>
      </c>
    </row>
    <row r="10" spans="1:4">
      <c r="A10" s="158"/>
      <c r="B10" s="163"/>
      <c r="C10" s="14" t="str">
        <f>'Total Détaillé'!Y2</f>
        <v>TM</v>
      </c>
      <c r="D10" s="112">
        <f>'Total Détaillé'!Y46</f>
        <v>0</v>
      </c>
    </row>
    <row r="11" spans="1:4">
      <c r="A11" s="158"/>
      <c r="B11" s="163"/>
      <c r="C11" s="14" t="str">
        <f>'Total Détaillé'!Z2</f>
        <v>Non-Renseigné</v>
      </c>
      <c r="D11" s="112">
        <f>'Total Détaillé'!Z46</f>
        <v>0</v>
      </c>
    </row>
    <row r="12" spans="1:4">
      <c r="A12" s="158"/>
      <c r="B12" s="163"/>
      <c r="C12" s="14" t="str">
        <f>'Total Détaillé'!AA2</f>
        <v>Non-Renseigné</v>
      </c>
      <c r="D12" s="112">
        <f>'Total Détaillé'!AA46</f>
        <v>0</v>
      </c>
    </row>
    <row r="13" spans="1:4">
      <c r="A13" s="158"/>
      <c r="B13" s="163"/>
      <c r="C13" s="14" t="str">
        <f>'Total Détaillé'!AB2</f>
        <v>Non-Renseigné</v>
      </c>
      <c r="D13" s="112">
        <f>'Total Détaillé'!AB46</f>
        <v>0</v>
      </c>
    </row>
    <row r="14" spans="1:4">
      <c r="A14" s="158"/>
      <c r="B14" s="163"/>
      <c r="C14" s="14" t="str">
        <f>'Total Détaillé'!AC2</f>
        <v>Non-Renseigné</v>
      </c>
      <c r="D14" s="112">
        <f>'Total Détaillé'!AC46</f>
        <v>0</v>
      </c>
    </row>
    <row r="15" spans="1:4">
      <c r="A15" s="158"/>
      <c r="B15" s="163"/>
      <c r="C15" s="14" t="str">
        <f>'Total Détaillé'!AD2</f>
        <v>Non-Renseigné</v>
      </c>
      <c r="D15" s="112">
        <f>'Total Détaillé'!AD46</f>
        <v>0</v>
      </c>
    </row>
    <row r="16" spans="1:4">
      <c r="A16" s="158"/>
      <c r="B16" s="163"/>
      <c r="C16" s="14" t="str">
        <f>'Total Détaillé'!AE2</f>
        <v>Non-Renseigné</v>
      </c>
      <c r="D16" s="112">
        <f>'Total Détaillé'!AE46</f>
        <v>0</v>
      </c>
    </row>
    <row r="17" spans="1:4">
      <c r="A17" s="158"/>
      <c r="B17" s="163"/>
      <c r="C17" s="14" t="str">
        <f>'Total Détaillé'!AF2</f>
        <v>Non-Renseigné</v>
      </c>
      <c r="D17" s="112">
        <f>'Total Détaillé'!AF46</f>
        <v>0</v>
      </c>
    </row>
    <row r="18" spans="1:4">
      <c r="A18" s="158"/>
      <c r="B18" s="163"/>
      <c r="C18" s="14" t="str">
        <f>'Total Détaillé'!AG2</f>
        <v>Non-Renseigné</v>
      </c>
      <c r="D18" s="112">
        <f>'Total Détaillé'!AG46</f>
        <v>0</v>
      </c>
    </row>
    <row r="19" spans="1:4">
      <c r="A19" s="158"/>
      <c r="B19" s="163"/>
      <c r="C19" s="14" t="str">
        <f>'Total Détaillé'!AH2</f>
        <v>Non-Renseigné</v>
      </c>
      <c r="D19" s="112">
        <f>'Total Détaillé'!AH46</f>
        <v>0</v>
      </c>
    </row>
    <row r="20" spans="1:4">
      <c r="A20" s="158"/>
      <c r="B20" s="163"/>
      <c r="C20" s="14" t="str">
        <f>'Total Détaillé'!AI2</f>
        <v>Non-Renseigné</v>
      </c>
      <c r="D20" s="112">
        <f>'Total Détaillé'!AI46</f>
        <v>0</v>
      </c>
    </row>
    <row r="21" spans="1:4">
      <c r="A21" s="158"/>
      <c r="B21" s="163"/>
      <c r="C21" s="14" t="str">
        <f>'Total Détaillé'!AJ2</f>
        <v>Non-Renseigné</v>
      </c>
      <c r="D21" s="112">
        <f>'Total Détaillé'!AJ46</f>
        <v>0</v>
      </c>
    </row>
    <row r="22" spans="1:4">
      <c r="A22" s="158"/>
      <c r="B22" s="163"/>
      <c r="C22" s="14" t="str">
        <f>'Total Détaillé'!AK2</f>
        <v>Non-Renseigné</v>
      </c>
      <c r="D22" s="112">
        <f>'Total Détaillé'!AK46</f>
        <v>0</v>
      </c>
    </row>
    <row r="23" spans="1:4">
      <c r="A23" s="158"/>
      <c r="B23" s="163"/>
      <c r="C23" s="14" t="str">
        <f>'Total Détaillé'!AL2</f>
        <v>Non-Renseigné</v>
      </c>
      <c r="D23" s="112">
        <f>'Total Détaillé'!AL46</f>
        <v>0</v>
      </c>
    </row>
    <row r="24" spans="1:4" ht="15.75" thickBot="1">
      <c r="A24" s="160"/>
      <c r="B24" s="164"/>
      <c r="C24" s="45" t="str">
        <f>'Total Détaillé'!AM2</f>
        <v>Non-Renseigné</v>
      </c>
      <c r="D24" s="113">
        <f>'Total Détaillé'!AM46</f>
        <v>0</v>
      </c>
    </row>
  </sheetData>
  <sheetProtection sheet="1" objects="1" scenarios="1"/>
  <mergeCells count="1">
    <mergeCell ref="A1:B2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C4"/>
  <sheetViews>
    <sheetView workbookViewId="0">
      <selection activeCell="E7" sqref="E7"/>
    </sheetView>
  </sheetViews>
  <sheetFormatPr baseColWidth="10" defaultRowHeight="15"/>
  <sheetData>
    <row r="1" spans="1:3">
      <c r="A1" s="165" t="s">
        <v>49</v>
      </c>
      <c r="B1" s="168" t="s">
        <v>38</v>
      </c>
      <c r="C1" s="171">
        <f>'Total Détaillé'!AO46</f>
        <v>0</v>
      </c>
    </row>
    <row r="2" spans="1:3">
      <c r="A2" s="166"/>
      <c r="B2" s="169"/>
      <c r="C2" s="172"/>
    </row>
    <row r="3" spans="1:3">
      <c r="A3" s="166"/>
      <c r="B3" s="169"/>
      <c r="C3" s="172"/>
    </row>
    <row r="4" spans="1:3" ht="15.75" thickBot="1">
      <c r="A4" s="167"/>
      <c r="B4" s="170"/>
      <c r="C4" s="173"/>
    </row>
  </sheetData>
  <sheetProtection sheet="1" objects="1" scenarios="1"/>
  <mergeCells count="3">
    <mergeCell ref="A1:A4"/>
    <mergeCell ref="B1:B4"/>
    <mergeCell ref="C1:C4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O48"/>
  <sheetViews>
    <sheetView topLeftCell="Q1" workbookViewId="0">
      <selection activeCell="Z2" sqref="Z2"/>
    </sheetView>
  </sheetViews>
  <sheetFormatPr baseColWidth="10" defaultRowHeight="15"/>
  <cols>
    <col min="1" max="1" width="7.5703125" style="16" bestFit="1" customWidth="1"/>
    <col min="2" max="2" width="5.42578125" customWidth="1"/>
    <col min="4" max="4" width="13" bestFit="1" customWidth="1"/>
    <col min="5" max="5" width="15.42578125" bestFit="1" customWidth="1"/>
    <col min="6" max="6" width="13.28515625" bestFit="1" customWidth="1"/>
    <col min="7" max="7" width="3" style="53" bestFit="1" customWidth="1"/>
    <col min="14" max="14" width="3" style="42" bestFit="1" customWidth="1"/>
    <col min="40" max="40" width="3" style="42" bestFit="1" customWidth="1"/>
  </cols>
  <sheetData>
    <row r="1" spans="1:41" ht="15.75" thickBot="1">
      <c r="A1" s="174" t="s">
        <v>26</v>
      </c>
      <c r="B1" s="175"/>
      <c r="C1" s="175"/>
      <c r="D1" s="175"/>
      <c r="E1" s="175"/>
      <c r="F1" s="176"/>
      <c r="H1" s="177" t="s">
        <v>35</v>
      </c>
      <c r="I1" s="178"/>
      <c r="J1" s="178"/>
      <c r="K1" s="178"/>
      <c r="L1" s="178"/>
      <c r="M1" s="179"/>
      <c r="O1" s="180" t="s">
        <v>18</v>
      </c>
      <c r="P1" s="181"/>
      <c r="Q1" s="181"/>
      <c r="R1" s="181"/>
      <c r="S1" s="181"/>
      <c r="T1" s="181"/>
      <c r="U1" s="181"/>
      <c r="V1" s="181"/>
      <c r="W1" s="181"/>
      <c r="X1" s="89"/>
      <c r="Y1" s="89"/>
      <c r="Z1" s="89"/>
      <c r="AA1" s="89"/>
      <c r="AB1" s="89"/>
      <c r="AC1" s="89"/>
      <c r="AD1" s="89"/>
      <c r="AE1" s="89"/>
      <c r="AF1" s="89"/>
      <c r="AG1" s="89"/>
      <c r="AH1" s="89"/>
      <c r="AI1" s="89"/>
      <c r="AJ1" s="89"/>
      <c r="AK1" s="89"/>
      <c r="AL1" s="89"/>
      <c r="AM1" s="89"/>
      <c r="AO1" s="48" t="s">
        <v>38</v>
      </c>
    </row>
    <row r="2" spans="1:41">
      <c r="A2" s="61" t="s">
        <v>34</v>
      </c>
      <c r="B2" s="37">
        <f>Prix!C3</f>
        <v>0</v>
      </c>
      <c r="C2" s="38" t="str">
        <f>Prix!C4</f>
        <v>Ciment 42.5</v>
      </c>
      <c r="D2" s="38" t="str">
        <f>Prix!C5</f>
        <v>Ciment 52.5 R</v>
      </c>
      <c r="E2" s="38" t="str">
        <f>Prix!C6</f>
        <v>Ciment 52.5 R(2)</v>
      </c>
      <c r="F2" s="38" t="str">
        <f>Prix!C7</f>
        <v>Ciment P MC2</v>
      </c>
      <c r="H2" s="38">
        <f>Prix!C13</f>
        <v>0</v>
      </c>
      <c r="I2" t="str">
        <f>Prix!C14</f>
        <v>Sable 0/2</v>
      </c>
      <c r="J2" s="38" t="str">
        <f>Prix!C15</f>
        <v>Sable 0/4</v>
      </c>
      <c r="K2" s="40" t="str">
        <f>Prix!C16</f>
        <v>6/14</v>
      </c>
      <c r="L2" s="38" t="str">
        <f>Prix!C17</f>
        <v>10/20</v>
      </c>
      <c r="M2" s="38" t="str">
        <f>Prix!C18</f>
        <v>Divers</v>
      </c>
      <c r="O2" s="43">
        <f>Prix!C23</f>
        <v>0</v>
      </c>
      <c r="P2" s="43" t="str">
        <f>Prix!C24</f>
        <v>Aer</v>
      </c>
      <c r="Q2" s="43" t="str">
        <f>Prix!C25</f>
        <v>Eco+ (0.4%)</v>
      </c>
      <c r="R2" s="43" t="str">
        <f>Prix!C26</f>
        <v>Eco+ (1%)</v>
      </c>
      <c r="S2" s="43" t="str">
        <f>Prix!C27</f>
        <v>Hydro Prise</v>
      </c>
      <c r="T2" s="43" t="str">
        <f>Prix!C28</f>
        <v>P 24 R (0.2%)</v>
      </c>
      <c r="U2" s="43" t="str">
        <f>Prix!C29</f>
        <v>P 24 R (0.4%)</v>
      </c>
      <c r="V2" s="43" t="str">
        <f>Prix!C30</f>
        <v>T 80 (0.4%)</v>
      </c>
      <c r="W2" s="43" t="str">
        <f>Prix!C31</f>
        <v>T 80 (0.5%)</v>
      </c>
      <c r="X2" s="43" t="str">
        <f>Prix!C32</f>
        <v>T11 (0.8%)</v>
      </c>
      <c r="Y2" s="90" t="str">
        <f>Prix!C33</f>
        <v>TM</v>
      </c>
      <c r="Z2" s="90" t="str">
        <f>Prix!C34</f>
        <v>Non-Renseigné</v>
      </c>
      <c r="AA2" s="90" t="str">
        <f>Prix!C35</f>
        <v>Non-Renseigné</v>
      </c>
      <c r="AB2" s="90" t="str">
        <f>Prix!C36</f>
        <v>Non-Renseigné</v>
      </c>
      <c r="AC2" s="90" t="str">
        <f>Prix!C37</f>
        <v>Non-Renseigné</v>
      </c>
      <c r="AD2" s="90" t="str">
        <f>Prix!C38</f>
        <v>Non-Renseigné</v>
      </c>
      <c r="AE2" s="90" t="str">
        <f>Prix!C39</f>
        <v>Non-Renseigné</v>
      </c>
      <c r="AF2" s="90" t="str">
        <f>Prix!C40</f>
        <v>Non-Renseigné</v>
      </c>
      <c r="AG2" s="90" t="str">
        <f>Prix!C41</f>
        <v>Non-Renseigné</v>
      </c>
      <c r="AH2" s="90" t="str">
        <f>Prix!C42</f>
        <v>Non-Renseigné</v>
      </c>
      <c r="AI2" s="90" t="str">
        <f>Prix!C43</f>
        <v>Non-Renseigné</v>
      </c>
      <c r="AJ2" s="90" t="str">
        <f>Prix!C44</f>
        <v>Non-Renseigné</v>
      </c>
      <c r="AK2" s="90" t="str">
        <f>Prix!C45</f>
        <v>Non-Renseigné</v>
      </c>
      <c r="AL2" s="90" t="str">
        <f>Prix!C46</f>
        <v>Non-Renseigné</v>
      </c>
      <c r="AM2" s="90" t="str">
        <f>Prix!C47</f>
        <v>Non-Renseigné</v>
      </c>
      <c r="AO2" s="22" t="s">
        <v>38</v>
      </c>
    </row>
    <row r="3" spans="1:41">
      <c r="A3" s="62">
        <v>1</v>
      </c>
      <c r="B3" s="21">
        <f>IF(General!F3=1,General!J3,"")</f>
        <v>0</v>
      </c>
      <c r="C3" s="21" t="str">
        <f>IF(General!F3=2,General!J3,"")</f>
        <v/>
      </c>
      <c r="D3" s="21" t="str">
        <f>IF(General!F3=3,General!J3,"")</f>
        <v/>
      </c>
      <c r="E3" s="21" t="str">
        <f>IF(General!F3=4,General!J3,"")</f>
        <v/>
      </c>
      <c r="F3" s="21" t="str">
        <f>IF(General!F3=5,General!J3,"")</f>
        <v/>
      </c>
      <c r="G3" s="52">
        <v>1</v>
      </c>
      <c r="H3" s="39">
        <f>IF(General!L3=1,General!P3,"")</f>
        <v>0</v>
      </c>
      <c r="I3" s="21" t="str">
        <f>IF(General!L3=2,General!P3,"")</f>
        <v/>
      </c>
      <c r="J3" s="21" t="str">
        <f>IF(General!L3=3,General!P3,"")</f>
        <v/>
      </c>
      <c r="K3" s="21" t="str">
        <f>IF(General!L3=4,General!P3,"")</f>
        <v/>
      </c>
      <c r="L3" s="21" t="str">
        <f>IF(General!L3=5,General!P3,"")</f>
        <v/>
      </c>
      <c r="M3" s="21" t="str">
        <f>IF(General!L3=6,General!P3,"")</f>
        <v/>
      </c>
      <c r="N3" s="52">
        <v>1</v>
      </c>
      <c r="O3" s="21">
        <f>IF(General!R3=1,General!V3,"")</f>
        <v>0</v>
      </c>
      <c r="P3" s="21" t="str">
        <f>IF(General!R3=2,General!V3,"")</f>
        <v/>
      </c>
      <c r="Q3" s="21" t="str">
        <f>IF(General!R3=3,General!V3,"")</f>
        <v/>
      </c>
      <c r="R3" s="21" t="str">
        <f>IF(General!R3=4,General!V3,"")</f>
        <v/>
      </c>
      <c r="S3" s="21" t="str">
        <f>IF(General!R3=5,General!V3,"")</f>
        <v/>
      </c>
      <c r="T3" s="21" t="str">
        <f>IF(General!R3=6,General!V3,"")</f>
        <v/>
      </c>
      <c r="U3" s="21" t="str">
        <f>IF(General!R3=7,General!V3,"")</f>
        <v/>
      </c>
      <c r="V3" s="21" t="str">
        <f>IF(General!R3=8,General!V3,"")</f>
        <v/>
      </c>
      <c r="W3" s="21" t="str">
        <f>IF(General!R3=9,General!V3,"")</f>
        <v/>
      </c>
      <c r="X3" s="21" t="str">
        <f>IF(General!R3=10,General!V3,"")</f>
        <v/>
      </c>
      <c r="Y3" s="91" t="str">
        <f>IF(General!R3=11,General!V3,"")</f>
        <v/>
      </c>
      <c r="Z3" s="91" t="str">
        <f>IF(General!R3=12,General!V3,"")</f>
        <v/>
      </c>
      <c r="AA3" s="91" t="str">
        <f>IF(General!R3=13,General!V3,"")</f>
        <v/>
      </c>
      <c r="AB3" s="91" t="str">
        <f>IF(General!R4=9,General!V3,"")</f>
        <v/>
      </c>
      <c r="AC3" s="91" t="str">
        <f>IF(General!R3=15,General!V3,"")</f>
        <v/>
      </c>
      <c r="AD3" s="91" t="str">
        <f>IF(General!R3=16,General!V3,"")</f>
        <v/>
      </c>
      <c r="AE3" s="91" t="str">
        <f>IF(General!R3=17,General!V3,"")</f>
        <v/>
      </c>
      <c r="AF3" s="91" t="str">
        <f>IF(General!R3=18,General!V3,"")</f>
        <v/>
      </c>
      <c r="AG3" s="91" t="str">
        <f>IF(General!R3=19,General!V3,"")</f>
        <v/>
      </c>
      <c r="AH3" s="91" t="str">
        <f>IF(General!R3=20,General!V3,"")</f>
        <v/>
      </c>
      <c r="AI3" s="91" t="str">
        <f>IF(General!R3=21,General!V3,"")</f>
        <v/>
      </c>
      <c r="AJ3" s="91" t="str">
        <f>IF(General!R3=22,General!V3,"")</f>
        <v/>
      </c>
      <c r="AK3" s="91" t="str">
        <f>IF(General!R3=23,General!V3,"")</f>
        <v/>
      </c>
      <c r="AL3" s="91" t="str">
        <f>IF(General!R3=24,General!V3,"")</f>
        <v/>
      </c>
      <c r="AM3" s="91" t="str">
        <f>IF(General!R3=25,General!V3,"")</f>
        <v/>
      </c>
      <c r="AN3" s="54">
        <v>1</v>
      </c>
      <c r="AO3" s="59">
        <f>General!$AA$3</f>
        <v>0</v>
      </c>
    </row>
    <row r="4" spans="1:41">
      <c r="A4" s="62">
        <v>2</v>
      </c>
      <c r="B4" s="21">
        <f>IF(General!F4=1,General!J4,"")</f>
        <v>0</v>
      </c>
      <c r="C4" s="21" t="str">
        <f>IF(General!F4=2,General!J4,"")</f>
        <v/>
      </c>
      <c r="D4" s="21" t="str">
        <f>IF(General!F4=3,General!J4,"")</f>
        <v/>
      </c>
      <c r="E4" s="21" t="str">
        <f>IF(General!F4=4,General!J4,"")</f>
        <v/>
      </c>
      <c r="F4" s="21" t="str">
        <f>IF(General!F4=5,General!J4,"")</f>
        <v/>
      </c>
      <c r="G4" s="52">
        <v>2</v>
      </c>
      <c r="H4" s="39">
        <f>IF(General!L4=1,General!P4,"")</f>
        <v>0</v>
      </c>
      <c r="I4" s="21" t="str">
        <f>IF(General!L4=2,General!P4,"")</f>
        <v/>
      </c>
      <c r="J4" s="21" t="str">
        <f>IF(General!L4=3,General!P4,"")</f>
        <v/>
      </c>
      <c r="K4" s="21" t="str">
        <f>IF(General!L4=4,General!P4,"")</f>
        <v/>
      </c>
      <c r="L4" s="21" t="str">
        <f>IF(General!L4=5,General!P4,"")</f>
        <v/>
      </c>
      <c r="M4" s="21" t="str">
        <f>IF(General!L4=6,General!P4,"")</f>
        <v/>
      </c>
      <c r="N4" s="52">
        <v>2</v>
      </c>
      <c r="O4" s="21">
        <f>IF(General!R4=1,General!V4,"")</f>
        <v>0</v>
      </c>
      <c r="P4" s="21" t="str">
        <f>IF(General!R4=2,General!V4,"")</f>
        <v/>
      </c>
      <c r="Q4" s="21" t="str">
        <f>IF(General!R4=3,General!V4,"")</f>
        <v/>
      </c>
      <c r="R4" s="21" t="str">
        <f>IF(General!R4=4,General!V4,"")</f>
        <v/>
      </c>
      <c r="S4" s="21" t="str">
        <f>IF(General!R4=5,General!V4,"")</f>
        <v/>
      </c>
      <c r="T4" s="21" t="str">
        <f>IF(General!R4=6,General!V4,"")</f>
        <v/>
      </c>
      <c r="U4" s="21" t="str">
        <f>IF(General!R4=7,General!V4,"")</f>
        <v/>
      </c>
      <c r="V4" s="21" t="str">
        <f>IF(General!R4=8,General!V4,"")</f>
        <v/>
      </c>
      <c r="W4" s="21" t="str">
        <f>IF(General!R4=9,General!V4,"")</f>
        <v/>
      </c>
      <c r="X4" s="21" t="str">
        <f>IF(General!R4=10,General!V4,"")</f>
        <v/>
      </c>
      <c r="Y4" s="91" t="str">
        <f>IF(General!R4=11,General!V4,"")</f>
        <v/>
      </c>
      <c r="Z4" s="91" t="str">
        <f>IF(General!R4=12,General!V4,"")</f>
        <v/>
      </c>
      <c r="AA4" s="91" t="str">
        <f>IF(General!R4=13,General!V4,"")</f>
        <v/>
      </c>
      <c r="AB4" s="91" t="str">
        <f>IF(General!R5=9,General!V4,"")</f>
        <v/>
      </c>
      <c r="AC4" s="91"/>
      <c r="AD4" s="91"/>
      <c r="AE4" s="91"/>
      <c r="AF4" s="91"/>
      <c r="AG4" s="91"/>
      <c r="AH4" s="91"/>
      <c r="AI4" s="91"/>
      <c r="AJ4" s="91"/>
      <c r="AK4" s="91"/>
      <c r="AL4" s="91"/>
      <c r="AM4" s="91"/>
      <c r="AN4" s="54">
        <v>2</v>
      </c>
      <c r="AO4" s="59">
        <f>General!$AA$3</f>
        <v>0</v>
      </c>
    </row>
    <row r="5" spans="1:41">
      <c r="A5" s="62">
        <v>3</v>
      </c>
      <c r="B5" s="21">
        <f>IF(General!F5=1,General!J5,"")</f>
        <v>0</v>
      </c>
      <c r="C5" s="21" t="str">
        <f>IF(General!F5=2,General!J5,"")</f>
        <v/>
      </c>
      <c r="D5" s="21" t="str">
        <f>IF(General!F5=3,General!J5,"")</f>
        <v/>
      </c>
      <c r="E5" s="21" t="str">
        <f>IF(General!F5=4,General!J5,"")</f>
        <v/>
      </c>
      <c r="F5" s="21" t="str">
        <f>IF(General!F5=5,General!J5,"")</f>
        <v/>
      </c>
      <c r="G5" s="52">
        <v>3</v>
      </c>
      <c r="H5" s="21">
        <f>IF(General!L5=1,General!P5,"")</f>
        <v>0</v>
      </c>
      <c r="I5" s="21" t="str">
        <f>IF(General!L5=2,General!P5,"")</f>
        <v/>
      </c>
      <c r="J5" s="21" t="str">
        <f>IF(General!L5=3,General!P5,"")</f>
        <v/>
      </c>
      <c r="K5" s="21" t="str">
        <f>IF(General!L5=4,General!P5,"")</f>
        <v/>
      </c>
      <c r="L5" s="21" t="str">
        <f>IF(General!L5=5,General!P5,"")</f>
        <v/>
      </c>
      <c r="M5" s="21" t="str">
        <f>IF(General!L5=6,General!P5,"")</f>
        <v/>
      </c>
      <c r="N5" s="52">
        <v>3</v>
      </c>
      <c r="O5" s="21">
        <f>IF(General!R5=1,General!V5,"")</f>
        <v>0</v>
      </c>
      <c r="P5" s="21" t="str">
        <f>IF(General!R5=2,General!V5,"")</f>
        <v/>
      </c>
      <c r="Q5" s="21" t="str">
        <f>IF(General!R5=3,General!V5,"")</f>
        <v/>
      </c>
      <c r="R5" s="21" t="str">
        <f>IF(General!R5=4,General!V5,"")</f>
        <v/>
      </c>
      <c r="S5" s="21" t="str">
        <f>IF(General!R5=5,General!V5,"")</f>
        <v/>
      </c>
      <c r="T5" s="21" t="str">
        <f>IF(General!R5=6,General!V5,"")</f>
        <v/>
      </c>
      <c r="U5" s="21" t="str">
        <f>IF(General!R5=7,General!V5,"")</f>
        <v/>
      </c>
      <c r="V5" s="21" t="str">
        <f>IF(General!R5=8,General!V5,"")</f>
        <v/>
      </c>
      <c r="W5" s="21" t="str">
        <f>IF(General!R5=9,General!V5,"")</f>
        <v/>
      </c>
      <c r="X5" s="21" t="str">
        <f>IF(General!R5=10,General!V5,"")</f>
        <v/>
      </c>
      <c r="Y5" s="91" t="str">
        <f>IF(General!R5=11,General!V5,"")</f>
        <v/>
      </c>
      <c r="Z5" s="91" t="str">
        <f>IF(General!R5=12,General!V5,"")</f>
        <v/>
      </c>
      <c r="AA5" s="91" t="str">
        <f>IF(General!R5=13,General!V5,"")</f>
        <v/>
      </c>
      <c r="AB5" s="91" t="str">
        <f>IF(General!R6=9,General!V5,"")</f>
        <v/>
      </c>
      <c r="AC5" s="91"/>
      <c r="AD5" s="91"/>
      <c r="AE5" s="91"/>
      <c r="AF5" s="91"/>
      <c r="AG5" s="91"/>
      <c r="AH5" s="91"/>
      <c r="AI5" s="91"/>
      <c r="AJ5" s="91"/>
      <c r="AK5" s="91"/>
      <c r="AL5" s="91"/>
      <c r="AM5" s="91"/>
      <c r="AN5" s="54">
        <v>3</v>
      </c>
      <c r="AO5" s="59">
        <f>General!$AA$3</f>
        <v>0</v>
      </c>
    </row>
    <row r="6" spans="1:41">
      <c r="A6" s="62">
        <v>4</v>
      </c>
      <c r="B6" s="21">
        <f>IF(General!F6=1,General!J6,"")</f>
        <v>0</v>
      </c>
      <c r="C6" s="21" t="str">
        <f>IF(General!F6=2,General!J6,"")</f>
        <v/>
      </c>
      <c r="D6" s="21" t="str">
        <f>IF(General!F6=3,General!J6,"")</f>
        <v/>
      </c>
      <c r="E6" s="21" t="str">
        <f>IF(General!F6=4,General!J6,"")</f>
        <v/>
      </c>
      <c r="F6" s="21" t="str">
        <f>IF(General!F6=5,General!J6,"")</f>
        <v/>
      </c>
      <c r="G6" s="52">
        <v>4</v>
      </c>
      <c r="H6" s="21">
        <f>IF(General!L6=1,General!P6,"")</f>
        <v>0</v>
      </c>
      <c r="I6" s="21" t="str">
        <f>IF(General!L6=2,General!P6,"")</f>
        <v/>
      </c>
      <c r="J6" s="21" t="str">
        <f>IF(General!L6=3,General!P6,"")</f>
        <v/>
      </c>
      <c r="K6" s="21" t="str">
        <f>IF(General!L6=4,General!P6,"")</f>
        <v/>
      </c>
      <c r="L6" s="21" t="str">
        <f>IF(General!L6=5,General!P6,"")</f>
        <v/>
      </c>
      <c r="M6" s="21" t="str">
        <f>IF(General!L6=6,General!P6,"")</f>
        <v/>
      </c>
      <c r="N6" s="52">
        <v>4</v>
      </c>
      <c r="O6" s="21">
        <f>IF(General!R6=1,General!V6,"")</f>
        <v>0</v>
      </c>
      <c r="P6" s="21" t="str">
        <f>IF(General!R6=2,General!V6,"")</f>
        <v/>
      </c>
      <c r="Q6" s="21" t="str">
        <f>IF(General!R6=3,General!V6,"")</f>
        <v/>
      </c>
      <c r="R6" s="21" t="str">
        <f>IF(General!R6=4,General!V6,"")</f>
        <v/>
      </c>
      <c r="S6" s="21" t="str">
        <f>IF(General!R6=5,General!V6,"")</f>
        <v/>
      </c>
      <c r="T6" s="21" t="str">
        <f>IF(General!R6=6,General!V6,"")</f>
        <v/>
      </c>
      <c r="U6" s="21" t="str">
        <f>IF(General!R6=7,General!V6,"")</f>
        <v/>
      </c>
      <c r="V6" s="21" t="str">
        <f>IF(General!R6=8,General!V6,"")</f>
        <v/>
      </c>
      <c r="W6" s="21" t="str">
        <f>IF(General!R6=9,General!V6,"")</f>
        <v/>
      </c>
      <c r="X6" s="21" t="str">
        <f>IF(General!R6=10,General!V6,"")</f>
        <v/>
      </c>
      <c r="Y6" s="91" t="str">
        <f>IF(General!R6=11,General!V6,"")</f>
        <v/>
      </c>
      <c r="Z6" s="91" t="str">
        <f>IF(General!R6=12,General!V6,"")</f>
        <v/>
      </c>
      <c r="AA6" s="91" t="str">
        <f>IF(General!R6=13,General!V6,"")</f>
        <v/>
      </c>
      <c r="AB6" s="91" t="str">
        <f>IF(General!R7=9,General!V6,"")</f>
        <v/>
      </c>
      <c r="AC6" s="91"/>
      <c r="AD6" s="91"/>
      <c r="AE6" s="91"/>
      <c r="AF6" s="91"/>
      <c r="AG6" s="91"/>
      <c r="AH6" s="91"/>
      <c r="AI6" s="91"/>
      <c r="AJ6" s="91"/>
      <c r="AK6" s="91"/>
      <c r="AL6" s="91"/>
      <c r="AM6" s="91"/>
      <c r="AN6" s="54">
        <v>4</v>
      </c>
      <c r="AO6" s="59">
        <f>General!$AA$3</f>
        <v>0</v>
      </c>
    </row>
    <row r="7" spans="1:41">
      <c r="A7" s="62">
        <v>5</v>
      </c>
      <c r="B7" s="21">
        <f>IF(General!F7=1,General!J7,"")</f>
        <v>0</v>
      </c>
      <c r="C7" s="21" t="str">
        <f>IF(General!F7=2,General!J7,"")</f>
        <v/>
      </c>
      <c r="D7" s="21" t="str">
        <f>IF(General!F7=3,General!J7,"")</f>
        <v/>
      </c>
      <c r="E7" s="21" t="str">
        <f>IF(General!F7=4,General!J7,"")</f>
        <v/>
      </c>
      <c r="F7" s="21" t="str">
        <f>IF(General!F7=5,General!J7,"")</f>
        <v/>
      </c>
      <c r="G7" s="52">
        <v>5</v>
      </c>
      <c r="H7" s="21">
        <f>IF(General!L7=1,General!P7,"")</f>
        <v>0</v>
      </c>
      <c r="I7" s="21" t="str">
        <f>IF(General!L7=2,General!P7,"")</f>
        <v/>
      </c>
      <c r="J7" s="21" t="str">
        <f>IF(General!L7=3,General!P7,"")</f>
        <v/>
      </c>
      <c r="K7" s="21" t="str">
        <f>IF(General!L7=4,General!P7,"")</f>
        <v/>
      </c>
      <c r="L7" s="21" t="str">
        <f>IF(General!L7=5,General!P7,"")</f>
        <v/>
      </c>
      <c r="M7" s="21" t="str">
        <f>IF(General!L7=6,General!P7,"")</f>
        <v/>
      </c>
      <c r="N7" s="52">
        <v>5</v>
      </c>
      <c r="O7" s="21">
        <f>IF(General!R7=1,General!V7,"")</f>
        <v>0</v>
      </c>
      <c r="P7" s="21" t="str">
        <f>IF(General!R7=2,General!V7,"")</f>
        <v/>
      </c>
      <c r="Q7" s="21" t="str">
        <f>IF(General!R7=3,General!V7,"")</f>
        <v/>
      </c>
      <c r="R7" s="21" t="str">
        <f>IF(General!R7=4,General!V7,"")</f>
        <v/>
      </c>
      <c r="S7" s="21" t="str">
        <f>IF(General!R7=5,General!V7,"")</f>
        <v/>
      </c>
      <c r="T7" s="21" t="str">
        <f>IF(General!R7=6,General!V7,"")</f>
        <v/>
      </c>
      <c r="U7" s="21" t="str">
        <f>IF(General!R7=7,General!V7,"")</f>
        <v/>
      </c>
      <c r="V7" s="21" t="str">
        <f>IF(General!R7=8,General!V7,"")</f>
        <v/>
      </c>
      <c r="W7" s="21" t="str">
        <f>IF(General!R7=9,General!V7,"")</f>
        <v/>
      </c>
      <c r="X7" s="21" t="str">
        <f>IF(General!R7=10,General!V7,"")</f>
        <v/>
      </c>
      <c r="Y7" s="91" t="str">
        <f>IF(General!R7=11,General!V7,"")</f>
        <v/>
      </c>
      <c r="Z7" s="91" t="str">
        <f>IF(General!R7=12,General!V7,"")</f>
        <v/>
      </c>
      <c r="AA7" s="91" t="str">
        <f>IF(General!R7=13,General!V7,"")</f>
        <v/>
      </c>
      <c r="AB7" s="91" t="str">
        <f>IF(General!R8=9,General!V7,"")</f>
        <v/>
      </c>
      <c r="AC7" s="91"/>
      <c r="AD7" s="91"/>
      <c r="AE7" s="91"/>
      <c r="AF7" s="91"/>
      <c r="AG7" s="91"/>
      <c r="AH7" s="91"/>
      <c r="AI7" s="91"/>
      <c r="AJ7" s="91"/>
      <c r="AK7" s="91"/>
      <c r="AL7" s="91"/>
      <c r="AM7" s="91"/>
      <c r="AN7" s="54">
        <v>5</v>
      </c>
      <c r="AO7" s="59">
        <f>General!$AA$3</f>
        <v>0</v>
      </c>
    </row>
    <row r="8" spans="1:41">
      <c r="A8" s="62">
        <v>6</v>
      </c>
      <c r="B8" s="21">
        <f>IF(General!F8=1,General!J8,"")</f>
        <v>0</v>
      </c>
      <c r="C8" s="21" t="str">
        <f>IF(General!F8=2,General!J8,"")</f>
        <v/>
      </c>
      <c r="D8" s="21" t="str">
        <f>IF(General!F8=3,General!J8,"")</f>
        <v/>
      </c>
      <c r="E8" s="21" t="str">
        <f>IF(General!F8=4,General!J8,"")</f>
        <v/>
      </c>
      <c r="F8" s="21" t="str">
        <f>IF(General!F8=5,General!J8,"")</f>
        <v/>
      </c>
      <c r="G8" s="52">
        <v>6</v>
      </c>
      <c r="H8" s="21">
        <f>IF(General!L8=1,General!P8,"")</f>
        <v>0</v>
      </c>
      <c r="I8" s="21" t="str">
        <f>IF(General!L8=2,General!P8,"")</f>
        <v/>
      </c>
      <c r="J8" s="21" t="str">
        <f>IF(General!L8=3,General!P8,"")</f>
        <v/>
      </c>
      <c r="K8" s="21" t="str">
        <f>IF(General!L8=4,General!P8,"")</f>
        <v/>
      </c>
      <c r="L8" s="21" t="str">
        <f>IF(General!L8=5,General!P8,"")</f>
        <v/>
      </c>
      <c r="M8" s="21" t="str">
        <f>IF(General!L8=6,General!P8,"")</f>
        <v/>
      </c>
      <c r="N8" s="52">
        <v>6</v>
      </c>
      <c r="O8" s="21">
        <f>IF(General!R8=1,General!V8,"")</f>
        <v>0</v>
      </c>
      <c r="P8" s="21" t="str">
        <f>IF(General!R8=2,General!V8,"")</f>
        <v/>
      </c>
      <c r="Q8" s="21" t="str">
        <f>IF(General!R8=3,General!V8,"")</f>
        <v/>
      </c>
      <c r="R8" s="21" t="str">
        <f>IF(General!R8=4,General!V8,"")</f>
        <v/>
      </c>
      <c r="S8" s="21" t="str">
        <f>IF(General!R8=5,General!V8,"")</f>
        <v/>
      </c>
      <c r="T8" s="21" t="str">
        <f>IF(General!R8=6,General!V8,"")</f>
        <v/>
      </c>
      <c r="U8" s="21" t="str">
        <f>IF(General!R8=7,General!V8,"")</f>
        <v/>
      </c>
      <c r="V8" s="21" t="str">
        <f>IF(General!R8=8,General!V8,"")</f>
        <v/>
      </c>
      <c r="W8" s="21" t="str">
        <f>IF(General!R8=9,General!V8,"")</f>
        <v/>
      </c>
      <c r="X8" s="21" t="str">
        <f>IF(General!R8=10,General!V8,"")</f>
        <v/>
      </c>
      <c r="Y8" s="91" t="str">
        <f>IF(General!R8=11,General!V8,"")</f>
        <v/>
      </c>
      <c r="Z8" s="91" t="str">
        <f>IF(General!R8=12,General!V8,"")</f>
        <v/>
      </c>
      <c r="AA8" s="91" t="str">
        <f>IF(General!R8=13,General!V8,"")</f>
        <v/>
      </c>
      <c r="AB8" s="91" t="str">
        <f>IF(General!R9=9,General!V8,"")</f>
        <v/>
      </c>
      <c r="AC8" s="91"/>
      <c r="AD8" s="91"/>
      <c r="AE8" s="91"/>
      <c r="AF8" s="91"/>
      <c r="AG8" s="91"/>
      <c r="AH8" s="91"/>
      <c r="AI8" s="91"/>
      <c r="AJ8" s="91"/>
      <c r="AK8" s="91"/>
      <c r="AL8" s="91"/>
      <c r="AM8" s="91"/>
      <c r="AN8" s="54">
        <v>6</v>
      </c>
      <c r="AO8" s="59">
        <f>General!$AA$3</f>
        <v>0</v>
      </c>
    </row>
    <row r="9" spans="1:41">
      <c r="A9" s="62">
        <v>7</v>
      </c>
      <c r="B9" s="21">
        <f>IF(General!F9=1,General!J9,"")</f>
        <v>0</v>
      </c>
      <c r="C9" s="21" t="str">
        <f>IF(General!F9=2,General!J9,"")</f>
        <v/>
      </c>
      <c r="D9" s="21" t="str">
        <f>IF(General!F9=3,General!J9,"")</f>
        <v/>
      </c>
      <c r="E9" s="21" t="str">
        <f>IF(General!F9=4,General!J9,"")</f>
        <v/>
      </c>
      <c r="F9" s="21" t="str">
        <f>IF(General!F9=5,General!J9,"")</f>
        <v/>
      </c>
      <c r="G9" s="52">
        <v>7</v>
      </c>
      <c r="H9" s="21">
        <f>IF(General!L9=1,General!P9,"")</f>
        <v>0</v>
      </c>
      <c r="I9" s="21" t="str">
        <f>IF(General!L9=2,General!P9,"")</f>
        <v/>
      </c>
      <c r="J9" s="21" t="str">
        <f>IF(General!L9=3,General!P9,"")</f>
        <v/>
      </c>
      <c r="K9" s="21" t="str">
        <f>IF(General!L9=4,General!P9,"")</f>
        <v/>
      </c>
      <c r="L9" s="21" t="str">
        <f>IF(General!L9=5,General!P9,"")</f>
        <v/>
      </c>
      <c r="M9" s="21" t="str">
        <f>IF(General!L9=6,General!P9,"")</f>
        <v/>
      </c>
      <c r="N9" s="52">
        <v>7</v>
      </c>
      <c r="O9" s="21">
        <f>IF(General!R9=1,General!V9,"")</f>
        <v>0</v>
      </c>
      <c r="P9" s="21" t="str">
        <f>IF(General!R9=2,General!V9,"")</f>
        <v/>
      </c>
      <c r="Q9" s="21" t="str">
        <f>IF(General!R9=3,General!V9,"")</f>
        <v/>
      </c>
      <c r="R9" s="21" t="str">
        <f>IF(General!R9=4,General!V9,"")</f>
        <v/>
      </c>
      <c r="S9" s="21" t="str">
        <f>IF(General!R9=5,General!V9,"")</f>
        <v/>
      </c>
      <c r="T9" s="21" t="str">
        <f>IF(General!R9=6,General!V9,"")</f>
        <v/>
      </c>
      <c r="U9" s="21" t="str">
        <f>IF(General!R9=7,General!V9,"")</f>
        <v/>
      </c>
      <c r="V9" s="21" t="str">
        <f>IF(General!R9=8,General!V9,"")</f>
        <v/>
      </c>
      <c r="W9" s="21" t="str">
        <f>IF(General!R9=9,General!V9,"")</f>
        <v/>
      </c>
      <c r="X9" s="21" t="str">
        <f>IF(General!R9=10,General!V9,"")</f>
        <v/>
      </c>
      <c r="Y9" s="91" t="str">
        <f>IF(General!R9=11,General!V9,"")</f>
        <v/>
      </c>
      <c r="Z9" s="91" t="str">
        <f>IF(General!R9=12,General!V9,"")</f>
        <v/>
      </c>
      <c r="AA9" s="91" t="str">
        <f>IF(General!R9=13,General!V9,"")</f>
        <v/>
      </c>
      <c r="AB9" s="91" t="str">
        <f>IF(General!R10=9,General!V9,"")</f>
        <v/>
      </c>
      <c r="AC9" s="91"/>
      <c r="AD9" s="91"/>
      <c r="AE9" s="91"/>
      <c r="AF9" s="91"/>
      <c r="AG9" s="91"/>
      <c r="AH9" s="91"/>
      <c r="AI9" s="91"/>
      <c r="AJ9" s="91"/>
      <c r="AK9" s="91"/>
      <c r="AL9" s="91"/>
      <c r="AM9" s="91"/>
      <c r="AN9" s="54">
        <v>7</v>
      </c>
      <c r="AO9" s="59">
        <f>General!$AA$3</f>
        <v>0</v>
      </c>
    </row>
    <row r="10" spans="1:41">
      <c r="A10" s="62">
        <v>8</v>
      </c>
      <c r="B10" s="21">
        <f>IF(General!F10=1,General!J10,"")</f>
        <v>0</v>
      </c>
      <c r="C10" s="21" t="str">
        <f>IF(General!F10=2,General!J10,"")</f>
        <v/>
      </c>
      <c r="D10" s="21" t="str">
        <f>IF(General!F10=3,General!J10,"")</f>
        <v/>
      </c>
      <c r="E10" s="21" t="str">
        <f>IF(General!F10=4,General!J10,"")</f>
        <v/>
      </c>
      <c r="F10" s="21" t="str">
        <f>IF(General!F10=5,General!J10,"")</f>
        <v/>
      </c>
      <c r="G10" s="52">
        <v>8</v>
      </c>
      <c r="H10" s="21">
        <f>IF(General!L10=1,General!P10,"")</f>
        <v>0</v>
      </c>
      <c r="I10" s="21" t="str">
        <f>IF(General!L10=2,General!P10,"")</f>
        <v/>
      </c>
      <c r="J10" s="21" t="str">
        <f>IF(General!L10=3,General!P10,"")</f>
        <v/>
      </c>
      <c r="K10" s="21" t="str">
        <f>IF(General!L10=4,General!P10,"")</f>
        <v/>
      </c>
      <c r="L10" s="21" t="str">
        <f>IF(General!L10=5,General!P10,"")</f>
        <v/>
      </c>
      <c r="M10" s="21" t="str">
        <f>IF(General!L10=6,General!P10,"")</f>
        <v/>
      </c>
      <c r="N10" s="52">
        <v>8</v>
      </c>
      <c r="O10" s="21">
        <f>IF(General!R10=1,General!V10,"")</f>
        <v>0</v>
      </c>
      <c r="P10" s="21" t="str">
        <f>IF(General!R10=2,General!V10,"")</f>
        <v/>
      </c>
      <c r="Q10" s="21" t="str">
        <f>IF(General!R10=3,General!V10,"")</f>
        <v/>
      </c>
      <c r="R10" s="21" t="str">
        <f>IF(General!R10=4,General!V10,"")</f>
        <v/>
      </c>
      <c r="S10" s="21" t="str">
        <f>IF(General!R10=5,General!V10,"")</f>
        <v/>
      </c>
      <c r="T10" s="21" t="str">
        <f>IF(General!R10=6,General!V10,"")</f>
        <v/>
      </c>
      <c r="U10" s="21" t="str">
        <f>IF(General!R10=7,General!V10,"")</f>
        <v/>
      </c>
      <c r="V10" s="21" t="str">
        <f>IF(General!R10=8,General!V10,"")</f>
        <v/>
      </c>
      <c r="W10" s="21" t="str">
        <f>IF(General!R10=9,General!V10,"")</f>
        <v/>
      </c>
      <c r="X10" s="21" t="str">
        <f>IF(General!R10=10,General!V10,"")</f>
        <v/>
      </c>
      <c r="Y10" s="91" t="str">
        <f>IF(General!R10=11,General!V10,"")</f>
        <v/>
      </c>
      <c r="Z10" s="91" t="str">
        <f>IF(General!R10=12,General!V10,"")</f>
        <v/>
      </c>
      <c r="AA10" s="91" t="str">
        <f>IF(General!R10=13,General!V10,"")</f>
        <v/>
      </c>
      <c r="AB10" s="91" t="str">
        <f>IF(General!R11=9,General!V10,"")</f>
        <v/>
      </c>
      <c r="AC10" s="91"/>
      <c r="AD10" s="91"/>
      <c r="AE10" s="91"/>
      <c r="AF10" s="91"/>
      <c r="AG10" s="91"/>
      <c r="AH10" s="91"/>
      <c r="AI10" s="91"/>
      <c r="AJ10" s="91"/>
      <c r="AK10" s="91"/>
      <c r="AL10" s="91"/>
      <c r="AM10" s="91"/>
      <c r="AN10" s="54">
        <v>8</v>
      </c>
      <c r="AO10" s="59">
        <f>General!$AA$3</f>
        <v>0</v>
      </c>
    </row>
    <row r="11" spans="1:41">
      <c r="A11" s="62">
        <v>9</v>
      </c>
      <c r="B11" s="21">
        <f>IF(General!F11=1,General!J11,"")</f>
        <v>0</v>
      </c>
      <c r="C11" s="21" t="str">
        <f>IF(General!F11=2,General!J11,"")</f>
        <v/>
      </c>
      <c r="D11" s="21" t="str">
        <f>IF(General!F11=3,General!J11,"")</f>
        <v/>
      </c>
      <c r="E11" s="21" t="str">
        <f>IF(General!F11=4,General!J11,"")</f>
        <v/>
      </c>
      <c r="F11" s="21" t="str">
        <f>IF(General!F11=5,General!J11,"")</f>
        <v/>
      </c>
      <c r="G11" s="52">
        <v>9</v>
      </c>
      <c r="H11" s="21">
        <f>IF(General!L11=1,General!P11,"")</f>
        <v>0</v>
      </c>
      <c r="I11" s="21" t="str">
        <f>IF(General!L11=2,General!P11,"")</f>
        <v/>
      </c>
      <c r="J11" s="21" t="str">
        <f>IF(General!L11=3,General!P11,"")</f>
        <v/>
      </c>
      <c r="K11" s="21" t="str">
        <f>IF(General!L11=4,General!P11,"")</f>
        <v/>
      </c>
      <c r="L11" s="21" t="str">
        <f>IF(General!L11=5,General!P11,"")</f>
        <v/>
      </c>
      <c r="M11" s="21" t="str">
        <f>IF(General!L11=6,General!P11,"")</f>
        <v/>
      </c>
      <c r="N11" s="52">
        <v>9</v>
      </c>
      <c r="O11" s="21">
        <f>IF(General!R11=1,General!V11,"")</f>
        <v>0</v>
      </c>
      <c r="P11" s="21" t="str">
        <f>IF(General!R11=2,General!V11,"")</f>
        <v/>
      </c>
      <c r="Q11" s="21" t="str">
        <f>IF(General!R11=3,General!V11,"")</f>
        <v/>
      </c>
      <c r="R11" s="21" t="str">
        <f>IF(General!R11=4,General!V11,"")</f>
        <v/>
      </c>
      <c r="S11" s="21" t="str">
        <f>IF(General!R11=5,General!V11,"")</f>
        <v/>
      </c>
      <c r="T11" s="21" t="str">
        <f>IF(General!R11=6,General!V11,"")</f>
        <v/>
      </c>
      <c r="U11" s="21" t="str">
        <f>IF(General!R11=7,General!V11,"")</f>
        <v/>
      </c>
      <c r="V11" s="21" t="str">
        <f>IF(General!R11=8,General!V11,"")</f>
        <v/>
      </c>
      <c r="W11" s="21" t="str">
        <f>IF(General!R11=9,General!V11,"")</f>
        <v/>
      </c>
      <c r="X11" s="21" t="str">
        <f>IF(General!R11=10,General!V11,"")</f>
        <v/>
      </c>
      <c r="Y11" s="91" t="str">
        <f>IF(General!R11=11,General!V11,"")</f>
        <v/>
      </c>
      <c r="Z11" s="91" t="str">
        <f>IF(General!R11=12,General!V11,"")</f>
        <v/>
      </c>
      <c r="AA11" s="91" t="str">
        <f>IF(General!R11=13,General!V11,"")</f>
        <v/>
      </c>
      <c r="AB11" s="91" t="str">
        <f>IF(General!R12=9,General!V11,"")</f>
        <v/>
      </c>
      <c r="AC11" s="91"/>
      <c r="AD11" s="91"/>
      <c r="AE11" s="91"/>
      <c r="AF11" s="91"/>
      <c r="AG11" s="91"/>
      <c r="AH11" s="91"/>
      <c r="AI11" s="91"/>
      <c r="AJ11" s="91"/>
      <c r="AK11" s="91"/>
      <c r="AL11" s="91"/>
      <c r="AM11" s="91"/>
      <c r="AN11" s="54">
        <v>9</v>
      </c>
      <c r="AO11" s="59">
        <f>General!$AA$3</f>
        <v>0</v>
      </c>
    </row>
    <row r="12" spans="1:41">
      <c r="A12" s="62">
        <v>10</v>
      </c>
      <c r="B12" s="21">
        <f>IF(General!F12=1,General!J12,"")</f>
        <v>0</v>
      </c>
      <c r="C12" s="21" t="str">
        <f>IF(General!F12=2,General!J12,"")</f>
        <v/>
      </c>
      <c r="D12" s="21" t="str">
        <f>IF(General!F12=3,General!J12,"")</f>
        <v/>
      </c>
      <c r="E12" s="21" t="str">
        <f>IF(General!F12=4,General!J12,"")</f>
        <v/>
      </c>
      <c r="F12" s="21" t="str">
        <f>IF(General!F12=5,General!J12,"")</f>
        <v/>
      </c>
      <c r="G12" s="52">
        <v>10</v>
      </c>
      <c r="H12" s="21">
        <f>IF(General!L12=1,General!P12,"")</f>
        <v>0</v>
      </c>
      <c r="I12" s="21" t="str">
        <f>IF(General!L12=2,General!P12,"")</f>
        <v/>
      </c>
      <c r="J12" s="21" t="str">
        <f>IF(General!L12=3,General!P12,"")</f>
        <v/>
      </c>
      <c r="K12" s="21" t="str">
        <f>IF(General!L12=4,General!P12,"")</f>
        <v/>
      </c>
      <c r="L12" s="21" t="str">
        <f>IF(General!L12=5,General!P12,"")</f>
        <v/>
      </c>
      <c r="M12" s="21" t="str">
        <f>IF(General!L12=6,General!P12,"")</f>
        <v/>
      </c>
      <c r="N12" s="52">
        <v>10</v>
      </c>
      <c r="O12" s="21">
        <f>IF(General!R12=1,General!V12,"")</f>
        <v>0</v>
      </c>
      <c r="P12" s="21" t="str">
        <f>IF(General!R12=2,General!V12,"")</f>
        <v/>
      </c>
      <c r="Q12" s="21" t="str">
        <f>IF(General!R12=3,General!V12,"")</f>
        <v/>
      </c>
      <c r="R12" s="21" t="str">
        <f>IF(General!R12=4,General!V12,"")</f>
        <v/>
      </c>
      <c r="S12" s="21" t="str">
        <f>IF(General!R12=5,General!V12,"")</f>
        <v/>
      </c>
      <c r="T12" s="21" t="str">
        <f>IF(General!R12=6,General!V12,"")</f>
        <v/>
      </c>
      <c r="U12" s="21" t="str">
        <f>IF(General!R12=7,General!V12,"")</f>
        <v/>
      </c>
      <c r="V12" s="21" t="str">
        <f>IF(General!R12=8,General!V12,"")</f>
        <v/>
      </c>
      <c r="W12" s="21" t="str">
        <f>IF(General!R12=9,General!V12,"")</f>
        <v/>
      </c>
      <c r="X12" s="21" t="str">
        <f>IF(General!R12=10,General!V12,"")</f>
        <v/>
      </c>
      <c r="Y12" s="91" t="str">
        <f>IF(General!R12=11,General!V12,"")</f>
        <v/>
      </c>
      <c r="Z12" s="91" t="str">
        <f>IF(General!R12=12,General!V12,"")</f>
        <v/>
      </c>
      <c r="AA12" s="91" t="str">
        <f>IF(General!R12=13,General!V12,"")</f>
        <v/>
      </c>
      <c r="AB12" s="91" t="str">
        <f>IF(General!R13=9,General!V12,"")</f>
        <v/>
      </c>
      <c r="AC12" s="91"/>
      <c r="AD12" s="91"/>
      <c r="AE12" s="91"/>
      <c r="AF12" s="91"/>
      <c r="AG12" s="91"/>
      <c r="AH12" s="91"/>
      <c r="AI12" s="91"/>
      <c r="AJ12" s="91"/>
      <c r="AK12" s="91"/>
      <c r="AL12" s="91"/>
      <c r="AM12" s="91"/>
      <c r="AN12" s="54">
        <v>10</v>
      </c>
      <c r="AO12" s="59">
        <f>General!$AA$3</f>
        <v>0</v>
      </c>
    </row>
    <row r="13" spans="1:41">
      <c r="A13" s="62">
        <v>11</v>
      </c>
      <c r="B13" s="21">
        <f>IF(General!F13=1,General!J13,"")</f>
        <v>0</v>
      </c>
      <c r="C13" s="21" t="str">
        <f>IF(General!F13=2,General!J13,"")</f>
        <v/>
      </c>
      <c r="D13" s="21" t="str">
        <f>IF(General!F13=3,General!J13,"")</f>
        <v/>
      </c>
      <c r="E13" s="21" t="str">
        <f>IF(General!F13=4,General!J13,"")</f>
        <v/>
      </c>
      <c r="F13" s="21" t="str">
        <f>IF(General!F13=5,General!J13,"")</f>
        <v/>
      </c>
      <c r="G13" s="52">
        <v>11</v>
      </c>
      <c r="H13" s="21">
        <f>IF(General!L13=1,General!P13,"")</f>
        <v>0</v>
      </c>
      <c r="I13" s="21" t="str">
        <f>IF(General!L13=2,General!P13,"")</f>
        <v/>
      </c>
      <c r="J13" s="21" t="str">
        <f>IF(General!L13=3,General!P13,"")</f>
        <v/>
      </c>
      <c r="K13" s="21" t="str">
        <f>IF(General!L13=4,General!P13,"")</f>
        <v/>
      </c>
      <c r="L13" s="21" t="str">
        <f>IF(General!L13=5,General!P13,"")</f>
        <v/>
      </c>
      <c r="M13" s="21" t="str">
        <f>IF(General!L13=6,General!P13,"")</f>
        <v/>
      </c>
      <c r="N13" s="52">
        <v>11</v>
      </c>
      <c r="O13" s="21">
        <f>IF(General!R13=1,General!V13,"")</f>
        <v>0</v>
      </c>
      <c r="P13" s="21" t="str">
        <f>IF(General!R13=2,General!V13,"")</f>
        <v/>
      </c>
      <c r="Q13" s="21" t="str">
        <f>IF(General!R13=3,General!V13,"")</f>
        <v/>
      </c>
      <c r="R13" s="21" t="str">
        <f>IF(General!R13=4,General!V13,"")</f>
        <v/>
      </c>
      <c r="S13" s="21" t="str">
        <f>IF(General!R13=5,General!V13,"")</f>
        <v/>
      </c>
      <c r="T13" s="21" t="str">
        <f>IF(General!R13=6,General!V13,"")</f>
        <v/>
      </c>
      <c r="U13" s="21" t="str">
        <f>IF(General!R13=7,General!V13,"")</f>
        <v/>
      </c>
      <c r="V13" s="21" t="str">
        <f>IF(General!R13=8,General!V13,"")</f>
        <v/>
      </c>
      <c r="W13" s="21" t="str">
        <f>IF(General!R13=9,General!V13,"")</f>
        <v/>
      </c>
      <c r="X13" s="21" t="str">
        <f>IF(General!R13=10,General!V13,"")</f>
        <v/>
      </c>
      <c r="Y13" s="91" t="str">
        <f>IF(General!R13=11,General!V13,"")</f>
        <v/>
      </c>
      <c r="Z13" s="91" t="str">
        <f>IF(General!R13=12,General!V13,"")</f>
        <v/>
      </c>
      <c r="AA13" s="91" t="str">
        <f>IF(General!R13=13,General!V13,"")</f>
        <v/>
      </c>
      <c r="AB13" s="91" t="str">
        <f>IF(General!R14=9,General!V13,"")</f>
        <v/>
      </c>
      <c r="AC13" s="91"/>
      <c r="AD13" s="91"/>
      <c r="AE13" s="91"/>
      <c r="AF13" s="91"/>
      <c r="AG13" s="91"/>
      <c r="AH13" s="91"/>
      <c r="AI13" s="91"/>
      <c r="AJ13" s="91"/>
      <c r="AK13" s="91"/>
      <c r="AL13" s="91"/>
      <c r="AM13" s="91"/>
      <c r="AN13" s="54">
        <v>11</v>
      </c>
      <c r="AO13" s="59">
        <f>General!$AA$3</f>
        <v>0</v>
      </c>
    </row>
    <row r="14" spans="1:41">
      <c r="A14" s="62">
        <v>12</v>
      </c>
      <c r="B14" s="21">
        <f>IF(General!F14=1,General!J14,"")</f>
        <v>0</v>
      </c>
      <c r="C14" s="21" t="str">
        <f>IF(General!F14=2,General!J14,"")</f>
        <v/>
      </c>
      <c r="D14" s="21" t="str">
        <f>IF(General!F14=3,General!J14,"")</f>
        <v/>
      </c>
      <c r="E14" s="21" t="str">
        <f>IF(General!F14=4,General!J14,"")</f>
        <v/>
      </c>
      <c r="F14" s="21" t="str">
        <f>IF(General!F14=5,General!J14,"")</f>
        <v/>
      </c>
      <c r="G14" s="52">
        <v>12</v>
      </c>
      <c r="H14" s="21">
        <f>IF(General!L14=1,General!P14,"")</f>
        <v>0</v>
      </c>
      <c r="I14" s="21" t="str">
        <f>IF(General!L14=2,General!P14,"")</f>
        <v/>
      </c>
      <c r="J14" s="21" t="str">
        <f>IF(General!L14=3,General!P14,"")</f>
        <v/>
      </c>
      <c r="K14" s="21" t="str">
        <f>IF(General!L14=4,General!P14,"")</f>
        <v/>
      </c>
      <c r="L14" s="21" t="str">
        <f>IF(General!L14=5,General!P14,"")</f>
        <v/>
      </c>
      <c r="M14" s="21" t="str">
        <f>IF(General!L14=6,General!P14,"")</f>
        <v/>
      </c>
      <c r="N14" s="52">
        <v>12</v>
      </c>
      <c r="O14" s="21">
        <f>IF(General!R14=1,General!V14,"")</f>
        <v>0</v>
      </c>
      <c r="P14" s="21" t="str">
        <f>IF(General!R14=2,General!V14,"")</f>
        <v/>
      </c>
      <c r="Q14" s="21" t="str">
        <f>IF(General!R14=3,General!V14,"")</f>
        <v/>
      </c>
      <c r="R14" s="21" t="str">
        <f>IF(General!R14=4,General!V14,"")</f>
        <v/>
      </c>
      <c r="S14" s="21" t="str">
        <f>IF(General!R14=5,General!V14,"")</f>
        <v/>
      </c>
      <c r="T14" s="21" t="str">
        <f>IF(General!R14=6,General!V14,"")</f>
        <v/>
      </c>
      <c r="U14" s="21" t="str">
        <f>IF(General!R14=7,General!V14,"")</f>
        <v/>
      </c>
      <c r="V14" s="21" t="str">
        <f>IF(General!R14=8,General!V14,"")</f>
        <v/>
      </c>
      <c r="W14" s="21" t="str">
        <f>IF(General!R14=9,General!V14,"")</f>
        <v/>
      </c>
      <c r="X14" s="21" t="str">
        <f>IF(General!R14=10,General!V14,"")</f>
        <v/>
      </c>
      <c r="Y14" s="91" t="str">
        <f>IF(General!R14=11,General!V14,"")</f>
        <v/>
      </c>
      <c r="Z14" s="91" t="str">
        <f>IF(General!R14=12,General!V14,"")</f>
        <v/>
      </c>
      <c r="AA14" s="91" t="str">
        <f>IF(General!R14=13,General!V14,"")</f>
        <v/>
      </c>
      <c r="AB14" s="91" t="str">
        <f>IF(General!R15=9,General!V14,"")</f>
        <v/>
      </c>
      <c r="AC14" s="91"/>
      <c r="AD14" s="91"/>
      <c r="AE14" s="91"/>
      <c r="AF14" s="91"/>
      <c r="AG14" s="91"/>
      <c r="AH14" s="91"/>
      <c r="AI14" s="91"/>
      <c r="AJ14" s="91"/>
      <c r="AK14" s="91"/>
      <c r="AL14" s="91"/>
      <c r="AM14" s="91"/>
      <c r="AN14" s="54">
        <v>12</v>
      </c>
      <c r="AO14" s="59">
        <f>General!$AA$3</f>
        <v>0</v>
      </c>
    </row>
    <row r="15" spans="1:41">
      <c r="A15" s="62">
        <v>13</v>
      </c>
      <c r="B15" s="21">
        <f>IF(General!F15=1,General!J15,"")</f>
        <v>0</v>
      </c>
      <c r="C15" s="21" t="str">
        <f>IF(General!F15=2,General!J15,"")</f>
        <v/>
      </c>
      <c r="D15" s="21" t="str">
        <f>IF(General!F15=3,General!J15,"")</f>
        <v/>
      </c>
      <c r="E15" s="21" t="str">
        <f>IF(General!F15=4,General!J15,"")</f>
        <v/>
      </c>
      <c r="F15" s="21" t="str">
        <f>IF(General!F15=5,General!J15,"")</f>
        <v/>
      </c>
      <c r="G15" s="52">
        <v>13</v>
      </c>
      <c r="H15" s="21">
        <f>IF(General!L15=1,General!P15,"")</f>
        <v>0</v>
      </c>
      <c r="I15" s="21" t="str">
        <f>IF(General!L15=2,General!P15,"")</f>
        <v/>
      </c>
      <c r="J15" s="21" t="str">
        <f>IF(General!L15=3,General!P15,"")</f>
        <v/>
      </c>
      <c r="K15" s="21" t="str">
        <f>IF(General!L15=4,General!P15,"")</f>
        <v/>
      </c>
      <c r="L15" s="21" t="str">
        <f>IF(General!L15=5,General!P15,"")</f>
        <v/>
      </c>
      <c r="M15" s="21" t="str">
        <f>IF(General!L15=6,General!P15,"")</f>
        <v/>
      </c>
      <c r="N15" s="52">
        <v>13</v>
      </c>
      <c r="O15" s="21">
        <f>IF(General!R15=1,General!V15,"")</f>
        <v>0</v>
      </c>
      <c r="P15" s="21" t="str">
        <f>IF(General!R15=2,General!V15,"")</f>
        <v/>
      </c>
      <c r="Q15" s="21" t="str">
        <f>IF(General!R15=3,General!V15,"")</f>
        <v/>
      </c>
      <c r="R15" s="21" t="str">
        <f>IF(General!R15=4,General!V15,"")</f>
        <v/>
      </c>
      <c r="S15" s="21" t="str">
        <f>IF(General!R15=5,General!V15,"")</f>
        <v/>
      </c>
      <c r="T15" s="21" t="str">
        <f>IF(General!R15=6,General!V15,"")</f>
        <v/>
      </c>
      <c r="U15" s="21" t="str">
        <f>IF(General!R15=7,General!V15,"")</f>
        <v/>
      </c>
      <c r="V15" s="21" t="str">
        <f>IF(General!R15=8,General!V15,"")</f>
        <v/>
      </c>
      <c r="W15" s="21" t="str">
        <f>IF(General!R15=9,General!V15,"")</f>
        <v/>
      </c>
      <c r="X15" s="21" t="str">
        <f>IF(General!R15=10,General!V15,"")</f>
        <v/>
      </c>
      <c r="Y15" s="91" t="str">
        <f>IF(General!R15=11,General!V15,"")</f>
        <v/>
      </c>
      <c r="Z15" s="91" t="str">
        <f>IF(General!R15=12,General!V15,"")</f>
        <v/>
      </c>
      <c r="AA15" s="91" t="str">
        <f>IF(General!R15=13,General!V15,"")</f>
        <v/>
      </c>
      <c r="AB15" s="91" t="str">
        <f>IF(General!R16=9,General!V15,"")</f>
        <v/>
      </c>
      <c r="AC15" s="91"/>
      <c r="AD15" s="91"/>
      <c r="AE15" s="91"/>
      <c r="AF15" s="91"/>
      <c r="AG15" s="91"/>
      <c r="AH15" s="91"/>
      <c r="AI15" s="91"/>
      <c r="AJ15" s="91"/>
      <c r="AK15" s="91"/>
      <c r="AL15" s="91"/>
      <c r="AM15" s="91"/>
      <c r="AN15" s="54">
        <v>13</v>
      </c>
      <c r="AO15" s="59">
        <f>General!$AA$3</f>
        <v>0</v>
      </c>
    </row>
    <row r="16" spans="1:41">
      <c r="A16" s="62">
        <v>14</v>
      </c>
      <c r="B16" s="21">
        <f>IF(General!F16=1,General!J16,"")</f>
        <v>0</v>
      </c>
      <c r="C16" s="21" t="str">
        <f>IF(General!F16=2,General!J16,"")</f>
        <v/>
      </c>
      <c r="D16" s="21" t="str">
        <f>IF(General!F16=3,General!J16,"")</f>
        <v/>
      </c>
      <c r="E16" s="21" t="str">
        <f>IF(General!F16=4,General!J16,"")</f>
        <v/>
      </c>
      <c r="F16" s="21" t="str">
        <f>IF(General!F16=5,General!J16,"")</f>
        <v/>
      </c>
      <c r="G16" s="52">
        <v>14</v>
      </c>
      <c r="H16" s="21">
        <f>IF(General!L16=1,General!P16,"")</f>
        <v>0</v>
      </c>
      <c r="I16" s="21" t="str">
        <f>IF(General!L16=2,General!P16,"")</f>
        <v/>
      </c>
      <c r="J16" s="21" t="str">
        <f>IF(General!L16=3,General!P16,"")</f>
        <v/>
      </c>
      <c r="K16" s="21" t="str">
        <f>IF(General!L16=4,General!P16,"")</f>
        <v/>
      </c>
      <c r="L16" s="21" t="str">
        <f>IF(General!L16=5,General!P16,"")</f>
        <v/>
      </c>
      <c r="M16" s="21" t="str">
        <f>IF(General!L16=6,General!P16,"")</f>
        <v/>
      </c>
      <c r="N16" s="52">
        <v>14</v>
      </c>
      <c r="O16" s="21">
        <f>IF(General!R16=1,General!V16,"")</f>
        <v>0</v>
      </c>
      <c r="P16" s="21" t="str">
        <f>IF(General!R16=2,General!V16,"")</f>
        <v/>
      </c>
      <c r="Q16" s="21" t="str">
        <f>IF(General!R16=3,General!V16,"")</f>
        <v/>
      </c>
      <c r="R16" s="21" t="str">
        <f>IF(General!R16=4,General!V16,"")</f>
        <v/>
      </c>
      <c r="S16" s="21" t="str">
        <f>IF(General!R16=5,General!V16,"")</f>
        <v/>
      </c>
      <c r="T16" s="21" t="str">
        <f>IF(General!R16=6,General!V16,"")</f>
        <v/>
      </c>
      <c r="U16" s="21" t="str">
        <f>IF(General!R16=7,General!V16,"")</f>
        <v/>
      </c>
      <c r="V16" s="21" t="str">
        <f>IF(General!R16=8,General!V16,"")</f>
        <v/>
      </c>
      <c r="W16" s="21" t="str">
        <f>IF(General!R16=9,General!V16,"")</f>
        <v/>
      </c>
      <c r="X16" s="21" t="str">
        <f>IF(General!R16=10,General!V16,"")</f>
        <v/>
      </c>
      <c r="Y16" s="91" t="str">
        <f>IF(General!R16=11,General!V16,"")</f>
        <v/>
      </c>
      <c r="Z16" s="91" t="str">
        <f>IF(General!R16=12,General!V16,"")</f>
        <v/>
      </c>
      <c r="AA16" s="91" t="str">
        <f>IF(General!R16=13,General!V16,"")</f>
        <v/>
      </c>
      <c r="AB16" s="91" t="str">
        <f>IF(General!R17=9,General!V16,"")</f>
        <v/>
      </c>
      <c r="AC16" s="91"/>
      <c r="AD16" s="91"/>
      <c r="AE16" s="91"/>
      <c r="AF16" s="91"/>
      <c r="AG16" s="91"/>
      <c r="AH16" s="91"/>
      <c r="AI16" s="91"/>
      <c r="AJ16" s="91"/>
      <c r="AK16" s="91"/>
      <c r="AL16" s="91"/>
      <c r="AM16" s="91"/>
      <c r="AN16" s="54">
        <v>14</v>
      </c>
      <c r="AO16" s="59">
        <f>General!$AA$3</f>
        <v>0</v>
      </c>
    </row>
    <row r="17" spans="1:41">
      <c r="A17" s="62">
        <v>15</v>
      </c>
      <c r="B17" s="21">
        <f>IF(General!F17=1,General!J17,"")</f>
        <v>0</v>
      </c>
      <c r="C17" s="21" t="str">
        <f>IF(General!F17=2,General!J17,"")</f>
        <v/>
      </c>
      <c r="D17" s="21" t="str">
        <f>IF(General!F17=3,General!J17,"")</f>
        <v/>
      </c>
      <c r="E17" s="21" t="str">
        <f>IF(General!F17=4,General!J17,"")</f>
        <v/>
      </c>
      <c r="F17" s="21" t="str">
        <f>IF(General!F17=5,General!J17,"")</f>
        <v/>
      </c>
      <c r="G17" s="52">
        <v>15</v>
      </c>
      <c r="H17" s="21">
        <f>IF(General!L17=1,General!P17,"")</f>
        <v>0</v>
      </c>
      <c r="I17" s="21" t="str">
        <f>IF(General!L17=2,General!P17,"")</f>
        <v/>
      </c>
      <c r="J17" s="21" t="str">
        <f>IF(General!L17=3,General!P17,"")</f>
        <v/>
      </c>
      <c r="K17" s="21" t="str">
        <f>IF(General!L17=4,General!P17,"")</f>
        <v/>
      </c>
      <c r="L17" s="21" t="str">
        <f>IF(General!L17=5,General!P17,"")</f>
        <v/>
      </c>
      <c r="M17" s="21" t="str">
        <f>IF(General!L17=6,General!P17,"")</f>
        <v/>
      </c>
      <c r="N17" s="52">
        <v>15</v>
      </c>
      <c r="O17" s="21">
        <f>IF(General!R17=1,General!V17,"")</f>
        <v>0</v>
      </c>
      <c r="P17" s="21" t="str">
        <f>IF(General!R17=2,General!V17,"")</f>
        <v/>
      </c>
      <c r="Q17" s="21" t="str">
        <f>IF(General!R17=3,General!V17,"")</f>
        <v/>
      </c>
      <c r="R17" s="21" t="str">
        <f>IF(General!R17=4,General!V17,"")</f>
        <v/>
      </c>
      <c r="S17" s="21" t="str">
        <f>IF(General!R17=5,General!V17,"")</f>
        <v/>
      </c>
      <c r="T17" s="21" t="str">
        <f>IF(General!R17=6,General!V17,"")</f>
        <v/>
      </c>
      <c r="U17" s="21" t="str">
        <f>IF(General!R17=7,General!V17,"")</f>
        <v/>
      </c>
      <c r="V17" s="21" t="str">
        <f>IF(General!R17=8,General!V17,"")</f>
        <v/>
      </c>
      <c r="W17" s="21" t="str">
        <f>IF(General!R17=9,General!V17,"")</f>
        <v/>
      </c>
      <c r="X17" s="21" t="str">
        <f>IF(General!R17=10,General!V17,"")</f>
        <v/>
      </c>
      <c r="Y17" s="91" t="str">
        <f>IF(General!R17=11,General!V17,"")</f>
        <v/>
      </c>
      <c r="Z17" s="91" t="str">
        <f>IF(General!R17=12,General!V17,"")</f>
        <v/>
      </c>
      <c r="AA17" s="91" t="str">
        <f>IF(General!R17=13,General!V17,"")</f>
        <v/>
      </c>
      <c r="AB17" s="91" t="str">
        <f>IF(General!R18=9,General!V17,"")</f>
        <v/>
      </c>
      <c r="AC17" s="91"/>
      <c r="AD17" s="91"/>
      <c r="AE17" s="91"/>
      <c r="AF17" s="91"/>
      <c r="AG17" s="91"/>
      <c r="AH17" s="91"/>
      <c r="AI17" s="91"/>
      <c r="AJ17" s="91"/>
      <c r="AK17" s="91"/>
      <c r="AL17" s="91"/>
      <c r="AM17" s="91"/>
      <c r="AN17" s="54">
        <v>15</v>
      </c>
      <c r="AO17" s="59">
        <f>General!$AA$3</f>
        <v>0</v>
      </c>
    </row>
    <row r="18" spans="1:41">
      <c r="A18" s="62">
        <v>16</v>
      </c>
      <c r="B18" s="21">
        <f>IF(General!F18=1,General!J18,"")</f>
        <v>0</v>
      </c>
      <c r="C18" s="21" t="str">
        <f>IF(General!F18=2,General!J18,"")</f>
        <v/>
      </c>
      <c r="D18" s="21" t="str">
        <f>IF(General!F18=3,General!J18,"")</f>
        <v/>
      </c>
      <c r="E18" s="21" t="str">
        <f>IF(General!F18=4,General!J18,"")</f>
        <v/>
      </c>
      <c r="F18" s="21" t="str">
        <f>IF(General!F18=5,General!J18,"")</f>
        <v/>
      </c>
      <c r="G18" s="52">
        <v>16</v>
      </c>
      <c r="H18" s="21">
        <f>IF(General!L18=1,General!P18,"")</f>
        <v>0</v>
      </c>
      <c r="I18" s="21" t="str">
        <f>IF(General!L18=2,General!P18,"")</f>
        <v/>
      </c>
      <c r="J18" s="21" t="str">
        <f>IF(General!L18=3,General!P18,"")</f>
        <v/>
      </c>
      <c r="K18" s="21" t="str">
        <f>IF(General!L18=4,General!P18,"")</f>
        <v/>
      </c>
      <c r="L18" s="21" t="str">
        <f>IF(General!L18=5,General!P18,"")</f>
        <v/>
      </c>
      <c r="M18" s="21" t="str">
        <f>IF(General!L18=6,General!P18,"")</f>
        <v/>
      </c>
      <c r="N18" s="52">
        <v>16</v>
      </c>
      <c r="O18" s="21">
        <f>IF(General!R18=1,General!V18,"")</f>
        <v>0</v>
      </c>
      <c r="P18" s="21" t="str">
        <f>IF(General!R18=2,General!V18,"")</f>
        <v/>
      </c>
      <c r="Q18" s="21" t="str">
        <f>IF(General!R18=3,General!V18,"")</f>
        <v/>
      </c>
      <c r="R18" s="21" t="str">
        <f>IF(General!R18=4,General!V18,"")</f>
        <v/>
      </c>
      <c r="S18" s="21" t="str">
        <f>IF(General!R18=5,General!V18,"")</f>
        <v/>
      </c>
      <c r="T18" s="21" t="str">
        <f>IF(General!R18=6,General!V18,"")</f>
        <v/>
      </c>
      <c r="U18" s="21" t="str">
        <f>IF(General!R18=7,General!V18,"")</f>
        <v/>
      </c>
      <c r="V18" s="21" t="str">
        <f>IF(General!R18=8,General!V18,"")</f>
        <v/>
      </c>
      <c r="W18" s="21" t="str">
        <f>IF(General!R18=9,General!V18,"")</f>
        <v/>
      </c>
      <c r="X18" s="21" t="str">
        <f>IF(General!R18=10,General!V18,"")</f>
        <v/>
      </c>
      <c r="Y18" s="91" t="str">
        <f>IF(General!R18=11,General!V18,"")</f>
        <v/>
      </c>
      <c r="Z18" s="91" t="str">
        <f>IF(General!R18=12,General!V18,"")</f>
        <v/>
      </c>
      <c r="AA18" s="91" t="str">
        <f>IF(General!R18=13,General!V18,"")</f>
        <v/>
      </c>
      <c r="AB18" s="91" t="str">
        <f>IF(General!R19=9,General!V18,"")</f>
        <v/>
      </c>
      <c r="AC18" s="91"/>
      <c r="AD18" s="91"/>
      <c r="AE18" s="91"/>
      <c r="AF18" s="91"/>
      <c r="AG18" s="91"/>
      <c r="AH18" s="91"/>
      <c r="AI18" s="91"/>
      <c r="AJ18" s="91"/>
      <c r="AK18" s="91"/>
      <c r="AL18" s="91"/>
      <c r="AM18" s="91"/>
      <c r="AN18" s="54">
        <v>16</v>
      </c>
      <c r="AO18" s="59">
        <f>General!$AA$3</f>
        <v>0</v>
      </c>
    </row>
    <row r="19" spans="1:41">
      <c r="A19" s="62">
        <v>17</v>
      </c>
      <c r="B19" s="21">
        <f>IF(General!F19=1,General!J19,"")</f>
        <v>0</v>
      </c>
      <c r="C19" s="21" t="str">
        <f>IF(General!F19=2,General!J19,"")</f>
        <v/>
      </c>
      <c r="D19" s="21" t="str">
        <f>IF(General!F19=3,General!J19,"")</f>
        <v/>
      </c>
      <c r="E19" s="21" t="str">
        <f>IF(General!F19=4,General!J19,"")</f>
        <v/>
      </c>
      <c r="F19" s="21" t="str">
        <f>IF(General!F19=5,General!J19,"")</f>
        <v/>
      </c>
      <c r="G19" s="52">
        <v>17</v>
      </c>
      <c r="H19" s="21">
        <f>IF(General!L19=1,General!P19,"")</f>
        <v>0</v>
      </c>
      <c r="I19" s="21" t="str">
        <f>IF(General!L19=2,General!P19,"")</f>
        <v/>
      </c>
      <c r="J19" s="21" t="str">
        <f>IF(General!L19=3,General!P19,"")</f>
        <v/>
      </c>
      <c r="K19" s="21" t="str">
        <f>IF(General!L19=4,General!P19,"")</f>
        <v/>
      </c>
      <c r="L19" s="21" t="str">
        <f>IF(General!L19=5,General!P19,"")</f>
        <v/>
      </c>
      <c r="M19" s="21" t="str">
        <f>IF(General!L19=6,General!P19,"")</f>
        <v/>
      </c>
      <c r="N19" s="52">
        <v>17</v>
      </c>
      <c r="O19" s="21">
        <f>IF(General!R19=1,General!V19,"")</f>
        <v>0</v>
      </c>
      <c r="P19" s="21" t="str">
        <f>IF(General!R19=2,General!V19,"")</f>
        <v/>
      </c>
      <c r="Q19" s="21" t="str">
        <f>IF(General!R19=3,General!V19,"")</f>
        <v/>
      </c>
      <c r="R19" s="21" t="str">
        <f>IF(General!R19=4,General!V19,"")</f>
        <v/>
      </c>
      <c r="S19" s="21" t="str">
        <f>IF(General!R19=5,General!V19,"")</f>
        <v/>
      </c>
      <c r="T19" s="21" t="str">
        <f>IF(General!R19=6,General!V19,"")</f>
        <v/>
      </c>
      <c r="U19" s="21" t="str">
        <f>IF(General!R19=7,General!V19,"")</f>
        <v/>
      </c>
      <c r="V19" s="21" t="str">
        <f>IF(General!R19=8,General!V19,"")</f>
        <v/>
      </c>
      <c r="W19" s="21" t="str">
        <f>IF(General!R19=9,General!V19,"")</f>
        <v/>
      </c>
      <c r="X19" s="21" t="str">
        <f>IF(General!R19=10,General!V19,"")</f>
        <v/>
      </c>
      <c r="Y19" s="91" t="str">
        <f>IF(General!R19=11,General!V19,"")</f>
        <v/>
      </c>
      <c r="Z19" s="91" t="str">
        <f>IF(General!R19=12,General!V19,"")</f>
        <v/>
      </c>
      <c r="AA19" s="91" t="str">
        <f>IF(General!R19=13,General!V19,"")</f>
        <v/>
      </c>
      <c r="AB19" s="91" t="str">
        <f>IF(General!R20=9,General!V19,"")</f>
        <v/>
      </c>
      <c r="AC19" s="91"/>
      <c r="AD19" s="91"/>
      <c r="AE19" s="91"/>
      <c r="AF19" s="91"/>
      <c r="AG19" s="91"/>
      <c r="AH19" s="91"/>
      <c r="AI19" s="91"/>
      <c r="AJ19" s="91"/>
      <c r="AK19" s="91"/>
      <c r="AL19" s="91"/>
      <c r="AM19" s="91"/>
      <c r="AN19" s="54">
        <v>17</v>
      </c>
      <c r="AO19" s="59">
        <f>General!$AA$3</f>
        <v>0</v>
      </c>
    </row>
    <row r="20" spans="1:41">
      <c r="A20" s="62">
        <v>18</v>
      </c>
      <c r="B20" s="21">
        <f>IF(General!F20=1,General!J20,"")</f>
        <v>0</v>
      </c>
      <c r="C20" s="21" t="str">
        <f>IF(General!F20=2,General!J20,"")</f>
        <v/>
      </c>
      <c r="D20" s="21" t="str">
        <f>IF(General!F20=3,General!J20,"")</f>
        <v/>
      </c>
      <c r="E20" s="21" t="str">
        <f>IF(General!F20=4,General!J20,"")</f>
        <v/>
      </c>
      <c r="F20" s="21" t="str">
        <f>IF(General!F20=5,General!J20,"")</f>
        <v/>
      </c>
      <c r="G20" s="52">
        <v>18</v>
      </c>
      <c r="H20" s="21">
        <f>IF(General!L20=1,General!P20,"")</f>
        <v>0</v>
      </c>
      <c r="I20" s="21" t="str">
        <f>IF(General!L20=2,General!P20,"")</f>
        <v/>
      </c>
      <c r="J20" s="21" t="str">
        <f>IF(General!L20=3,General!P20,"")</f>
        <v/>
      </c>
      <c r="K20" s="21" t="str">
        <f>IF(General!L20=4,General!P20,"")</f>
        <v/>
      </c>
      <c r="L20" s="21" t="str">
        <f>IF(General!L20=5,General!P20,"")</f>
        <v/>
      </c>
      <c r="M20" s="21" t="str">
        <f>IF(General!L20=6,General!P20,"")</f>
        <v/>
      </c>
      <c r="N20" s="52">
        <v>18</v>
      </c>
      <c r="O20" s="21">
        <f>IF(General!R20=1,General!V20,"")</f>
        <v>0</v>
      </c>
      <c r="P20" s="21" t="str">
        <f>IF(General!R20=2,General!V20,"")</f>
        <v/>
      </c>
      <c r="Q20" s="21" t="str">
        <f>IF(General!R20=3,General!V20,"")</f>
        <v/>
      </c>
      <c r="R20" s="21" t="str">
        <f>IF(General!R20=4,General!V20,"")</f>
        <v/>
      </c>
      <c r="S20" s="21" t="str">
        <f>IF(General!R20=5,General!V20,"")</f>
        <v/>
      </c>
      <c r="T20" s="21" t="str">
        <f>IF(General!R20=6,General!V20,"")</f>
        <v/>
      </c>
      <c r="U20" s="21" t="str">
        <f>IF(General!R20=7,General!V20,"")</f>
        <v/>
      </c>
      <c r="V20" s="21" t="str">
        <f>IF(General!R20=8,General!V20,"")</f>
        <v/>
      </c>
      <c r="W20" s="21" t="str">
        <f>IF(General!R20=9,General!V20,"")</f>
        <v/>
      </c>
      <c r="X20" s="21" t="str">
        <f>IF(General!R20=10,General!V20,"")</f>
        <v/>
      </c>
      <c r="Y20" s="91" t="str">
        <f>IF(General!R20=11,General!V20,"")</f>
        <v/>
      </c>
      <c r="Z20" s="91" t="str">
        <f>IF(General!R20=12,General!V20,"")</f>
        <v/>
      </c>
      <c r="AA20" s="91" t="str">
        <f>IF(General!R20=13,General!V20,"")</f>
        <v/>
      </c>
      <c r="AB20" s="91" t="str">
        <f>IF(General!R21=9,General!V20,"")</f>
        <v/>
      </c>
      <c r="AC20" s="91"/>
      <c r="AD20" s="91"/>
      <c r="AE20" s="91"/>
      <c r="AF20" s="91"/>
      <c r="AG20" s="91"/>
      <c r="AH20" s="91"/>
      <c r="AI20" s="91"/>
      <c r="AJ20" s="91"/>
      <c r="AK20" s="91"/>
      <c r="AL20" s="91"/>
      <c r="AM20" s="91"/>
      <c r="AN20" s="54">
        <v>18</v>
      </c>
      <c r="AO20" s="59">
        <f>General!$AA$3</f>
        <v>0</v>
      </c>
    </row>
    <row r="21" spans="1:41">
      <c r="A21" s="62">
        <v>19</v>
      </c>
      <c r="B21" s="21">
        <f>IF(General!F21=1,General!J21,"")</f>
        <v>0</v>
      </c>
      <c r="C21" s="21" t="str">
        <f>IF(General!F21=2,General!J21,"")</f>
        <v/>
      </c>
      <c r="D21" s="21" t="str">
        <f>IF(General!F21=3,General!J21,"")</f>
        <v/>
      </c>
      <c r="E21" s="21" t="str">
        <f>IF(General!F21=4,General!J21,"")</f>
        <v/>
      </c>
      <c r="F21" s="21" t="str">
        <f>IF(General!F21=5,General!J21,"")</f>
        <v/>
      </c>
      <c r="G21" s="52">
        <v>19</v>
      </c>
      <c r="H21" s="21">
        <f>IF(General!L21=1,General!P21,"")</f>
        <v>0</v>
      </c>
      <c r="I21" s="21" t="str">
        <f>IF(General!L21=2,General!P21,"")</f>
        <v/>
      </c>
      <c r="J21" s="21" t="str">
        <f>IF(General!L21=3,General!P21,"")</f>
        <v/>
      </c>
      <c r="K21" s="21" t="str">
        <f>IF(General!L21=4,General!P21,"")</f>
        <v/>
      </c>
      <c r="L21" s="21" t="str">
        <f>IF(General!L21=5,General!P21,"")</f>
        <v/>
      </c>
      <c r="M21" s="21" t="str">
        <f>IF(General!L21=6,General!P21,"")</f>
        <v/>
      </c>
      <c r="N21" s="52">
        <v>19</v>
      </c>
      <c r="O21" s="21">
        <f>IF(General!R21=1,General!V21,"")</f>
        <v>0</v>
      </c>
      <c r="P21" s="21" t="str">
        <f>IF(General!R21=2,General!V21,"")</f>
        <v/>
      </c>
      <c r="Q21" s="21" t="str">
        <f>IF(General!R21=3,General!V21,"")</f>
        <v/>
      </c>
      <c r="R21" s="21" t="str">
        <f>IF(General!R21=4,General!V21,"")</f>
        <v/>
      </c>
      <c r="S21" s="21" t="str">
        <f>IF(General!R21=5,General!V21,"")</f>
        <v/>
      </c>
      <c r="T21" s="21" t="str">
        <f>IF(General!R21=6,General!V21,"")</f>
        <v/>
      </c>
      <c r="U21" s="21" t="str">
        <f>IF(General!R21=7,General!V21,"")</f>
        <v/>
      </c>
      <c r="V21" s="21" t="str">
        <f>IF(General!R21=8,General!V21,"")</f>
        <v/>
      </c>
      <c r="W21" s="21" t="str">
        <f>IF(General!R21=9,General!V21,"")</f>
        <v/>
      </c>
      <c r="X21" s="21" t="str">
        <f>IF(General!R21=10,General!V21,"")</f>
        <v/>
      </c>
      <c r="Y21" s="91" t="str">
        <f>IF(General!R21=11,General!V21,"")</f>
        <v/>
      </c>
      <c r="Z21" s="91" t="str">
        <f>IF(General!R21=12,General!V21,"")</f>
        <v/>
      </c>
      <c r="AA21" s="91" t="str">
        <f>IF(General!R21=13,General!V21,"")</f>
        <v/>
      </c>
      <c r="AB21" s="91" t="str">
        <f>IF(General!R22=9,General!V21,"")</f>
        <v/>
      </c>
      <c r="AC21" s="91"/>
      <c r="AD21" s="91"/>
      <c r="AE21" s="91"/>
      <c r="AF21" s="91"/>
      <c r="AG21" s="91"/>
      <c r="AH21" s="91"/>
      <c r="AI21" s="91"/>
      <c r="AJ21" s="91"/>
      <c r="AK21" s="91"/>
      <c r="AL21" s="91"/>
      <c r="AM21" s="91"/>
      <c r="AN21" s="54">
        <v>19</v>
      </c>
      <c r="AO21" s="59">
        <f>General!$AA$3</f>
        <v>0</v>
      </c>
    </row>
    <row r="22" spans="1:41">
      <c r="A22" s="62">
        <v>20</v>
      </c>
      <c r="B22" s="21">
        <f>IF(General!F22=1,General!J22,"")</f>
        <v>0</v>
      </c>
      <c r="C22" s="21" t="str">
        <f>IF(General!F22=2,General!J22,"")</f>
        <v/>
      </c>
      <c r="D22" s="21" t="str">
        <f>IF(General!F22=3,General!J22,"")</f>
        <v/>
      </c>
      <c r="E22" s="21" t="str">
        <f>IF(General!F22=4,General!J22,"")</f>
        <v/>
      </c>
      <c r="F22" s="21" t="str">
        <f>IF(General!F22=5,General!J22,"")</f>
        <v/>
      </c>
      <c r="G22" s="52">
        <v>20</v>
      </c>
      <c r="H22" s="21">
        <f>IF(General!L22=1,General!P22,"")</f>
        <v>0</v>
      </c>
      <c r="I22" s="21" t="str">
        <f>IF(General!L22=2,General!P22,"")</f>
        <v/>
      </c>
      <c r="J22" s="21" t="str">
        <f>IF(General!L22=3,General!P22,"")</f>
        <v/>
      </c>
      <c r="K22" s="21" t="str">
        <f>IF(General!L22=4,General!P22,"")</f>
        <v/>
      </c>
      <c r="L22" s="21" t="str">
        <f>IF(General!L22=5,General!P22,"")</f>
        <v/>
      </c>
      <c r="M22" s="21" t="str">
        <f>IF(General!L22=6,General!P22,"")</f>
        <v/>
      </c>
      <c r="N22" s="52">
        <v>20</v>
      </c>
      <c r="O22" s="21">
        <f>IF(General!R22=1,General!V22,"")</f>
        <v>0</v>
      </c>
      <c r="P22" s="21" t="str">
        <f>IF(General!R22=2,General!V22,"")</f>
        <v/>
      </c>
      <c r="Q22" s="21" t="str">
        <f>IF(General!R22=3,General!V22,"")</f>
        <v/>
      </c>
      <c r="R22" s="21" t="str">
        <f>IF(General!R22=4,General!V22,"")</f>
        <v/>
      </c>
      <c r="S22" s="21" t="str">
        <f>IF(General!R22=5,General!V22,"")</f>
        <v/>
      </c>
      <c r="T22" s="21" t="str">
        <f>IF(General!R22=6,General!V22,"")</f>
        <v/>
      </c>
      <c r="U22" s="21" t="str">
        <f>IF(General!R22=7,General!V22,"")</f>
        <v/>
      </c>
      <c r="V22" s="21" t="str">
        <f>IF(General!R22=8,General!V22,"")</f>
        <v/>
      </c>
      <c r="W22" s="21" t="str">
        <f>IF(General!R22=9,General!V22,"")</f>
        <v/>
      </c>
      <c r="X22" s="21" t="str">
        <f>IF(General!R22=10,General!V22,"")</f>
        <v/>
      </c>
      <c r="Y22" s="91" t="str">
        <f>IF(General!R22=11,General!V22,"")</f>
        <v/>
      </c>
      <c r="Z22" s="91" t="str">
        <f>IF(General!R22=12,General!V22,"")</f>
        <v/>
      </c>
      <c r="AA22" s="91" t="str">
        <f>IF(General!R22=13,General!V22,"")</f>
        <v/>
      </c>
      <c r="AB22" s="91" t="str">
        <f>IF(General!R23=9,General!V22,"")</f>
        <v/>
      </c>
      <c r="AC22" s="91"/>
      <c r="AD22" s="91"/>
      <c r="AE22" s="91"/>
      <c r="AF22" s="91"/>
      <c r="AG22" s="91"/>
      <c r="AH22" s="91"/>
      <c r="AI22" s="91"/>
      <c r="AJ22" s="91"/>
      <c r="AK22" s="91"/>
      <c r="AL22" s="91"/>
      <c r="AM22" s="91"/>
      <c r="AN22" s="54">
        <v>20</v>
      </c>
      <c r="AO22" s="59">
        <f>General!$AA$3</f>
        <v>0</v>
      </c>
    </row>
    <row r="23" spans="1:41">
      <c r="A23" s="62">
        <v>21</v>
      </c>
      <c r="B23" s="21">
        <f>IF(General!F23=1,General!J23,"")</f>
        <v>0</v>
      </c>
      <c r="C23" s="21" t="str">
        <f>IF(General!F23=2,General!J23,"")</f>
        <v/>
      </c>
      <c r="D23" s="21" t="str">
        <f>IF(General!F23=3,General!J23,"")</f>
        <v/>
      </c>
      <c r="E23" s="21" t="str">
        <f>IF(General!F23=4,General!J23,"")</f>
        <v/>
      </c>
      <c r="F23" s="21" t="str">
        <f>IF(General!F23=5,General!J23,"")</f>
        <v/>
      </c>
      <c r="G23" s="52">
        <v>21</v>
      </c>
      <c r="H23" s="21">
        <f>IF(General!L23=1,General!P23,"")</f>
        <v>0</v>
      </c>
      <c r="I23" s="21" t="str">
        <f>IF(General!L23=2,General!P23,"")</f>
        <v/>
      </c>
      <c r="J23" s="21" t="str">
        <f>IF(General!L23=3,General!P23,"")</f>
        <v/>
      </c>
      <c r="K23" s="21" t="str">
        <f>IF(General!L23=4,General!P23,"")</f>
        <v/>
      </c>
      <c r="L23" s="21" t="str">
        <f>IF(General!L23=5,General!P23,"")</f>
        <v/>
      </c>
      <c r="M23" s="21" t="str">
        <f>IF(General!L23=6,General!P23,"")</f>
        <v/>
      </c>
      <c r="N23" s="52">
        <v>21</v>
      </c>
      <c r="O23" s="21">
        <f>IF(General!R23=1,General!V23,"")</f>
        <v>0</v>
      </c>
      <c r="P23" s="21" t="str">
        <f>IF(General!R23=2,General!V23,"")</f>
        <v/>
      </c>
      <c r="Q23" s="21" t="str">
        <f>IF(General!R23=3,General!V23,"")</f>
        <v/>
      </c>
      <c r="R23" s="21" t="str">
        <f>IF(General!R23=4,General!V23,"")</f>
        <v/>
      </c>
      <c r="S23" s="21" t="str">
        <f>IF(General!R23=5,General!V23,"")</f>
        <v/>
      </c>
      <c r="T23" s="21" t="str">
        <f>IF(General!R23=6,General!V23,"")</f>
        <v/>
      </c>
      <c r="U23" s="21" t="str">
        <f>IF(General!R23=7,General!V23,"")</f>
        <v/>
      </c>
      <c r="V23" s="21" t="str">
        <f>IF(General!R23=8,General!V23,"")</f>
        <v/>
      </c>
      <c r="W23" s="21" t="str">
        <f>IF(General!R23=9,General!V23,"")</f>
        <v/>
      </c>
      <c r="X23" s="21" t="str">
        <f>IF(General!R23=10,General!V23,"")</f>
        <v/>
      </c>
      <c r="Y23" s="91" t="str">
        <f>IF(General!R23=11,General!V23,"")</f>
        <v/>
      </c>
      <c r="Z23" s="91" t="str">
        <f>IF(General!R23=12,General!V23,"")</f>
        <v/>
      </c>
      <c r="AA23" s="91" t="str">
        <f>IF(General!R23=13,General!V23,"")</f>
        <v/>
      </c>
      <c r="AB23" s="91" t="str">
        <f>IF(General!R24=9,General!V23,"")</f>
        <v/>
      </c>
      <c r="AC23" s="91"/>
      <c r="AD23" s="91"/>
      <c r="AE23" s="91"/>
      <c r="AF23" s="91"/>
      <c r="AG23" s="91"/>
      <c r="AH23" s="91"/>
      <c r="AI23" s="91"/>
      <c r="AJ23" s="91"/>
      <c r="AK23" s="91"/>
      <c r="AL23" s="91"/>
      <c r="AM23" s="91"/>
      <c r="AN23" s="54">
        <v>21</v>
      </c>
      <c r="AO23" s="59">
        <f>General!$AA$3</f>
        <v>0</v>
      </c>
    </row>
    <row r="24" spans="1:41">
      <c r="A24" s="62">
        <v>22</v>
      </c>
      <c r="B24" s="21">
        <f>IF(General!F24=1,General!J24,"")</f>
        <v>0</v>
      </c>
      <c r="C24" s="21" t="str">
        <f>IF(General!F24=2,General!J24,"")</f>
        <v/>
      </c>
      <c r="D24" s="21" t="str">
        <f>IF(General!F24=3,General!J24,"")</f>
        <v/>
      </c>
      <c r="E24" s="21" t="str">
        <f>IF(General!F24=4,General!J24,"")</f>
        <v/>
      </c>
      <c r="F24" s="21" t="str">
        <f>IF(General!F24=5,General!J24,"")</f>
        <v/>
      </c>
      <c r="G24" s="52">
        <v>22</v>
      </c>
      <c r="H24" s="21">
        <f>IF(General!L24=1,General!P24,"")</f>
        <v>0</v>
      </c>
      <c r="I24" s="21" t="str">
        <f>IF(General!L24=2,General!P24,"")</f>
        <v/>
      </c>
      <c r="J24" s="21" t="str">
        <f>IF(General!L24=3,General!P24,"")</f>
        <v/>
      </c>
      <c r="K24" s="21" t="str">
        <f>IF(General!L24=4,General!P24,"")</f>
        <v/>
      </c>
      <c r="L24" s="21" t="str">
        <f>IF(General!L24=5,General!P24,"")</f>
        <v/>
      </c>
      <c r="M24" s="21" t="str">
        <f>IF(General!L24=6,General!P24,"")</f>
        <v/>
      </c>
      <c r="N24" s="52">
        <v>22</v>
      </c>
      <c r="O24" s="21">
        <f>IF(General!R24=1,General!V24,"")</f>
        <v>0</v>
      </c>
      <c r="P24" s="21" t="str">
        <f>IF(General!R24=2,General!V24,"")</f>
        <v/>
      </c>
      <c r="Q24" s="21" t="str">
        <f>IF(General!R24=3,General!V24,"")</f>
        <v/>
      </c>
      <c r="R24" s="21" t="str">
        <f>IF(General!R24=4,General!V24,"")</f>
        <v/>
      </c>
      <c r="S24" s="21" t="str">
        <f>IF(General!R24=5,General!V24,"")</f>
        <v/>
      </c>
      <c r="T24" s="21" t="str">
        <f>IF(General!R24=6,General!V24,"")</f>
        <v/>
      </c>
      <c r="U24" s="21" t="str">
        <f>IF(General!R24=7,General!V24,"")</f>
        <v/>
      </c>
      <c r="V24" s="21" t="str">
        <f>IF(General!R24=8,General!V24,"")</f>
        <v/>
      </c>
      <c r="W24" s="21" t="str">
        <f>IF(General!R24=9,General!V24,"")</f>
        <v/>
      </c>
      <c r="X24" s="21" t="str">
        <f>IF(General!R24=10,General!V24,"")</f>
        <v/>
      </c>
      <c r="Y24" s="91" t="str">
        <f>IF(General!R24=11,General!V24,"")</f>
        <v/>
      </c>
      <c r="Z24" s="91" t="str">
        <f>IF(General!R24=12,General!V24,"")</f>
        <v/>
      </c>
      <c r="AA24" s="91" t="str">
        <f>IF(General!R24=13,General!V24,"")</f>
        <v/>
      </c>
      <c r="AB24" s="91" t="str">
        <f>IF(General!R25=9,General!V24,"")</f>
        <v/>
      </c>
      <c r="AC24" s="91"/>
      <c r="AD24" s="91"/>
      <c r="AE24" s="91"/>
      <c r="AF24" s="91"/>
      <c r="AG24" s="91"/>
      <c r="AH24" s="91"/>
      <c r="AI24" s="91"/>
      <c r="AJ24" s="91"/>
      <c r="AK24" s="91"/>
      <c r="AL24" s="91"/>
      <c r="AM24" s="91"/>
      <c r="AN24" s="54">
        <v>22</v>
      </c>
      <c r="AO24" s="59">
        <f>General!$AA$3</f>
        <v>0</v>
      </c>
    </row>
    <row r="25" spans="1:41">
      <c r="A25" s="62">
        <v>23</v>
      </c>
      <c r="B25" s="21">
        <f>IF(General!F25=1,General!J25,"")</f>
        <v>0</v>
      </c>
      <c r="C25" s="21" t="str">
        <f>IF(General!F25=2,General!J25,"")</f>
        <v/>
      </c>
      <c r="D25" s="21" t="str">
        <f>IF(General!F25=3,General!J25,"")</f>
        <v/>
      </c>
      <c r="E25" s="21" t="str">
        <f>IF(General!F25=4,General!J25,"")</f>
        <v/>
      </c>
      <c r="F25" s="21" t="str">
        <f>IF(General!F25=5,General!J25,"")</f>
        <v/>
      </c>
      <c r="G25" s="52">
        <v>23</v>
      </c>
      <c r="H25" s="21">
        <f>IF(General!L25=1,General!P25,"")</f>
        <v>0</v>
      </c>
      <c r="I25" s="21" t="str">
        <f>IF(General!L25=2,General!P25,"")</f>
        <v/>
      </c>
      <c r="J25" s="21" t="str">
        <f>IF(General!L25=3,General!P25,"")</f>
        <v/>
      </c>
      <c r="K25" s="21" t="str">
        <f>IF(General!L25=4,General!P25,"")</f>
        <v/>
      </c>
      <c r="L25" s="21" t="str">
        <f>IF(General!L25=5,General!P25,"")</f>
        <v/>
      </c>
      <c r="M25" s="21" t="str">
        <f>IF(General!L25=6,General!P25,"")</f>
        <v/>
      </c>
      <c r="N25" s="52">
        <v>23</v>
      </c>
      <c r="O25" s="21">
        <f>IF(General!R25=1,General!V25,"")</f>
        <v>0</v>
      </c>
      <c r="P25" s="21" t="str">
        <f>IF(General!R25=2,General!V25,"")</f>
        <v/>
      </c>
      <c r="Q25" s="21" t="str">
        <f>IF(General!R25=3,General!V25,"")</f>
        <v/>
      </c>
      <c r="R25" s="21" t="str">
        <f>IF(General!R25=4,General!V25,"")</f>
        <v/>
      </c>
      <c r="S25" s="21" t="str">
        <f>IF(General!R25=5,General!V25,"")</f>
        <v/>
      </c>
      <c r="T25" s="21" t="str">
        <f>IF(General!R25=6,General!V25,"")</f>
        <v/>
      </c>
      <c r="U25" s="21" t="str">
        <f>IF(General!R25=7,General!V25,"")</f>
        <v/>
      </c>
      <c r="V25" s="21" t="str">
        <f>IF(General!R25=8,General!V25,"")</f>
        <v/>
      </c>
      <c r="W25" s="21" t="str">
        <f>IF(General!R25=9,General!V25,"")</f>
        <v/>
      </c>
      <c r="X25" s="21" t="str">
        <f>IF(General!R25=10,General!V25,"")</f>
        <v/>
      </c>
      <c r="Y25" s="91" t="str">
        <f>IF(General!R25=11,General!V25,"")</f>
        <v/>
      </c>
      <c r="Z25" s="91" t="str">
        <f>IF(General!R25=12,General!V25,"")</f>
        <v/>
      </c>
      <c r="AA25" s="91" t="str">
        <f>IF(General!R25=13,General!V25,"")</f>
        <v/>
      </c>
      <c r="AB25" s="91" t="str">
        <f>IF(General!R26=9,General!V25,"")</f>
        <v/>
      </c>
      <c r="AC25" s="91"/>
      <c r="AD25" s="91"/>
      <c r="AE25" s="91"/>
      <c r="AF25" s="91"/>
      <c r="AG25" s="91"/>
      <c r="AH25" s="91"/>
      <c r="AI25" s="91"/>
      <c r="AJ25" s="91"/>
      <c r="AK25" s="91"/>
      <c r="AL25" s="91"/>
      <c r="AM25" s="91"/>
      <c r="AN25" s="54">
        <v>23</v>
      </c>
      <c r="AO25" s="59">
        <f>General!$AA$3</f>
        <v>0</v>
      </c>
    </row>
    <row r="26" spans="1:41">
      <c r="A26" s="62">
        <v>24</v>
      </c>
      <c r="B26" s="21">
        <f>IF(General!F26=1,General!J26,"")</f>
        <v>0</v>
      </c>
      <c r="C26" s="21" t="str">
        <f>IF(General!F26=2,General!J26,"")</f>
        <v/>
      </c>
      <c r="D26" s="21" t="str">
        <f>IF(General!F26=3,General!J26,"")</f>
        <v/>
      </c>
      <c r="E26" s="21" t="str">
        <f>IF(General!F26=4,General!J26,"")</f>
        <v/>
      </c>
      <c r="F26" s="21" t="str">
        <f>IF(General!F26=5,General!J26,"")</f>
        <v/>
      </c>
      <c r="G26" s="52">
        <v>24</v>
      </c>
      <c r="H26" s="21">
        <f>IF(General!L26=1,General!P26,"")</f>
        <v>0</v>
      </c>
      <c r="I26" s="21" t="str">
        <f>IF(General!L26=2,General!P26,"")</f>
        <v/>
      </c>
      <c r="J26" s="21" t="str">
        <f>IF(General!L26=3,General!P26,"")</f>
        <v/>
      </c>
      <c r="K26" s="21" t="str">
        <f>IF(General!L26=4,General!P26,"")</f>
        <v/>
      </c>
      <c r="L26" s="21" t="str">
        <f>IF(General!L26=5,General!P26,"")</f>
        <v/>
      </c>
      <c r="M26" s="21" t="str">
        <f>IF(General!L26=6,General!P26,"")</f>
        <v/>
      </c>
      <c r="N26" s="52">
        <v>24</v>
      </c>
      <c r="O26" s="21">
        <f>IF(General!R26=1,General!V26,"")</f>
        <v>0</v>
      </c>
      <c r="P26" s="21" t="str">
        <f>IF(General!R26=2,General!V26,"")</f>
        <v/>
      </c>
      <c r="Q26" s="21" t="str">
        <f>IF(General!R26=3,General!V26,"")</f>
        <v/>
      </c>
      <c r="R26" s="21" t="str">
        <f>IF(General!R26=4,General!V26,"")</f>
        <v/>
      </c>
      <c r="S26" s="21" t="str">
        <f>IF(General!R26=5,General!V26,"")</f>
        <v/>
      </c>
      <c r="T26" s="21" t="str">
        <f>IF(General!R26=6,General!V26,"")</f>
        <v/>
      </c>
      <c r="U26" s="21" t="str">
        <f>IF(General!R26=7,General!V26,"")</f>
        <v/>
      </c>
      <c r="V26" s="21" t="str">
        <f>IF(General!R26=8,General!V26,"")</f>
        <v/>
      </c>
      <c r="W26" s="21" t="str">
        <f>IF(General!R26=9,General!V26,"")</f>
        <v/>
      </c>
      <c r="X26" s="21" t="str">
        <f>IF(General!R26=10,General!V26,"")</f>
        <v/>
      </c>
      <c r="Y26" s="91" t="str">
        <f>IF(General!R26=11,General!V26,"")</f>
        <v/>
      </c>
      <c r="Z26" s="91" t="str">
        <f>IF(General!R26=12,General!V26,"")</f>
        <v/>
      </c>
      <c r="AA26" s="91" t="str">
        <f>IF(General!R26=13,General!V26,"")</f>
        <v/>
      </c>
      <c r="AB26" s="91" t="str">
        <f>IF(General!R27=9,General!V26,"")</f>
        <v/>
      </c>
      <c r="AC26" s="91"/>
      <c r="AD26" s="91"/>
      <c r="AE26" s="91"/>
      <c r="AF26" s="91"/>
      <c r="AG26" s="91"/>
      <c r="AH26" s="91"/>
      <c r="AI26" s="91"/>
      <c r="AJ26" s="91"/>
      <c r="AK26" s="91"/>
      <c r="AL26" s="91"/>
      <c r="AM26" s="91"/>
      <c r="AN26" s="54">
        <v>24</v>
      </c>
      <c r="AO26" s="59">
        <f>General!$AA$3</f>
        <v>0</v>
      </c>
    </row>
    <row r="27" spans="1:41">
      <c r="A27" s="62">
        <v>25</v>
      </c>
      <c r="B27" s="21">
        <f>IF(General!F27=1,General!J27,"")</f>
        <v>0</v>
      </c>
      <c r="C27" s="21" t="str">
        <f>IF(General!F27=2,General!J27,"")</f>
        <v/>
      </c>
      <c r="D27" s="21" t="str">
        <f>IF(General!F27=3,General!J27,"")</f>
        <v/>
      </c>
      <c r="E27" s="21" t="str">
        <f>IF(General!F27=4,General!J27,"")</f>
        <v/>
      </c>
      <c r="F27" s="21" t="str">
        <f>IF(General!F27=5,General!J27,"")</f>
        <v/>
      </c>
      <c r="G27" s="52">
        <v>25</v>
      </c>
      <c r="H27" s="21">
        <f>IF(General!L27=1,General!P27,"")</f>
        <v>0</v>
      </c>
      <c r="I27" s="21" t="str">
        <f>IF(General!L27=2,General!P27,"")</f>
        <v/>
      </c>
      <c r="J27" s="21" t="str">
        <f>IF(General!L27=3,General!P27,"")</f>
        <v/>
      </c>
      <c r="K27" s="21" t="str">
        <f>IF(General!L27=4,General!P27,"")</f>
        <v/>
      </c>
      <c r="L27" s="21" t="str">
        <f>IF(General!L27=5,General!P27,"")</f>
        <v/>
      </c>
      <c r="M27" s="21" t="str">
        <f>IF(General!L27=6,General!P27,"")</f>
        <v/>
      </c>
      <c r="N27" s="52">
        <v>25</v>
      </c>
      <c r="O27" s="21">
        <f>IF(General!R27=1,General!V27,"")</f>
        <v>0</v>
      </c>
      <c r="P27" s="21" t="str">
        <f>IF(General!R27=2,General!V27,"")</f>
        <v/>
      </c>
      <c r="Q27" s="21" t="str">
        <f>IF(General!R27=3,General!V27,"")</f>
        <v/>
      </c>
      <c r="R27" s="21" t="str">
        <f>IF(General!R27=4,General!V27,"")</f>
        <v/>
      </c>
      <c r="S27" s="21" t="str">
        <f>IF(General!R27=5,General!V27,"")</f>
        <v/>
      </c>
      <c r="T27" s="21" t="str">
        <f>IF(General!R27=6,General!V27,"")</f>
        <v/>
      </c>
      <c r="U27" s="21" t="str">
        <f>IF(General!R27=7,General!V27,"")</f>
        <v/>
      </c>
      <c r="V27" s="21" t="str">
        <f>IF(General!R27=8,General!V27,"")</f>
        <v/>
      </c>
      <c r="W27" s="21" t="str">
        <f>IF(General!R27=9,General!V27,"")</f>
        <v/>
      </c>
      <c r="X27" s="21" t="str">
        <f>IF(General!R27=10,General!V27,"")</f>
        <v/>
      </c>
      <c r="Y27" s="91" t="str">
        <f>IF(General!R27=11,General!V27,"")</f>
        <v/>
      </c>
      <c r="Z27" s="91" t="str">
        <f>IF(General!R27=12,General!V27,"")</f>
        <v/>
      </c>
      <c r="AA27" s="91" t="str">
        <f>IF(General!R27=13,General!V27,"")</f>
        <v/>
      </c>
      <c r="AB27" s="91" t="str">
        <f>IF(General!R28=9,General!V27,"")</f>
        <v/>
      </c>
      <c r="AC27" s="91"/>
      <c r="AD27" s="91"/>
      <c r="AE27" s="91"/>
      <c r="AF27" s="91"/>
      <c r="AG27" s="91"/>
      <c r="AH27" s="91"/>
      <c r="AI27" s="91"/>
      <c r="AJ27" s="91"/>
      <c r="AK27" s="91"/>
      <c r="AL27" s="91"/>
      <c r="AM27" s="91"/>
      <c r="AN27" s="54">
        <v>25</v>
      </c>
      <c r="AO27" s="59">
        <f>General!$AA$3</f>
        <v>0</v>
      </c>
    </row>
    <row r="28" spans="1:41">
      <c r="A28" s="62">
        <v>26</v>
      </c>
      <c r="B28" s="21">
        <f>IF(General!F28=1,General!J28,"")</f>
        <v>0</v>
      </c>
      <c r="C28" s="21" t="str">
        <f>IF(General!F28=2,General!J28,"")</f>
        <v/>
      </c>
      <c r="D28" s="21" t="str">
        <f>IF(General!F28=3,General!J28,"")</f>
        <v/>
      </c>
      <c r="E28" s="21" t="str">
        <f>IF(General!F28=4,General!J28,"")</f>
        <v/>
      </c>
      <c r="F28" s="21" t="str">
        <f>IF(General!F28=5,General!J28,"")</f>
        <v/>
      </c>
      <c r="G28" s="52">
        <v>26</v>
      </c>
      <c r="H28" s="21">
        <f>IF(General!L28=1,General!P28,"")</f>
        <v>0</v>
      </c>
      <c r="I28" s="21" t="str">
        <f>IF(General!L28=2,General!P28,"")</f>
        <v/>
      </c>
      <c r="J28" s="21" t="str">
        <f>IF(General!L28=3,General!P28,"")</f>
        <v/>
      </c>
      <c r="K28" s="21" t="str">
        <f>IF(General!L28=4,General!P28,"")</f>
        <v/>
      </c>
      <c r="L28" s="21" t="str">
        <f>IF(General!L28=5,General!P28,"")</f>
        <v/>
      </c>
      <c r="M28" s="21" t="str">
        <f>IF(General!L28=6,General!P28,"")</f>
        <v/>
      </c>
      <c r="N28" s="52">
        <v>26</v>
      </c>
      <c r="O28" s="21">
        <f>IF(General!R28=1,General!V28,"")</f>
        <v>0</v>
      </c>
      <c r="P28" s="21" t="str">
        <f>IF(General!R28=2,General!V28,"")</f>
        <v/>
      </c>
      <c r="Q28" s="21" t="str">
        <f>IF(General!R28=3,General!V28,"")</f>
        <v/>
      </c>
      <c r="R28" s="21" t="str">
        <f>IF(General!R28=4,General!V28,"")</f>
        <v/>
      </c>
      <c r="S28" s="21" t="str">
        <f>IF(General!R28=5,General!V28,"")</f>
        <v/>
      </c>
      <c r="T28" s="21" t="str">
        <f>IF(General!R28=6,General!V28,"")</f>
        <v/>
      </c>
      <c r="U28" s="21" t="str">
        <f>IF(General!R28=7,General!V28,"")</f>
        <v/>
      </c>
      <c r="V28" s="21" t="str">
        <f>IF(General!R28=8,General!V28,"")</f>
        <v/>
      </c>
      <c r="W28" s="21" t="str">
        <f>IF(General!R28=9,General!V28,"")</f>
        <v/>
      </c>
      <c r="X28" s="21" t="str">
        <f>IF(General!R28=10,General!V28,"")</f>
        <v/>
      </c>
      <c r="Y28" s="91" t="str">
        <f>IF(General!R28=11,General!V28,"")</f>
        <v/>
      </c>
      <c r="Z28" s="91" t="str">
        <f>IF(General!R28=12,General!V28,"")</f>
        <v/>
      </c>
      <c r="AA28" s="91" t="str">
        <f>IF(General!R28=13,General!V28,"")</f>
        <v/>
      </c>
      <c r="AB28" s="91" t="str">
        <f>IF(General!R29=9,General!V28,"")</f>
        <v/>
      </c>
      <c r="AC28" s="91"/>
      <c r="AD28" s="91"/>
      <c r="AE28" s="91"/>
      <c r="AF28" s="91"/>
      <c r="AG28" s="91"/>
      <c r="AH28" s="91"/>
      <c r="AI28" s="91"/>
      <c r="AJ28" s="91"/>
      <c r="AK28" s="91"/>
      <c r="AL28" s="91"/>
      <c r="AM28" s="91"/>
      <c r="AN28" s="54">
        <v>26</v>
      </c>
      <c r="AO28" s="59">
        <f>General!$AA$3</f>
        <v>0</v>
      </c>
    </row>
    <row r="29" spans="1:41">
      <c r="A29" s="62">
        <v>27</v>
      </c>
      <c r="B29" s="21">
        <f>IF(General!F29=1,General!J29,"")</f>
        <v>0</v>
      </c>
      <c r="C29" s="21" t="str">
        <f>IF(General!F29=2,General!J29,"")</f>
        <v/>
      </c>
      <c r="D29" s="21" t="str">
        <f>IF(General!F29=3,General!J29,"")</f>
        <v/>
      </c>
      <c r="E29" s="21" t="str">
        <f>IF(General!F29=4,General!J29,"")</f>
        <v/>
      </c>
      <c r="F29" s="21" t="str">
        <f>IF(General!F29=5,General!J29,"")</f>
        <v/>
      </c>
      <c r="G29" s="52">
        <v>27</v>
      </c>
      <c r="H29" s="21">
        <f>IF(General!L29=1,General!P29,"")</f>
        <v>0</v>
      </c>
      <c r="I29" s="21" t="str">
        <f>IF(General!L29=2,General!P29,"")</f>
        <v/>
      </c>
      <c r="J29" s="21" t="str">
        <f>IF(General!L29=3,General!P29,"")</f>
        <v/>
      </c>
      <c r="K29" s="21" t="str">
        <f>IF(General!L29=4,General!P29,"")</f>
        <v/>
      </c>
      <c r="L29" s="21" t="str">
        <f>IF(General!L29=5,General!P29,"")</f>
        <v/>
      </c>
      <c r="M29" s="21" t="str">
        <f>IF(General!L29=6,General!P29,"")</f>
        <v/>
      </c>
      <c r="N29" s="52">
        <v>27</v>
      </c>
      <c r="O29" s="21">
        <f>IF(General!R29=1,General!V29,"")</f>
        <v>0</v>
      </c>
      <c r="P29" s="21" t="str">
        <f>IF(General!R29=2,General!V29,"")</f>
        <v/>
      </c>
      <c r="Q29" s="21" t="str">
        <f>IF(General!R29=3,General!V29,"")</f>
        <v/>
      </c>
      <c r="R29" s="21" t="str">
        <f>IF(General!R29=4,General!V29,"")</f>
        <v/>
      </c>
      <c r="S29" s="21" t="str">
        <f>IF(General!R29=5,General!V29,"")</f>
        <v/>
      </c>
      <c r="T29" s="21" t="str">
        <f>IF(General!R29=6,General!V29,"")</f>
        <v/>
      </c>
      <c r="U29" s="21" t="str">
        <f>IF(General!R29=7,General!V29,"")</f>
        <v/>
      </c>
      <c r="V29" s="21" t="str">
        <f>IF(General!R29=8,General!V29,"")</f>
        <v/>
      </c>
      <c r="W29" s="21" t="str">
        <f>IF(General!R29=9,General!V29,"")</f>
        <v/>
      </c>
      <c r="X29" s="21" t="str">
        <f>IF(General!R29=10,General!V29,"")</f>
        <v/>
      </c>
      <c r="Y29" s="91" t="str">
        <f>IF(General!R29=11,General!V29,"")</f>
        <v/>
      </c>
      <c r="Z29" s="91" t="str">
        <f>IF(General!R29=12,General!V29,"")</f>
        <v/>
      </c>
      <c r="AA29" s="91" t="str">
        <f>IF(General!R29=13,General!V29,"")</f>
        <v/>
      </c>
      <c r="AB29" s="91" t="str">
        <f>IF(General!R30=9,General!V29,"")</f>
        <v/>
      </c>
      <c r="AC29" s="91"/>
      <c r="AD29" s="91"/>
      <c r="AE29" s="91"/>
      <c r="AF29" s="91"/>
      <c r="AG29" s="91"/>
      <c r="AH29" s="91"/>
      <c r="AI29" s="91"/>
      <c r="AJ29" s="91"/>
      <c r="AK29" s="91"/>
      <c r="AL29" s="91"/>
      <c r="AM29" s="91"/>
      <c r="AN29" s="54">
        <v>27</v>
      </c>
      <c r="AO29" s="59">
        <f>General!$AA$3</f>
        <v>0</v>
      </c>
    </row>
    <row r="30" spans="1:41">
      <c r="A30" s="62">
        <v>28</v>
      </c>
      <c r="B30" s="21">
        <f>IF(General!F30=1,General!J30,"")</f>
        <v>0</v>
      </c>
      <c r="C30" s="21" t="str">
        <f>IF(General!F30=2,General!J30,"")</f>
        <v/>
      </c>
      <c r="D30" s="21" t="str">
        <f>IF(General!F30=3,General!J30,"")</f>
        <v/>
      </c>
      <c r="E30" s="21" t="str">
        <f>IF(General!F30=4,General!J30,"")</f>
        <v/>
      </c>
      <c r="F30" s="21" t="str">
        <f>IF(General!F30=5,General!J30,"")</f>
        <v/>
      </c>
      <c r="G30" s="52">
        <v>28</v>
      </c>
      <c r="H30" s="21">
        <f>IF(General!L30=1,General!P30,"")</f>
        <v>0</v>
      </c>
      <c r="I30" s="21" t="str">
        <f>IF(General!L30=2,General!P30,"")</f>
        <v/>
      </c>
      <c r="J30" s="21" t="str">
        <f>IF(General!L30=3,General!P30,"")</f>
        <v/>
      </c>
      <c r="K30" s="21" t="str">
        <f>IF(General!L30=4,General!P30,"")</f>
        <v/>
      </c>
      <c r="L30" s="21" t="str">
        <f>IF(General!L30=5,General!P30,"")</f>
        <v/>
      </c>
      <c r="M30" s="21" t="str">
        <f>IF(General!L30=6,General!P30,"")</f>
        <v/>
      </c>
      <c r="N30" s="52">
        <v>28</v>
      </c>
      <c r="O30" s="21">
        <f>IF(General!R30=1,General!V30,"")</f>
        <v>0</v>
      </c>
      <c r="P30" s="21" t="str">
        <f>IF(General!R30=2,General!V30,"")</f>
        <v/>
      </c>
      <c r="Q30" s="21" t="str">
        <f>IF(General!R30=3,General!V30,"")</f>
        <v/>
      </c>
      <c r="R30" s="21" t="str">
        <f>IF(General!R30=4,General!V30,"")</f>
        <v/>
      </c>
      <c r="S30" s="21" t="str">
        <f>IF(General!R30=5,General!V30,"")</f>
        <v/>
      </c>
      <c r="T30" s="21" t="str">
        <f>IF(General!R30=6,General!V30,"")</f>
        <v/>
      </c>
      <c r="U30" s="21" t="str">
        <f>IF(General!R30=7,General!V30,"")</f>
        <v/>
      </c>
      <c r="V30" s="21" t="str">
        <f>IF(General!R30=8,General!V30,"")</f>
        <v/>
      </c>
      <c r="W30" s="21" t="str">
        <f>IF(General!R30=9,General!V30,"")</f>
        <v/>
      </c>
      <c r="X30" s="21" t="str">
        <f>IF(General!R30=10,General!V30,"")</f>
        <v/>
      </c>
      <c r="Y30" s="91" t="str">
        <f>IF(General!R30=11,General!V30,"")</f>
        <v/>
      </c>
      <c r="Z30" s="91" t="str">
        <f>IF(General!R30=12,General!V30,"")</f>
        <v/>
      </c>
      <c r="AA30" s="91" t="str">
        <f>IF(General!R30=13,General!V30,"")</f>
        <v/>
      </c>
      <c r="AB30" s="91" t="str">
        <f>IF(General!R31=9,General!V30,"")</f>
        <v/>
      </c>
      <c r="AC30" s="91"/>
      <c r="AD30" s="91"/>
      <c r="AE30" s="91"/>
      <c r="AF30" s="91"/>
      <c r="AG30" s="91"/>
      <c r="AH30" s="91"/>
      <c r="AI30" s="91"/>
      <c r="AJ30" s="91"/>
      <c r="AK30" s="91"/>
      <c r="AL30" s="91"/>
      <c r="AM30" s="91"/>
      <c r="AN30" s="54">
        <v>28</v>
      </c>
      <c r="AO30" s="59">
        <f>General!$AA$3</f>
        <v>0</v>
      </c>
    </row>
    <row r="31" spans="1:41">
      <c r="A31" s="62">
        <v>29</v>
      </c>
      <c r="B31" s="21">
        <f>IF(General!F31=1,General!J31,"")</f>
        <v>0</v>
      </c>
      <c r="C31" s="21" t="str">
        <f>IF(General!F31=2,General!J31,"")</f>
        <v/>
      </c>
      <c r="D31" s="21" t="str">
        <f>IF(General!F31=3,General!J31,"")</f>
        <v/>
      </c>
      <c r="E31" s="21" t="str">
        <f>IF(General!F31=4,General!J31,"")</f>
        <v/>
      </c>
      <c r="F31" s="21" t="str">
        <f>IF(General!F31=5,General!J31,"")</f>
        <v/>
      </c>
      <c r="G31" s="52">
        <v>29</v>
      </c>
      <c r="H31" s="21">
        <f>IF(General!L31=1,General!P31,"")</f>
        <v>0</v>
      </c>
      <c r="I31" s="21" t="str">
        <f>IF(General!L31=2,General!P31,"")</f>
        <v/>
      </c>
      <c r="J31" s="21" t="str">
        <f>IF(General!L31=3,General!P31,"")</f>
        <v/>
      </c>
      <c r="K31" s="21" t="str">
        <f>IF(General!L31=4,General!P31,"")</f>
        <v/>
      </c>
      <c r="L31" s="21" t="str">
        <f>IF(General!L31=5,General!P31,"")</f>
        <v/>
      </c>
      <c r="M31" s="21" t="str">
        <f>IF(General!L31=6,General!P31,"")</f>
        <v/>
      </c>
      <c r="N31" s="52">
        <v>29</v>
      </c>
      <c r="O31" s="21">
        <f>IF(General!R31=1,General!V31,"")</f>
        <v>0</v>
      </c>
      <c r="P31" s="21" t="str">
        <f>IF(General!R31=2,General!V31,"")</f>
        <v/>
      </c>
      <c r="Q31" s="21" t="str">
        <f>IF(General!R31=3,General!V31,"")</f>
        <v/>
      </c>
      <c r="R31" s="21" t="str">
        <f>IF(General!R31=4,General!V31,"")</f>
        <v/>
      </c>
      <c r="S31" s="21" t="str">
        <f>IF(General!R31=5,General!V31,"")</f>
        <v/>
      </c>
      <c r="T31" s="21" t="str">
        <f>IF(General!R31=6,General!V31,"")</f>
        <v/>
      </c>
      <c r="U31" s="21" t="str">
        <f>IF(General!R31=7,General!V31,"")</f>
        <v/>
      </c>
      <c r="V31" s="21" t="str">
        <f>IF(General!R31=8,General!V31,"")</f>
        <v/>
      </c>
      <c r="W31" s="21" t="str">
        <f>IF(General!R31=9,General!V31,"")</f>
        <v/>
      </c>
      <c r="X31" s="21" t="str">
        <f>IF(General!R31=10,General!V31,"")</f>
        <v/>
      </c>
      <c r="Y31" s="91" t="str">
        <f>IF(General!R31=11,General!V31,"")</f>
        <v/>
      </c>
      <c r="Z31" s="91" t="str">
        <f>IF(General!R31=12,General!V31,"")</f>
        <v/>
      </c>
      <c r="AA31" s="91" t="str">
        <f>IF(General!R31=13,General!V31,"")</f>
        <v/>
      </c>
      <c r="AB31" s="91" t="str">
        <f>IF(General!R32=9,General!V31,"")</f>
        <v/>
      </c>
      <c r="AC31" s="91"/>
      <c r="AD31" s="91"/>
      <c r="AE31" s="91"/>
      <c r="AF31" s="91"/>
      <c r="AG31" s="91"/>
      <c r="AH31" s="91"/>
      <c r="AI31" s="91"/>
      <c r="AJ31" s="91"/>
      <c r="AK31" s="91"/>
      <c r="AL31" s="91"/>
      <c r="AM31" s="91"/>
      <c r="AN31" s="54">
        <v>29</v>
      </c>
      <c r="AO31" s="59">
        <f>General!$AA$3</f>
        <v>0</v>
      </c>
    </row>
    <row r="32" spans="1:41">
      <c r="A32" s="62">
        <v>30</v>
      </c>
      <c r="B32" s="21">
        <f>IF(General!F32=1,General!J32,"")</f>
        <v>0</v>
      </c>
      <c r="C32" s="21" t="str">
        <f>IF(General!F32=2,General!J32,"")</f>
        <v/>
      </c>
      <c r="D32" s="21" t="str">
        <f>IF(General!F32=3,General!J32,"")</f>
        <v/>
      </c>
      <c r="E32" s="21" t="str">
        <f>IF(General!F32=4,General!J32,"")</f>
        <v/>
      </c>
      <c r="F32" s="21" t="str">
        <f>IF(General!F32=5,General!J32,"")</f>
        <v/>
      </c>
      <c r="G32" s="52">
        <v>30</v>
      </c>
      <c r="H32" s="21">
        <f>IF(General!L32=1,General!P32,"")</f>
        <v>0</v>
      </c>
      <c r="I32" s="21" t="str">
        <f>IF(General!L32=2,General!P32,"")</f>
        <v/>
      </c>
      <c r="J32" s="21" t="str">
        <f>IF(General!L32=3,General!P32,"")</f>
        <v/>
      </c>
      <c r="K32" s="21" t="str">
        <f>IF(General!L32=4,General!P32,"")</f>
        <v/>
      </c>
      <c r="L32" s="21" t="str">
        <f>IF(General!L32=5,General!P32,"")</f>
        <v/>
      </c>
      <c r="M32" s="21" t="str">
        <f>IF(General!L32=6,General!P32,"")</f>
        <v/>
      </c>
      <c r="N32" s="52">
        <v>30</v>
      </c>
      <c r="O32" s="21">
        <f>IF(General!R32=1,General!V32,"")</f>
        <v>0</v>
      </c>
      <c r="P32" s="21" t="str">
        <f>IF(General!R32=2,General!V32,"")</f>
        <v/>
      </c>
      <c r="Q32" s="21" t="str">
        <f>IF(General!R32=3,General!V32,"")</f>
        <v/>
      </c>
      <c r="R32" s="21" t="str">
        <f>IF(General!R32=4,General!V32,"")</f>
        <v/>
      </c>
      <c r="S32" s="21" t="str">
        <f>IF(General!R32=5,General!V32,"")</f>
        <v/>
      </c>
      <c r="T32" s="21" t="str">
        <f>IF(General!R32=6,General!V32,"")</f>
        <v/>
      </c>
      <c r="U32" s="21" t="str">
        <f>IF(General!R32=7,General!V32,"")</f>
        <v/>
      </c>
      <c r="V32" s="21" t="str">
        <f>IF(General!R32=8,General!V32,"")</f>
        <v/>
      </c>
      <c r="W32" s="21" t="str">
        <f>IF(General!R32=9,General!V32,"")</f>
        <v/>
      </c>
      <c r="X32" s="21" t="str">
        <f>IF(General!R32=10,General!V32,"")</f>
        <v/>
      </c>
      <c r="Y32" s="91" t="str">
        <f>IF(General!R32=11,General!V32,"")</f>
        <v/>
      </c>
      <c r="Z32" s="91" t="str">
        <f>IF(General!R32=12,General!V32,"")</f>
        <v/>
      </c>
      <c r="AA32" s="91" t="str">
        <f>IF(General!R32=13,General!V32,"")</f>
        <v/>
      </c>
      <c r="AB32" s="91" t="str">
        <f>IF(General!R33=9,General!V32,"")</f>
        <v/>
      </c>
      <c r="AC32" s="91"/>
      <c r="AD32" s="91"/>
      <c r="AE32" s="91"/>
      <c r="AF32" s="91"/>
      <c r="AG32" s="91"/>
      <c r="AH32" s="91"/>
      <c r="AI32" s="91"/>
      <c r="AJ32" s="91"/>
      <c r="AK32" s="91"/>
      <c r="AL32" s="91"/>
      <c r="AM32" s="91"/>
      <c r="AN32" s="54">
        <v>30</v>
      </c>
      <c r="AO32" s="59">
        <f>General!$AA$3</f>
        <v>0</v>
      </c>
    </row>
    <row r="33" spans="1:41">
      <c r="A33" s="62">
        <v>31</v>
      </c>
      <c r="B33" s="21">
        <f>IF(General!F33=1,General!J33,"")</f>
        <v>0</v>
      </c>
      <c r="C33" s="21" t="str">
        <f>IF(General!F33=2,General!J33,"")</f>
        <v/>
      </c>
      <c r="D33" s="21" t="str">
        <f>IF(General!F33=3,General!J33,"")</f>
        <v/>
      </c>
      <c r="E33" s="21" t="str">
        <f>IF(General!F33=4,General!J33,"")</f>
        <v/>
      </c>
      <c r="F33" s="21" t="str">
        <f>IF(General!F33=5,General!J33,"")</f>
        <v/>
      </c>
      <c r="G33" s="52">
        <v>31</v>
      </c>
      <c r="H33" s="21">
        <f>IF(General!L33=1,General!P33,"")</f>
        <v>0</v>
      </c>
      <c r="I33" s="21" t="str">
        <f>IF(General!L33=2,General!P33,"")</f>
        <v/>
      </c>
      <c r="J33" s="21" t="str">
        <f>IF(General!L33=3,General!P33,"")</f>
        <v/>
      </c>
      <c r="K33" s="21" t="str">
        <f>IF(General!L33=4,General!P33,"")</f>
        <v/>
      </c>
      <c r="L33" s="21" t="str">
        <f>IF(General!L33=5,General!P33,"")</f>
        <v/>
      </c>
      <c r="M33" s="21" t="str">
        <f>IF(General!L33=6,General!P33,"")</f>
        <v/>
      </c>
      <c r="N33" s="52">
        <v>31</v>
      </c>
      <c r="O33" s="21">
        <f>IF(General!R33=1,General!V33,"")</f>
        <v>0</v>
      </c>
      <c r="P33" s="21" t="str">
        <f>IF(General!R33=2,General!V33,"")</f>
        <v/>
      </c>
      <c r="Q33" s="21" t="str">
        <f>IF(General!R33=3,General!V33,"")</f>
        <v/>
      </c>
      <c r="R33" s="21" t="str">
        <f>IF(General!R33=4,General!V33,"")</f>
        <v/>
      </c>
      <c r="S33" s="21" t="str">
        <f>IF(General!R33=5,General!V33,"")</f>
        <v/>
      </c>
      <c r="T33" s="21" t="str">
        <f>IF(General!R33=6,General!V33,"")</f>
        <v/>
      </c>
      <c r="U33" s="21" t="str">
        <f>IF(General!R33=7,General!V33,"")</f>
        <v/>
      </c>
      <c r="V33" s="21" t="str">
        <f>IF(General!R33=8,General!V33,"")</f>
        <v/>
      </c>
      <c r="W33" s="21" t="str">
        <f>IF(General!R33=9,General!V33,"")</f>
        <v/>
      </c>
      <c r="X33" s="21" t="str">
        <f>IF(General!R33=10,General!V33,"")</f>
        <v/>
      </c>
      <c r="Y33" s="91" t="str">
        <f>IF(General!R33=11,General!V33,"")</f>
        <v/>
      </c>
      <c r="Z33" s="91" t="str">
        <f>IF(General!R33=12,General!V33,"")</f>
        <v/>
      </c>
      <c r="AA33" s="91" t="str">
        <f>IF(General!R33=13,General!V33,"")</f>
        <v/>
      </c>
      <c r="AB33" s="91" t="str">
        <f>IF(General!R34=9,General!V33,"")</f>
        <v/>
      </c>
      <c r="AC33" s="91"/>
      <c r="AD33" s="91"/>
      <c r="AE33" s="91"/>
      <c r="AF33" s="91"/>
      <c r="AG33" s="91"/>
      <c r="AH33" s="91"/>
      <c r="AI33" s="91"/>
      <c r="AJ33" s="91"/>
      <c r="AK33" s="91"/>
      <c r="AL33" s="91"/>
      <c r="AM33" s="91"/>
      <c r="AN33" s="54">
        <v>31</v>
      </c>
      <c r="AO33" s="59">
        <f>General!$AA$3</f>
        <v>0</v>
      </c>
    </row>
    <row r="34" spans="1:41">
      <c r="A34" s="62">
        <v>32</v>
      </c>
      <c r="B34" s="21">
        <f>IF(General!F34=1,General!J34,"")</f>
        <v>0</v>
      </c>
      <c r="C34" s="21" t="str">
        <f>IF(General!F34=2,General!J34,"")</f>
        <v/>
      </c>
      <c r="D34" s="21" t="str">
        <f>IF(General!F34=3,General!J34,"")</f>
        <v/>
      </c>
      <c r="E34" s="21" t="str">
        <f>IF(General!F34=4,General!J34,"")</f>
        <v/>
      </c>
      <c r="F34" s="21" t="str">
        <f>IF(General!F34=5,General!J34,"")</f>
        <v/>
      </c>
      <c r="G34" s="52">
        <v>32</v>
      </c>
      <c r="H34" s="21">
        <f>IF(General!L34=1,General!P34,"")</f>
        <v>0</v>
      </c>
      <c r="I34" s="21" t="str">
        <f>IF(General!L34=2,General!P34,"")</f>
        <v/>
      </c>
      <c r="J34" s="21" t="str">
        <f>IF(General!L34=3,General!P34,"")</f>
        <v/>
      </c>
      <c r="K34" s="21" t="str">
        <f>IF(General!L34=4,General!P34,"")</f>
        <v/>
      </c>
      <c r="L34" s="21" t="str">
        <f>IF(General!L34=5,General!P34,"")</f>
        <v/>
      </c>
      <c r="M34" s="21" t="str">
        <f>IF(General!L34=6,General!P34,"")</f>
        <v/>
      </c>
      <c r="N34" s="52">
        <v>32</v>
      </c>
      <c r="O34" s="21">
        <f>IF(General!R34=1,General!V34,"")</f>
        <v>0</v>
      </c>
      <c r="P34" s="21" t="str">
        <f>IF(General!R34=2,General!V34,"")</f>
        <v/>
      </c>
      <c r="Q34" s="21" t="str">
        <f>IF(General!R34=3,General!V34,"")</f>
        <v/>
      </c>
      <c r="R34" s="21" t="str">
        <f>IF(General!R34=4,General!V34,"")</f>
        <v/>
      </c>
      <c r="S34" s="21" t="str">
        <f>IF(General!R34=5,General!V34,"")</f>
        <v/>
      </c>
      <c r="T34" s="21" t="str">
        <f>IF(General!R34=6,General!V34,"")</f>
        <v/>
      </c>
      <c r="U34" s="21" t="str">
        <f>IF(General!R34=7,General!V34,"")</f>
        <v/>
      </c>
      <c r="V34" s="21" t="str">
        <f>IF(General!R34=8,General!V34,"")</f>
        <v/>
      </c>
      <c r="W34" s="21" t="str">
        <f>IF(General!R34=9,General!V34,"")</f>
        <v/>
      </c>
      <c r="X34" s="21" t="str">
        <f>IF(General!R34=10,General!V34,"")</f>
        <v/>
      </c>
      <c r="Y34" s="91" t="str">
        <f>IF(General!R34=11,General!V34,"")</f>
        <v/>
      </c>
      <c r="Z34" s="91" t="str">
        <f>IF(General!R34=12,General!V34,"")</f>
        <v/>
      </c>
      <c r="AA34" s="91" t="str">
        <f>IF(General!R34=13,General!V34,"")</f>
        <v/>
      </c>
      <c r="AB34" s="91" t="str">
        <f>IF(General!R35=9,General!V34,"")</f>
        <v/>
      </c>
      <c r="AC34" s="91"/>
      <c r="AD34" s="91"/>
      <c r="AE34" s="91"/>
      <c r="AF34" s="91"/>
      <c r="AG34" s="91"/>
      <c r="AH34" s="91"/>
      <c r="AI34" s="91"/>
      <c r="AJ34" s="91"/>
      <c r="AK34" s="91"/>
      <c r="AL34" s="91"/>
      <c r="AM34" s="91"/>
      <c r="AN34" s="54">
        <v>32</v>
      </c>
      <c r="AO34" s="59">
        <f>General!$AA$3</f>
        <v>0</v>
      </c>
    </row>
    <row r="35" spans="1:41">
      <c r="A35" s="62">
        <v>33</v>
      </c>
      <c r="B35" s="21">
        <f>IF(General!F35=1,General!J35,"")</f>
        <v>0</v>
      </c>
      <c r="C35" s="21" t="str">
        <f>IF(General!F35=2,General!J35,"")</f>
        <v/>
      </c>
      <c r="D35" s="21" t="str">
        <f>IF(General!F35=3,General!J35,"")</f>
        <v/>
      </c>
      <c r="E35" s="21" t="str">
        <f>IF(General!F35=4,General!J35,"")</f>
        <v/>
      </c>
      <c r="F35" s="21" t="str">
        <f>IF(General!F35=5,General!J35,"")</f>
        <v/>
      </c>
      <c r="G35" s="52">
        <v>33</v>
      </c>
      <c r="H35" s="21">
        <f>IF(General!L35=1,General!P35,"")</f>
        <v>0</v>
      </c>
      <c r="I35" s="21" t="str">
        <f>IF(General!L35=2,General!P35,"")</f>
        <v/>
      </c>
      <c r="J35" s="21" t="str">
        <f>IF(General!L35=3,General!P35,"")</f>
        <v/>
      </c>
      <c r="K35" s="21" t="str">
        <f>IF(General!L35=4,General!P35,"")</f>
        <v/>
      </c>
      <c r="L35" s="21" t="str">
        <f>IF(General!L35=5,General!P35,"")</f>
        <v/>
      </c>
      <c r="M35" s="21" t="str">
        <f>IF(General!L35=6,General!P35,"")</f>
        <v/>
      </c>
      <c r="N35" s="52">
        <v>33</v>
      </c>
      <c r="O35" s="21">
        <f>IF(General!R35=1,General!V35,"")</f>
        <v>0</v>
      </c>
      <c r="P35" s="21" t="str">
        <f>IF(General!R35=2,General!V35,"")</f>
        <v/>
      </c>
      <c r="Q35" s="21" t="str">
        <f>IF(General!R35=3,General!V35,"")</f>
        <v/>
      </c>
      <c r="R35" s="21" t="str">
        <f>IF(General!R35=4,General!V35,"")</f>
        <v/>
      </c>
      <c r="S35" s="21" t="str">
        <f>IF(General!R35=5,General!V35,"")</f>
        <v/>
      </c>
      <c r="T35" s="21" t="str">
        <f>IF(General!R35=6,General!V35,"")</f>
        <v/>
      </c>
      <c r="U35" s="21" t="str">
        <f>IF(General!R35=7,General!V35,"")</f>
        <v/>
      </c>
      <c r="V35" s="21" t="str">
        <f>IF(General!R35=8,General!V35,"")</f>
        <v/>
      </c>
      <c r="W35" s="21" t="str">
        <f>IF(General!R35=9,General!V35,"")</f>
        <v/>
      </c>
      <c r="X35" s="21" t="str">
        <f>IF(General!R35=10,General!V35,"")</f>
        <v/>
      </c>
      <c r="Y35" s="91" t="str">
        <f>IF(General!R35=11,General!V35,"")</f>
        <v/>
      </c>
      <c r="Z35" s="91" t="str">
        <f>IF(General!R35=12,General!V35,"")</f>
        <v/>
      </c>
      <c r="AA35" s="91" t="str">
        <f>IF(General!R35=13,General!V35,"")</f>
        <v/>
      </c>
      <c r="AB35" s="91" t="str">
        <f>IF(General!R36=9,General!V35,"")</f>
        <v/>
      </c>
      <c r="AC35" s="91"/>
      <c r="AD35" s="91"/>
      <c r="AE35" s="91"/>
      <c r="AF35" s="91"/>
      <c r="AG35" s="91"/>
      <c r="AH35" s="91"/>
      <c r="AI35" s="91"/>
      <c r="AJ35" s="91"/>
      <c r="AK35" s="91"/>
      <c r="AL35" s="91"/>
      <c r="AM35" s="91"/>
      <c r="AN35" s="54">
        <v>33</v>
      </c>
      <c r="AO35" s="59">
        <f>General!$AA$3</f>
        <v>0</v>
      </c>
    </row>
    <row r="36" spans="1:41">
      <c r="A36" s="62">
        <v>34</v>
      </c>
      <c r="B36" s="21">
        <f>IF(General!F36=1,General!J36,"")</f>
        <v>0</v>
      </c>
      <c r="C36" s="21" t="str">
        <f>IF(General!F36=2,General!J36,"")</f>
        <v/>
      </c>
      <c r="D36" s="21" t="str">
        <f>IF(General!F36=3,General!J36,"")</f>
        <v/>
      </c>
      <c r="E36" s="21" t="str">
        <f>IF(General!F36=4,General!J36,"")</f>
        <v/>
      </c>
      <c r="F36" s="21" t="str">
        <f>IF(General!F36=5,General!J36,"")</f>
        <v/>
      </c>
      <c r="G36" s="52">
        <v>34</v>
      </c>
      <c r="H36" s="21">
        <f>IF(General!L36=1,General!P36,"")</f>
        <v>0</v>
      </c>
      <c r="I36" s="21" t="str">
        <f>IF(General!L36=2,General!P36,"")</f>
        <v/>
      </c>
      <c r="J36" s="21" t="str">
        <f>IF(General!L36=3,General!P36,"")</f>
        <v/>
      </c>
      <c r="K36" s="21" t="str">
        <f>IF(General!L36=4,General!P36,"")</f>
        <v/>
      </c>
      <c r="L36" s="21" t="str">
        <f>IF(General!L36=5,General!P36,"")</f>
        <v/>
      </c>
      <c r="M36" s="21" t="str">
        <f>IF(General!L36=6,General!P36,"")</f>
        <v/>
      </c>
      <c r="N36" s="52">
        <v>34</v>
      </c>
      <c r="O36" s="21">
        <f>IF(General!R36=1,General!V36,"")</f>
        <v>0</v>
      </c>
      <c r="P36" s="21" t="str">
        <f>IF(General!R36=2,General!V36,"")</f>
        <v/>
      </c>
      <c r="Q36" s="21" t="str">
        <f>IF(General!R36=3,General!V36,"")</f>
        <v/>
      </c>
      <c r="R36" s="21" t="str">
        <f>IF(General!R36=4,General!V36,"")</f>
        <v/>
      </c>
      <c r="S36" s="21" t="str">
        <f>IF(General!R36=5,General!V36,"")</f>
        <v/>
      </c>
      <c r="T36" s="21" t="str">
        <f>IF(General!R36=6,General!V36,"")</f>
        <v/>
      </c>
      <c r="U36" s="21" t="str">
        <f>IF(General!R36=7,General!V36,"")</f>
        <v/>
      </c>
      <c r="V36" s="21" t="str">
        <f>IF(General!R36=8,General!V36,"")</f>
        <v/>
      </c>
      <c r="W36" s="21" t="str">
        <f>IF(General!R36=9,General!V36,"")</f>
        <v/>
      </c>
      <c r="X36" s="21" t="str">
        <f>IF(General!R36=10,General!V36,"")</f>
        <v/>
      </c>
      <c r="Y36" s="91" t="str">
        <f>IF(General!R36=11,General!V36,"")</f>
        <v/>
      </c>
      <c r="Z36" s="91" t="str">
        <f>IF(General!R36=12,General!V36,"")</f>
        <v/>
      </c>
      <c r="AA36" s="91" t="str">
        <f>IF(General!R36=13,General!V36,"")</f>
        <v/>
      </c>
      <c r="AB36" s="91" t="str">
        <f>IF(General!R37=9,General!V36,"")</f>
        <v/>
      </c>
      <c r="AC36" s="91"/>
      <c r="AD36" s="91"/>
      <c r="AE36" s="91"/>
      <c r="AF36" s="91"/>
      <c r="AG36" s="91"/>
      <c r="AH36" s="91"/>
      <c r="AI36" s="91"/>
      <c r="AJ36" s="91"/>
      <c r="AK36" s="91"/>
      <c r="AL36" s="91"/>
      <c r="AM36" s="91"/>
      <c r="AN36" s="54">
        <v>34</v>
      </c>
      <c r="AO36" s="59">
        <f>General!$AA$3</f>
        <v>0</v>
      </c>
    </row>
    <row r="37" spans="1:41">
      <c r="A37" s="62">
        <v>35</v>
      </c>
      <c r="B37" s="21">
        <f>IF(General!F37=1,General!J37,"")</f>
        <v>0</v>
      </c>
      <c r="C37" s="21" t="str">
        <f>IF(General!F37=2,General!J37,"")</f>
        <v/>
      </c>
      <c r="D37" s="21" t="str">
        <f>IF(General!F37=3,General!J37,"")</f>
        <v/>
      </c>
      <c r="E37" s="21" t="str">
        <f>IF(General!F37=4,General!J37,"")</f>
        <v/>
      </c>
      <c r="F37" s="21" t="str">
        <f>IF(General!F37=5,General!J37,"")</f>
        <v/>
      </c>
      <c r="G37" s="52">
        <v>35</v>
      </c>
      <c r="H37" s="21">
        <f>IF(General!L37=1,General!P37,"")</f>
        <v>0</v>
      </c>
      <c r="I37" s="21" t="str">
        <f>IF(General!L37=2,General!P37,"")</f>
        <v/>
      </c>
      <c r="J37" s="21" t="str">
        <f>IF(General!L37=3,General!P37,"")</f>
        <v/>
      </c>
      <c r="K37" s="21" t="str">
        <f>IF(General!L37=4,General!P37,"")</f>
        <v/>
      </c>
      <c r="L37" s="21" t="str">
        <f>IF(General!L37=5,General!P37,"")</f>
        <v/>
      </c>
      <c r="M37" s="21" t="str">
        <f>IF(General!L37=6,General!P37,"")</f>
        <v/>
      </c>
      <c r="N37" s="52">
        <v>35</v>
      </c>
      <c r="O37" s="21">
        <f>IF(General!R37=1,General!V37,"")</f>
        <v>0</v>
      </c>
      <c r="P37" s="21" t="str">
        <f>IF(General!R37=2,General!V37,"")</f>
        <v/>
      </c>
      <c r="Q37" s="21" t="str">
        <f>IF(General!R37=3,General!V37,"")</f>
        <v/>
      </c>
      <c r="R37" s="21" t="str">
        <f>IF(General!R37=4,General!V37,"")</f>
        <v/>
      </c>
      <c r="S37" s="21" t="str">
        <f>IF(General!R37=5,General!V37,"")</f>
        <v/>
      </c>
      <c r="T37" s="21" t="str">
        <f>IF(General!R37=6,General!V37,"")</f>
        <v/>
      </c>
      <c r="U37" s="21" t="str">
        <f>IF(General!R37=7,General!V37,"")</f>
        <v/>
      </c>
      <c r="V37" s="21" t="str">
        <f>IF(General!R37=8,General!V37,"")</f>
        <v/>
      </c>
      <c r="W37" s="21" t="str">
        <f>IF(General!R37=9,General!V37,"")</f>
        <v/>
      </c>
      <c r="X37" s="21" t="str">
        <f>IF(General!R37=10,General!V37,"")</f>
        <v/>
      </c>
      <c r="Y37" s="91" t="str">
        <f>IF(General!R37=11,General!V37,"")</f>
        <v/>
      </c>
      <c r="Z37" s="91" t="str">
        <f>IF(General!R37=12,General!V37,"")</f>
        <v/>
      </c>
      <c r="AA37" s="91" t="str">
        <f>IF(General!R37=13,General!V37,"")</f>
        <v/>
      </c>
      <c r="AB37" s="91" t="str">
        <f>IF(General!R38=9,General!V37,"")</f>
        <v/>
      </c>
      <c r="AC37" s="91"/>
      <c r="AD37" s="91"/>
      <c r="AE37" s="91"/>
      <c r="AF37" s="91"/>
      <c r="AG37" s="91"/>
      <c r="AH37" s="91"/>
      <c r="AI37" s="91"/>
      <c r="AJ37" s="91"/>
      <c r="AK37" s="91"/>
      <c r="AL37" s="91"/>
      <c r="AM37" s="91"/>
      <c r="AN37" s="54">
        <v>35</v>
      </c>
      <c r="AO37" s="59">
        <f>General!$AA$3</f>
        <v>0</v>
      </c>
    </row>
    <row r="38" spans="1:41">
      <c r="A38" s="62">
        <v>36</v>
      </c>
      <c r="B38" s="21">
        <f>IF(General!F38=1,General!J38,"")</f>
        <v>0</v>
      </c>
      <c r="C38" s="21" t="str">
        <f>IF(General!F38=2,General!J38,"")</f>
        <v/>
      </c>
      <c r="D38" s="21" t="str">
        <f>IF(General!F38=3,General!J38,"")</f>
        <v/>
      </c>
      <c r="E38" s="21" t="str">
        <f>IF(General!F38=4,General!J38,"")</f>
        <v/>
      </c>
      <c r="F38" s="21" t="str">
        <f>IF(General!F38=5,General!J38,"")</f>
        <v/>
      </c>
      <c r="G38" s="52">
        <v>36</v>
      </c>
      <c r="H38" s="21">
        <f>IF(General!L38=1,General!P38,"")</f>
        <v>0</v>
      </c>
      <c r="I38" s="21" t="str">
        <f>IF(General!L38=2,General!P38,"")</f>
        <v/>
      </c>
      <c r="J38" s="21" t="str">
        <f>IF(General!L38=3,General!P38,"")</f>
        <v/>
      </c>
      <c r="K38" s="21" t="str">
        <f>IF(General!L38=4,General!P38,"")</f>
        <v/>
      </c>
      <c r="L38" s="21" t="str">
        <f>IF(General!L38=5,General!P38,"")</f>
        <v/>
      </c>
      <c r="M38" s="21" t="str">
        <f>IF(General!L38=6,General!P38,"")</f>
        <v/>
      </c>
      <c r="N38" s="52">
        <v>36</v>
      </c>
      <c r="O38" s="21">
        <f>IF(General!R38=1,General!V38,"")</f>
        <v>0</v>
      </c>
      <c r="P38" s="21" t="str">
        <f>IF(General!R38=2,General!V38,"")</f>
        <v/>
      </c>
      <c r="Q38" s="21" t="str">
        <f>IF(General!R38=3,General!V38,"")</f>
        <v/>
      </c>
      <c r="R38" s="21" t="str">
        <f>IF(General!R38=4,General!V38,"")</f>
        <v/>
      </c>
      <c r="S38" s="21" t="str">
        <f>IF(General!R38=5,General!V38,"")</f>
        <v/>
      </c>
      <c r="T38" s="21" t="str">
        <f>IF(General!R38=6,General!V38,"")</f>
        <v/>
      </c>
      <c r="U38" s="21" t="str">
        <f>IF(General!R38=7,General!V38,"")</f>
        <v/>
      </c>
      <c r="V38" s="21" t="str">
        <f>IF(General!R38=8,General!V38,"")</f>
        <v/>
      </c>
      <c r="W38" s="21" t="str">
        <f>IF(General!R38=9,General!V38,"")</f>
        <v/>
      </c>
      <c r="X38" s="21" t="str">
        <f>IF(General!R38=10,General!V38,"")</f>
        <v/>
      </c>
      <c r="Y38" s="91" t="str">
        <f>IF(General!R38=11,General!V38,"")</f>
        <v/>
      </c>
      <c r="Z38" s="91" t="str">
        <f>IF(General!R38=12,General!V38,"")</f>
        <v/>
      </c>
      <c r="AA38" s="91" t="str">
        <f>IF(General!R38=13,General!V38,"")</f>
        <v/>
      </c>
      <c r="AB38" s="91" t="str">
        <f>IF(General!R39=9,General!V38,"")</f>
        <v/>
      </c>
      <c r="AC38" s="91"/>
      <c r="AD38" s="91"/>
      <c r="AE38" s="91"/>
      <c r="AF38" s="91"/>
      <c r="AG38" s="91"/>
      <c r="AH38" s="91"/>
      <c r="AI38" s="91"/>
      <c r="AJ38" s="91"/>
      <c r="AK38" s="91"/>
      <c r="AL38" s="91"/>
      <c r="AM38" s="91"/>
      <c r="AN38" s="54">
        <v>36</v>
      </c>
      <c r="AO38" s="59">
        <f>General!$AA$3</f>
        <v>0</v>
      </c>
    </row>
    <row r="39" spans="1:41">
      <c r="A39" s="62">
        <v>37</v>
      </c>
      <c r="B39" s="21">
        <f>IF(General!F39=1,General!J39,"")</f>
        <v>0</v>
      </c>
      <c r="C39" s="21" t="str">
        <f>IF(General!F39=2,General!J39,"")</f>
        <v/>
      </c>
      <c r="D39" s="21" t="str">
        <f>IF(General!F39=3,General!J39,"")</f>
        <v/>
      </c>
      <c r="E39" s="21" t="str">
        <f>IF(General!F39=4,General!J39,"")</f>
        <v/>
      </c>
      <c r="F39" s="21" t="str">
        <f>IF(General!F39=5,General!J39,"")</f>
        <v/>
      </c>
      <c r="G39" s="52">
        <v>37</v>
      </c>
      <c r="H39" s="21">
        <f>IF(General!L39=1,General!P39,"")</f>
        <v>0</v>
      </c>
      <c r="I39" s="21" t="str">
        <f>IF(General!L39=2,General!P39,"")</f>
        <v/>
      </c>
      <c r="J39" s="21" t="str">
        <f>IF(General!L39=3,General!P39,"")</f>
        <v/>
      </c>
      <c r="K39" s="21" t="str">
        <f>IF(General!L39=4,General!P39,"")</f>
        <v/>
      </c>
      <c r="L39" s="21" t="str">
        <f>IF(General!L39=5,General!P39,"")</f>
        <v/>
      </c>
      <c r="M39" s="21" t="str">
        <f>IF(General!L39=6,General!P39,"")</f>
        <v/>
      </c>
      <c r="N39" s="52">
        <v>37</v>
      </c>
      <c r="O39" s="21">
        <f>IF(General!R39=1,General!V39,"")</f>
        <v>0</v>
      </c>
      <c r="P39" s="21" t="str">
        <f>IF(General!R39=2,General!V39,"")</f>
        <v/>
      </c>
      <c r="Q39" s="21" t="str">
        <f>IF(General!R39=3,General!V39,"")</f>
        <v/>
      </c>
      <c r="R39" s="21" t="str">
        <f>IF(General!R39=4,General!V39,"")</f>
        <v/>
      </c>
      <c r="S39" s="21" t="str">
        <f>IF(General!R39=5,General!V39,"")</f>
        <v/>
      </c>
      <c r="T39" s="21" t="str">
        <f>IF(General!R39=6,General!V39,"")</f>
        <v/>
      </c>
      <c r="U39" s="21" t="str">
        <f>IF(General!R39=7,General!V39,"")</f>
        <v/>
      </c>
      <c r="V39" s="21" t="str">
        <f>IF(General!R39=8,General!V39,"")</f>
        <v/>
      </c>
      <c r="W39" s="21" t="str">
        <f>IF(General!R39=9,General!V39,"")</f>
        <v/>
      </c>
      <c r="X39" s="21" t="str">
        <f>IF(General!R39=10,General!V39,"")</f>
        <v/>
      </c>
      <c r="Y39" s="91" t="str">
        <f>IF(General!R39=11,General!V39,"")</f>
        <v/>
      </c>
      <c r="Z39" s="91" t="str">
        <f>IF(General!R39=12,General!V39,"")</f>
        <v/>
      </c>
      <c r="AA39" s="91" t="str">
        <f>IF(General!R39=13,General!V39,"")</f>
        <v/>
      </c>
      <c r="AB39" s="91" t="str">
        <f>IF(General!R40=9,General!V39,"")</f>
        <v/>
      </c>
      <c r="AC39" s="91"/>
      <c r="AD39" s="91"/>
      <c r="AE39" s="91"/>
      <c r="AF39" s="91"/>
      <c r="AG39" s="91"/>
      <c r="AH39" s="91"/>
      <c r="AI39" s="91"/>
      <c r="AJ39" s="91"/>
      <c r="AK39" s="91"/>
      <c r="AL39" s="91"/>
      <c r="AM39" s="91"/>
      <c r="AN39" s="54">
        <v>37</v>
      </c>
      <c r="AO39" s="59">
        <f>General!$AA$3</f>
        <v>0</v>
      </c>
    </row>
    <row r="40" spans="1:41">
      <c r="A40" s="62">
        <v>38</v>
      </c>
      <c r="B40" s="21">
        <f>IF(General!F40=1,General!J40,"")</f>
        <v>0</v>
      </c>
      <c r="C40" s="21" t="str">
        <f>IF(General!F40=2,General!J40,"")</f>
        <v/>
      </c>
      <c r="D40" s="21" t="str">
        <f>IF(General!F40=3,General!J40,"")</f>
        <v/>
      </c>
      <c r="E40" s="21" t="str">
        <f>IF(General!F40=4,General!J40,"")</f>
        <v/>
      </c>
      <c r="F40" s="21" t="str">
        <f>IF(General!F40=5,General!J40,"")</f>
        <v/>
      </c>
      <c r="G40" s="52">
        <v>38</v>
      </c>
      <c r="H40" s="21">
        <f>IF(General!L40=1,General!P40,"")</f>
        <v>0</v>
      </c>
      <c r="I40" s="21" t="str">
        <f>IF(General!L40=2,General!P40,"")</f>
        <v/>
      </c>
      <c r="J40" s="21" t="str">
        <f>IF(General!L40=3,General!P40,"")</f>
        <v/>
      </c>
      <c r="K40" s="21" t="str">
        <f>IF(General!L40=4,General!P40,"")</f>
        <v/>
      </c>
      <c r="L40" s="21" t="str">
        <f>IF(General!L40=5,General!P40,"")</f>
        <v/>
      </c>
      <c r="M40" s="21" t="str">
        <f>IF(General!L40=6,General!P40,"")</f>
        <v/>
      </c>
      <c r="N40" s="52">
        <v>38</v>
      </c>
      <c r="O40" s="21">
        <f>IF(General!R40=1,General!V40,"")</f>
        <v>0</v>
      </c>
      <c r="P40" s="21" t="str">
        <f>IF(General!R40=2,General!V40,"")</f>
        <v/>
      </c>
      <c r="Q40" s="21" t="str">
        <f>IF(General!R40=3,General!V40,"")</f>
        <v/>
      </c>
      <c r="R40" s="21" t="str">
        <f>IF(General!R40=4,General!V40,"")</f>
        <v/>
      </c>
      <c r="S40" s="21" t="str">
        <f>IF(General!R40=5,General!V40,"")</f>
        <v/>
      </c>
      <c r="T40" s="21" t="str">
        <f>IF(General!R40=6,General!V40,"")</f>
        <v/>
      </c>
      <c r="U40" s="21" t="str">
        <f>IF(General!R40=7,General!V40,"")</f>
        <v/>
      </c>
      <c r="V40" s="21" t="str">
        <f>IF(General!R40=8,General!V40,"")</f>
        <v/>
      </c>
      <c r="W40" s="21" t="str">
        <f>IF(General!R40=9,General!V40,"")</f>
        <v/>
      </c>
      <c r="X40" s="21" t="str">
        <f>IF(General!R40=10,General!V40,"")</f>
        <v/>
      </c>
      <c r="Y40" s="91" t="str">
        <f>IF(General!R40=11,General!V40,"")</f>
        <v/>
      </c>
      <c r="Z40" s="91" t="str">
        <f>IF(General!R40=12,General!V40,"")</f>
        <v/>
      </c>
      <c r="AA40" s="91" t="str">
        <f>IF(General!R40=13,General!V40,"")</f>
        <v/>
      </c>
      <c r="AB40" s="91" t="str">
        <f>IF(General!R41=9,General!V40,"")</f>
        <v/>
      </c>
      <c r="AC40" s="91"/>
      <c r="AD40" s="91"/>
      <c r="AE40" s="91"/>
      <c r="AF40" s="91"/>
      <c r="AG40" s="91"/>
      <c r="AH40" s="91"/>
      <c r="AI40" s="91"/>
      <c r="AJ40" s="91"/>
      <c r="AK40" s="91"/>
      <c r="AL40" s="91"/>
      <c r="AM40" s="91"/>
      <c r="AN40" s="54">
        <v>38</v>
      </c>
      <c r="AO40" s="59">
        <f>General!$AA$3</f>
        <v>0</v>
      </c>
    </row>
    <row r="41" spans="1:41">
      <c r="A41" s="62">
        <v>39</v>
      </c>
      <c r="B41" s="21">
        <f>IF(General!F41=1,General!J41,"")</f>
        <v>0</v>
      </c>
      <c r="C41" s="21" t="str">
        <f>IF(General!F41=2,General!J41,"")</f>
        <v/>
      </c>
      <c r="D41" s="21" t="str">
        <f>IF(General!F41=3,General!J41,"")</f>
        <v/>
      </c>
      <c r="E41" s="21" t="str">
        <f>IF(General!F41=4,General!J41,"")</f>
        <v/>
      </c>
      <c r="F41" s="21" t="str">
        <f>IF(General!F41=5,General!J41,"")</f>
        <v/>
      </c>
      <c r="G41" s="52">
        <v>39</v>
      </c>
      <c r="H41" s="21">
        <f>IF(General!L41=1,General!P41,"")</f>
        <v>0</v>
      </c>
      <c r="I41" s="21" t="str">
        <f>IF(General!L41=2,General!P41,"")</f>
        <v/>
      </c>
      <c r="J41" s="21" t="str">
        <f>IF(General!L41=3,General!P41,"")</f>
        <v/>
      </c>
      <c r="K41" s="21" t="str">
        <f>IF(General!L41=4,General!P41,"")</f>
        <v/>
      </c>
      <c r="L41" s="21" t="str">
        <f>IF(General!L41=5,General!P41,"")</f>
        <v/>
      </c>
      <c r="M41" s="21" t="str">
        <f>IF(General!L41=6,General!P41,"")</f>
        <v/>
      </c>
      <c r="N41" s="52">
        <v>39</v>
      </c>
      <c r="O41" s="21">
        <f>IF(General!R41=1,General!V41,"")</f>
        <v>0</v>
      </c>
      <c r="P41" s="21" t="str">
        <f>IF(General!R41=2,General!V41,"")</f>
        <v/>
      </c>
      <c r="Q41" s="21" t="str">
        <f>IF(General!R41=3,General!V41,"")</f>
        <v/>
      </c>
      <c r="R41" s="21" t="str">
        <f>IF(General!R41=4,General!V41,"")</f>
        <v/>
      </c>
      <c r="S41" s="21" t="str">
        <f>IF(General!R41=5,General!V41,"")</f>
        <v/>
      </c>
      <c r="T41" s="21" t="str">
        <f>IF(General!R41=6,General!V41,"")</f>
        <v/>
      </c>
      <c r="U41" s="21" t="str">
        <f>IF(General!R41=7,General!V41,"")</f>
        <v/>
      </c>
      <c r="V41" s="21" t="str">
        <f>IF(General!R41=8,General!V41,"")</f>
        <v/>
      </c>
      <c r="W41" s="21" t="str">
        <f>IF(General!R41=9,General!V41,"")</f>
        <v/>
      </c>
      <c r="X41" s="21" t="str">
        <f>IF(General!R41=10,General!V41,"")</f>
        <v/>
      </c>
      <c r="Y41" s="91" t="str">
        <f>IF(General!R41=11,General!V41,"")</f>
        <v/>
      </c>
      <c r="Z41" s="91" t="str">
        <f>IF(General!R41=12,General!V41,"")</f>
        <v/>
      </c>
      <c r="AA41" s="91" t="str">
        <f>IF(General!R41=13,General!V41,"")</f>
        <v/>
      </c>
      <c r="AB41" s="91" t="str">
        <f>IF(General!R42=9,General!V41,"")</f>
        <v/>
      </c>
      <c r="AC41" s="91"/>
      <c r="AD41" s="91"/>
      <c r="AE41" s="91"/>
      <c r="AF41" s="91"/>
      <c r="AG41" s="91"/>
      <c r="AH41" s="91"/>
      <c r="AI41" s="91"/>
      <c r="AJ41" s="91"/>
      <c r="AK41" s="91"/>
      <c r="AL41" s="91"/>
      <c r="AM41" s="91"/>
      <c r="AN41" s="54">
        <v>39</v>
      </c>
      <c r="AO41" s="59">
        <f>General!$AA$3</f>
        <v>0</v>
      </c>
    </row>
    <row r="42" spans="1:41">
      <c r="A42" s="62">
        <v>40</v>
      </c>
      <c r="B42" s="21">
        <f>IF(General!F42=1,General!J42,"")</f>
        <v>0</v>
      </c>
      <c r="C42" s="21" t="str">
        <f>IF(General!F42=2,General!J42,"")</f>
        <v/>
      </c>
      <c r="D42" s="21" t="str">
        <f>IF(General!F42=3,General!J42,"")</f>
        <v/>
      </c>
      <c r="E42" s="21" t="str">
        <f>IF(General!F42=4,General!J42,"")</f>
        <v/>
      </c>
      <c r="F42" s="21" t="str">
        <f>IF(General!F42=5,General!J42,"")</f>
        <v/>
      </c>
      <c r="G42" s="52">
        <v>40</v>
      </c>
      <c r="H42" s="21">
        <f>IF(General!L42=1,General!P42,"")</f>
        <v>0</v>
      </c>
      <c r="I42" s="21" t="str">
        <f>IF(General!L42=2,General!P42,"")</f>
        <v/>
      </c>
      <c r="J42" s="21" t="str">
        <f>IF(General!L42=3,General!P42,"")</f>
        <v/>
      </c>
      <c r="K42" s="21" t="str">
        <f>IF(General!L42=4,General!P42,"")</f>
        <v/>
      </c>
      <c r="L42" s="21" t="str">
        <f>IF(General!L42=5,General!P42,"")</f>
        <v/>
      </c>
      <c r="M42" s="21" t="str">
        <f>IF(General!L42=6,General!P42,"")</f>
        <v/>
      </c>
      <c r="N42" s="52">
        <v>40</v>
      </c>
      <c r="O42" s="21">
        <f>IF(General!R42=1,General!V42,"")</f>
        <v>0</v>
      </c>
      <c r="P42" s="21" t="str">
        <f>IF(General!R42=2,General!V42,"")</f>
        <v/>
      </c>
      <c r="Q42" s="21" t="str">
        <f>IF(General!R42=3,General!V42,"")</f>
        <v/>
      </c>
      <c r="R42" s="21" t="str">
        <f>IF(General!R42=4,General!V42,"")</f>
        <v/>
      </c>
      <c r="S42" s="21" t="str">
        <f>IF(General!R42=5,General!V42,"")</f>
        <v/>
      </c>
      <c r="T42" s="21" t="str">
        <f>IF(General!R42=6,General!V42,"")</f>
        <v/>
      </c>
      <c r="U42" s="21" t="str">
        <f>IF(General!R42=7,General!V42,"")</f>
        <v/>
      </c>
      <c r="V42" s="21" t="str">
        <f>IF(General!R42=8,General!V42,"")</f>
        <v/>
      </c>
      <c r="W42" s="21" t="str">
        <f>IF(General!R42=9,General!V42,"")</f>
        <v/>
      </c>
      <c r="X42" s="21" t="str">
        <f>IF(General!R42=10,General!V42,"")</f>
        <v/>
      </c>
      <c r="Y42" s="91" t="str">
        <f>IF(General!R42=11,General!V42,"")</f>
        <v/>
      </c>
      <c r="Z42" s="91" t="str">
        <f>IF(General!R42=12,General!V42,"")</f>
        <v/>
      </c>
      <c r="AA42" s="91" t="str">
        <f>IF(General!R42=13,General!V42,"")</f>
        <v/>
      </c>
      <c r="AB42" s="91" t="str">
        <f>IF(General!R43=9,General!V42,"")</f>
        <v/>
      </c>
      <c r="AC42" s="91"/>
      <c r="AD42" s="91"/>
      <c r="AE42" s="91"/>
      <c r="AF42" s="91"/>
      <c r="AG42" s="91"/>
      <c r="AH42" s="91"/>
      <c r="AI42" s="91"/>
      <c r="AJ42" s="91"/>
      <c r="AK42" s="91"/>
      <c r="AL42" s="91"/>
      <c r="AM42" s="91"/>
      <c r="AN42" s="54">
        <v>40</v>
      </c>
      <c r="AO42" s="59">
        <f>General!$AA$3</f>
        <v>0</v>
      </c>
    </row>
    <row r="43" spans="1:41">
      <c r="A43" s="62">
        <v>41</v>
      </c>
      <c r="B43" s="21">
        <f>IF(General!F43=1,General!J43,"")</f>
        <v>0</v>
      </c>
      <c r="C43" s="21" t="str">
        <f>IF(General!F43=2,General!J43,"")</f>
        <v/>
      </c>
      <c r="D43" s="21" t="str">
        <f>IF(General!F43=3,General!J43,"")</f>
        <v/>
      </c>
      <c r="E43" s="21" t="str">
        <f>IF(General!F43=4,General!J43,"")</f>
        <v/>
      </c>
      <c r="F43" s="21" t="str">
        <f>IF(General!F43=5,General!J43,"")</f>
        <v/>
      </c>
      <c r="G43" s="52">
        <v>41</v>
      </c>
      <c r="H43" s="21">
        <f>IF(General!L43=1,General!P43,"")</f>
        <v>0</v>
      </c>
      <c r="I43" s="21" t="str">
        <f>IF(General!L43=2,General!P43,"")</f>
        <v/>
      </c>
      <c r="J43" s="21" t="str">
        <f>IF(General!L43=3,General!P43,"")</f>
        <v/>
      </c>
      <c r="K43" s="21" t="str">
        <f>IF(General!L43=4,General!P43,"")</f>
        <v/>
      </c>
      <c r="L43" s="21" t="str">
        <f>IF(General!L43=5,General!P43,"")</f>
        <v/>
      </c>
      <c r="M43" s="21" t="str">
        <f>IF(General!L43=6,General!P43,"")</f>
        <v/>
      </c>
      <c r="N43" s="52">
        <v>41</v>
      </c>
      <c r="O43" s="21">
        <f>IF(General!R43=1,General!V43,"")</f>
        <v>0</v>
      </c>
      <c r="P43" s="21" t="str">
        <f>IF(General!R43=2,General!V43,"")</f>
        <v/>
      </c>
      <c r="Q43" s="21" t="str">
        <f>IF(General!R43=3,General!V43,"")</f>
        <v/>
      </c>
      <c r="R43" s="21" t="str">
        <f>IF(General!R43=4,General!V43,"")</f>
        <v/>
      </c>
      <c r="S43" s="21" t="str">
        <f>IF(General!R43=5,General!V43,"")</f>
        <v/>
      </c>
      <c r="T43" s="21" t="str">
        <f>IF(General!R43=6,General!V43,"")</f>
        <v/>
      </c>
      <c r="U43" s="21" t="str">
        <f>IF(General!R43=7,General!V43,"")</f>
        <v/>
      </c>
      <c r="V43" s="21" t="str">
        <f>IF(General!R43=8,General!V43,"")</f>
        <v/>
      </c>
      <c r="W43" s="21" t="str">
        <f>IF(General!R43=9,General!V43,"")</f>
        <v/>
      </c>
      <c r="X43" s="21" t="str">
        <f>IF(General!R43=10,General!V43,"")</f>
        <v/>
      </c>
      <c r="Y43" s="91" t="str">
        <f>IF(General!R43=11,General!V43,"")</f>
        <v/>
      </c>
      <c r="Z43" s="91" t="str">
        <f>IF(General!R43=12,General!V43,"")</f>
        <v/>
      </c>
      <c r="AA43" s="91" t="str">
        <f>IF(General!R43=13,General!V43,"")</f>
        <v/>
      </c>
      <c r="AB43" s="91" t="str">
        <f>IF(General!R44=9,General!V43,"")</f>
        <v/>
      </c>
      <c r="AC43" s="91"/>
      <c r="AD43" s="91"/>
      <c r="AE43" s="91"/>
      <c r="AF43" s="91"/>
      <c r="AG43" s="91"/>
      <c r="AH43" s="91"/>
      <c r="AI43" s="91"/>
      <c r="AJ43" s="91"/>
      <c r="AK43" s="91"/>
      <c r="AL43" s="91"/>
      <c r="AM43" s="91"/>
      <c r="AN43" s="54">
        <v>41</v>
      </c>
      <c r="AO43" s="59">
        <f>General!$AA$3</f>
        <v>0</v>
      </c>
    </row>
    <row r="44" spans="1:41">
      <c r="A44" s="62">
        <v>42</v>
      </c>
      <c r="B44" s="21">
        <f>IF(General!F44=1,General!J44,"")</f>
        <v>0</v>
      </c>
      <c r="C44" s="21" t="str">
        <f>IF(General!F44=2,General!J44,"")</f>
        <v/>
      </c>
      <c r="D44" s="21" t="str">
        <f>IF(General!F44=3,General!J44,"")</f>
        <v/>
      </c>
      <c r="E44" s="21" t="str">
        <f>IF(General!F44=4,General!J44,"")</f>
        <v/>
      </c>
      <c r="F44" s="21" t="str">
        <f>IF(General!F44=5,General!J44,"")</f>
        <v/>
      </c>
      <c r="G44" s="52">
        <v>42</v>
      </c>
      <c r="H44" s="21">
        <f>IF(General!L44=1,General!P44,"")</f>
        <v>0</v>
      </c>
      <c r="I44" s="21" t="str">
        <f>IF(General!L44=2,General!P44,"")</f>
        <v/>
      </c>
      <c r="J44" s="21" t="str">
        <f>IF(General!L44=3,General!P44,"")</f>
        <v/>
      </c>
      <c r="K44" s="21" t="str">
        <f>IF(General!L44=4,General!P44,"")</f>
        <v/>
      </c>
      <c r="L44" s="21" t="str">
        <f>IF(General!L44=5,General!P44,"")</f>
        <v/>
      </c>
      <c r="M44" s="21" t="str">
        <f>IF(General!L44=6,General!P44,"")</f>
        <v/>
      </c>
      <c r="N44" s="52">
        <v>42</v>
      </c>
      <c r="O44" s="21">
        <f>IF(General!R44=1,General!V44,"")</f>
        <v>0</v>
      </c>
      <c r="P44" s="21" t="str">
        <f>IF(General!R44=2,General!V44,"")</f>
        <v/>
      </c>
      <c r="Q44" s="21" t="str">
        <f>IF(General!R44=3,General!V44,"")</f>
        <v/>
      </c>
      <c r="R44" s="21" t="str">
        <f>IF(General!R44=4,General!V44,"")</f>
        <v/>
      </c>
      <c r="S44" s="21" t="str">
        <f>IF(General!R44=5,General!V44,"")</f>
        <v/>
      </c>
      <c r="T44" s="21" t="str">
        <f>IF(General!R44=6,General!V44,"")</f>
        <v/>
      </c>
      <c r="U44" s="21" t="str">
        <f>IF(General!R44=7,General!V44,"")</f>
        <v/>
      </c>
      <c r="V44" s="21" t="str">
        <f>IF(General!R44=8,General!V44,"")</f>
        <v/>
      </c>
      <c r="W44" s="21" t="str">
        <f>IF(General!R44=9,General!V44,"")</f>
        <v/>
      </c>
      <c r="X44" s="21" t="str">
        <f>IF(General!R44=10,General!V44,"")</f>
        <v/>
      </c>
      <c r="Y44" s="91" t="str">
        <f>IF(General!R44=11,General!V44,"")</f>
        <v/>
      </c>
      <c r="Z44" s="91" t="str">
        <f>IF(General!R44=12,General!V44,"")</f>
        <v/>
      </c>
      <c r="AA44" s="91" t="str">
        <f>IF(General!R44=13,General!V44,"")</f>
        <v/>
      </c>
      <c r="AB44" s="91" t="str">
        <f>IF(General!R45=9,General!V44,"")</f>
        <v/>
      </c>
      <c r="AC44" s="91"/>
      <c r="AD44" s="91"/>
      <c r="AE44" s="91"/>
      <c r="AF44" s="91"/>
      <c r="AG44" s="91"/>
      <c r="AH44" s="91"/>
      <c r="AI44" s="91"/>
      <c r="AJ44" s="91"/>
      <c r="AK44" s="91"/>
      <c r="AL44" s="91"/>
      <c r="AM44" s="91"/>
      <c r="AN44" s="54">
        <v>42</v>
      </c>
      <c r="AO44" s="59">
        <f>General!$AA$3</f>
        <v>0</v>
      </c>
    </row>
    <row r="45" spans="1:41">
      <c r="A45" s="62">
        <v>43</v>
      </c>
      <c r="B45" s="21">
        <f>IF(General!F45=1,General!J45,"")</f>
        <v>0</v>
      </c>
      <c r="C45" s="21" t="str">
        <f>IF(General!F45=2,General!J45,"")</f>
        <v/>
      </c>
      <c r="D45" s="21" t="str">
        <f>IF(General!F45=3,General!J45,"")</f>
        <v/>
      </c>
      <c r="E45" s="21" t="str">
        <f>IF(General!F45=4,General!J45,"")</f>
        <v/>
      </c>
      <c r="F45" s="21" t="str">
        <f>IF(General!F45=5,General!J45,"")</f>
        <v/>
      </c>
      <c r="G45" s="52">
        <v>43</v>
      </c>
      <c r="H45" s="21">
        <f>IF(General!L45=1,General!P45,"")</f>
        <v>0</v>
      </c>
      <c r="I45" s="21" t="str">
        <f>IF(General!L45=2,General!P45,"")</f>
        <v/>
      </c>
      <c r="J45" s="21" t="str">
        <f>IF(General!L45=3,General!P45,"")</f>
        <v/>
      </c>
      <c r="K45" s="21" t="str">
        <f>IF(General!L45=4,General!P45,"")</f>
        <v/>
      </c>
      <c r="L45" s="21" t="str">
        <f>IF(General!L45=5,General!P45,"")</f>
        <v/>
      </c>
      <c r="M45" s="21" t="str">
        <f>IF(General!L45=6,General!P45,"")</f>
        <v/>
      </c>
      <c r="N45" s="52">
        <v>43</v>
      </c>
      <c r="O45" s="21">
        <f>IF(General!R45=1,General!V45,"")</f>
        <v>0</v>
      </c>
      <c r="P45" s="21" t="str">
        <f>IF(General!R45=2,General!V45,"")</f>
        <v/>
      </c>
      <c r="Q45" s="21" t="str">
        <f>IF(General!R45=3,General!V45,"")</f>
        <v/>
      </c>
      <c r="R45" s="21" t="str">
        <f>IF(General!R45=4,General!V45,"")</f>
        <v/>
      </c>
      <c r="S45" s="21" t="str">
        <f>IF(General!R45=5,General!V45,"")</f>
        <v/>
      </c>
      <c r="T45" s="21" t="str">
        <f>IF(General!R45=6,General!V45,"")</f>
        <v/>
      </c>
      <c r="U45" s="21" t="str">
        <f>IF(General!R45=7,General!V45,"")</f>
        <v/>
      </c>
      <c r="V45" s="21" t="str">
        <f>IF(General!R45=8,General!V45,"")</f>
        <v/>
      </c>
      <c r="W45" s="21" t="str">
        <f>IF(General!R45=9,General!V45,"")</f>
        <v/>
      </c>
      <c r="X45" s="21" t="str">
        <f>IF(General!R45=10,General!V45,"")</f>
        <v/>
      </c>
      <c r="Y45" s="91" t="str">
        <f>IF(General!R45=11,General!V45,"")</f>
        <v/>
      </c>
      <c r="Z45" s="91" t="str">
        <f>IF(General!R45=12,General!V45,"")</f>
        <v/>
      </c>
      <c r="AA45" s="91" t="str">
        <f>IF(General!R45=13,General!V45,"")</f>
        <v/>
      </c>
      <c r="AB45" s="91" t="str">
        <f>IF(General!R46=9,General!V45,"")</f>
        <v/>
      </c>
      <c r="AC45" s="91"/>
      <c r="AD45" s="91"/>
      <c r="AE45" s="91"/>
      <c r="AF45" s="91"/>
      <c r="AG45" s="91"/>
      <c r="AH45" s="91"/>
      <c r="AI45" s="91"/>
      <c r="AJ45" s="91"/>
      <c r="AK45" s="91"/>
      <c r="AL45" s="91"/>
      <c r="AM45" s="91"/>
      <c r="AN45" s="54">
        <v>43</v>
      </c>
      <c r="AO45" s="59">
        <f>General!$AA$3</f>
        <v>0</v>
      </c>
    </row>
    <row r="46" spans="1:41">
      <c r="A46" s="34" t="s">
        <v>33</v>
      </c>
      <c r="B46" s="33">
        <f>SUM(B3:B45)</f>
        <v>0</v>
      </c>
      <c r="C46" s="33">
        <f t="shared" ref="C46:F46" si="0">SUM(C3:C45)</f>
        <v>0</v>
      </c>
      <c r="D46" s="33">
        <f t="shared" si="0"/>
        <v>0</v>
      </c>
      <c r="E46" s="33">
        <f t="shared" si="0"/>
        <v>0</v>
      </c>
      <c r="F46" s="33">
        <f t="shared" si="0"/>
        <v>0</v>
      </c>
      <c r="H46" s="33">
        <f>SUM(H3:H45)</f>
        <v>0</v>
      </c>
      <c r="I46" s="33">
        <f t="shared" ref="I46:K46" si="1">SUM(I3:I45)</f>
        <v>0</v>
      </c>
      <c r="J46" s="33">
        <f t="shared" si="1"/>
        <v>0</v>
      </c>
      <c r="K46" s="33">
        <f t="shared" si="1"/>
        <v>0</v>
      </c>
      <c r="L46" s="33">
        <f>SUM(L3:L45)</f>
        <v>0</v>
      </c>
      <c r="M46" s="33">
        <f>SUM(M3:M45)</f>
        <v>0</v>
      </c>
      <c r="O46" s="33">
        <f>SUM(O3:O45)</f>
        <v>0</v>
      </c>
      <c r="P46" s="33">
        <f t="shared" ref="P46:V46" si="2">SUM(P3:P45)</f>
        <v>0</v>
      </c>
      <c r="Q46" s="33">
        <f t="shared" si="2"/>
        <v>0</v>
      </c>
      <c r="R46" s="33">
        <f t="shared" si="2"/>
        <v>0</v>
      </c>
      <c r="S46" s="33">
        <f t="shared" si="2"/>
        <v>0</v>
      </c>
      <c r="T46" s="33">
        <f t="shared" si="2"/>
        <v>0</v>
      </c>
      <c r="U46" s="33">
        <f t="shared" si="2"/>
        <v>0</v>
      </c>
      <c r="V46" s="33">
        <f t="shared" si="2"/>
        <v>0</v>
      </c>
      <c r="W46" s="33">
        <f>SUM(W3:W45)</f>
        <v>0</v>
      </c>
      <c r="X46" s="33">
        <f>SUM(X3:X45)</f>
        <v>0</v>
      </c>
      <c r="Y46" s="33">
        <f>SUM(Y3:Y45)</f>
        <v>0</v>
      </c>
      <c r="Z46" s="33">
        <f t="shared" ref="Z46:AB46" si="3">SUM(Z3:Z45)</f>
        <v>0</v>
      </c>
      <c r="AA46" s="33">
        <f t="shared" si="3"/>
        <v>0</v>
      </c>
      <c r="AB46" s="33">
        <f t="shared" si="3"/>
        <v>0</v>
      </c>
      <c r="AC46" s="92"/>
      <c r="AD46" s="92"/>
      <c r="AE46" s="92"/>
      <c r="AF46" s="92"/>
      <c r="AG46" s="92"/>
      <c r="AH46" s="92"/>
      <c r="AI46" s="92"/>
      <c r="AJ46" s="92"/>
      <c r="AK46" s="92"/>
      <c r="AL46" s="92"/>
      <c r="AM46" s="92"/>
      <c r="AO46" s="60">
        <f>SUM(AO3:AO45)</f>
        <v>0</v>
      </c>
    </row>
    <row r="47" spans="1:41">
      <c r="B47" s="32"/>
    </row>
    <row r="48" spans="1:41">
      <c r="B48" s="32"/>
    </row>
  </sheetData>
  <sheetProtection sheet="1" objects="1" scenarios="1"/>
  <mergeCells count="3">
    <mergeCell ref="A1:F1"/>
    <mergeCell ref="H1:M1"/>
    <mergeCell ref="O1:W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C47"/>
  <sheetViews>
    <sheetView workbookViewId="0">
      <selection activeCell="B8" sqref="B8"/>
    </sheetView>
  </sheetViews>
  <sheetFormatPr baseColWidth="10" defaultRowHeight="15"/>
  <cols>
    <col min="1" max="1" width="19.28515625" bestFit="1" customWidth="1"/>
    <col min="2" max="2" width="18.140625" bestFit="1" customWidth="1"/>
    <col min="4" max="4" width="14" bestFit="1" customWidth="1"/>
    <col min="5" max="5" width="20.140625" bestFit="1" customWidth="1"/>
  </cols>
  <sheetData>
    <row r="1" spans="1:3">
      <c r="A1" s="182" t="s">
        <v>64</v>
      </c>
      <c r="B1" s="182"/>
      <c r="C1" s="182"/>
    </row>
    <row r="2" spans="1:3">
      <c r="A2" s="182"/>
      <c r="B2" s="182"/>
      <c r="C2" s="182"/>
    </row>
    <row r="3" spans="1:3">
      <c r="A3" s="183" t="s">
        <v>65</v>
      </c>
      <c r="B3" s="184"/>
      <c r="C3" s="105" t="s">
        <v>63</v>
      </c>
    </row>
    <row r="4" spans="1:3">
      <c r="A4" s="21"/>
      <c r="B4" s="21">
        <f>IF(General!F3&gt;1,General!AB3,General!AB3)</f>
        <v>0</v>
      </c>
      <c r="C4" s="106"/>
    </row>
    <row r="5" spans="1:3">
      <c r="A5" s="21"/>
      <c r="B5" s="21">
        <f>IF(General!F4&gt;1,General!AB4,General!AB4)</f>
        <v>0</v>
      </c>
      <c r="C5" s="106">
        <f>'Liste OperationS'!B4</f>
        <v>0</v>
      </c>
    </row>
    <row r="6" spans="1:3">
      <c r="A6" s="21"/>
      <c r="B6" s="21">
        <f>IF(General!F5&gt;1,General!AB5,General!AB5)</f>
        <v>0</v>
      </c>
      <c r="C6" s="106">
        <f>IF(General!F4=1,'Liste OperationS'!B4+'Liste OperationS'!B5,General!AB4)</f>
        <v>0</v>
      </c>
    </row>
    <row r="7" spans="1:3">
      <c r="A7" s="21"/>
      <c r="B7" s="21">
        <f>IF(General!F6&gt;1,General!AB6,General!AB6)</f>
        <v>0</v>
      </c>
      <c r="C7" s="106">
        <f>IF(General!F5=1,C6+'Liste OperationS'!B6,General!AB5)</f>
        <v>0</v>
      </c>
    </row>
    <row r="8" spans="1:3">
      <c r="A8" s="21"/>
      <c r="B8" s="21">
        <f>IF(General!F7&gt;1,General!AB7,General!AB7)</f>
        <v>0</v>
      </c>
      <c r="C8" s="106">
        <f>IF(General!F6=1,C7+'Liste OperationS'!B7,General!AB6)</f>
        <v>0</v>
      </c>
    </row>
    <row r="9" spans="1:3">
      <c r="A9" s="21"/>
      <c r="B9" s="21">
        <f>IF(General!F8&gt;1,General!AB8,General!AB8)</f>
        <v>0</v>
      </c>
      <c r="C9" s="106">
        <f>IF(General!F7=1,C8+'Liste OperationS'!B8,General!AB7)</f>
        <v>0</v>
      </c>
    </row>
    <row r="10" spans="1:3">
      <c r="A10" s="21"/>
      <c r="B10" s="21">
        <f>IF(General!F9&gt;1,General!AB9,General!AB9)</f>
        <v>0</v>
      </c>
      <c r="C10" s="106">
        <f>IF(General!F8=1,C9+'Liste OperationS'!B9,General!AB8)</f>
        <v>0</v>
      </c>
    </row>
    <row r="11" spans="1:3">
      <c r="A11" s="21"/>
      <c r="B11" s="21">
        <f>IF(General!F10&gt;1,General!AB10,General!AB10)</f>
        <v>0</v>
      </c>
      <c r="C11" s="106">
        <f>IF(General!F9=1,C10+'Liste OperationS'!B10,General!AB9)</f>
        <v>0</v>
      </c>
    </row>
    <row r="12" spans="1:3">
      <c r="A12" s="21"/>
      <c r="B12" s="21">
        <f>IF(General!F11&gt;1,General!AB11,General!AB11)</f>
        <v>0</v>
      </c>
      <c r="C12" s="106">
        <f>IF(General!F10=1,C11+'Liste OperationS'!B11,General!AB10)</f>
        <v>0</v>
      </c>
    </row>
    <row r="13" spans="1:3">
      <c r="A13" s="21"/>
      <c r="B13" s="21">
        <f>IF(General!F12&gt;1,General!AB12,General!AB12)</f>
        <v>0</v>
      </c>
      <c r="C13" s="106">
        <f>IF(General!F11=1,C12+'Liste OperationS'!B12,General!AB11)</f>
        <v>0</v>
      </c>
    </row>
    <row r="14" spans="1:3">
      <c r="A14" s="21"/>
      <c r="B14" s="21">
        <f>IF(General!F13&gt;1,General!AB13,General!AB13)</f>
        <v>0</v>
      </c>
      <c r="C14" s="106">
        <f>IF(General!F12=1,C13+'Liste OperationS'!B13,General!AB12)</f>
        <v>0</v>
      </c>
    </row>
    <row r="15" spans="1:3">
      <c r="A15" s="21"/>
      <c r="B15" s="21">
        <f>IF(General!F14&gt;1,General!AB14,General!AB14)</f>
        <v>0</v>
      </c>
      <c r="C15" s="106">
        <f>IF(General!F13=1,C14+'Liste OperationS'!B14,General!AB13)</f>
        <v>0</v>
      </c>
    </row>
    <row r="16" spans="1:3">
      <c r="A16" s="21"/>
      <c r="B16" s="21">
        <f>IF(General!F15&gt;1,General!AB15,General!AB15)</f>
        <v>0</v>
      </c>
      <c r="C16" s="106">
        <f>IF(General!F14=1,C15+'Liste OperationS'!B15,General!AB14)</f>
        <v>0</v>
      </c>
    </row>
    <row r="17" spans="1:3">
      <c r="A17" s="21"/>
      <c r="B17" s="21">
        <f>IF(General!F16&gt;1,General!AB16,General!AB16)</f>
        <v>0</v>
      </c>
      <c r="C17" s="106">
        <f>IF(General!F15=1,C16+'Liste OperationS'!B16,General!AB15)</f>
        <v>0</v>
      </c>
    </row>
    <row r="18" spans="1:3">
      <c r="A18" s="21"/>
      <c r="B18" s="21">
        <f>IF(General!F17&gt;1,General!AB17,General!AB17)</f>
        <v>0</v>
      </c>
      <c r="C18" s="106">
        <f>IF(General!F16=1,C17+'Liste OperationS'!B17,General!AB16)</f>
        <v>0</v>
      </c>
    </row>
    <row r="19" spans="1:3">
      <c r="A19" s="21"/>
      <c r="B19" s="21">
        <f>IF(General!F18&gt;1,General!AB18,General!AB18)</f>
        <v>0</v>
      </c>
      <c r="C19" s="106">
        <f>IF(General!F17=1,C18+'Liste OperationS'!B18,General!AB17)</f>
        <v>0</v>
      </c>
    </row>
    <row r="20" spans="1:3">
      <c r="A20" s="21"/>
      <c r="B20" s="21">
        <f>IF(General!F19&gt;1,General!AB19,General!AB19)</f>
        <v>0</v>
      </c>
      <c r="C20" s="106">
        <f>IF(General!F18=1,C19+'Liste OperationS'!B19,General!AB18)</f>
        <v>0</v>
      </c>
    </row>
    <row r="21" spans="1:3">
      <c r="A21" s="21"/>
      <c r="B21" s="21">
        <f>IF(General!F20&gt;1,General!AB20,General!AB20)</f>
        <v>0</v>
      </c>
      <c r="C21" s="106">
        <f>IF(General!F19=1,C20+'Liste OperationS'!B20,General!AB19)</f>
        <v>0</v>
      </c>
    </row>
    <row r="22" spans="1:3">
      <c r="A22" s="21"/>
      <c r="B22" s="21">
        <f>IF(General!F21&gt;1,General!AB21,General!AB21)</f>
        <v>0</v>
      </c>
      <c r="C22" s="106">
        <f>IF(General!F20=1,C21+'Liste OperationS'!B21,General!AB20)</f>
        <v>0</v>
      </c>
    </row>
    <row r="23" spans="1:3">
      <c r="A23" s="21"/>
      <c r="B23" s="21">
        <f>IF(General!F22&gt;1,General!AB22,General!AB22)</f>
        <v>0</v>
      </c>
      <c r="C23" s="106">
        <f>IF(General!F21=1,C22+'Liste OperationS'!B22,General!AB21)</f>
        <v>0</v>
      </c>
    </row>
    <row r="24" spans="1:3">
      <c r="A24" s="21"/>
      <c r="B24" s="21">
        <f>IF(General!F23&gt;1,General!AB23,General!AB23)</f>
        <v>0</v>
      </c>
      <c r="C24" s="106">
        <f>IF(General!F22=1,C23+'Liste OperationS'!B23,General!AB22)</f>
        <v>0</v>
      </c>
    </row>
    <row r="25" spans="1:3">
      <c r="A25" s="21"/>
      <c r="B25" s="21">
        <f>IF(General!F24&gt;1,General!AB24,General!AB24)</f>
        <v>0</v>
      </c>
      <c r="C25" s="106">
        <f>IF(General!F23=1,C24+'Liste OperationS'!B24,General!AB23)</f>
        <v>0</v>
      </c>
    </row>
    <row r="26" spans="1:3">
      <c r="A26" s="21"/>
      <c r="B26" s="21">
        <f>IF(General!F25&gt;1,General!AB25,General!AB25)</f>
        <v>0</v>
      </c>
      <c r="C26" s="106">
        <f>IF(General!F24=1,C25+'Liste OperationS'!B25,General!AB24)</f>
        <v>0</v>
      </c>
    </row>
    <row r="27" spans="1:3">
      <c r="A27" s="21"/>
      <c r="B27" s="21">
        <f>IF(General!F26&gt;1,General!AB26,General!AB26)</f>
        <v>0</v>
      </c>
      <c r="C27" s="106">
        <f>IF(General!F25=1,C26+'Liste OperationS'!B26,General!AB25)</f>
        <v>0</v>
      </c>
    </row>
    <row r="28" spans="1:3">
      <c r="A28" s="21"/>
      <c r="B28" s="21">
        <f>IF(General!F27&gt;1,General!AB27,General!AB27)</f>
        <v>0</v>
      </c>
      <c r="C28" s="106">
        <f>IF(General!F26=1,C27+'Liste OperationS'!B27,General!AB26)</f>
        <v>0</v>
      </c>
    </row>
    <row r="29" spans="1:3">
      <c r="A29" s="21"/>
      <c r="B29" s="21">
        <f>IF(General!F28&gt;1,General!AB28,General!AB28)</f>
        <v>0</v>
      </c>
      <c r="C29" s="106">
        <f>IF(General!F27=1,C28+'Liste OperationS'!B28,General!AB27)</f>
        <v>0</v>
      </c>
    </row>
    <row r="30" spans="1:3">
      <c r="A30" s="21"/>
      <c r="B30" s="21">
        <f>IF(General!F29&gt;1,General!AB29,General!AB29)</f>
        <v>0</v>
      </c>
      <c r="C30" s="106">
        <f>IF(General!F28=1,C29+'Liste OperationS'!B29,General!AB28)</f>
        <v>0</v>
      </c>
    </row>
    <row r="31" spans="1:3">
      <c r="A31" s="21"/>
      <c r="B31" s="21">
        <f>IF(General!F30&gt;1,General!AB30,General!AB30)</f>
        <v>0</v>
      </c>
      <c r="C31" s="106">
        <f>IF(General!F29=1,C30+'Liste OperationS'!B30,General!AB29)</f>
        <v>0</v>
      </c>
    </row>
    <row r="32" spans="1:3">
      <c r="A32" s="21"/>
      <c r="B32" s="21">
        <f>IF(General!F31&gt;1,General!AB31,General!AB31)</f>
        <v>0</v>
      </c>
      <c r="C32" s="106">
        <f>IF(General!F30=1,C31+'Liste OperationS'!B31,General!AB30)</f>
        <v>0</v>
      </c>
    </row>
    <row r="33" spans="1:3">
      <c r="A33" s="21"/>
      <c r="B33" s="21">
        <f>IF(General!F32&gt;1,General!AB32,General!AB32)</f>
        <v>0</v>
      </c>
      <c r="C33" s="106">
        <f>IF(General!F31=1,C32+'Liste OperationS'!B32,General!AB31)</f>
        <v>0</v>
      </c>
    </row>
    <row r="34" spans="1:3">
      <c r="A34" s="21"/>
      <c r="B34" s="21">
        <f>IF(General!F33&gt;1,General!AB33,General!AB33)</f>
        <v>0</v>
      </c>
      <c r="C34" s="106">
        <f>IF(General!F32=1,C33+'Liste OperationS'!B33,General!AB32)</f>
        <v>0</v>
      </c>
    </row>
    <row r="35" spans="1:3">
      <c r="A35" s="21"/>
      <c r="B35" s="21">
        <f>IF(General!F34&gt;1,General!AB34,General!AB34)</f>
        <v>0</v>
      </c>
      <c r="C35" s="106">
        <f>IF(General!F33=1,C34+'Liste OperationS'!B34,General!AB33)</f>
        <v>0</v>
      </c>
    </row>
    <row r="36" spans="1:3">
      <c r="A36" s="21"/>
      <c r="B36" s="21">
        <f>IF(General!F35&gt;1,General!AB35,General!AB35)</f>
        <v>0</v>
      </c>
      <c r="C36" s="106">
        <f>IF(General!F34=1,C35+'Liste OperationS'!B35,General!AB34)</f>
        <v>0</v>
      </c>
    </row>
    <row r="37" spans="1:3">
      <c r="A37" s="21"/>
      <c r="B37" s="21">
        <f>IF(General!F36&gt;1,General!AB36,General!AB36)</f>
        <v>0</v>
      </c>
      <c r="C37" s="106">
        <f>IF(General!F35=1,C36+'Liste OperationS'!B36,General!AB35)</f>
        <v>0</v>
      </c>
    </row>
    <row r="38" spans="1:3">
      <c r="A38" s="21"/>
      <c r="B38" s="21">
        <f>IF(General!F37&gt;1,General!AB37,General!AB37)</f>
        <v>0</v>
      </c>
      <c r="C38" s="106">
        <f>IF(General!F36=1,C37+'Liste OperationS'!B37,General!AB36)</f>
        <v>0</v>
      </c>
    </row>
    <row r="39" spans="1:3">
      <c r="A39" s="21"/>
      <c r="B39" s="21">
        <f>IF(General!F38&gt;1,General!AB38,General!AB38)</f>
        <v>0</v>
      </c>
      <c r="C39" s="106">
        <f>IF(General!F37=1,C38+'Liste OperationS'!B38,General!AB37)</f>
        <v>0</v>
      </c>
    </row>
    <row r="40" spans="1:3">
      <c r="A40" s="21"/>
      <c r="B40" s="21">
        <f>IF(General!F39&gt;1,General!AB39,General!AB39)</f>
        <v>0</v>
      </c>
      <c r="C40" s="106">
        <f>IF(General!F38=1,C39+'Liste OperationS'!B39,General!AB38)</f>
        <v>0</v>
      </c>
    </row>
    <row r="41" spans="1:3">
      <c r="A41" s="21"/>
      <c r="B41" s="21">
        <f>IF(General!F40&gt;1,General!AB40,General!AB40)</f>
        <v>0</v>
      </c>
      <c r="C41" s="106">
        <f>IF(General!F39=1,C40+'Liste OperationS'!B40,General!AB39)</f>
        <v>0</v>
      </c>
    </row>
    <row r="42" spans="1:3">
      <c r="A42" s="21"/>
      <c r="B42" s="21">
        <f>IF(General!F41&gt;1,General!AB41,General!AB41)</f>
        <v>0</v>
      </c>
      <c r="C42" s="106">
        <f>IF(General!F40=1,C41+'Liste OperationS'!B41,General!AB40)</f>
        <v>0</v>
      </c>
    </row>
    <row r="43" spans="1:3">
      <c r="A43" s="21"/>
      <c r="B43" s="21">
        <f>IF(General!F42&gt;1,General!AB42,General!AB42)</f>
        <v>0</v>
      </c>
      <c r="C43" s="106">
        <f>IF(General!F41=1,C42+'Liste OperationS'!B42,General!AB41)</f>
        <v>0</v>
      </c>
    </row>
    <row r="44" spans="1:3">
      <c r="A44" s="21"/>
      <c r="B44" s="21">
        <f>IF(General!F43&gt;1,General!AB43,General!AB43)</f>
        <v>0</v>
      </c>
      <c r="C44" s="106">
        <f>IF(General!F42=1,C43+'Liste OperationS'!B43,General!AB42)</f>
        <v>0</v>
      </c>
    </row>
    <row r="45" spans="1:3">
      <c r="A45" s="21"/>
      <c r="B45" s="21">
        <f>IF(General!F44&gt;1,General!AB44,General!AB44)</f>
        <v>0</v>
      </c>
      <c r="C45" s="106">
        <f>IF(General!F43=1,C44+'Liste OperationS'!B44,General!AB43)</f>
        <v>0</v>
      </c>
    </row>
    <row r="46" spans="1:3">
      <c r="A46" s="21"/>
      <c r="B46" s="21">
        <f>IF(General!F45&gt;1,General!AB45,General!AB45)</f>
        <v>0</v>
      </c>
      <c r="C46" s="106">
        <f>IF(General!F44=1,C45+'Liste OperationS'!B45,General!AB44)</f>
        <v>0</v>
      </c>
    </row>
    <row r="47" spans="1:3">
      <c r="C47" s="106">
        <f>IF(General!F45=1,C46+'Liste OperationS'!B46,General!AB45)</f>
        <v>0</v>
      </c>
    </row>
  </sheetData>
  <sheetProtection sheet="1" objects="1" scenarios="1"/>
  <mergeCells count="2">
    <mergeCell ref="A1:C2"/>
    <mergeCell ref="A3:B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General</vt:lpstr>
      <vt:lpstr>Prix</vt:lpstr>
      <vt:lpstr>Total Ciment</vt:lpstr>
      <vt:lpstr>Total Granulat</vt:lpstr>
      <vt:lpstr>Total Adjuvant</vt:lpstr>
      <vt:lpstr>Total Eau</vt:lpstr>
      <vt:lpstr>Total Détaillé</vt:lpstr>
      <vt:lpstr>Liste OperationS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Bertucci Quentin</dc:creator>
  <cp:lastModifiedBy>Bertucci Quentin</cp:lastModifiedBy>
  <cp:lastPrinted>2013-06-18T14:06:34Z</cp:lastPrinted>
  <dcterms:created xsi:type="dcterms:W3CDTF">2013-06-18T06:46:30Z</dcterms:created>
  <dcterms:modified xsi:type="dcterms:W3CDTF">2013-06-19T16:38:44Z</dcterms:modified>
</cp:coreProperties>
</file>