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-15" windowWidth="12120" windowHeight="12210" tabRatio="916" activeTab="1"/>
  </bookViews>
  <sheets>
    <sheet name="Bilan" sheetId="10" r:id="rId1"/>
    <sheet name="Banches B07" sheetId="9" r:id="rId2"/>
    <sheet name="Feuil1" sheetId="11" r:id="rId3"/>
  </sheets>
  <definedNames>
    <definedName name="_xlnm.Print_Area" localSheetId="0">Bilan!$A$1:$G$44</definedName>
  </definedNames>
  <calcPr calcId="125725"/>
</workbook>
</file>

<file path=xl/calcChain.xml><?xml version="1.0" encoding="utf-8"?>
<calcChain xmlns="http://schemas.openxmlformats.org/spreadsheetml/2006/main">
  <c r="E23" i="9"/>
  <c r="E22"/>
  <c r="G76"/>
  <c r="G75"/>
  <c r="G74"/>
  <c r="G73"/>
  <c r="G72"/>
  <c r="G71"/>
  <c r="G63"/>
  <c r="G64"/>
  <c r="E48" l="1"/>
  <c r="G48" s="1"/>
  <c r="E46"/>
  <c r="G46" s="1"/>
  <c r="G65" l="1"/>
  <c r="G62"/>
  <c r="G61"/>
  <c r="G60"/>
  <c r="F58"/>
  <c r="G58" s="1"/>
  <c r="F57"/>
  <c r="G57" s="1"/>
  <c r="F24"/>
  <c r="G24" s="1"/>
  <c r="F41"/>
  <c r="G41" s="1"/>
  <c r="F40"/>
  <c r="G40" s="1"/>
  <c r="F23"/>
  <c r="G23" s="1"/>
  <c r="F36"/>
  <c r="G36" s="1"/>
  <c r="G59"/>
  <c r="G56"/>
  <c r="G45"/>
  <c r="F35"/>
  <c r="G35" s="1"/>
  <c r="F26"/>
  <c r="G26" s="1"/>
  <c r="F31"/>
  <c r="G31" s="1"/>
  <c r="F39"/>
  <c r="G39" s="1"/>
  <c r="F37"/>
  <c r="G37" s="1"/>
  <c r="F34"/>
  <c r="G34" s="1"/>
  <c r="F33"/>
  <c r="G33" s="1"/>
  <c r="F30"/>
  <c r="G30" s="1"/>
  <c r="C31" i="10"/>
  <c r="G32" s="1"/>
  <c r="G77" i="9" l="1"/>
  <c r="B15"/>
  <c r="C21" i="10" l="1"/>
  <c r="G24" l="1"/>
  <c r="G52" i="9"/>
  <c r="G51"/>
  <c r="G50"/>
  <c r="G100"/>
  <c r="G99"/>
  <c r="G98"/>
  <c r="G97"/>
  <c r="G96"/>
  <c r="G95"/>
  <c r="G93"/>
  <c r="G92"/>
  <c r="G91"/>
  <c r="G90"/>
  <c r="G89"/>
  <c r="G88"/>
  <c r="G86"/>
  <c r="G85"/>
  <c r="G84"/>
  <c r="G83"/>
  <c r="G82"/>
  <c r="G81"/>
  <c r="F27"/>
  <c r="G27" s="1"/>
  <c r="F28"/>
  <c r="G28" s="1"/>
  <c r="F29"/>
  <c r="G29" s="1"/>
  <c r="F32"/>
  <c r="G32" s="1"/>
  <c r="F22"/>
  <c r="G22" s="1"/>
  <c r="C38" i="10"/>
  <c r="C39" s="1"/>
  <c r="G47" i="9"/>
  <c r="G101" l="1"/>
  <c r="G42"/>
  <c r="G67"/>
  <c r="C33" i="10"/>
  <c r="G34" s="1"/>
  <c r="C29"/>
  <c r="G103" i="9" l="1"/>
  <c r="C17" i="10" s="1"/>
  <c r="G20" s="1"/>
  <c r="G30"/>
  <c r="C25" l="1"/>
  <c r="G28" s="1"/>
  <c r="C36" s="1"/>
  <c r="C37" s="1"/>
</calcChain>
</file>

<file path=xl/sharedStrings.xml><?xml version="1.0" encoding="utf-8"?>
<sst xmlns="http://schemas.openxmlformats.org/spreadsheetml/2006/main" count="314" uniqueCount="136">
  <si>
    <t>U</t>
  </si>
  <si>
    <t>m²</t>
  </si>
  <si>
    <t>u</t>
  </si>
  <si>
    <t>Location</t>
  </si>
  <si>
    <t>Transport</t>
  </si>
  <si>
    <t>h</t>
  </si>
  <si>
    <t>Renseignements généraux</t>
  </si>
  <si>
    <t>Nom du chantier</t>
  </si>
  <si>
    <t>Adresse du chantier</t>
  </si>
  <si>
    <t>Taux horaire</t>
  </si>
  <si>
    <t>Désignation</t>
  </si>
  <si>
    <t>Qté</t>
  </si>
  <si>
    <t>P.U</t>
  </si>
  <si>
    <t>Total (1)</t>
  </si>
  <si>
    <t>Total (4)</t>
  </si>
  <si>
    <t>Soit</t>
  </si>
  <si>
    <t>Coût</t>
  </si>
  <si>
    <t>Surface coffrée</t>
  </si>
  <si>
    <t>Total Mannequins et abouts</t>
  </si>
  <si>
    <t>Total (€)</t>
  </si>
  <si>
    <t xml:space="preserve"> - Déplacement</t>
  </si>
  <si>
    <t xml:space="preserve"> - Contrôle trimestriel</t>
  </si>
  <si>
    <t>Bilan Amortissement Coffrage Voiles</t>
  </si>
  <si>
    <t xml:space="preserve">Coût global </t>
  </si>
  <si>
    <t>Coût Global Conforme</t>
  </si>
  <si>
    <t xml:space="preserve">Détail coût global conforme : </t>
  </si>
  <si>
    <t>AM36 : Amortissement coffrage voiles</t>
  </si>
  <si>
    <t>Total consoles P3D</t>
  </si>
  <si>
    <t>Prix/mois(€)</t>
  </si>
  <si>
    <t>AM36EX : PV amortissement consoles pignons, mannequins</t>
  </si>
  <si>
    <t>AM69 : Amortissement coffrage acrotères</t>
  </si>
  <si>
    <t>Total banches B07</t>
  </si>
  <si>
    <t>Durée de location</t>
  </si>
  <si>
    <t>Accessoires standards</t>
  </si>
  <si>
    <t>Prestations</t>
  </si>
  <si>
    <t xml:space="preserve"> - Main œuvre chantier</t>
  </si>
  <si>
    <t>km</t>
  </si>
  <si>
    <t>3 Tonnes 3 ml</t>
  </si>
  <si>
    <t xml:space="preserve"> - 0 à 50 km</t>
  </si>
  <si>
    <t xml:space="preserve"> - 51 à 100 km</t>
  </si>
  <si>
    <t xml:space="preserve"> - 101 à 150 km</t>
  </si>
  <si>
    <t xml:space="preserve"> - 151 à 200 km</t>
  </si>
  <si>
    <t xml:space="preserve"> - 251 à 300 km</t>
  </si>
  <si>
    <t xml:space="preserve"> - 201 à 250 km</t>
  </si>
  <si>
    <t>10 Tonnes 6ml</t>
  </si>
  <si>
    <t>24 Tonnes 12ml</t>
  </si>
  <si>
    <t xml:space="preserve"> - Heures de route</t>
  </si>
  <si>
    <t>à définir</t>
  </si>
  <si>
    <t xml:space="preserve"> - Podium PCA et PCE</t>
  </si>
  <si>
    <t xml:space="preserve"> - Banches B07 </t>
  </si>
  <si>
    <t xml:space="preserve"> - Consoles P3D</t>
  </si>
  <si>
    <t xml:space="preserve"> - Consoles PRM</t>
  </si>
  <si>
    <t>Total consoles PRM</t>
  </si>
  <si>
    <t>Total Podium PCA et PCE</t>
  </si>
  <si>
    <t xml:space="preserve"> - Mannequins et abouts</t>
  </si>
  <si>
    <t xml:space="preserve"> - Fourniture et consommables</t>
  </si>
  <si>
    <t>Total Fourniture et consommables</t>
  </si>
  <si>
    <t>Adresse du chantier - ligne 1</t>
  </si>
  <si>
    <t>Adresse du chantier - ligne 2</t>
  </si>
  <si>
    <t>Total (5)</t>
  </si>
  <si>
    <t>Total (1)+(2)+(3)+(4)+(5)</t>
  </si>
  <si>
    <t>€/m²</t>
  </si>
  <si>
    <r>
      <rPr>
        <b/>
        <i/>
        <u/>
        <sz val="10"/>
        <rFont val="Arial"/>
        <family val="2"/>
      </rPr>
      <t>Document :</t>
    </r>
    <r>
      <rPr>
        <b/>
        <sz val="10"/>
        <rFont val="Arial"/>
        <family val="2"/>
      </rPr>
      <t xml:space="preserve">  LO85-AF-03-0 - Amortissement coffrage voiles - 01-06-12</t>
    </r>
  </si>
  <si>
    <r>
      <rPr>
        <b/>
        <i/>
        <u/>
        <sz val="10"/>
        <rFont val="Arial"/>
        <family val="2"/>
      </rPr>
      <t>Indice :</t>
    </r>
    <r>
      <rPr>
        <b/>
        <sz val="10"/>
        <rFont val="Arial"/>
        <family val="2"/>
      </rPr>
      <t xml:space="preserve">  0</t>
    </r>
  </si>
  <si>
    <r>
      <rPr>
        <b/>
        <i/>
        <u/>
        <sz val="10"/>
        <rFont val="Arial"/>
        <family val="2"/>
      </rPr>
      <t>Fait par :</t>
    </r>
    <r>
      <rPr>
        <b/>
        <sz val="10"/>
        <rFont val="Arial"/>
        <family val="2"/>
      </rPr>
      <t xml:space="preserve">  V.VH</t>
    </r>
  </si>
  <si>
    <r>
      <rPr>
        <b/>
        <i/>
        <u/>
        <sz val="10"/>
        <rFont val="Arial"/>
        <family val="2"/>
      </rPr>
      <t>Date :</t>
    </r>
    <r>
      <rPr>
        <b/>
        <sz val="10"/>
        <rFont val="Arial"/>
        <family val="2"/>
      </rPr>
      <t xml:space="preserve">  01-06-12</t>
    </r>
  </si>
  <si>
    <t>Grue G2 MD345 Hsc 51.65 Flèche 65 m Base 6mx6m</t>
  </si>
  <si>
    <t>Collège Lille Moulins</t>
  </si>
  <si>
    <t>Rue d'Arras</t>
  </si>
  <si>
    <t>59000 - Lille</t>
  </si>
  <si>
    <t xml:space="preserve">Grue </t>
  </si>
  <si>
    <t xml:space="preserve"> - Système zone interdite ou interférence - Grue en poste fixe</t>
  </si>
  <si>
    <t xml:space="preserve"> - Système zone interdite ou interférence - Grue en translation</t>
  </si>
  <si>
    <t xml:space="preserve"> - Plus value laison radio pour système interférence</t>
  </si>
  <si>
    <t xml:space="preserve"> - Balisage diurne</t>
  </si>
  <si>
    <t>Balisage nocturne</t>
  </si>
  <si>
    <t xml:space="preserve"> - Balisage nocturne</t>
  </si>
  <si>
    <t xml:space="preserve"> - Caméra</t>
  </si>
  <si>
    <t xml:space="preserve"> - Emetteur / Récepteur grutier en cabine</t>
  </si>
  <si>
    <t xml:space="preserve"> - Poste radio</t>
  </si>
  <si>
    <t xml:space="preserve"> - Location de la grue</t>
  </si>
  <si>
    <t>Base</t>
  </si>
  <si>
    <t>Type de grue</t>
  </si>
  <si>
    <t>Zone de vent</t>
  </si>
  <si>
    <t>Montage</t>
  </si>
  <si>
    <t>Démontage</t>
  </si>
  <si>
    <t>Evaluation du grutier</t>
  </si>
  <si>
    <t xml:space="preserve"> - Projecteur de la grue</t>
  </si>
  <si>
    <t>Eclairage nocturne de panneau pub</t>
  </si>
  <si>
    <t xml:space="preserve"> - Kit de graissage / Extincteur</t>
  </si>
  <si>
    <t xml:space="preserve"> - Radio commande éclairage pour projecteur de grue</t>
  </si>
  <si>
    <t>Installation Radio commande éclairage pour projecteur de grue</t>
  </si>
  <si>
    <t xml:space="preserve"> - Plus value pour la base de grue</t>
  </si>
  <si>
    <t xml:space="preserve"> - Panneau pub sous contreflèche rectangulaire</t>
  </si>
  <si>
    <t xml:space="preserve"> - Panneau pub sous contreflèche Logo Bouygues</t>
  </si>
  <si>
    <t xml:space="preserve"> - Pieds de scellements</t>
  </si>
  <si>
    <t>Installation panneau pub sous contreflèche rectangulaire</t>
  </si>
  <si>
    <t>Installation panneau pub sous contreflèche Logo Bouygues</t>
  </si>
  <si>
    <t>Emetteur / Récepteur grutier en cabine</t>
  </si>
  <si>
    <t>Système de zone interdite ou interférence</t>
  </si>
  <si>
    <t>Système de zone interdite ou interférence en cours de chantier</t>
  </si>
  <si>
    <t>Balisage diurne</t>
  </si>
  <si>
    <t>Préconisation DGAC</t>
  </si>
  <si>
    <t>Forfait climatisation</t>
  </si>
  <si>
    <t>Mât drapeau sur contre flèche</t>
  </si>
  <si>
    <t>GTMR 386</t>
  </si>
  <si>
    <t>MD175</t>
  </si>
  <si>
    <t>280 ECH</t>
  </si>
  <si>
    <t>MD 120</t>
  </si>
  <si>
    <t>MD 265</t>
  </si>
  <si>
    <t>MDT 222</t>
  </si>
  <si>
    <t>MD 285</t>
  </si>
  <si>
    <t>MD 345</t>
  </si>
  <si>
    <t>HSC maxi</t>
  </si>
  <si>
    <t>Zone C</t>
  </si>
  <si>
    <t>Zone D</t>
  </si>
  <si>
    <t>-</t>
  </si>
  <si>
    <t>&gt; 40</t>
  </si>
  <si>
    <t>&gt;40</t>
  </si>
  <si>
    <t>MDT 192</t>
  </si>
  <si>
    <t>&gt;45</t>
  </si>
  <si>
    <t>MD 235</t>
  </si>
  <si>
    <t>Hsc</t>
  </si>
  <si>
    <t>Mission M1</t>
  </si>
  <si>
    <t>Mission M2</t>
  </si>
  <si>
    <t>Fondations</t>
  </si>
  <si>
    <t>Massif</t>
  </si>
  <si>
    <t>Longrine</t>
  </si>
  <si>
    <t>6m x 6m</t>
  </si>
  <si>
    <t>4m50 x 4m50</t>
  </si>
  <si>
    <t>3m80 x 3m80</t>
  </si>
  <si>
    <t>Aucune préconisation</t>
  </si>
  <si>
    <t>x</t>
  </si>
  <si>
    <t xml:space="preserve"> - HEB 260 Longueurs 6 m (96t)</t>
  </si>
  <si>
    <t xml:space="preserve"> - HEB 320 Longueurs 6 m (145t)</t>
  </si>
  <si>
    <t xml:space="preserve"> - HEB 360 Longueurs 6 m (145t)</t>
  </si>
</sst>
</file>

<file path=xl/styles.xml><?xml version="1.0" encoding="utf-8"?>
<styleSheet xmlns="http://schemas.openxmlformats.org/spreadsheetml/2006/main">
  <numFmts count="6">
    <numFmt numFmtId="164" formatCode="0.0"/>
    <numFmt numFmtId="165" formatCode="#,##0.00\ &quot;€&quot;"/>
    <numFmt numFmtId="166" formatCode="0.00&quot;  €/m²&quot;"/>
    <numFmt numFmtId="167" formatCode="0&quot; m²&quot;"/>
    <numFmt numFmtId="168" formatCode="0.00&quot; €/h&quot;"/>
    <numFmt numFmtId="169" formatCode="0&quot; mois&quot;"/>
  </numFmts>
  <fonts count="12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u/>
      <sz val="10"/>
      <color indexed="48"/>
      <name val="Arial"/>
      <family val="2"/>
    </font>
    <font>
      <b/>
      <i/>
      <sz val="11"/>
      <name val="Arial"/>
      <family val="2"/>
    </font>
    <font>
      <b/>
      <sz val="10"/>
      <color indexed="48"/>
      <name val="Arial"/>
      <family val="2"/>
    </font>
    <font>
      <b/>
      <sz val="9"/>
      <name val="Arial"/>
      <family val="2"/>
    </font>
    <font>
      <sz val="10"/>
      <color indexed="10"/>
      <name val="Arial"/>
      <family val="2"/>
    </font>
    <font>
      <u/>
      <sz val="10"/>
      <color indexed="10"/>
      <name val="Arial"/>
      <family val="2"/>
    </font>
    <font>
      <b/>
      <i/>
      <u/>
      <sz val="10"/>
      <name val="Arial"/>
      <family val="2"/>
    </font>
    <font>
      <b/>
      <sz val="10"/>
      <color theme="4"/>
      <name val="Arial"/>
      <family val="2"/>
    </font>
  </fonts>
  <fills count="2">
    <fill>
      <patternFill patternType="none"/>
    </fill>
    <fill>
      <patternFill patternType="gray125"/>
    </fill>
  </fills>
  <borders count="5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97">
    <xf numFmtId="0" fontId="0" fillId="0" borderId="0" xfId="0"/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left"/>
    </xf>
    <xf numFmtId="0" fontId="7" fillId="0" borderId="2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left" vertical="center"/>
    </xf>
    <xf numFmtId="165" fontId="3" fillId="0" borderId="7" xfId="0" applyNumberFormat="1" applyFont="1" applyBorder="1" applyAlignment="1">
      <alignment horizontal="center" vertical="center"/>
    </xf>
    <xf numFmtId="165" fontId="0" fillId="0" borderId="0" xfId="0" applyNumberFormat="1"/>
    <xf numFmtId="0" fontId="1" fillId="0" borderId="6" xfId="0" applyFont="1" applyBorder="1" applyAlignment="1">
      <alignment horizontal="center"/>
    </xf>
    <xf numFmtId="0" fontId="1" fillId="0" borderId="0" xfId="0" applyFont="1"/>
    <xf numFmtId="0" fontId="6" fillId="0" borderId="0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6" xfId="0" applyFill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165" fontId="3" fillId="0" borderId="7" xfId="0" applyNumberFormat="1" applyFont="1" applyFill="1" applyBorder="1" applyAlignment="1">
      <alignment horizontal="center"/>
    </xf>
    <xf numFmtId="0" fontId="8" fillId="0" borderId="0" xfId="0" applyFont="1"/>
    <xf numFmtId="0" fontId="0" fillId="0" borderId="15" xfId="0" applyFill="1" applyBorder="1" applyAlignment="1">
      <alignment horizontal="center"/>
    </xf>
    <xf numFmtId="0" fontId="0" fillId="0" borderId="0" xfId="0" applyBorder="1"/>
    <xf numFmtId="168" fontId="6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wrapText="1"/>
    </xf>
    <xf numFmtId="164" fontId="6" fillId="0" borderId="0" xfId="0" applyNumberFormat="1" applyFont="1" applyFill="1" applyBorder="1" applyAlignment="1" applyProtection="1">
      <alignment horizontal="center" vertical="center"/>
      <protection locked="0"/>
    </xf>
    <xf numFmtId="2" fontId="0" fillId="0" borderId="0" xfId="0" applyNumberFormat="1" applyBorder="1" applyAlignment="1">
      <alignment horizontal="center"/>
    </xf>
    <xf numFmtId="165" fontId="3" fillId="0" borderId="0" xfId="0" applyNumberFormat="1" applyFont="1" applyBorder="1"/>
    <xf numFmtId="2" fontId="0" fillId="0" borderId="0" xfId="0" applyNumberFormat="1" applyBorder="1"/>
    <xf numFmtId="2" fontId="3" fillId="0" borderId="0" xfId="0" applyNumberFormat="1" applyFont="1" applyBorder="1"/>
    <xf numFmtId="0" fontId="6" fillId="0" borderId="0" xfId="0" applyFont="1" applyBorder="1" applyAlignment="1">
      <alignment horizontal="left" vertical="center"/>
    </xf>
    <xf numFmtId="0" fontId="9" fillId="0" borderId="0" xfId="0" applyFont="1"/>
    <xf numFmtId="0" fontId="0" fillId="0" borderId="19" xfId="0" applyBorder="1" applyAlignment="1">
      <alignment horizontal="center"/>
    </xf>
    <xf numFmtId="2" fontId="0" fillId="0" borderId="19" xfId="0" applyNumberFormat="1" applyBorder="1" applyAlignment="1">
      <alignment horizontal="center"/>
    </xf>
    <xf numFmtId="2" fontId="0" fillId="0" borderId="20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6" fillId="0" borderId="15" xfId="0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1" fontId="0" fillId="0" borderId="15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0" fontId="0" fillId="0" borderId="22" xfId="0" applyBorder="1" applyAlignment="1"/>
    <xf numFmtId="165" fontId="3" fillId="0" borderId="7" xfId="0" applyNumberFormat="1" applyFont="1" applyBorder="1" applyAlignment="1">
      <alignment horizontal="center"/>
    </xf>
    <xf numFmtId="0" fontId="0" fillId="0" borderId="24" xfId="0" applyBorder="1"/>
    <xf numFmtId="0" fontId="3" fillId="0" borderId="2" xfId="0" applyFont="1" applyBorder="1" applyAlignment="1">
      <alignment horizontal="left" vertic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/>
    <xf numFmtId="1" fontId="1" fillId="0" borderId="15" xfId="0" applyNumberFormat="1" applyFont="1" applyBorder="1" applyAlignment="1">
      <alignment horizontal="center"/>
    </xf>
    <xf numFmtId="165" fontId="3" fillId="0" borderId="16" xfId="0" applyNumberFormat="1" applyFont="1" applyBorder="1" applyAlignment="1">
      <alignment horizontal="center"/>
    </xf>
    <xf numFmtId="0" fontId="3" fillId="0" borderId="14" xfId="0" applyFont="1" applyBorder="1" applyAlignment="1">
      <alignment horizontal="left" vertical="center"/>
    </xf>
    <xf numFmtId="0" fontId="3" fillId="0" borderId="25" xfId="0" applyFont="1" applyBorder="1"/>
    <xf numFmtId="0" fontId="3" fillId="0" borderId="26" xfId="0" applyFont="1" applyBorder="1"/>
    <xf numFmtId="0" fontId="3" fillId="0" borderId="24" xfId="0" applyFont="1" applyBorder="1"/>
    <xf numFmtId="0" fontId="3" fillId="0" borderId="0" xfId="0" applyFont="1" applyBorder="1"/>
    <xf numFmtId="0" fontId="0" fillId="0" borderId="47" xfId="0" applyBorder="1"/>
    <xf numFmtId="0" fontId="5" fillId="0" borderId="47" xfId="0" applyFont="1" applyBorder="1" applyAlignment="1">
      <alignment vertical="center"/>
    </xf>
    <xf numFmtId="0" fontId="4" fillId="0" borderId="24" xfId="0" applyFont="1" applyBorder="1"/>
    <xf numFmtId="0" fontId="5" fillId="0" borderId="47" xfId="0" applyFont="1" applyBorder="1" applyAlignment="1">
      <alignment horizontal="center" vertical="center"/>
    </xf>
    <xf numFmtId="0" fontId="3" fillId="0" borderId="27" xfId="0" applyFont="1" applyBorder="1"/>
    <xf numFmtId="0" fontId="3" fillId="0" borderId="47" xfId="0" applyFont="1" applyBorder="1"/>
    <xf numFmtId="0" fontId="6" fillId="0" borderId="20" xfId="0" applyFont="1" applyBorder="1" applyAlignment="1">
      <alignment vertical="center"/>
    </xf>
    <xf numFmtId="165" fontId="0" fillId="0" borderId="47" xfId="0" applyNumberFormat="1" applyBorder="1"/>
    <xf numFmtId="0" fontId="0" fillId="0" borderId="28" xfId="0" applyBorder="1"/>
    <xf numFmtId="0" fontId="0" fillId="0" borderId="29" xfId="0" applyBorder="1"/>
    <xf numFmtId="165" fontId="0" fillId="0" borderId="30" xfId="0" applyNumberFormat="1" applyBorder="1"/>
    <xf numFmtId="0" fontId="0" fillId="0" borderId="0" xfId="0" applyBorder="1" applyAlignment="1">
      <alignment horizontal="center"/>
    </xf>
    <xf numFmtId="0" fontId="1" fillId="0" borderId="45" xfId="0" applyFont="1" applyBorder="1" applyAlignment="1">
      <alignment horizontal="left"/>
    </xf>
    <xf numFmtId="0" fontId="0" fillId="0" borderId="21" xfId="0" applyBorder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1" fillId="0" borderId="14" xfId="0" applyFont="1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0" xfId="0" applyBorder="1" applyAlignment="1">
      <alignment horizontal="left"/>
    </xf>
    <xf numFmtId="2" fontId="0" fillId="0" borderId="47" xfId="0" applyNumberFormat="1" applyBorder="1" applyAlignment="1">
      <alignment horizontal="center"/>
    </xf>
    <xf numFmtId="0" fontId="11" fillId="0" borderId="24" xfId="0" applyFont="1" applyBorder="1" applyAlignment="1">
      <alignment horizontal="left"/>
    </xf>
    <xf numFmtId="0" fontId="0" fillId="0" borderId="6" xfId="0" applyBorder="1"/>
    <xf numFmtId="0" fontId="1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1" fillId="0" borderId="48" xfId="0" applyFont="1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3" fillId="0" borderId="14" xfId="0" applyFont="1" applyBorder="1" applyAlignment="1">
      <alignment horizontal="left" vertical="center"/>
    </xf>
    <xf numFmtId="0" fontId="1" fillId="0" borderId="48" xfId="0" applyFont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7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165" fontId="3" fillId="0" borderId="17" xfId="0" applyNumberFormat="1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6" fontId="3" fillId="0" borderId="6" xfId="0" applyNumberFormat="1" applyFont="1" applyBorder="1" applyAlignment="1">
      <alignment horizontal="center" vertical="center"/>
    </xf>
    <xf numFmtId="166" fontId="3" fillId="0" borderId="12" xfId="0" applyNumberFormat="1" applyFont="1" applyBorder="1" applyAlignment="1">
      <alignment horizontal="center" vertical="center"/>
    </xf>
    <xf numFmtId="0" fontId="6" fillId="0" borderId="14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165" fontId="3" fillId="0" borderId="6" xfId="0" applyNumberFormat="1" applyFont="1" applyBorder="1" applyAlignment="1">
      <alignment horizontal="center"/>
    </xf>
    <xf numFmtId="165" fontId="3" fillId="0" borderId="12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166" fontId="3" fillId="0" borderId="5" xfId="0" applyNumberFormat="1" applyFont="1" applyBorder="1" applyAlignment="1">
      <alignment horizontal="center"/>
    </xf>
    <xf numFmtId="166" fontId="3" fillId="0" borderId="18" xfId="0" applyNumberFormat="1" applyFont="1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2" fontId="1" fillId="0" borderId="9" xfId="0" applyNumberFormat="1" applyFon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1" fillId="0" borderId="14" xfId="0" applyFont="1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2" fontId="0" fillId="0" borderId="6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0" fontId="6" fillId="0" borderId="38" xfId="0" applyFont="1" applyBorder="1" applyAlignment="1">
      <alignment horizontal="left" vertical="center"/>
    </xf>
    <xf numFmtId="0" fontId="6" fillId="0" borderId="39" xfId="0" applyFont="1" applyBorder="1" applyAlignment="1">
      <alignment horizontal="left" vertical="center"/>
    </xf>
    <xf numFmtId="0" fontId="6" fillId="0" borderId="40" xfId="0" applyFont="1" applyBorder="1" applyAlignment="1">
      <alignment horizontal="left" vertical="center"/>
    </xf>
    <xf numFmtId="0" fontId="1" fillId="0" borderId="23" xfId="0" applyFont="1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8" xfId="0" applyFont="1" applyBorder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6" fillId="0" borderId="11" xfId="0" applyFont="1" applyFill="1" applyBorder="1" applyAlignment="1">
      <alignment horizontal="center" wrapText="1"/>
    </xf>
    <xf numFmtId="0" fontId="6" fillId="0" borderId="33" xfId="0" applyFont="1" applyFill="1" applyBorder="1" applyAlignment="1">
      <alignment horizontal="center" wrapText="1"/>
    </xf>
    <xf numFmtId="0" fontId="6" fillId="0" borderId="34" xfId="0" applyFont="1" applyFill="1" applyBorder="1" applyAlignment="1">
      <alignment horizontal="center" wrapText="1"/>
    </xf>
    <xf numFmtId="0" fontId="6" fillId="0" borderId="35" xfId="0" applyFont="1" applyFill="1" applyBorder="1" applyAlignment="1">
      <alignment horizontal="center" wrapText="1"/>
    </xf>
    <xf numFmtId="0" fontId="6" fillId="0" borderId="36" xfId="0" applyFont="1" applyFill="1" applyBorder="1" applyAlignment="1">
      <alignment horizontal="center" wrapText="1"/>
    </xf>
    <xf numFmtId="0" fontId="6" fillId="0" borderId="37" xfId="0" applyFont="1" applyFill="1" applyBorder="1" applyAlignment="1">
      <alignment horizontal="center" wrapText="1"/>
    </xf>
    <xf numFmtId="0" fontId="6" fillId="0" borderId="1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167" fontId="6" fillId="0" borderId="15" xfId="0" applyNumberFormat="1" applyFont="1" applyFill="1" applyBorder="1" applyAlignment="1">
      <alignment horizontal="center" wrapText="1"/>
    </xf>
    <xf numFmtId="167" fontId="6" fillId="0" borderId="19" xfId="0" applyNumberFormat="1" applyFont="1" applyFill="1" applyBorder="1" applyAlignment="1">
      <alignment horizontal="center" wrapText="1"/>
    </xf>
    <xf numFmtId="167" fontId="6" fillId="0" borderId="20" xfId="0" applyNumberFormat="1" applyFont="1" applyFill="1" applyBorder="1" applyAlignment="1">
      <alignment horizont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/>
    </xf>
    <xf numFmtId="0" fontId="6" fillId="0" borderId="31" xfId="0" applyFont="1" applyFill="1" applyBorder="1" applyAlignment="1">
      <alignment horizontal="center"/>
    </xf>
    <xf numFmtId="0" fontId="6" fillId="0" borderId="17" xfId="0" applyFont="1" applyFill="1" applyBorder="1" applyAlignment="1">
      <alignment horizontal="center"/>
    </xf>
    <xf numFmtId="0" fontId="3" fillId="0" borderId="14" xfId="0" applyFont="1" applyBorder="1" applyAlignment="1">
      <alignment horizontal="left" vertical="center"/>
    </xf>
    <xf numFmtId="168" fontId="6" fillId="0" borderId="5" xfId="0" applyNumberFormat="1" applyFont="1" applyFill="1" applyBorder="1" applyAlignment="1" applyProtection="1">
      <alignment horizontal="center" vertical="center"/>
      <protection locked="0"/>
    </xf>
    <xf numFmtId="168" fontId="6" fillId="0" borderId="32" xfId="0" applyNumberFormat="1" applyFont="1" applyFill="1" applyBorder="1" applyAlignment="1" applyProtection="1">
      <alignment horizontal="center" vertical="center"/>
      <protection locked="0"/>
    </xf>
    <xf numFmtId="168" fontId="6" fillId="0" borderId="18" xfId="0" applyNumberFormat="1" applyFont="1" applyFill="1" applyBorder="1" applyAlignment="1" applyProtection="1">
      <alignment horizontal="center" vertical="center"/>
      <protection locked="0"/>
    </xf>
    <xf numFmtId="0" fontId="1" fillId="0" borderId="41" xfId="0" applyFont="1" applyBorder="1" applyAlignment="1">
      <alignment horizontal="left" vertical="center"/>
    </xf>
    <xf numFmtId="0" fontId="0" fillId="0" borderId="42" xfId="0" applyBorder="1" applyAlignment="1">
      <alignment horizontal="left" vertical="center"/>
    </xf>
    <xf numFmtId="2" fontId="0" fillId="0" borderId="42" xfId="0" applyNumberFormat="1" applyBorder="1" applyAlignment="1">
      <alignment horizontal="center" vertical="center"/>
    </xf>
    <xf numFmtId="2" fontId="0" fillId="0" borderId="43" xfId="0" applyNumberForma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left" vertical="center"/>
    </xf>
    <xf numFmtId="0" fontId="6" fillId="0" borderId="18" xfId="0" applyFont="1" applyBorder="1" applyAlignment="1">
      <alignment horizontal="left" vertical="center"/>
    </xf>
    <xf numFmtId="0" fontId="11" fillId="0" borderId="14" xfId="0" applyFont="1" applyBorder="1" applyAlignment="1">
      <alignment horizontal="left"/>
    </xf>
    <xf numFmtId="0" fontId="0" fillId="0" borderId="6" xfId="0" applyBorder="1" applyAlignment="1">
      <alignment horizontal="left"/>
    </xf>
    <xf numFmtId="0" fontId="6" fillId="0" borderId="14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1" fillId="0" borderId="45" xfId="0" applyFont="1" applyBorder="1" applyAlignment="1">
      <alignment horizontal="left"/>
    </xf>
    <xf numFmtId="0" fontId="0" fillId="0" borderId="21" xfId="0" applyBorder="1" applyAlignment="1">
      <alignment horizontal="left"/>
    </xf>
    <xf numFmtId="169" fontId="6" fillId="0" borderId="15" xfId="0" applyNumberFormat="1" applyFont="1" applyFill="1" applyBorder="1" applyAlignment="1" applyProtection="1">
      <alignment horizontal="center" vertical="center"/>
      <protection locked="0"/>
    </xf>
    <xf numFmtId="169" fontId="6" fillId="0" borderId="19" xfId="0" applyNumberFormat="1" applyFont="1" applyFill="1" applyBorder="1" applyAlignment="1" applyProtection="1">
      <alignment horizontal="center" vertical="center"/>
      <protection locked="0"/>
    </xf>
    <xf numFmtId="169" fontId="6" fillId="0" borderId="20" xfId="0" applyNumberFormat="1" applyFont="1" applyFill="1" applyBorder="1" applyAlignment="1" applyProtection="1">
      <alignment horizontal="center" vertical="center"/>
      <protection locked="0"/>
    </xf>
    <xf numFmtId="168" fontId="6" fillId="0" borderId="49" xfId="0" applyNumberFormat="1" applyFont="1" applyFill="1" applyBorder="1" applyAlignment="1" applyProtection="1">
      <alignment horizontal="center" vertical="center"/>
      <protection locked="0"/>
    </xf>
    <xf numFmtId="168" fontId="6" fillId="0" borderId="50" xfId="0" applyNumberFormat="1" applyFont="1" applyFill="1" applyBorder="1" applyAlignment="1" applyProtection="1">
      <alignment horizontal="center" vertical="center"/>
      <protection locked="0"/>
    </xf>
    <xf numFmtId="0" fontId="6" fillId="0" borderId="15" xfId="0" applyNumberFormat="1" applyFont="1" applyFill="1" applyBorder="1" applyAlignment="1" applyProtection="1">
      <alignment horizontal="center" vertical="center"/>
      <protection locked="0"/>
    </xf>
    <xf numFmtId="0" fontId="6" fillId="0" borderId="19" xfId="0" applyNumberFormat="1" applyFont="1" applyFill="1" applyBorder="1" applyAlignment="1" applyProtection="1">
      <alignment horizontal="center" vertical="center"/>
      <protection locked="0"/>
    </xf>
    <xf numFmtId="0" fontId="6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0" borderId="14" xfId="0" applyFont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1" fillId="0" borderId="21" xfId="0" applyFont="1" applyBorder="1" applyAlignment="1">
      <alignment horizontal="left"/>
    </xf>
    <xf numFmtId="0" fontId="6" fillId="0" borderId="25" xfId="0" applyFont="1" applyBorder="1" applyAlignment="1">
      <alignment horizontal="left" vertical="center"/>
    </xf>
    <xf numFmtId="0" fontId="6" fillId="0" borderId="26" xfId="0" applyFont="1" applyBorder="1" applyAlignment="1">
      <alignment horizontal="left" vertical="center"/>
    </xf>
    <xf numFmtId="0" fontId="6" fillId="0" borderId="27" xfId="0" applyFont="1" applyBorder="1" applyAlignment="1">
      <alignment horizontal="left" vertical="center"/>
    </xf>
    <xf numFmtId="0" fontId="6" fillId="0" borderId="24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47" xfId="0" applyFont="1" applyBorder="1" applyAlignment="1">
      <alignment horizontal="left" vertical="center"/>
    </xf>
    <xf numFmtId="0" fontId="6" fillId="0" borderId="46" xfId="0" applyFont="1" applyBorder="1" applyAlignment="1">
      <alignment horizontal="left" vertical="center"/>
    </xf>
    <xf numFmtId="0" fontId="6" fillId="0" borderId="36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6" fillId="0" borderId="31" xfId="0" applyFont="1" applyBorder="1" applyAlignment="1">
      <alignment horizontal="center" vertical="center"/>
    </xf>
    <xf numFmtId="0" fontId="6" fillId="0" borderId="28" xfId="0" applyFont="1" applyBorder="1" applyAlignment="1">
      <alignment horizontal="left" vertical="center"/>
    </xf>
    <xf numFmtId="0" fontId="6" fillId="0" borderId="29" xfId="0" applyFont="1" applyBorder="1" applyAlignment="1">
      <alignment horizontal="left" vertical="center"/>
    </xf>
    <xf numFmtId="0" fontId="6" fillId="0" borderId="30" xfId="0" applyFont="1" applyBorder="1" applyAlignment="1">
      <alignment horizontal="left" vertical="center"/>
    </xf>
  </cellXfs>
  <cellStyles count="3">
    <cellStyle name="Normal" xfId="0" builtinId="0"/>
    <cellStyle name="Normal 4" xfId="1"/>
    <cellStyle name="Normal 5" xfId="2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CC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983E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4" tint="0.79998168889431442"/>
    <pageSetUpPr fitToPage="1"/>
  </sheetPr>
  <dimension ref="A1:L45"/>
  <sheetViews>
    <sheetView view="pageBreakPreview" zoomScaleNormal="95" zoomScaleSheetLayoutView="100" zoomScalePageLayoutView="95" workbookViewId="0"/>
  </sheetViews>
  <sheetFormatPr baseColWidth="10" defaultRowHeight="15" customHeight="1"/>
  <cols>
    <col min="1" max="1" width="25.5703125" bestFit="1" customWidth="1"/>
    <col min="2" max="2" width="14.5703125" customWidth="1"/>
    <col min="4" max="4" width="11.7109375" bestFit="1" customWidth="1"/>
    <col min="5" max="5" width="10.7109375" customWidth="1"/>
    <col min="7" max="7" width="13.42578125" bestFit="1" customWidth="1"/>
    <col min="8" max="8" width="11.7109375" bestFit="1" customWidth="1"/>
  </cols>
  <sheetData>
    <row r="1" spans="1:12" ht="15" customHeight="1">
      <c r="A1" s="50" t="s">
        <v>62</v>
      </c>
      <c r="B1" s="51"/>
      <c r="C1" s="51"/>
      <c r="D1" s="51"/>
      <c r="E1" s="51"/>
      <c r="F1" s="51" t="s">
        <v>64</v>
      </c>
      <c r="G1" s="58"/>
    </row>
    <row r="2" spans="1:12" ht="15" customHeight="1">
      <c r="A2" s="52" t="s">
        <v>63</v>
      </c>
      <c r="B2" s="53"/>
      <c r="C2" s="53"/>
      <c r="D2" s="53"/>
      <c r="E2" s="53"/>
      <c r="F2" s="53" t="s">
        <v>65</v>
      </c>
      <c r="G2" s="59"/>
    </row>
    <row r="3" spans="1:12" ht="15" customHeight="1" thickBot="1">
      <c r="A3" s="43"/>
      <c r="B3" s="22"/>
      <c r="C3" s="22"/>
      <c r="D3" s="22"/>
      <c r="E3" s="22"/>
      <c r="F3" s="22"/>
      <c r="G3" s="54"/>
    </row>
    <row r="4" spans="1:12" ht="17.25" customHeight="1">
      <c r="A4" s="139" t="s">
        <v>22</v>
      </c>
      <c r="B4" s="140"/>
      <c r="C4" s="140"/>
      <c r="D4" s="140"/>
      <c r="E4" s="140"/>
      <c r="F4" s="140"/>
      <c r="G4" s="141"/>
      <c r="H4" s="32"/>
      <c r="I4" s="20"/>
      <c r="J4" s="20"/>
      <c r="K4" s="20"/>
    </row>
    <row r="5" spans="1:12" ht="15" customHeight="1" thickBot="1">
      <c r="A5" s="142"/>
      <c r="B5" s="143"/>
      <c r="C5" s="143"/>
      <c r="D5" s="143"/>
      <c r="E5" s="143"/>
      <c r="F5" s="143"/>
      <c r="G5" s="144"/>
      <c r="H5" s="20"/>
      <c r="I5" s="20"/>
      <c r="J5" s="20"/>
      <c r="K5" s="20"/>
    </row>
    <row r="6" spans="1:12" ht="15" customHeight="1">
      <c r="A6" s="43"/>
      <c r="B6" s="22"/>
      <c r="C6" s="22"/>
      <c r="D6" s="22"/>
      <c r="E6" s="22"/>
      <c r="F6" s="22"/>
      <c r="G6" s="55"/>
      <c r="H6" s="20"/>
      <c r="I6" s="20"/>
      <c r="J6" s="20"/>
      <c r="K6" s="20"/>
    </row>
    <row r="7" spans="1:12" ht="15" customHeight="1">
      <c r="A7" s="56" t="s">
        <v>6</v>
      </c>
      <c r="B7" s="22"/>
      <c r="C7" s="22"/>
      <c r="D7" s="22"/>
      <c r="E7" s="22"/>
      <c r="F7" s="22"/>
      <c r="G7" s="55"/>
    </row>
    <row r="8" spans="1:12" ht="15" customHeight="1" thickBot="1">
      <c r="A8" s="43"/>
      <c r="B8" s="22"/>
      <c r="C8" s="22"/>
      <c r="D8" s="22"/>
      <c r="E8" s="22"/>
      <c r="F8" s="22"/>
      <c r="G8" s="57"/>
    </row>
    <row r="9" spans="1:12" ht="15" customHeight="1">
      <c r="A9" s="3" t="s">
        <v>7</v>
      </c>
      <c r="B9" s="145" t="s">
        <v>7</v>
      </c>
      <c r="C9" s="145"/>
      <c r="D9" s="145"/>
      <c r="E9" s="145"/>
      <c r="F9" s="146"/>
      <c r="G9" s="147"/>
    </row>
    <row r="10" spans="1:12" ht="15" customHeight="1">
      <c r="A10" s="148" t="s">
        <v>8</v>
      </c>
      <c r="B10" s="127" t="s">
        <v>57</v>
      </c>
      <c r="C10" s="128"/>
      <c r="D10" s="128"/>
      <c r="E10" s="128"/>
      <c r="F10" s="128"/>
      <c r="G10" s="129"/>
      <c r="L10" s="10"/>
    </row>
    <row r="11" spans="1:12" ht="15" customHeight="1">
      <c r="A11" s="148"/>
      <c r="B11" s="130" t="s">
        <v>58</v>
      </c>
      <c r="C11" s="131"/>
      <c r="D11" s="131"/>
      <c r="E11" s="131"/>
      <c r="F11" s="131"/>
      <c r="G11" s="132"/>
      <c r="L11" s="10"/>
    </row>
    <row r="12" spans="1:12" ht="15" customHeight="1">
      <c r="A12" s="6" t="s">
        <v>17</v>
      </c>
      <c r="B12" s="136">
        <v>1000</v>
      </c>
      <c r="C12" s="137"/>
      <c r="D12" s="137"/>
      <c r="E12" s="137"/>
      <c r="F12" s="137"/>
      <c r="G12" s="138"/>
    </row>
    <row r="13" spans="1:12" ht="15" customHeight="1" thickBot="1">
      <c r="A13" s="44" t="s">
        <v>9</v>
      </c>
      <c r="B13" s="149">
        <v>30</v>
      </c>
      <c r="C13" s="149"/>
      <c r="D13" s="149"/>
      <c r="E13" s="149"/>
      <c r="F13" s="150"/>
      <c r="G13" s="151"/>
    </row>
    <row r="14" spans="1:12" ht="15" customHeight="1" thickBot="1">
      <c r="A14" s="43"/>
      <c r="B14" s="22"/>
      <c r="C14" s="22"/>
      <c r="D14" s="22"/>
      <c r="E14" s="22"/>
      <c r="F14" s="22"/>
      <c r="G14" s="54"/>
    </row>
    <row r="15" spans="1:12" ht="15" customHeight="1">
      <c r="A15" s="123" t="s">
        <v>10</v>
      </c>
      <c r="B15" s="124"/>
      <c r="C15" s="90" t="s">
        <v>16</v>
      </c>
      <c r="D15" s="90"/>
      <c r="E15" s="90"/>
      <c r="F15" s="90"/>
      <c r="G15" s="133"/>
    </row>
    <row r="16" spans="1:12" ht="15" customHeight="1" thickBot="1">
      <c r="A16" s="125"/>
      <c r="B16" s="126"/>
      <c r="C16" s="134"/>
      <c r="D16" s="134"/>
      <c r="E16" s="134"/>
      <c r="F16" s="134"/>
      <c r="G16" s="135"/>
    </row>
    <row r="17" spans="1:7" ht="15" customHeight="1">
      <c r="A17" s="113" t="s">
        <v>49</v>
      </c>
      <c r="B17" s="114"/>
      <c r="C17" s="115" t="e">
        <f ca="1">'Banches B07'!G103</f>
        <v>#REF!</v>
      </c>
      <c r="D17" s="115"/>
      <c r="E17" s="115"/>
      <c r="F17" s="115"/>
      <c r="G17" s="116"/>
    </row>
    <row r="18" spans="1:7" ht="15" customHeight="1">
      <c r="A18" s="113" t="s">
        <v>49</v>
      </c>
      <c r="B18" s="114"/>
      <c r="C18" s="117" t="s">
        <v>47</v>
      </c>
      <c r="D18" s="115"/>
      <c r="E18" s="115"/>
      <c r="F18" s="115"/>
      <c r="G18" s="116"/>
    </row>
    <row r="19" spans="1:7" ht="15" customHeight="1" thickBot="1">
      <c r="A19" s="108" t="s">
        <v>49</v>
      </c>
      <c r="B19" s="109"/>
      <c r="C19" s="110" t="s">
        <v>47</v>
      </c>
      <c r="D19" s="111"/>
      <c r="E19" s="111"/>
      <c r="F19" s="111"/>
      <c r="G19" s="112"/>
    </row>
    <row r="20" spans="1:7" ht="15" customHeight="1" thickBot="1">
      <c r="A20" s="121"/>
      <c r="B20" s="122"/>
      <c r="C20" s="118" t="s">
        <v>31</v>
      </c>
      <c r="D20" s="119"/>
      <c r="E20" s="119"/>
      <c r="F20" s="120"/>
      <c r="G20" s="7" t="e">
        <f ca="1">SUM(C17:G19)</f>
        <v>#REF!</v>
      </c>
    </row>
    <row r="21" spans="1:7" ht="15" customHeight="1">
      <c r="A21" s="152" t="s">
        <v>50</v>
      </c>
      <c r="B21" s="153"/>
      <c r="C21" s="154" t="e">
        <f>#REF!</f>
        <v>#REF!</v>
      </c>
      <c r="D21" s="154"/>
      <c r="E21" s="154"/>
      <c r="F21" s="154"/>
      <c r="G21" s="155"/>
    </row>
    <row r="22" spans="1:7" ht="15" customHeight="1">
      <c r="A22" s="113" t="s">
        <v>50</v>
      </c>
      <c r="B22" s="114"/>
      <c r="C22" s="117" t="s">
        <v>47</v>
      </c>
      <c r="D22" s="115"/>
      <c r="E22" s="115"/>
      <c r="F22" s="115"/>
      <c r="G22" s="116"/>
    </row>
    <row r="23" spans="1:7" ht="15" customHeight="1" thickBot="1">
      <c r="A23" s="113" t="s">
        <v>50</v>
      </c>
      <c r="B23" s="114"/>
      <c r="C23" s="117" t="s">
        <v>47</v>
      </c>
      <c r="D23" s="115"/>
      <c r="E23" s="115"/>
      <c r="F23" s="115"/>
      <c r="G23" s="116"/>
    </row>
    <row r="24" spans="1:7" ht="15" customHeight="1" thickBot="1">
      <c r="A24" s="121"/>
      <c r="B24" s="122"/>
      <c r="C24" s="118" t="s">
        <v>27</v>
      </c>
      <c r="D24" s="119"/>
      <c r="E24" s="119"/>
      <c r="F24" s="120"/>
      <c r="G24" s="7" t="e">
        <f>SUM(C21:G23)</f>
        <v>#REF!</v>
      </c>
    </row>
    <row r="25" spans="1:7" ht="15" customHeight="1">
      <c r="A25" s="113" t="s">
        <v>51</v>
      </c>
      <c r="B25" s="114"/>
      <c r="C25" s="115" t="e">
        <f>#REF!</f>
        <v>#REF!</v>
      </c>
      <c r="D25" s="115"/>
      <c r="E25" s="115"/>
      <c r="F25" s="115"/>
      <c r="G25" s="116"/>
    </row>
    <row r="26" spans="1:7" ht="15" customHeight="1">
      <c r="A26" s="113" t="s">
        <v>51</v>
      </c>
      <c r="B26" s="114"/>
      <c r="C26" s="117" t="s">
        <v>47</v>
      </c>
      <c r="D26" s="115"/>
      <c r="E26" s="115"/>
      <c r="F26" s="115"/>
      <c r="G26" s="116"/>
    </row>
    <row r="27" spans="1:7" ht="15" customHeight="1" thickBot="1">
      <c r="A27" s="113" t="s">
        <v>51</v>
      </c>
      <c r="B27" s="114"/>
      <c r="C27" s="117" t="s">
        <v>47</v>
      </c>
      <c r="D27" s="115"/>
      <c r="E27" s="115"/>
      <c r="F27" s="115"/>
      <c r="G27" s="116"/>
    </row>
    <row r="28" spans="1:7" ht="15" customHeight="1" thickBot="1">
      <c r="A28" s="121"/>
      <c r="B28" s="122"/>
      <c r="C28" s="118" t="s">
        <v>52</v>
      </c>
      <c r="D28" s="119"/>
      <c r="E28" s="119"/>
      <c r="F28" s="120"/>
      <c r="G28" s="7" t="e">
        <f>SUM(C25:G27)</f>
        <v>#REF!</v>
      </c>
    </row>
    <row r="29" spans="1:7" ht="15" customHeight="1" thickBot="1">
      <c r="A29" s="113" t="s">
        <v>48</v>
      </c>
      <c r="B29" s="114"/>
      <c r="C29" s="115" t="e">
        <f>#REF!</f>
        <v>#REF!</v>
      </c>
      <c r="D29" s="115"/>
      <c r="E29" s="115"/>
      <c r="F29" s="115"/>
      <c r="G29" s="116"/>
    </row>
    <row r="30" spans="1:7" ht="15" customHeight="1" thickBot="1">
      <c r="A30" s="121"/>
      <c r="B30" s="122"/>
      <c r="C30" s="118" t="s">
        <v>53</v>
      </c>
      <c r="D30" s="119"/>
      <c r="E30" s="119"/>
      <c r="F30" s="120"/>
      <c r="G30" s="7" t="e">
        <f>SUM(C29)</f>
        <v>#REF!</v>
      </c>
    </row>
    <row r="31" spans="1:7" ht="15" customHeight="1" thickBot="1">
      <c r="A31" s="113" t="s">
        <v>54</v>
      </c>
      <c r="B31" s="114"/>
      <c r="C31" s="115" t="e">
        <f>#REF!</f>
        <v>#REF!</v>
      </c>
      <c r="D31" s="115"/>
      <c r="E31" s="115"/>
      <c r="F31" s="115"/>
      <c r="G31" s="116"/>
    </row>
    <row r="32" spans="1:7" ht="15" customHeight="1" thickBot="1">
      <c r="A32" s="121"/>
      <c r="B32" s="122"/>
      <c r="C32" s="118" t="s">
        <v>18</v>
      </c>
      <c r="D32" s="119"/>
      <c r="E32" s="119"/>
      <c r="F32" s="120"/>
      <c r="G32" s="7" t="e">
        <f>SUM(C31)</f>
        <v>#REF!</v>
      </c>
    </row>
    <row r="33" spans="1:7" ht="15" customHeight="1" thickBot="1">
      <c r="A33" s="113" t="s">
        <v>55</v>
      </c>
      <c r="B33" s="114"/>
      <c r="C33" s="115" t="e">
        <f>#REF!</f>
        <v>#REF!</v>
      </c>
      <c r="D33" s="115"/>
      <c r="E33" s="115"/>
      <c r="F33" s="115"/>
      <c r="G33" s="116"/>
    </row>
    <row r="34" spans="1:7" ht="15" customHeight="1" thickBot="1">
      <c r="A34" s="121"/>
      <c r="B34" s="122"/>
      <c r="C34" s="118" t="s">
        <v>56</v>
      </c>
      <c r="D34" s="119"/>
      <c r="E34" s="119"/>
      <c r="F34" s="120"/>
      <c r="G34" s="7" t="e">
        <f>SUM(C33)</f>
        <v>#REF!</v>
      </c>
    </row>
    <row r="35" spans="1:7" ht="15" customHeight="1" thickBot="1">
      <c r="A35" s="105"/>
      <c r="B35" s="106"/>
      <c r="C35" s="106"/>
      <c r="D35" s="106"/>
      <c r="E35" s="106"/>
      <c r="F35" s="106"/>
      <c r="G35" s="107"/>
    </row>
    <row r="36" spans="1:7" ht="15" customHeight="1">
      <c r="A36" s="89" t="s">
        <v>23</v>
      </c>
      <c r="B36" s="90"/>
      <c r="C36" s="91" t="e">
        <f ca="1">G20+G24+G28+G30+G32+G34</f>
        <v>#REF!</v>
      </c>
      <c r="D36" s="91"/>
      <c r="E36" s="91"/>
      <c r="F36" s="91"/>
      <c r="G36" s="92"/>
    </row>
    <row r="37" spans="1:7" ht="15" customHeight="1">
      <c r="A37" s="93" t="s">
        <v>15</v>
      </c>
      <c r="B37" s="94"/>
      <c r="C37" s="95" t="e">
        <f ca="1">C36/B12</f>
        <v>#REF!</v>
      </c>
      <c r="D37" s="95"/>
      <c r="E37" s="95"/>
      <c r="F37" s="95"/>
      <c r="G37" s="96"/>
    </row>
    <row r="38" spans="1:7" ht="15" customHeight="1">
      <c r="A38" s="97" t="s">
        <v>24</v>
      </c>
      <c r="B38" s="98"/>
      <c r="C38" s="99">
        <f>G42+G43+G44</f>
        <v>3000</v>
      </c>
      <c r="D38" s="99"/>
      <c r="E38" s="99"/>
      <c r="F38" s="99"/>
      <c r="G38" s="100"/>
    </row>
    <row r="39" spans="1:7" ht="15" customHeight="1" thickBot="1">
      <c r="A39" s="101" t="s">
        <v>15</v>
      </c>
      <c r="B39" s="102"/>
      <c r="C39" s="103">
        <f>C38/B12</f>
        <v>3</v>
      </c>
      <c r="D39" s="103"/>
      <c r="E39" s="103"/>
      <c r="F39" s="103"/>
      <c r="G39" s="104"/>
    </row>
    <row r="40" spans="1:7" ht="15" customHeight="1">
      <c r="A40" s="86"/>
      <c r="B40" s="87"/>
      <c r="C40" s="87"/>
      <c r="D40" s="87"/>
      <c r="E40" s="87"/>
      <c r="F40" s="87"/>
      <c r="G40" s="88"/>
    </row>
    <row r="41" spans="1:7" ht="15" customHeight="1">
      <c r="A41" s="86"/>
      <c r="B41" s="87"/>
      <c r="C41" s="87"/>
      <c r="D41" s="87"/>
      <c r="E41" s="87"/>
      <c r="F41" s="87"/>
      <c r="G41" s="88"/>
    </row>
    <row r="42" spans="1:7" ht="15" customHeight="1">
      <c r="A42" s="43" t="s">
        <v>25</v>
      </c>
      <c r="B42" s="22" t="s">
        <v>26</v>
      </c>
      <c r="C42" s="22"/>
      <c r="D42" s="22"/>
      <c r="E42" s="22"/>
      <c r="F42" s="22"/>
      <c r="G42" s="61">
        <v>1000</v>
      </c>
    </row>
    <row r="43" spans="1:7" ht="15" customHeight="1">
      <c r="A43" s="43"/>
      <c r="B43" s="22" t="s">
        <v>29</v>
      </c>
      <c r="C43" s="22"/>
      <c r="D43" s="22"/>
      <c r="E43" s="22"/>
      <c r="F43" s="22"/>
      <c r="G43" s="61">
        <v>1000</v>
      </c>
    </row>
    <row r="44" spans="1:7" ht="15" customHeight="1" thickBot="1">
      <c r="A44" s="62"/>
      <c r="B44" s="63" t="s">
        <v>30</v>
      </c>
      <c r="C44" s="63"/>
      <c r="D44" s="63"/>
      <c r="E44" s="63"/>
      <c r="F44" s="63"/>
      <c r="G44" s="64">
        <v>1000</v>
      </c>
    </row>
    <row r="45" spans="1:7" ht="15" customHeight="1">
      <c r="G45" s="8"/>
    </row>
  </sheetData>
  <mergeCells count="59">
    <mergeCell ref="C23:G23"/>
    <mergeCell ref="A25:B25"/>
    <mergeCell ref="C25:G25"/>
    <mergeCell ref="A20:B20"/>
    <mergeCell ref="A21:B21"/>
    <mergeCell ref="C21:G21"/>
    <mergeCell ref="A22:B22"/>
    <mergeCell ref="C22:G22"/>
    <mergeCell ref="C20:F20"/>
    <mergeCell ref="A24:B24"/>
    <mergeCell ref="A4:G5"/>
    <mergeCell ref="B9:G9"/>
    <mergeCell ref="A10:A11"/>
    <mergeCell ref="B13:G13"/>
    <mergeCell ref="A34:B34"/>
    <mergeCell ref="C34:F34"/>
    <mergeCell ref="A32:B32"/>
    <mergeCell ref="A33:B33"/>
    <mergeCell ref="C33:G33"/>
    <mergeCell ref="C32:F32"/>
    <mergeCell ref="A23:B23"/>
    <mergeCell ref="A29:B29"/>
    <mergeCell ref="C29:G29"/>
    <mergeCell ref="A31:B31"/>
    <mergeCell ref="C31:G31"/>
    <mergeCell ref="A30:B30"/>
    <mergeCell ref="A15:B16"/>
    <mergeCell ref="B10:G10"/>
    <mergeCell ref="B11:G11"/>
    <mergeCell ref="C15:G16"/>
    <mergeCell ref="B12:G12"/>
    <mergeCell ref="A35:B35"/>
    <mergeCell ref="C35:G35"/>
    <mergeCell ref="A19:B19"/>
    <mergeCell ref="C19:G19"/>
    <mergeCell ref="A17:B17"/>
    <mergeCell ref="C17:G17"/>
    <mergeCell ref="A18:B18"/>
    <mergeCell ref="C18:G18"/>
    <mergeCell ref="C30:F30"/>
    <mergeCell ref="C24:F24"/>
    <mergeCell ref="A28:B28"/>
    <mergeCell ref="C28:F28"/>
    <mergeCell ref="A26:B26"/>
    <mergeCell ref="C26:G26"/>
    <mergeCell ref="A27:B27"/>
    <mergeCell ref="C27:G27"/>
    <mergeCell ref="A41:B41"/>
    <mergeCell ref="C41:G41"/>
    <mergeCell ref="A36:B36"/>
    <mergeCell ref="C36:G36"/>
    <mergeCell ref="A37:B37"/>
    <mergeCell ref="C37:G37"/>
    <mergeCell ref="A38:B38"/>
    <mergeCell ref="C38:G38"/>
    <mergeCell ref="A39:B39"/>
    <mergeCell ref="C39:G39"/>
    <mergeCell ref="A40:B40"/>
    <mergeCell ref="C40:G40"/>
  </mergeCells>
  <phoneticPr fontId="2" type="noConversion"/>
  <printOptions horizontalCentered="1"/>
  <pageMargins left="0.39370078740157483" right="0.39370078740157483" top="0.39370078740157483" bottom="0.39370078740157483" header="0.39370078740157483" footer="0.39370078740157483"/>
  <pageSetup paperSize="9" scale="96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3" tint="0.79998168889431442"/>
    <pageSetUpPr fitToPage="1"/>
  </sheetPr>
  <dimension ref="A1:T103"/>
  <sheetViews>
    <sheetView tabSelected="1" zoomScaleSheetLayoutView="100" zoomScalePageLayoutView="95" workbookViewId="0">
      <selection activeCell="I34" sqref="I34"/>
    </sheetView>
  </sheetViews>
  <sheetFormatPr baseColWidth="10" defaultRowHeight="12.75"/>
  <cols>
    <col min="1" max="1" width="25.5703125" bestFit="1" customWidth="1"/>
    <col min="2" max="2" width="31.42578125" customWidth="1"/>
    <col min="3" max="3" width="11.5703125" bestFit="1" customWidth="1"/>
    <col min="5" max="6" width="11.5703125" bestFit="1" customWidth="1"/>
    <col min="7" max="7" width="14.85546875" bestFit="1" customWidth="1"/>
    <col min="8" max="8" width="14.85546875" customWidth="1"/>
    <col min="9" max="9" width="19" bestFit="1" customWidth="1"/>
    <col min="11" max="11" width="0" hidden="1" customWidth="1"/>
    <col min="18" max="19" width="12.28515625" bestFit="1" customWidth="1"/>
  </cols>
  <sheetData>
    <row r="1" spans="1:20">
      <c r="A1" s="139" t="s">
        <v>66</v>
      </c>
      <c r="B1" s="140"/>
      <c r="C1" s="140"/>
      <c r="D1" s="140"/>
      <c r="E1" s="140"/>
      <c r="F1" s="140"/>
      <c r="G1" s="141"/>
      <c r="H1" s="5"/>
    </row>
    <row r="2" spans="1:20" ht="13.5" thickBot="1">
      <c r="A2" s="142"/>
      <c r="B2" s="143"/>
      <c r="C2" s="143"/>
      <c r="D2" s="143"/>
      <c r="E2" s="143"/>
      <c r="F2" s="143"/>
      <c r="G2" s="144"/>
      <c r="H2" s="5"/>
      <c r="L2" s="74"/>
      <c r="M2" s="75" t="s">
        <v>113</v>
      </c>
      <c r="N2" s="75" t="s">
        <v>114</v>
      </c>
      <c r="O2" s="75" t="s">
        <v>115</v>
      </c>
      <c r="Q2" s="74"/>
      <c r="R2" s="74" t="s">
        <v>130</v>
      </c>
      <c r="S2" s="74" t="s">
        <v>129</v>
      </c>
      <c r="T2" s="74" t="s">
        <v>128</v>
      </c>
    </row>
    <row r="3" spans="1:20" ht="14.25">
      <c r="A3" s="43"/>
      <c r="B3" s="22"/>
      <c r="C3" s="22"/>
      <c r="D3" s="22"/>
      <c r="E3" s="22"/>
      <c r="F3" s="22"/>
      <c r="G3" s="55"/>
      <c r="H3" s="1"/>
      <c r="I3" s="80" t="s">
        <v>105</v>
      </c>
      <c r="J3" s="79"/>
      <c r="K3" s="84" t="s">
        <v>105</v>
      </c>
      <c r="L3" s="156" t="s">
        <v>105</v>
      </c>
      <c r="M3" s="76">
        <v>36.200000000000003</v>
      </c>
      <c r="N3" s="76">
        <v>87</v>
      </c>
      <c r="O3" s="75" t="s">
        <v>116</v>
      </c>
      <c r="Q3" s="80" t="s">
        <v>105</v>
      </c>
      <c r="R3" s="76">
        <v>0</v>
      </c>
      <c r="S3" s="76">
        <v>0</v>
      </c>
      <c r="T3" s="76">
        <v>0</v>
      </c>
    </row>
    <row r="4" spans="1:20" ht="14.25">
      <c r="A4" s="56" t="s">
        <v>6</v>
      </c>
      <c r="B4" s="22"/>
      <c r="C4" s="22"/>
      <c r="D4" s="22"/>
      <c r="E4" s="22"/>
      <c r="F4" s="22"/>
      <c r="G4" s="55"/>
      <c r="H4" s="1"/>
      <c r="I4" s="77" t="s">
        <v>108</v>
      </c>
      <c r="J4" s="79"/>
      <c r="K4" s="84" t="s">
        <v>105</v>
      </c>
      <c r="L4" s="157"/>
      <c r="M4" s="75" t="s">
        <v>116</v>
      </c>
      <c r="N4" s="75" t="s">
        <v>116</v>
      </c>
      <c r="O4" s="75" t="s">
        <v>116</v>
      </c>
      <c r="Q4" s="80" t="s">
        <v>108</v>
      </c>
      <c r="R4" s="76">
        <v>0</v>
      </c>
      <c r="S4" s="76">
        <v>0</v>
      </c>
      <c r="T4" s="76" t="s">
        <v>132</v>
      </c>
    </row>
    <row r="5" spans="1:20" ht="15" thickBot="1">
      <c r="A5" s="43"/>
      <c r="B5" s="22"/>
      <c r="C5" s="22"/>
      <c r="D5" s="22"/>
      <c r="E5" s="22"/>
      <c r="F5" s="22"/>
      <c r="G5" s="57"/>
      <c r="H5" s="2"/>
      <c r="I5" s="77" t="s">
        <v>106</v>
      </c>
      <c r="J5" s="78"/>
      <c r="K5" s="84" t="s">
        <v>105</v>
      </c>
      <c r="L5" s="158"/>
      <c r="M5" s="75" t="s">
        <v>116</v>
      </c>
      <c r="N5" s="75" t="s">
        <v>116</v>
      </c>
      <c r="O5" s="75" t="s">
        <v>116</v>
      </c>
      <c r="Q5" s="80" t="s">
        <v>106</v>
      </c>
      <c r="R5" s="76">
        <v>5</v>
      </c>
      <c r="S5" s="76">
        <v>0</v>
      </c>
      <c r="T5" s="76" t="s">
        <v>132</v>
      </c>
    </row>
    <row r="6" spans="1:20">
      <c r="A6" s="3" t="s">
        <v>7</v>
      </c>
      <c r="B6" s="145" t="s">
        <v>67</v>
      </c>
      <c r="C6" s="145"/>
      <c r="D6" s="145"/>
      <c r="E6" s="145"/>
      <c r="F6" s="146"/>
      <c r="G6" s="147"/>
      <c r="H6" s="24"/>
      <c r="I6" s="77" t="s">
        <v>119</v>
      </c>
      <c r="J6" s="78"/>
      <c r="K6" s="84" t="s">
        <v>108</v>
      </c>
      <c r="L6" s="156" t="s">
        <v>108</v>
      </c>
      <c r="M6" s="76">
        <v>25</v>
      </c>
      <c r="N6" s="76">
        <v>67</v>
      </c>
      <c r="O6" s="76">
        <v>68</v>
      </c>
      <c r="Q6" s="80" t="s">
        <v>119</v>
      </c>
      <c r="R6" s="76" t="s">
        <v>132</v>
      </c>
      <c r="S6" s="76">
        <v>5</v>
      </c>
      <c r="T6" s="76">
        <v>0</v>
      </c>
    </row>
    <row r="7" spans="1:20" ht="12.75" customHeight="1">
      <c r="A7" s="148" t="s">
        <v>8</v>
      </c>
      <c r="B7" s="127" t="s">
        <v>68</v>
      </c>
      <c r="C7" s="128"/>
      <c r="D7" s="128"/>
      <c r="E7" s="128"/>
      <c r="F7" s="128"/>
      <c r="G7" s="129"/>
      <c r="H7" s="25"/>
      <c r="I7" s="77" t="s">
        <v>121</v>
      </c>
      <c r="J7" s="78"/>
      <c r="K7" s="84" t="s">
        <v>108</v>
      </c>
      <c r="L7" s="157"/>
      <c r="M7" s="76">
        <v>40</v>
      </c>
      <c r="N7" s="76">
        <v>70</v>
      </c>
      <c r="O7" s="76">
        <v>75</v>
      </c>
      <c r="Q7" s="80" t="s">
        <v>121</v>
      </c>
      <c r="R7" s="76" t="s">
        <v>132</v>
      </c>
      <c r="S7" s="76">
        <v>5</v>
      </c>
      <c r="T7" s="76">
        <v>0</v>
      </c>
    </row>
    <row r="8" spans="1:20">
      <c r="A8" s="148"/>
      <c r="B8" s="130" t="s">
        <v>69</v>
      </c>
      <c r="C8" s="131"/>
      <c r="D8" s="131"/>
      <c r="E8" s="131"/>
      <c r="F8" s="131"/>
      <c r="G8" s="132"/>
      <c r="H8" s="25"/>
      <c r="I8" s="77" t="s">
        <v>109</v>
      </c>
      <c r="J8" s="78"/>
      <c r="K8" s="84" t="s">
        <v>108</v>
      </c>
      <c r="L8" s="158"/>
      <c r="M8" s="75" t="s">
        <v>117</v>
      </c>
      <c r="N8" s="76">
        <v>75</v>
      </c>
      <c r="O8" s="76">
        <v>82</v>
      </c>
      <c r="Q8" s="80" t="s">
        <v>109</v>
      </c>
      <c r="R8" s="76" t="s">
        <v>132</v>
      </c>
      <c r="S8" s="76">
        <v>5</v>
      </c>
      <c r="T8" s="76">
        <v>0</v>
      </c>
    </row>
    <row r="9" spans="1:20">
      <c r="A9" s="83" t="s">
        <v>82</v>
      </c>
      <c r="B9" s="171" t="s">
        <v>106</v>
      </c>
      <c r="C9" s="172"/>
      <c r="D9" s="172"/>
      <c r="E9" s="172"/>
      <c r="F9" s="172"/>
      <c r="G9" s="173"/>
      <c r="H9" s="23"/>
      <c r="I9" s="77" t="s">
        <v>110</v>
      </c>
      <c r="J9" s="78"/>
      <c r="K9" s="81" t="s">
        <v>106</v>
      </c>
      <c r="L9" s="156" t="s">
        <v>106</v>
      </c>
      <c r="M9" s="75">
        <v>30</v>
      </c>
      <c r="N9" s="76">
        <v>80</v>
      </c>
      <c r="O9" s="76">
        <v>81</v>
      </c>
      <c r="Q9" s="80" t="s">
        <v>110</v>
      </c>
      <c r="R9" s="76" t="s">
        <v>132</v>
      </c>
      <c r="S9" s="76">
        <v>5</v>
      </c>
      <c r="T9" s="76">
        <v>0</v>
      </c>
    </row>
    <row r="10" spans="1:20">
      <c r="A10" s="83" t="s">
        <v>122</v>
      </c>
      <c r="B10" s="176">
        <v>30</v>
      </c>
      <c r="C10" s="177"/>
      <c r="D10" s="177"/>
      <c r="E10" s="177"/>
      <c r="F10" s="177"/>
      <c r="G10" s="178"/>
      <c r="H10" s="26"/>
      <c r="I10" s="77" t="s">
        <v>111</v>
      </c>
      <c r="J10" s="78"/>
      <c r="K10" s="81" t="s">
        <v>106</v>
      </c>
      <c r="L10" s="157"/>
      <c r="M10" s="75">
        <v>40</v>
      </c>
      <c r="N10" s="76">
        <v>84</v>
      </c>
      <c r="O10" s="76">
        <v>87</v>
      </c>
      <c r="Q10" s="80" t="s">
        <v>111</v>
      </c>
      <c r="R10" s="76" t="s">
        <v>132</v>
      </c>
      <c r="S10" s="76">
        <v>5</v>
      </c>
      <c r="T10" s="76">
        <v>0</v>
      </c>
    </row>
    <row r="11" spans="1:20" ht="13.5" thickBot="1">
      <c r="A11" s="4" t="s">
        <v>83</v>
      </c>
      <c r="B11" s="150" t="s">
        <v>115</v>
      </c>
      <c r="C11" s="174"/>
      <c r="D11" s="174"/>
      <c r="E11" s="174"/>
      <c r="F11" s="174"/>
      <c r="G11" s="175"/>
      <c r="H11" s="23"/>
      <c r="I11" s="77" t="s">
        <v>112</v>
      </c>
      <c r="J11" s="78"/>
      <c r="K11" s="81" t="s">
        <v>106</v>
      </c>
      <c r="L11" s="158"/>
      <c r="M11" s="75" t="s">
        <v>118</v>
      </c>
      <c r="N11" s="76">
        <v>89</v>
      </c>
      <c r="O11" s="75" t="s">
        <v>116</v>
      </c>
      <c r="Q11" s="80" t="s">
        <v>112</v>
      </c>
      <c r="R11" s="76" t="s">
        <v>132</v>
      </c>
      <c r="S11" s="76" t="s">
        <v>132</v>
      </c>
      <c r="T11" s="76">
        <v>0</v>
      </c>
    </row>
    <row r="12" spans="1:20">
      <c r="A12" s="83" t="s">
        <v>81</v>
      </c>
      <c r="B12" s="171" t="s">
        <v>129</v>
      </c>
      <c r="C12" s="172"/>
      <c r="D12" s="172"/>
      <c r="E12" s="172"/>
      <c r="F12" s="172"/>
      <c r="G12" s="173"/>
      <c r="H12" s="26"/>
      <c r="I12" s="80" t="s">
        <v>107</v>
      </c>
      <c r="J12" s="78"/>
      <c r="K12" s="81" t="s">
        <v>119</v>
      </c>
      <c r="L12" s="156" t="s">
        <v>119</v>
      </c>
      <c r="M12" s="75">
        <v>30</v>
      </c>
      <c r="N12" s="76">
        <v>106</v>
      </c>
      <c r="O12" s="75">
        <v>107</v>
      </c>
      <c r="Q12" s="80" t="s">
        <v>107</v>
      </c>
      <c r="R12" s="76" t="s">
        <v>132</v>
      </c>
      <c r="S12" s="76" t="s">
        <v>132</v>
      </c>
      <c r="T12" s="76">
        <v>0</v>
      </c>
    </row>
    <row r="13" spans="1:20" ht="13.5" thickBot="1">
      <c r="A13" s="4" t="s">
        <v>102</v>
      </c>
      <c r="B13" s="149" t="s">
        <v>131</v>
      </c>
      <c r="C13" s="149"/>
      <c r="D13" s="149"/>
      <c r="E13" s="149"/>
      <c r="F13" s="150"/>
      <c r="G13" s="151"/>
      <c r="H13" s="23"/>
      <c r="I13" s="22"/>
      <c r="J13" s="22"/>
      <c r="K13" s="81" t="s">
        <v>119</v>
      </c>
      <c r="L13" s="157"/>
      <c r="M13" s="75">
        <v>45</v>
      </c>
      <c r="N13" s="76">
        <v>110</v>
      </c>
      <c r="O13" s="75">
        <v>113</v>
      </c>
      <c r="Q13" s="78"/>
    </row>
    <row r="14" spans="1:20">
      <c r="A14" s="49" t="s">
        <v>32</v>
      </c>
      <c r="B14" s="171">
        <v>1</v>
      </c>
      <c r="C14" s="172"/>
      <c r="D14" s="172"/>
      <c r="E14" s="172"/>
      <c r="F14" s="172"/>
      <c r="G14" s="173"/>
      <c r="H14" s="26"/>
      <c r="I14" s="75" t="s">
        <v>114</v>
      </c>
      <c r="J14" s="78"/>
      <c r="K14" s="81" t="s">
        <v>119</v>
      </c>
      <c r="L14" s="158"/>
      <c r="M14" s="75" t="s">
        <v>120</v>
      </c>
      <c r="N14" s="76">
        <v>117</v>
      </c>
      <c r="O14" s="75" t="s">
        <v>116</v>
      </c>
      <c r="Q14" s="78"/>
    </row>
    <row r="15" spans="1:20" ht="13.5" thickBot="1">
      <c r="A15" s="4" t="s">
        <v>9</v>
      </c>
      <c r="B15" s="149">
        <f>Bilan!B13</f>
        <v>30</v>
      </c>
      <c r="C15" s="149"/>
      <c r="D15" s="149"/>
      <c r="E15" s="149"/>
      <c r="F15" s="150"/>
      <c r="G15" s="151"/>
      <c r="H15" s="23"/>
      <c r="I15" s="85" t="s">
        <v>115</v>
      </c>
      <c r="J15" s="78"/>
      <c r="K15" s="81" t="s">
        <v>121</v>
      </c>
      <c r="L15" s="156" t="s">
        <v>121</v>
      </c>
      <c r="M15" s="75">
        <v>30</v>
      </c>
      <c r="N15" s="76">
        <v>106</v>
      </c>
      <c r="O15" s="75">
        <v>107</v>
      </c>
      <c r="Q15" s="22"/>
    </row>
    <row r="16" spans="1:20" ht="13.5" thickBot="1">
      <c r="A16" s="43"/>
      <c r="B16" s="22"/>
      <c r="C16" s="22"/>
      <c r="D16" s="22"/>
      <c r="E16" s="22"/>
      <c r="F16" s="22"/>
      <c r="G16" s="54"/>
      <c r="I16" s="22"/>
      <c r="J16" s="22"/>
      <c r="K16" s="81" t="s">
        <v>121</v>
      </c>
      <c r="L16" s="157"/>
      <c r="M16" s="75">
        <v>45</v>
      </c>
      <c r="N16" s="76">
        <v>110</v>
      </c>
      <c r="O16" s="75">
        <v>113</v>
      </c>
      <c r="Q16" s="78"/>
    </row>
    <row r="17" spans="1:17">
      <c r="A17" s="123" t="s">
        <v>10</v>
      </c>
      <c r="B17" s="124"/>
      <c r="C17" s="90"/>
      <c r="D17" s="90"/>
      <c r="E17" s="90"/>
      <c r="F17" s="193"/>
      <c r="G17" s="133"/>
      <c r="H17" s="11"/>
      <c r="I17" s="75" t="s">
        <v>130</v>
      </c>
      <c r="J17" s="78"/>
      <c r="K17" s="81" t="s">
        <v>121</v>
      </c>
      <c r="L17" s="158"/>
      <c r="M17" s="75" t="s">
        <v>120</v>
      </c>
      <c r="N17" s="76">
        <v>117</v>
      </c>
      <c r="O17" s="75" t="s">
        <v>116</v>
      </c>
      <c r="Q17" s="78"/>
    </row>
    <row r="18" spans="1:17" ht="13.5" thickBot="1">
      <c r="A18" s="191"/>
      <c r="B18" s="192"/>
      <c r="C18" s="12" t="s">
        <v>11</v>
      </c>
      <c r="D18" s="12" t="s">
        <v>0</v>
      </c>
      <c r="E18" s="12" t="s">
        <v>12</v>
      </c>
      <c r="F18" s="13" t="s">
        <v>28</v>
      </c>
      <c r="G18" s="14" t="s">
        <v>19</v>
      </c>
      <c r="H18" s="11"/>
      <c r="I18" s="75" t="s">
        <v>129</v>
      </c>
      <c r="J18" s="78"/>
      <c r="K18" s="81" t="s">
        <v>109</v>
      </c>
      <c r="L18" s="156" t="s">
        <v>109</v>
      </c>
      <c r="M18" s="75">
        <v>35</v>
      </c>
      <c r="N18" s="76">
        <v>121</v>
      </c>
      <c r="O18" s="75">
        <v>123</v>
      </c>
      <c r="Q18" s="22"/>
    </row>
    <row r="19" spans="1:17">
      <c r="A19" s="183" t="s">
        <v>3</v>
      </c>
      <c r="B19" s="184"/>
      <c r="C19" s="184"/>
      <c r="D19" s="184"/>
      <c r="E19" s="184"/>
      <c r="F19" s="184"/>
      <c r="G19" s="185"/>
      <c r="H19" s="31"/>
      <c r="I19" s="15" t="s">
        <v>128</v>
      </c>
      <c r="J19" s="22"/>
      <c r="K19" s="81" t="s">
        <v>109</v>
      </c>
      <c r="L19" s="157"/>
      <c r="M19" s="75">
        <v>45</v>
      </c>
      <c r="N19" s="76">
        <v>125</v>
      </c>
      <c r="O19" s="75">
        <v>130</v>
      </c>
      <c r="Q19" s="78"/>
    </row>
    <row r="20" spans="1:17" ht="13.5" thickBot="1">
      <c r="A20" s="194"/>
      <c r="B20" s="195"/>
      <c r="C20" s="195"/>
      <c r="D20" s="195"/>
      <c r="E20" s="195"/>
      <c r="F20" s="195"/>
      <c r="G20" s="196"/>
      <c r="H20" s="31"/>
      <c r="I20" s="78"/>
      <c r="J20" s="78"/>
      <c r="K20" s="81" t="s">
        <v>109</v>
      </c>
      <c r="L20" s="158"/>
      <c r="M20" s="75" t="s">
        <v>120</v>
      </c>
      <c r="N20" s="76">
        <v>131</v>
      </c>
      <c r="O20" s="75" t="s">
        <v>116</v>
      </c>
      <c r="Q20" s="78"/>
    </row>
    <row r="21" spans="1:17">
      <c r="A21" s="189" t="s">
        <v>70</v>
      </c>
      <c r="B21" s="190"/>
      <c r="C21" s="21"/>
      <c r="D21" s="34"/>
      <c r="E21" s="34"/>
      <c r="F21" s="33"/>
      <c r="G21" s="36"/>
      <c r="H21" s="31"/>
      <c r="I21" s="76" t="s">
        <v>131</v>
      </c>
      <c r="J21" s="78"/>
      <c r="K21" s="81" t="s">
        <v>110</v>
      </c>
      <c r="L21" s="156" t="s">
        <v>110</v>
      </c>
      <c r="M21" s="75">
        <v>35</v>
      </c>
      <c r="N21" s="76">
        <v>146</v>
      </c>
      <c r="O21" s="75">
        <v>150</v>
      </c>
      <c r="Q21" s="22"/>
    </row>
    <row r="22" spans="1:17">
      <c r="A22" s="169" t="s">
        <v>80</v>
      </c>
      <c r="B22" s="170"/>
      <c r="C22" s="15">
        <v>1</v>
      </c>
      <c r="D22" s="15" t="s">
        <v>2</v>
      </c>
      <c r="E22" s="17">
        <f ca="1">IF(ISERROR(INDEX(OFFSET(N3:N32,,MATCH(B11,N2:O2,0)-1,),SUMPRODUCT((K3:K32=B9)*(M3:M32=B10)*ROW(K3:K32))-2)),"mauvais choix",INDEX(OFFSET(N3:N32,,MATCH(B11,N2:O2,0)-1,),SUMPRODUCT((K3:K32=B9)*(M3:M32=B10)*ROW(K3:K32))-2))</f>
        <v>81</v>
      </c>
      <c r="F22" s="16">
        <f ca="1">C22*E22*30</f>
        <v>2430</v>
      </c>
      <c r="G22" s="18">
        <f ca="1">F22*$B$14</f>
        <v>2430</v>
      </c>
      <c r="H22" s="27"/>
      <c r="I22" s="75" t="s">
        <v>75</v>
      </c>
      <c r="J22" s="22"/>
      <c r="K22" s="81" t="s">
        <v>110</v>
      </c>
      <c r="L22" s="157"/>
      <c r="M22" s="75">
        <v>45</v>
      </c>
      <c r="N22" s="76">
        <v>150</v>
      </c>
      <c r="O22" s="75">
        <v>157</v>
      </c>
      <c r="Q22" s="78"/>
    </row>
    <row r="23" spans="1:17">
      <c r="A23" s="169" t="s">
        <v>92</v>
      </c>
      <c r="B23" s="170"/>
      <c r="C23" s="15">
        <v>1</v>
      </c>
      <c r="D23" s="15" t="s">
        <v>2</v>
      </c>
      <c r="E23" s="17">
        <f>IF(INDEX(R3:T12,MATCH(B9,Q3:Q12,0),MATCH(B12,R2:T2,0))="x","mauvais choix",INDEX(R3:T12,MATCH(B9,Q3:Q12,0),MATCH(B12,R2:T2,0)))</f>
        <v>0</v>
      </c>
      <c r="F23" s="16">
        <f>C23*E23*30</f>
        <v>0</v>
      </c>
      <c r="G23" s="18">
        <f>F23*$B$14</f>
        <v>0</v>
      </c>
      <c r="H23" s="27"/>
      <c r="I23" s="76" t="s">
        <v>101</v>
      </c>
      <c r="J23" s="78"/>
      <c r="K23" s="81" t="s">
        <v>110</v>
      </c>
      <c r="L23" s="158"/>
      <c r="M23" s="75" t="s">
        <v>120</v>
      </c>
      <c r="N23" s="76">
        <v>156</v>
      </c>
      <c r="O23" s="75">
        <v>169</v>
      </c>
      <c r="Q23" s="78"/>
    </row>
    <row r="24" spans="1:17">
      <c r="A24" s="169" t="s">
        <v>95</v>
      </c>
      <c r="B24" s="170"/>
      <c r="C24" s="15">
        <v>1</v>
      </c>
      <c r="D24" s="15" t="s">
        <v>2</v>
      </c>
      <c r="E24" s="17">
        <v>185</v>
      </c>
      <c r="F24" s="16">
        <f>C24*E24*30</f>
        <v>5550</v>
      </c>
      <c r="G24" s="18">
        <f>F24*$B$14</f>
        <v>5550</v>
      </c>
      <c r="H24" s="27"/>
      <c r="I24" s="78"/>
      <c r="J24" s="78"/>
      <c r="K24" s="81" t="s">
        <v>111</v>
      </c>
      <c r="L24" s="156" t="s">
        <v>111</v>
      </c>
      <c r="M24" s="75">
        <v>35</v>
      </c>
      <c r="N24" s="76">
        <v>146</v>
      </c>
      <c r="O24" s="75">
        <v>150</v>
      </c>
      <c r="Q24" s="22"/>
    </row>
    <row r="25" spans="1:17">
      <c r="A25" s="189" t="s">
        <v>33</v>
      </c>
      <c r="B25" s="190"/>
      <c r="C25" s="21"/>
      <c r="D25" s="34"/>
      <c r="E25" s="34"/>
      <c r="F25" s="16"/>
      <c r="G25" s="18"/>
      <c r="H25" s="27"/>
      <c r="I25" s="22"/>
      <c r="J25" s="22"/>
      <c r="K25" s="81" t="s">
        <v>111</v>
      </c>
      <c r="L25" s="157"/>
      <c r="M25" s="75">
        <v>45</v>
      </c>
      <c r="N25" s="76">
        <v>150</v>
      </c>
      <c r="O25" s="75">
        <v>157</v>
      </c>
      <c r="Q25" s="78"/>
    </row>
    <row r="26" spans="1:17">
      <c r="A26" s="179" t="s">
        <v>133</v>
      </c>
      <c r="B26" s="166"/>
      <c r="C26" s="15"/>
      <c r="D26" s="9" t="s">
        <v>2</v>
      </c>
      <c r="E26" s="15">
        <v>1.38</v>
      </c>
      <c r="F26" s="16">
        <f t="shared" ref="F26" si="0">C26*E26*30</f>
        <v>0</v>
      </c>
      <c r="G26" s="18">
        <f t="shared" ref="G26" si="1">F26*$B$14</f>
        <v>0</v>
      </c>
      <c r="H26" s="27"/>
      <c r="I26" s="78"/>
      <c r="J26" s="78"/>
      <c r="K26" s="82" t="s">
        <v>111</v>
      </c>
      <c r="L26" s="158"/>
      <c r="M26" s="75" t="s">
        <v>120</v>
      </c>
      <c r="N26" s="76">
        <v>156</v>
      </c>
      <c r="O26" s="75">
        <v>169</v>
      </c>
      <c r="Q26" s="78"/>
    </row>
    <row r="27" spans="1:17">
      <c r="A27" s="179" t="s">
        <v>134</v>
      </c>
      <c r="B27" s="166"/>
      <c r="C27" s="15"/>
      <c r="D27" s="9" t="s">
        <v>2</v>
      </c>
      <c r="E27" s="15">
        <v>1.74</v>
      </c>
      <c r="F27" s="16">
        <f t="shared" ref="F27:F32" si="2">C27*E27*30</f>
        <v>0</v>
      </c>
      <c r="G27" s="18">
        <f>F27*$B$14</f>
        <v>0</v>
      </c>
      <c r="H27" s="27"/>
      <c r="I27" s="78"/>
      <c r="J27" s="78"/>
      <c r="K27" s="81" t="s">
        <v>112</v>
      </c>
      <c r="L27" s="156" t="s">
        <v>112</v>
      </c>
      <c r="M27" s="75">
        <v>35</v>
      </c>
      <c r="N27" s="76">
        <v>179</v>
      </c>
      <c r="O27" s="75">
        <v>180</v>
      </c>
      <c r="Q27" s="22"/>
    </row>
    <row r="28" spans="1:17">
      <c r="A28" s="179" t="s">
        <v>135</v>
      </c>
      <c r="B28" s="166"/>
      <c r="C28" s="15"/>
      <c r="D28" s="9" t="s">
        <v>2</v>
      </c>
      <c r="E28" s="15">
        <v>1.92</v>
      </c>
      <c r="F28" s="16">
        <f t="shared" si="2"/>
        <v>0</v>
      </c>
      <c r="G28" s="18">
        <f>F28*$B$14</f>
        <v>0</v>
      </c>
      <c r="H28" s="27"/>
      <c r="I28" s="22"/>
      <c r="J28" s="22"/>
      <c r="K28" s="81" t="s">
        <v>112</v>
      </c>
      <c r="L28" s="157"/>
      <c r="M28" s="75">
        <v>45</v>
      </c>
      <c r="N28" s="76">
        <v>185</v>
      </c>
      <c r="O28" s="75">
        <v>188</v>
      </c>
      <c r="Q28" s="78"/>
    </row>
    <row r="29" spans="1:17">
      <c r="A29" s="179" t="s">
        <v>71</v>
      </c>
      <c r="B29" s="166"/>
      <c r="C29" s="15"/>
      <c r="D29" s="9" t="s">
        <v>2</v>
      </c>
      <c r="E29" s="15">
        <v>0.05</v>
      </c>
      <c r="F29" s="16">
        <f t="shared" si="2"/>
        <v>0</v>
      </c>
      <c r="G29" s="18">
        <f>F29*$B$14</f>
        <v>0</v>
      </c>
      <c r="H29" s="31"/>
      <c r="I29" s="78"/>
      <c r="J29" s="78"/>
      <c r="K29" s="81" t="s">
        <v>112</v>
      </c>
      <c r="L29" s="158"/>
      <c r="M29" s="75" t="s">
        <v>120</v>
      </c>
      <c r="N29" s="76">
        <v>201</v>
      </c>
      <c r="O29" s="75">
        <v>211</v>
      </c>
      <c r="Q29" s="78"/>
    </row>
    <row r="30" spans="1:17">
      <c r="A30" s="179" t="s">
        <v>72</v>
      </c>
      <c r="B30" s="166"/>
      <c r="C30" s="15"/>
      <c r="D30" s="9" t="s">
        <v>2</v>
      </c>
      <c r="E30" s="15">
        <v>0.05</v>
      </c>
      <c r="F30" s="16">
        <f t="shared" ref="F30:F31" si="3">C30*E30*30</f>
        <v>0</v>
      </c>
      <c r="G30" s="18">
        <f t="shared" ref="G30:G31" si="4">F30*$B$14</f>
        <v>0</v>
      </c>
      <c r="H30" s="68"/>
      <c r="I30" s="78"/>
      <c r="J30" s="78"/>
      <c r="K30" s="81" t="s">
        <v>107</v>
      </c>
      <c r="L30" s="156" t="s">
        <v>107</v>
      </c>
      <c r="M30" s="75">
        <v>35</v>
      </c>
      <c r="N30" s="76">
        <v>179</v>
      </c>
      <c r="O30" s="75">
        <v>180</v>
      </c>
      <c r="Q30" s="22"/>
    </row>
    <row r="31" spans="1:17">
      <c r="A31" s="180" t="s">
        <v>79</v>
      </c>
      <c r="B31" s="181"/>
      <c r="C31" s="17"/>
      <c r="D31" s="9" t="s">
        <v>2</v>
      </c>
      <c r="E31" s="15">
        <v>0.69</v>
      </c>
      <c r="F31" s="16">
        <f t="shared" si="3"/>
        <v>0</v>
      </c>
      <c r="G31" s="18">
        <f t="shared" si="4"/>
        <v>0</v>
      </c>
      <c r="H31" s="27"/>
      <c r="K31" s="82" t="s">
        <v>107</v>
      </c>
      <c r="L31" s="157"/>
      <c r="M31" s="75">
        <v>45</v>
      </c>
      <c r="N31" s="76">
        <v>185</v>
      </c>
      <c r="O31" s="75">
        <v>188</v>
      </c>
      <c r="Q31" s="78"/>
    </row>
    <row r="32" spans="1:17">
      <c r="A32" s="180" t="s">
        <v>73</v>
      </c>
      <c r="B32" s="181"/>
      <c r="C32" s="17"/>
      <c r="D32" s="9" t="s">
        <v>2</v>
      </c>
      <c r="E32" s="15">
        <v>0.69</v>
      </c>
      <c r="F32" s="16">
        <f t="shared" si="2"/>
        <v>0</v>
      </c>
      <c r="G32" s="18">
        <f>F32*$B$14</f>
        <v>0</v>
      </c>
      <c r="H32" s="27"/>
      <c r="K32" s="81" t="s">
        <v>107</v>
      </c>
      <c r="L32" s="158"/>
      <c r="M32" s="75" t="s">
        <v>120</v>
      </c>
      <c r="N32" s="76">
        <v>201</v>
      </c>
      <c r="O32" s="75">
        <v>211</v>
      </c>
      <c r="Q32" s="78"/>
    </row>
    <row r="33" spans="1:8">
      <c r="A33" s="179" t="s">
        <v>74</v>
      </c>
      <c r="B33" s="166"/>
      <c r="C33" s="15"/>
      <c r="D33" s="9" t="s">
        <v>2</v>
      </c>
      <c r="E33" s="15">
        <v>0.05</v>
      </c>
      <c r="F33" s="16">
        <f t="shared" ref="F33:F37" si="5">C33*E33*30</f>
        <v>0</v>
      </c>
      <c r="G33" s="18">
        <f t="shared" ref="G33:G37" si="6">F33*$B$14</f>
        <v>0</v>
      </c>
      <c r="H33" s="68"/>
    </row>
    <row r="34" spans="1:8">
      <c r="A34" s="179" t="s">
        <v>76</v>
      </c>
      <c r="B34" s="166"/>
      <c r="C34" s="15"/>
      <c r="D34" s="9" t="s">
        <v>2</v>
      </c>
      <c r="E34" s="15">
        <v>0.05</v>
      </c>
      <c r="F34" s="16">
        <f t="shared" si="5"/>
        <v>0</v>
      </c>
      <c r="G34" s="18">
        <f t="shared" si="6"/>
        <v>0</v>
      </c>
      <c r="H34" s="68"/>
    </row>
    <row r="35" spans="1:8">
      <c r="A35" s="180" t="s">
        <v>87</v>
      </c>
      <c r="B35" s="181"/>
      <c r="C35" s="17"/>
      <c r="D35" s="9" t="s">
        <v>2</v>
      </c>
      <c r="E35" s="15">
        <v>0.69</v>
      </c>
      <c r="F35" s="16">
        <f t="shared" ref="F35" si="7">C35*E35*30</f>
        <v>0</v>
      </c>
      <c r="G35" s="18">
        <f t="shared" ref="G35" si="8">F35*$B$14</f>
        <v>0</v>
      </c>
      <c r="H35" s="27"/>
    </row>
    <row r="36" spans="1:8">
      <c r="A36" s="180" t="s">
        <v>90</v>
      </c>
      <c r="B36" s="181"/>
      <c r="C36" s="17"/>
      <c r="D36" s="9" t="s">
        <v>2</v>
      </c>
      <c r="E36" s="15">
        <v>0.69</v>
      </c>
      <c r="F36" s="16">
        <f t="shared" ref="F36" si="9">C36*E36*30</f>
        <v>0</v>
      </c>
      <c r="G36" s="18">
        <f t="shared" ref="G36" si="10">F36*$B$14</f>
        <v>0</v>
      </c>
      <c r="H36" s="27"/>
    </row>
    <row r="37" spans="1:8">
      <c r="A37" s="180" t="s">
        <v>77</v>
      </c>
      <c r="B37" s="181"/>
      <c r="C37" s="17"/>
      <c r="D37" s="9" t="s">
        <v>2</v>
      </c>
      <c r="E37" s="15">
        <v>16</v>
      </c>
      <c r="F37" s="16">
        <f t="shared" si="5"/>
        <v>0</v>
      </c>
      <c r="G37" s="18">
        <f t="shared" si="6"/>
        <v>0</v>
      </c>
      <c r="H37" s="27"/>
    </row>
    <row r="38" spans="1:8">
      <c r="A38" s="69" t="s">
        <v>89</v>
      </c>
      <c r="B38" s="70"/>
      <c r="C38" s="17"/>
      <c r="D38" s="9"/>
      <c r="E38" s="15"/>
      <c r="F38" s="16"/>
      <c r="G38" s="18"/>
      <c r="H38" s="27"/>
    </row>
    <row r="39" spans="1:8">
      <c r="A39" s="180" t="s">
        <v>78</v>
      </c>
      <c r="B39" s="181"/>
      <c r="C39" s="17"/>
      <c r="D39" s="9" t="s">
        <v>2</v>
      </c>
      <c r="E39" s="15">
        <v>0.69</v>
      </c>
      <c r="F39" s="16">
        <f t="shared" ref="F39" si="11">C39*E39*30</f>
        <v>0</v>
      </c>
      <c r="G39" s="18">
        <f t="shared" ref="G39" si="12">F39*$B$14</f>
        <v>0</v>
      </c>
      <c r="H39" s="27"/>
    </row>
    <row r="40" spans="1:8">
      <c r="A40" s="180" t="s">
        <v>93</v>
      </c>
      <c r="B40" s="181"/>
      <c r="C40" s="17"/>
      <c r="D40" s="9" t="s">
        <v>2</v>
      </c>
      <c r="E40" s="15">
        <v>0.69</v>
      </c>
      <c r="F40" s="16">
        <f t="shared" ref="F40" si="13">C40*E40*30</f>
        <v>0</v>
      </c>
      <c r="G40" s="18">
        <f t="shared" ref="G40" si="14">F40*$B$14</f>
        <v>0</v>
      </c>
      <c r="H40" s="27"/>
    </row>
    <row r="41" spans="1:8" ht="13.5" thickBot="1">
      <c r="A41" s="180" t="s">
        <v>94</v>
      </c>
      <c r="B41" s="181"/>
      <c r="C41" s="17"/>
      <c r="D41" s="9" t="s">
        <v>2</v>
      </c>
      <c r="E41" s="15">
        <v>0.69</v>
      </c>
      <c r="F41" s="16">
        <f t="shared" ref="F41" si="15">C41*E41*30</f>
        <v>0</v>
      </c>
      <c r="G41" s="18">
        <f t="shared" ref="G41" si="16">F41*$B$14</f>
        <v>0</v>
      </c>
      <c r="H41" s="27"/>
    </row>
    <row r="42" spans="1:8" ht="13.5" thickBot="1">
      <c r="A42" s="159" t="s">
        <v>13</v>
      </c>
      <c r="B42" s="160"/>
      <c r="C42" s="160"/>
      <c r="D42" s="160"/>
      <c r="E42" s="160"/>
      <c r="F42" s="161"/>
      <c r="G42" s="42">
        <f ca="1">SUM(G22:G39)</f>
        <v>7980</v>
      </c>
      <c r="H42" s="22"/>
    </row>
    <row r="43" spans="1:8">
      <c r="A43" s="183" t="s">
        <v>34</v>
      </c>
      <c r="B43" s="184"/>
      <c r="C43" s="184"/>
      <c r="D43" s="184"/>
      <c r="E43" s="184"/>
      <c r="F43" s="184"/>
      <c r="G43" s="185"/>
      <c r="H43" s="31"/>
    </row>
    <row r="44" spans="1:8">
      <c r="A44" s="186"/>
      <c r="B44" s="187"/>
      <c r="C44" s="187"/>
      <c r="D44" s="187"/>
      <c r="E44" s="187"/>
      <c r="F44" s="187"/>
      <c r="G44" s="188"/>
      <c r="H44" s="29"/>
    </row>
    <row r="45" spans="1:8">
      <c r="A45" s="165" t="s">
        <v>84</v>
      </c>
      <c r="B45" s="166"/>
      <c r="C45" s="15"/>
      <c r="D45" s="9" t="s">
        <v>1</v>
      </c>
      <c r="E45" s="15">
        <v>8</v>
      </c>
      <c r="F45" s="41"/>
      <c r="G45" s="18">
        <f>E45*C45</f>
        <v>0</v>
      </c>
      <c r="H45" s="29"/>
    </row>
    <row r="46" spans="1:8">
      <c r="A46" s="169" t="s">
        <v>35</v>
      </c>
      <c r="B46" s="170"/>
      <c r="C46" s="15"/>
      <c r="D46" s="9" t="s">
        <v>5</v>
      </c>
      <c r="E46" s="47" t="e">
        <f>#REF!</f>
        <v>#REF!</v>
      </c>
      <c r="F46" s="41"/>
      <c r="G46" s="18" t="e">
        <f t="shared" ref="G46" si="17">C46*E46</f>
        <v>#REF!</v>
      </c>
    </row>
    <row r="47" spans="1:8">
      <c r="A47" s="165" t="s">
        <v>85</v>
      </c>
      <c r="B47" s="166"/>
      <c r="C47" s="15"/>
      <c r="D47" s="9" t="s">
        <v>1</v>
      </c>
      <c r="E47" s="15">
        <v>8</v>
      </c>
      <c r="F47" s="41"/>
      <c r="G47" s="18">
        <f>E47*C47</f>
        <v>0</v>
      </c>
      <c r="H47" s="29"/>
    </row>
    <row r="48" spans="1:8">
      <c r="A48" s="169" t="s">
        <v>35</v>
      </c>
      <c r="B48" s="170"/>
      <c r="C48" s="15"/>
      <c r="D48" s="9" t="s">
        <v>5</v>
      </c>
      <c r="E48" s="47" t="e">
        <f>#REF!</f>
        <v>#REF!</v>
      </c>
      <c r="F48" s="41"/>
      <c r="G48" s="18" t="e">
        <f t="shared" ref="G48" si="18">C48*E48</f>
        <v>#REF!</v>
      </c>
    </row>
    <row r="49" spans="1:8">
      <c r="A49" s="167" t="s">
        <v>86</v>
      </c>
      <c r="B49" s="168"/>
      <c r="C49" s="37"/>
      <c r="D49" s="38"/>
      <c r="E49" s="38"/>
      <c r="F49" s="38"/>
      <c r="G49" s="18"/>
      <c r="H49" s="30"/>
    </row>
    <row r="50" spans="1:8">
      <c r="A50" s="169" t="s">
        <v>21</v>
      </c>
      <c r="B50" s="182"/>
      <c r="C50" s="15"/>
      <c r="D50" s="9" t="s">
        <v>61</v>
      </c>
      <c r="E50" s="40">
        <v>2.5</v>
      </c>
      <c r="F50" s="41"/>
      <c r="G50" s="18">
        <f t="shared" ref="G50:G52" si="19">C50*E50</f>
        <v>0</v>
      </c>
      <c r="H50" s="30"/>
    </row>
    <row r="51" spans="1:8">
      <c r="A51" s="169" t="s">
        <v>20</v>
      </c>
      <c r="B51" s="170"/>
      <c r="C51" s="15"/>
      <c r="D51" s="9" t="s">
        <v>36</v>
      </c>
      <c r="E51" s="40">
        <v>0.5</v>
      </c>
      <c r="F51" s="41"/>
      <c r="G51" s="18">
        <f t="shared" si="19"/>
        <v>0</v>
      </c>
      <c r="H51" s="30"/>
    </row>
    <row r="52" spans="1:8">
      <c r="A52" s="169" t="s">
        <v>46</v>
      </c>
      <c r="B52" s="170"/>
      <c r="C52" s="15"/>
      <c r="D52" s="9" t="s">
        <v>5</v>
      </c>
      <c r="E52" s="40">
        <v>43.35</v>
      </c>
      <c r="F52" s="41"/>
      <c r="G52" s="18">
        <f t="shared" si="19"/>
        <v>0</v>
      </c>
      <c r="H52" s="29"/>
    </row>
    <row r="53" spans="1:8">
      <c r="A53" s="66" t="s">
        <v>98</v>
      </c>
      <c r="B53" s="67"/>
      <c r="C53" s="15"/>
      <c r="D53" s="9"/>
      <c r="E53" s="40"/>
      <c r="F53" s="41"/>
      <c r="G53" s="18"/>
      <c r="H53" s="29"/>
    </row>
    <row r="54" spans="1:8">
      <c r="A54" s="66" t="s">
        <v>99</v>
      </c>
      <c r="B54" s="67"/>
      <c r="C54" s="15"/>
      <c r="D54" s="9"/>
      <c r="E54" s="40"/>
      <c r="F54" s="41"/>
      <c r="G54" s="18"/>
      <c r="H54" s="29"/>
    </row>
    <row r="55" spans="1:8">
      <c r="A55" s="66" t="s">
        <v>100</v>
      </c>
      <c r="B55" s="67"/>
      <c r="C55" s="15"/>
      <c r="D55" s="9"/>
      <c r="E55" s="40"/>
      <c r="F55" s="41"/>
      <c r="G55" s="18"/>
      <c r="H55" s="29"/>
    </row>
    <row r="56" spans="1:8">
      <c r="A56" s="165" t="s">
        <v>88</v>
      </c>
      <c r="B56" s="166"/>
      <c r="C56" s="15"/>
      <c r="D56" s="9" t="s">
        <v>1</v>
      </c>
      <c r="E56" s="15">
        <v>8</v>
      </c>
      <c r="F56" s="41"/>
      <c r="G56" s="18">
        <f>E56*C56</f>
        <v>0</v>
      </c>
      <c r="H56" s="29"/>
    </row>
    <row r="57" spans="1:8">
      <c r="A57" s="180" t="s">
        <v>96</v>
      </c>
      <c r="B57" s="181"/>
      <c r="C57" s="17"/>
      <c r="D57" s="9" t="s">
        <v>2</v>
      </c>
      <c r="E57" s="15">
        <v>0.69</v>
      </c>
      <c r="F57" s="16">
        <f t="shared" ref="F57:F58" si="20">C57*E57*30</f>
        <v>0</v>
      </c>
      <c r="G57" s="18">
        <f t="shared" ref="G57:G58" si="21">F57*$B$14</f>
        <v>0</v>
      </c>
      <c r="H57" s="27"/>
    </row>
    <row r="58" spans="1:8">
      <c r="A58" s="180" t="s">
        <v>97</v>
      </c>
      <c r="B58" s="181"/>
      <c r="C58" s="17"/>
      <c r="D58" s="9" t="s">
        <v>2</v>
      </c>
      <c r="E58" s="15">
        <v>0.69</v>
      </c>
      <c r="F58" s="16">
        <f t="shared" si="20"/>
        <v>0</v>
      </c>
      <c r="G58" s="18">
        <f t="shared" si="21"/>
        <v>0</v>
      </c>
      <c r="H58" s="27"/>
    </row>
    <row r="59" spans="1:8">
      <c r="A59" s="165" t="s">
        <v>91</v>
      </c>
      <c r="B59" s="166"/>
      <c r="C59" s="15"/>
      <c r="D59" s="9" t="s">
        <v>1</v>
      </c>
      <c r="E59" s="15">
        <v>8</v>
      </c>
      <c r="F59" s="41"/>
      <c r="G59" s="18">
        <f t="shared" ref="G59:G65" si="22">E59*C59</f>
        <v>0</v>
      </c>
      <c r="H59" s="29"/>
    </row>
    <row r="60" spans="1:8">
      <c r="A60" s="165" t="s">
        <v>101</v>
      </c>
      <c r="B60" s="166"/>
      <c r="C60" s="15"/>
      <c r="D60" s="9" t="s">
        <v>1</v>
      </c>
      <c r="E60" s="15">
        <v>8</v>
      </c>
      <c r="F60" s="41"/>
      <c r="G60" s="18">
        <f t="shared" si="22"/>
        <v>0</v>
      </c>
      <c r="H60" s="29"/>
    </row>
    <row r="61" spans="1:8">
      <c r="A61" s="165" t="s">
        <v>75</v>
      </c>
      <c r="B61" s="166"/>
      <c r="C61" s="15"/>
      <c r="D61" s="9" t="s">
        <v>1</v>
      </c>
      <c r="E61" s="15">
        <v>8</v>
      </c>
      <c r="F61" s="41"/>
      <c r="G61" s="18">
        <f t="shared" si="22"/>
        <v>0</v>
      </c>
      <c r="H61" s="29"/>
    </row>
    <row r="62" spans="1:8">
      <c r="A62" s="165" t="s">
        <v>103</v>
      </c>
      <c r="B62" s="166"/>
      <c r="C62" s="15"/>
      <c r="D62" s="9" t="s">
        <v>1</v>
      </c>
      <c r="E62" s="15">
        <v>8</v>
      </c>
      <c r="F62" s="41"/>
      <c r="G62" s="18">
        <f t="shared" si="22"/>
        <v>0</v>
      </c>
      <c r="H62" s="29"/>
    </row>
    <row r="63" spans="1:8">
      <c r="A63" s="165" t="s">
        <v>123</v>
      </c>
      <c r="B63" s="166"/>
      <c r="C63" s="15"/>
      <c r="D63" s="9" t="s">
        <v>1</v>
      </c>
      <c r="E63" s="15">
        <v>8</v>
      </c>
      <c r="F63" s="41"/>
      <c r="G63" s="18">
        <f t="shared" si="22"/>
        <v>0</v>
      </c>
      <c r="H63" s="29"/>
    </row>
    <row r="64" spans="1:8">
      <c r="A64" s="165" t="s">
        <v>124</v>
      </c>
      <c r="B64" s="166"/>
      <c r="C64" s="15"/>
      <c r="D64" s="9" t="s">
        <v>1</v>
      </c>
      <c r="E64" s="15">
        <v>8</v>
      </c>
      <c r="F64" s="41"/>
      <c r="G64" s="18">
        <f t="shared" si="22"/>
        <v>0</v>
      </c>
      <c r="H64" s="29"/>
    </row>
    <row r="65" spans="1:8">
      <c r="A65" s="165" t="s">
        <v>104</v>
      </c>
      <c r="B65" s="166"/>
      <c r="C65" s="15"/>
      <c r="D65" s="9" t="s">
        <v>1</v>
      </c>
      <c r="E65" s="15">
        <v>8</v>
      </c>
      <c r="F65" s="41"/>
      <c r="G65" s="18">
        <f t="shared" si="22"/>
        <v>0</v>
      </c>
      <c r="H65" s="29"/>
    </row>
    <row r="66" spans="1:8" ht="13.5" thickBot="1">
      <c r="A66" s="73"/>
      <c r="B66" s="71"/>
      <c r="C66" s="65"/>
      <c r="D66" s="45"/>
      <c r="E66" s="65"/>
      <c r="F66" s="46"/>
      <c r="G66" s="72"/>
      <c r="H66" s="29"/>
    </row>
    <row r="67" spans="1:8" ht="13.5" thickBot="1">
      <c r="A67" s="159" t="s">
        <v>14</v>
      </c>
      <c r="B67" s="160"/>
      <c r="C67" s="160"/>
      <c r="D67" s="160"/>
      <c r="E67" s="160"/>
      <c r="F67" s="162"/>
      <c r="G67" s="48" t="e">
        <f>SUM(G45:G52)</f>
        <v>#REF!</v>
      </c>
      <c r="H67" s="28"/>
    </row>
    <row r="68" spans="1:8" ht="20.25" customHeight="1">
      <c r="A68" s="123" t="s">
        <v>125</v>
      </c>
      <c r="B68" s="124"/>
      <c r="C68" s="124"/>
      <c r="D68" s="124"/>
      <c r="E68" s="124"/>
      <c r="F68" s="124"/>
      <c r="G68" s="163"/>
    </row>
    <row r="69" spans="1:8" ht="13.5" thickBot="1">
      <c r="A69" s="125"/>
      <c r="B69" s="126"/>
      <c r="C69" s="126"/>
      <c r="D69" s="126"/>
      <c r="E69" s="126"/>
      <c r="F69" s="126"/>
      <c r="G69" s="164"/>
    </row>
    <row r="70" spans="1:8">
      <c r="A70" s="167" t="s">
        <v>126</v>
      </c>
      <c r="B70" s="168"/>
      <c r="C70" s="37"/>
      <c r="D70" s="38"/>
      <c r="E70" s="38"/>
      <c r="F70" s="38"/>
      <c r="G70" s="60"/>
    </row>
    <row r="71" spans="1:8">
      <c r="A71" s="169" t="s">
        <v>38</v>
      </c>
      <c r="B71" s="170"/>
      <c r="C71" s="15"/>
      <c r="D71" s="9" t="s">
        <v>2</v>
      </c>
      <c r="E71" s="39">
        <v>140</v>
      </c>
      <c r="F71" s="41"/>
      <c r="G71" s="35">
        <f>C71*E71</f>
        <v>0</v>
      </c>
    </row>
    <row r="72" spans="1:8">
      <c r="A72" s="169" t="s">
        <v>127</v>
      </c>
      <c r="B72" s="170"/>
      <c r="C72" s="15"/>
      <c r="D72" s="9" t="s">
        <v>2</v>
      </c>
      <c r="E72" s="39">
        <v>194</v>
      </c>
      <c r="F72" s="41"/>
      <c r="G72" s="35">
        <f t="shared" ref="G72:G76" si="23">C72*E72</f>
        <v>0</v>
      </c>
    </row>
    <row r="73" spans="1:8">
      <c r="A73" s="169" t="s">
        <v>40</v>
      </c>
      <c r="B73" s="170"/>
      <c r="C73" s="15"/>
      <c r="D73" s="9" t="s">
        <v>2</v>
      </c>
      <c r="E73" s="39">
        <v>235</v>
      </c>
      <c r="F73" s="41"/>
      <c r="G73" s="35">
        <f t="shared" si="23"/>
        <v>0</v>
      </c>
    </row>
    <row r="74" spans="1:8">
      <c r="A74" s="169" t="s">
        <v>41</v>
      </c>
      <c r="B74" s="170"/>
      <c r="C74" s="15"/>
      <c r="D74" s="9" t="s">
        <v>2</v>
      </c>
      <c r="E74" s="39">
        <v>280</v>
      </c>
      <c r="F74" s="41"/>
      <c r="G74" s="35">
        <f t="shared" si="23"/>
        <v>0</v>
      </c>
    </row>
    <row r="75" spans="1:8">
      <c r="A75" s="169" t="s">
        <v>43</v>
      </c>
      <c r="B75" s="170"/>
      <c r="C75" s="15"/>
      <c r="D75" s="9" t="s">
        <v>2</v>
      </c>
      <c r="E75" s="39">
        <v>330</v>
      </c>
      <c r="F75" s="41"/>
      <c r="G75" s="35">
        <f t="shared" si="23"/>
        <v>0</v>
      </c>
    </row>
    <row r="76" spans="1:8" ht="13.5" thickBot="1">
      <c r="A76" s="169" t="s">
        <v>42</v>
      </c>
      <c r="B76" s="170"/>
      <c r="C76" s="15"/>
      <c r="D76" s="9" t="s">
        <v>2</v>
      </c>
      <c r="E76" s="39">
        <v>366</v>
      </c>
      <c r="F76" s="41"/>
      <c r="G76" s="35">
        <f t="shared" si="23"/>
        <v>0</v>
      </c>
    </row>
    <row r="77" spans="1:8" ht="13.5" thickBot="1">
      <c r="A77" s="159" t="s">
        <v>14</v>
      </c>
      <c r="B77" s="160"/>
      <c r="C77" s="160"/>
      <c r="D77" s="160"/>
      <c r="E77" s="160"/>
      <c r="F77" s="162"/>
      <c r="G77" s="48">
        <f>SUM(G55:G62)</f>
        <v>0</v>
      </c>
      <c r="H77" s="28"/>
    </row>
    <row r="78" spans="1:8" ht="20.25" customHeight="1">
      <c r="A78" s="123" t="s">
        <v>4</v>
      </c>
      <c r="B78" s="124"/>
      <c r="C78" s="124"/>
      <c r="D78" s="124"/>
      <c r="E78" s="124"/>
      <c r="F78" s="124"/>
      <c r="G78" s="163"/>
    </row>
    <row r="79" spans="1:8" ht="13.5" thickBot="1">
      <c r="A79" s="125"/>
      <c r="B79" s="126"/>
      <c r="C79" s="126"/>
      <c r="D79" s="126"/>
      <c r="E79" s="126"/>
      <c r="F79" s="126"/>
      <c r="G79" s="164"/>
    </row>
    <row r="80" spans="1:8">
      <c r="A80" s="167" t="s">
        <v>37</v>
      </c>
      <c r="B80" s="168"/>
      <c r="C80" s="37"/>
      <c r="D80" s="38"/>
      <c r="E80" s="38"/>
      <c r="F80" s="38"/>
      <c r="G80" s="60"/>
    </row>
    <row r="81" spans="1:7">
      <c r="A81" s="169" t="s">
        <v>38</v>
      </c>
      <c r="B81" s="170"/>
      <c r="C81" s="15"/>
      <c r="D81" s="9" t="s">
        <v>2</v>
      </c>
      <c r="E81" s="39">
        <v>140</v>
      </c>
      <c r="F81" s="41"/>
      <c r="G81" s="35">
        <f>C81*E81</f>
        <v>0</v>
      </c>
    </row>
    <row r="82" spans="1:7">
      <c r="A82" s="169" t="s">
        <v>39</v>
      </c>
      <c r="B82" s="170"/>
      <c r="C82" s="15"/>
      <c r="D82" s="9" t="s">
        <v>2</v>
      </c>
      <c r="E82" s="39">
        <v>194</v>
      </c>
      <c r="F82" s="41"/>
      <c r="G82" s="35">
        <f t="shared" ref="G82:G100" si="24">C82*E82</f>
        <v>0</v>
      </c>
    </row>
    <row r="83" spans="1:7">
      <c r="A83" s="169" t="s">
        <v>40</v>
      </c>
      <c r="B83" s="170"/>
      <c r="C83" s="15"/>
      <c r="D83" s="9" t="s">
        <v>2</v>
      </c>
      <c r="E83" s="39">
        <v>235</v>
      </c>
      <c r="F83" s="41"/>
      <c r="G83" s="35">
        <f t="shared" si="24"/>
        <v>0</v>
      </c>
    </row>
    <row r="84" spans="1:7">
      <c r="A84" s="169" t="s">
        <v>41</v>
      </c>
      <c r="B84" s="170"/>
      <c r="C84" s="15"/>
      <c r="D84" s="9" t="s">
        <v>2</v>
      </c>
      <c r="E84" s="39">
        <v>280</v>
      </c>
      <c r="F84" s="41"/>
      <c r="G84" s="35">
        <f t="shared" si="24"/>
        <v>0</v>
      </c>
    </row>
    <row r="85" spans="1:7">
      <c r="A85" s="169" t="s">
        <v>43</v>
      </c>
      <c r="B85" s="170"/>
      <c r="C85" s="15"/>
      <c r="D85" s="9" t="s">
        <v>2</v>
      </c>
      <c r="E85" s="39">
        <v>330</v>
      </c>
      <c r="F85" s="41"/>
      <c r="G85" s="35">
        <f t="shared" si="24"/>
        <v>0</v>
      </c>
    </row>
    <row r="86" spans="1:7">
      <c r="A86" s="169" t="s">
        <v>42</v>
      </c>
      <c r="B86" s="170"/>
      <c r="C86" s="15"/>
      <c r="D86" s="9" t="s">
        <v>2</v>
      </c>
      <c r="E86" s="39">
        <v>366</v>
      </c>
      <c r="F86" s="41"/>
      <c r="G86" s="35">
        <f t="shared" si="24"/>
        <v>0</v>
      </c>
    </row>
    <row r="87" spans="1:7">
      <c r="A87" s="167" t="s">
        <v>44</v>
      </c>
      <c r="B87" s="168"/>
      <c r="C87" s="37"/>
      <c r="D87" s="38"/>
      <c r="E87" s="38"/>
      <c r="F87" s="38"/>
      <c r="G87" s="35"/>
    </row>
    <row r="88" spans="1:7">
      <c r="A88" s="169" t="s">
        <v>38</v>
      </c>
      <c r="B88" s="170"/>
      <c r="C88" s="15"/>
      <c r="D88" s="9" t="s">
        <v>2</v>
      </c>
      <c r="E88" s="39">
        <v>188</v>
      </c>
      <c r="F88" s="41"/>
      <c r="G88" s="35">
        <f t="shared" si="24"/>
        <v>0</v>
      </c>
    </row>
    <row r="89" spans="1:7">
      <c r="A89" s="169" t="s">
        <v>39</v>
      </c>
      <c r="B89" s="170"/>
      <c r="C89" s="15"/>
      <c r="D89" s="9" t="s">
        <v>2</v>
      </c>
      <c r="E89" s="39">
        <v>266</v>
      </c>
      <c r="F89" s="41"/>
      <c r="G89" s="35">
        <f t="shared" si="24"/>
        <v>0</v>
      </c>
    </row>
    <row r="90" spans="1:7">
      <c r="A90" s="169" t="s">
        <v>40</v>
      </c>
      <c r="B90" s="170"/>
      <c r="C90" s="15"/>
      <c r="D90" s="9" t="s">
        <v>2</v>
      </c>
      <c r="E90" s="39">
        <v>343</v>
      </c>
      <c r="F90" s="41"/>
      <c r="G90" s="35">
        <f t="shared" si="24"/>
        <v>0</v>
      </c>
    </row>
    <row r="91" spans="1:7">
      <c r="A91" s="169" t="s">
        <v>41</v>
      </c>
      <c r="B91" s="170"/>
      <c r="C91" s="15"/>
      <c r="D91" s="9" t="s">
        <v>2</v>
      </c>
      <c r="E91" s="39">
        <v>371</v>
      </c>
      <c r="F91" s="41"/>
      <c r="G91" s="35">
        <f t="shared" si="24"/>
        <v>0</v>
      </c>
    </row>
    <row r="92" spans="1:7">
      <c r="A92" s="169" t="s">
        <v>43</v>
      </c>
      <c r="B92" s="170"/>
      <c r="C92" s="15"/>
      <c r="D92" s="9" t="s">
        <v>2</v>
      </c>
      <c r="E92" s="39">
        <v>415</v>
      </c>
      <c r="F92" s="41"/>
      <c r="G92" s="35">
        <f t="shared" si="24"/>
        <v>0</v>
      </c>
    </row>
    <row r="93" spans="1:7">
      <c r="A93" s="169" t="s">
        <v>42</v>
      </c>
      <c r="B93" s="170"/>
      <c r="C93" s="15"/>
      <c r="D93" s="9" t="s">
        <v>2</v>
      </c>
      <c r="E93" s="39">
        <v>461</v>
      </c>
      <c r="F93" s="41"/>
      <c r="G93" s="35">
        <f t="shared" si="24"/>
        <v>0</v>
      </c>
    </row>
    <row r="94" spans="1:7">
      <c r="A94" s="167" t="s">
        <v>45</v>
      </c>
      <c r="B94" s="168"/>
      <c r="C94" s="37"/>
      <c r="D94" s="38"/>
      <c r="E94" s="38"/>
      <c r="F94" s="38"/>
      <c r="G94" s="35"/>
    </row>
    <row r="95" spans="1:7">
      <c r="A95" s="169" t="s">
        <v>38</v>
      </c>
      <c r="B95" s="170"/>
      <c r="C95" s="15"/>
      <c r="D95" s="9" t="s">
        <v>2</v>
      </c>
      <c r="E95" s="39">
        <v>278</v>
      </c>
      <c r="F95" s="41"/>
      <c r="G95" s="35">
        <f t="shared" si="24"/>
        <v>0</v>
      </c>
    </row>
    <row r="96" spans="1:7">
      <c r="A96" s="169" t="s">
        <v>39</v>
      </c>
      <c r="B96" s="170"/>
      <c r="C96" s="15"/>
      <c r="D96" s="9" t="s">
        <v>2</v>
      </c>
      <c r="E96" s="39">
        <v>356</v>
      </c>
      <c r="F96" s="41"/>
      <c r="G96" s="35">
        <f t="shared" si="24"/>
        <v>0</v>
      </c>
    </row>
    <row r="97" spans="1:7">
      <c r="A97" s="169" t="s">
        <v>40</v>
      </c>
      <c r="B97" s="170"/>
      <c r="C97" s="15"/>
      <c r="D97" s="9" t="s">
        <v>2</v>
      </c>
      <c r="E97" s="39">
        <v>402</v>
      </c>
      <c r="F97" s="41"/>
      <c r="G97" s="35">
        <f t="shared" si="24"/>
        <v>0</v>
      </c>
    </row>
    <row r="98" spans="1:7">
      <c r="A98" s="169" t="s">
        <v>41</v>
      </c>
      <c r="B98" s="170"/>
      <c r="C98" s="15"/>
      <c r="D98" s="9" t="s">
        <v>2</v>
      </c>
      <c r="E98" s="39">
        <v>433</v>
      </c>
      <c r="F98" s="41"/>
      <c r="G98" s="35">
        <f t="shared" si="24"/>
        <v>0</v>
      </c>
    </row>
    <row r="99" spans="1:7">
      <c r="A99" s="169" t="s">
        <v>43</v>
      </c>
      <c r="B99" s="170"/>
      <c r="C99" s="15"/>
      <c r="D99" s="9" t="s">
        <v>2</v>
      </c>
      <c r="E99" s="39">
        <v>484</v>
      </c>
      <c r="F99" s="41"/>
      <c r="G99" s="35">
        <f t="shared" si="24"/>
        <v>0</v>
      </c>
    </row>
    <row r="100" spans="1:7" ht="13.5" thickBot="1">
      <c r="A100" s="169" t="s">
        <v>42</v>
      </c>
      <c r="B100" s="170"/>
      <c r="C100" s="15"/>
      <c r="D100" s="9" t="s">
        <v>2</v>
      </c>
      <c r="E100" s="39">
        <v>523</v>
      </c>
      <c r="F100" s="41"/>
      <c r="G100" s="35">
        <f t="shared" si="24"/>
        <v>0</v>
      </c>
    </row>
    <row r="101" spans="1:7" ht="13.5" thickBot="1">
      <c r="A101" s="159" t="s">
        <v>59</v>
      </c>
      <c r="B101" s="160"/>
      <c r="C101" s="160"/>
      <c r="D101" s="160"/>
      <c r="E101" s="160"/>
      <c r="F101" s="160"/>
      <c r="G101" s="19">
        <f>SUM(G81:G100)</f>
        <v>0</v>
      </c>
    </row>
    <row r="102" spans="1:7" ht="13.5" thickBot="1">
      <c r="A102" s="43"/>
      <c r="B102" s="22"/>
      <c r="C102" s="22"/>
      <c r="D102" s="22"/>
      <c r="E102" s="22"/>
      <c r="F102" s="22"/>
      <c r="G102" s="54"/>
    </row>
    <row r="103" spans="1:7" ht="13.5" thickBot="1">
      <c r="A103" s="159" t="s">
        <v>60</v>
      </c>
      <c r="B103" s="160"/>
      <c r="C103" s="160"/>
      <c r="D103" s="160"/>
      <c r="E103" s="160"/>
      <c r="F103" s="161"/>
      <c r="G103" s="42" t="e">
        <f ca="1">G42++#REF!+G67+G101+#REF!</f>
        <v>#REF!</v>
      </c>
    </row>
  </sheetData>
  <mergeCells count="99">
    <mergeCell ref="A23:B23"/>
    <mergeCell ref="B15:G15"/>
    <mergeCell ref="A17:B18"/>
    <mergeCell ref="C17:G17"/>
    <mergeCell ref="A19:G20"/>
    <mergeCell ref="A22:B22"/>
    <mergeCell ref="A21:B21"/>
    <mergeCell ref="L3:L5"/>
    <mergeCell ref="A24:B24"/>
    <mergeCell ref="A31:B31"/>
    <mergeCell ref="A33:B33"/>
    <mergeCell ref="A26:B26"/>
    <mergeCell ref="A25:B25"/>
    <mergeCell ref="A27:B27"/>
    <mergeCell ref="A29:B29"/>
    <mergeCell ref="A65:B65"/>
    <mergeCell ref="A41:B41"/>
    <mergeCell ref="A43:G44"/>
    <mergeCell ref="A30:B30"/>
    <mergeCell ref="A32:B32"/>
    <mergeCell ref="A60:B60"/>
    <mergeCell ref="A58:B58"/>
    <mergeCell ref="A36:B36"/>
    <mergeCell ref="A57:B57"/>
    <mergeCell ref="A62:B62"/>
    <mergeCell ref="A40:B40"/>
    <mergeCell ref="A35:B35"/>
    <mergeCell ref="A37:B37"/>
    <mergeCell ref="A100:B100"/>
    <mergeCell ref="A101:F101"/>
    <mergeCell ref="A45:B45"/>
    <mergeCell ref="A56:B56"/>
    <mergeCell ref="A59:B59"/>
    <mergeCell ref="A49:B49"/>
    <mergeCell ref="A50:B50"/>
    <mergeCell ref="A51:B51"/>
    <mergeCell ref="A95:B95"/>
    <mergeCell ref="A96:B96"/>
    <mergeCell ref="A85:B85"/>
    <mergeCell ref="A86:B86"/>
    <mergeCell ref="A87:B87"/>
    <mergeCell ref="A80:B80"/>
    <mergeCell ref="A97:B97"/>
    <mergeCell ref="A98:B98"/>
    <mergeCell ref="A99:B99"/>
    <mergeCell ref="A46:B46"/>
    <mergeCell ref="A52:B52"/>
    <mergeCell ref="A47:B47"/>
    <mergeCell ref="A48:B48"/>
    <mergeCell ref="A90:B90"/>
    <mergeCell ref="A91:B91"/>
    <mergeCell ref="A81:B81"/>
    <mergeCell ref="A82:B82"/>
    <mergeCell ref="A83:B83"/>
    <mergeCell ref="A84:B84"/>
    <mergeCell ref="A92:B92"/>
    <mergeCell ref="A93:B93"/>
    <mergeCell ref="A94:B94"/>
    <mergeCell ref="A88:B88"/>
    <mergeCell ref="A89:B89"/>
    <mergeCell ref="A1:G2"/>
    <mergeCell ref="B6:G6"/>
    <mergeCell ref="A7:A8"/>
    <mergeCell ref="B14:G14"/>
    <mergeCell ref="B7:G7"/>
    <mergeCell ref="B8:G8"/>
    <mergeCell ref="B13:G13"/>
    <mergeCell ref="B12:G12"/>
    <mergeCell ref="B9:G9"/>
    <mergeCell ref="B11:G11"/>
    <mergeCell ref="B10:G10"/>
    <mergeCell ref="A34:B34"/>
    <mergeCell ref="A39:B39"/>
    <mergeCell ref="A28:B28"/>
    <mergeCell ref="A103:F103"/>
    <mergeCell ref="A67:F67"/>
    <mergeCell ref="A78:G79"/>
    <mergeCell ref="A42:F42"/>
    <mergeCell ref="A61:B61"/>
    <mergeCell ref="A64:B64"/>
    <mergeCell ref="A63:B63"/>
    <mergeCell ref="A68:G69"/>
    <mergeCell ref="A70:B70"/>
    <mergeCell ref="A71:B71"/>
    <mergeCell ref="A72:B72"/>
    <mergeCell ref="A73:B73"/>
    <mergeCell ref="A74:B74"/>
    <mergeCell ref="A75:B75"/>
    <mergeCell ref="A76:B76"/>
    <mergeCell ref="A77:F77"/>
    <mergeCell ref="L9:L11"/>
    <mergeCell ref="L6:L8"/>
    <mergeCell ref="L27:L29"/>
    <mergeCell ref="L30:L32"/>
    <mergeCell ref="L12:L14"/>
    <mergeCell ref="L15:L17"/>
    <mergeCell ref="L18:L20"/>
    <mergeCell ref="L21:L23"/>
    <mergeCell ref="L24:L26"/>
  </mergeCells>
  <phoneticPr fontId="2" type="noConversion"/>
  <conditionalFormatting sqref="E22:E23">
    <cfRule type="cellIs" dxfId="0" priority="2" stopIfTrue="1" operator="equal">
      <formula>"mauvais choix"</formula>
    </cfRule>
  </conditionalFormatting>
  <dataValidations disablePrompts="1" count="5">
    <dataValidation type="list" showInputMessage="1" showErrorMessage="1" sqref="B9">
      <formula1>$I$3:$I$12</formula1>
    </dataValidation>
    <dataValidation type="list" allowBlank="1" showInputMessage="1" showErrorMessage="1" sqref="B11">
      <formula1>$I$14:$I$15</formula1>
    </dataValidation>
    <dataValidation type="list" allowBlank="1" showInputMessage="1" showErrorMessage="1" sqref="B10">
      <formula1>OFFSET($M$3,MATCH($B$9,$L:$L,0)-3,,3)</formula1>
    </dataValidation>
    <dataValidation type="list" allowBlank="1" showInputMessage="1" showErrorMessage="1" sqref="B12:G12">
      <formula1>$I$17:$I$19</formula1>
    </dataValidation>
    <dataValidation type="list" allowBlank="1" showInputMessage="1" showErrorMessage="1" sqref="B13:G13">
      <formula1>$I$21:$I$23</formula1>
    </dataValidation>
  </dataValidations>
  <printOptions horizontalCentered="1"/>
  <pageMargins left="0.39370078740157483" right="0.39370078740157483" top="0.39370078740157483" bottom="0.39370078740157483" header="0.39370078740157483" footer="0.39370078740157483"/>
  <pageSetup paperSize="9" scale="39" fitToHeight="3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Bilan</vt:lpstr>
      <vt:lpstr>Banches B07</vt:lpstr>
      <vt:lpstr>Feuil1</vt:lpstr>
      <vt:lpstr>Bilan!Zone_d_impression</vt:lpstr>
    </vt:vector>
  </TitlesOfParts>
  <Company>BYEFE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BYEFE</dc:creator>
  <cp:lastModifiedBy>D.FLAMENT</cp:lastModifiedBy>
  <cp:lastPrinted>2012-03-01T11:54:58Z</cp:lastPrinted>
  <dcterms:created xsi:type="dcterms:W3CDTF">2002-04-03T09:47:08Z</dcterms:created>
  <dcterms:modified xsi:type="dcterms:W3CDTF">2013-02-06T18:49:06Z</dcterms:modified>
</cp:coreProperties>
</file>