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1280"/>
  </bookViews>
  <sheets>
    <sheet name="Commande" sheetId="1" r:id="rId1"/>
    <sheet name="Envoi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P8" i="2"/>
  <c r="O8"/>
  <c r="N8"/>
  <c r="M8"/>
  <c r="L8"/>
  <c r="K8"/>
  <c r="J8"/>
  <c r="I8"/>
  <c r="H8"/>
  <c r="G8"/>
  <c r="F8"/>
  <c r="E8"/>
  <c r="D8"/>
  <c r="B8"/>
  <c r="C8"/>
</calcChain>
</file>

<file path=xl/sharedStrings.xml><?xml version="1.0" encoding="utf-8"?>
<sst xmlns="http://schemas.openxmlformats.org/spreadsheetml/2006/main" count="104" uniqueCount="65">
  <si>
    <r>
      <t>Type de document :</t>
    </r>
    <r>
      <rPr>
        <b/>
        <sz val="9"/>
        <rFont val="Arial"/>
        <family val="2"/>
      </rPr>
      <t xml:space="preserve"> ENREGISTREMENT</t>
    </r>
  </si>
  <si>
    <t>Page 1/1</t>
  </si>
  <si>
    <t>COMMANDE</t>
  </si>
  <si>
    <t>n°</t>
  </si>
  <si>
    <t>Date</t>
  </si>
  <si>
    <t>Prénom</t>
  </si>
  <si>
    <t>DN</t>
  </si>
  <si>
    <t>Sexe</t>
  </si>
  <si>
    <t>Code</t>
  </si>
  <si>
    <t>Heure</t>
  </si>
  <si>
    <t>Lieu</t>
  </si>
  <si>
    <t>Qté</t>
  </si>
  <si>
    <t>Validation</t>
  </si>
  <si>
    <t>ANN</t>
  </si>
  <si>
    <t>Cause</t>
  </si>
  <si>
    <t>2201</t>
  </si>
  <si>
    <t>F</t>
  </si>
  <si>
    <t>H</t>
  </si>
  <si>
    <t>Qui sera en onglet caché</t>
  </si>
  <si>
    <t>par opérateur</t>
  </si>
  <si>
    <t>Responsable</t>
  </si>
  <si>
    <t>Société</t>
  </si>
  <si>
    <t>Nom</t>
  </si>
  <si>
    <t>N°client</t>
  </si>
  <si>
    <t>produit</t>
  </si>
  <si>
    <t>opérateur</t>
  </si>
  <si>
    <t>N°Bon de commande</t>
  </si>
  <si>
    <t>N°Bon de commande
Tracabilité</t>
  </si>
  <si>
    <t>TRSM</t>
  </si>
  <si>
    <t>RPD</t>
  </si>
  <si>
    <t>AT</t>
  </si>
  <si>
    <t>IDENTIFICATIONS</t>
  </si>
  <si>
    <t>IDENTIFICATION</t>
  </si>
  <si>
    <t>Stockage</t>
  </si>
  <si>
    <t>Ici 11 caratère obligatoire</t>
  </si>
  <si>
    <t>Saisi dans la partie commande</t>
  </si>
  <si>
    <t>Bouton validé ici</t>
  </si>
  <si>
    <t>N° Client</t>
  </si>
  <si>
    <t>a</t>
  </si>
  <si>
    <t>b</t>
  </si>
  <si>
    <t>c</t>
  </si>
  <si>
    <t>d</t>
  </si>
  <si>
    <t>e</t>
  </si>
  <si>
    <t>f</t>
  </si>
  <si>
    <t>g</t>
  </si>
  <si>
    <t>aa</t>
  </si>
  <si>
    <t>ab</t>
  </si>
  <si>
    <t>ac</t>
  </si>
  <si>
    <t>ad</t>
  </si>
  <si>
    <t>ae</t>
  </si>
  <si>
    <t>Numéro +1</t>
  </si>
  <si>
    <t>Liste</t>
  </si>
  <si>
    <t xml:space="preserve">Titre : </t>
  </si>
  <si>
    <t xml:space="preserve">Date rédact° : </t>
  </si>
  <si>
    <t xml:space="preserve">Date modificat° : </t>
  </si>
  <si>
    <t xml:space="preserve">Date d'applicat° : </t>
  </si>
  <si>
    <t>000025</t>
  </si>
  <si>
    <t>00002</t>
  </si>
  <si>
    <t>11111111111</t>
  </si>
  <si>
    <t>22222222222</t>
  </si>
  <si>
    <t>nom</t>
  </si>
  <si>
    <t>Validation si ce sont tout les deux les meme faite dans une autre version du documents</t>
  </si>
  <si>
    <t>Livraison</t>
  </si>
  <si>
    <t>admin</t>
  </si>
  <si>
    <t>Bouton validé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</si>
</sst>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dd/mm/yy"/>
    <numFmt numFmtId="166" formatCode="h:mm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9" tint="-0.499984740745262"/>
      <name val="Verdana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sz val="7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indexed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vertical="center" wrapText="1"/>
      <protection locked="0"/>
    </xf>
    <xf numFmtId="0" fontId="4" fillId="0" borderId="14" xfId="0" applyFont="1" applyBorder="1" applyAlignment="1" applyProtection="1">
      <alignment vertical="center"/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64" fontId="11" fillId="0" borderId="38" xfId="0" applyNumberFormat="1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164" fontId="11" fillId="0" borderId="44" xfId="0" applyNumberFormat="1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165" fontId="11" fillId="0" borderId="44" xfId="0" applyNumberFormat="1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center" vertical="center"/>
    </xf>
    <xf numFmtId="49" fontId="11" fillId="0" borderId="43" xfId="0" applyNumberFormat="1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164" fontId="11" fillId="0" borderId="50" xfId="0" applyNumberFormat="1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0" fontId="11" fillId="0" borderId="14" xfId="0" applyNumberFormat="1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49" fontId="11" fillId="0" borderId="52" xfId="0" applyNumberFormat="1" applyFont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49" fontId="11" fillId="0" borderId="56" xfId="0" applyNumberFormat="1" applyFont="1" applyBorder="1" applyAlignment="1">
      <alignment horizontal="center" vertical="center"/>
    </xf>
    <xf numFmtId="49" fontId="11" fillId="0" borderId="55" xfId="0" applyNumberFormat="1" applyFont="1" applyBorder="1" applyAlignment="1">
      <alignment horizontal="center" vertical="center"/>
    </xf>
    <xf numFmtId="165" fontId="11" fillId="0" borderId="57" xfId="0" applyNumberFormat="1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166" fontId="11" fillId="0" borderId="27" xfId="0" applyNumberFormat="1" applyFont="1" applyBorder="1" applyAlignment="1">
      <alignment horizontal="center" vertical="center"/>
    </xf>
    <xf numFmtId="164" fontId="11" fillId="0" borderId="57" xfId="0" applyNumberFormat="1" applyFont="1" applyBorder="1" applyAlignment="1">
      <alignment horizontal="center" vertical="center"/>
    </xf>
    <xf numFmtId="0" fontId="11" fillId="0" borderId="5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20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6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 applyProtection="1">
      <alignment vertical="center" wrapText="1"/>
      <protection locked="0"/>
    </xf>
    <xf numFmtId="0" fontId="4" fillId="0" borderId="61" xfId="0" applyFont="1" applyBorder="1" applyAlignment="1" applyProtection="1">
      <alignment vertical="center"/>
      <protection locked="0"/>
    </xf>
    <xf numFmtId="0" fontId="4" fillId="0" borderId="62" xfId="0" applyFont="1" applyBorder="1" applyAlignment="1" applyProtection="1">
      <alignment vertical="center"/>
      <protection locked="0"/>
    </xf>
    <xf numFmtId="0" fontId="8" fillId="0" borderId="72" xfId="0" applyFont="1" applyBorder="1" applyAlignment="1">
      <alignment horizontal="center" vertical="center" wrapText="1"/>
    </xf>
    <xf numFmtId="49" fontId="10" fillId="2" borderId="73" xfId="0" applyNumberFormat="1" applyFont="1" applyFill="1" applyBorder="1" applyAlignment="1">
      <alignment horizontal="center" vertical="center"/>
    </xf>
    <xf numFmtId="49" fontId="11" fillId="0" borderId="59" xfId="0" applyNumberFormat="1" applyFont="1" applyBorder="1" applyAlignment="1">
      <alignment horizontal="center" vertical="center"/>
    </xf>
    <xf numFmtId="49" fontId="10" fillId="2" borderId="74" xfId="0" applyNumberFormat="1" applyFont="1" applyFill="1" applyBorder="1" applyAlignment="1">
      <alignment horizontal="center" vertical="center"/>
    </xf>
    <xf numFmtId="49" fontId="11" fillId="0" borderId="63" xfId="0" applyNumberFormat="1" applyFont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64" fontId="11" fillId="0" borderId="29" xfId="0" applyNumberFormat="1" applyFont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165" fontId="11" fillId="0" borderId="29" xfId="0" applyNumberFormat="1" applyFont="1" applyBorder="1" applyAlignment="1">
      <alignment horizontal="center" vertical="center"/>
    </xf>
    <xf numFmtId="49" fontId="11" fillId="0" borderId="75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166" fontId="11" fillId="0" borderId="32" xfId="0" applyNumberFormat="1" applyFont="1" applyBorder="1" applyAlignment="1">
      <alignment horizontal="center" vertical="center"/>
    </xf>
    <xf numFmtId="49" fontId="11" fillId="0" borderId="34" xfId="0" applyNumberFormat="1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7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46" xfId="0" applyNumberFormat="1" applyFont="1" applyBorder="1" applyAlignment="1">
      <alignment horizontal="center" vertical="center"/>
    </xf>
    <xf numFmtId="164" fontId="0" fillId="0" borderId="0" xfId="0" applyNumberFormat="1"/>
    <xf numFmtId="164" fontId="4" fillId="0" borderId="28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 wrapText="1"/>
    </xf>
    <xf numFmtId="164" fontId="4" fillId="0" borderId="44" xfId="0" applyNumberFormat="1" applyFont="1" applyBorder="1" applyAlignment="1">
      <alignment horizontal="center" vertical="center" wrapText="1"/>
    </xf>
    <xf numFmtId="166" fontId="4" fillId="0" borderId="31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11" fillId="0" borderId="38" xfId="0" applyNumberFormat="1" applyFont="1" applyBorder="1" applyAlignment="1">
      <alignment horizontal="center" vertical="center"/>
    </xf>
    <xf numFmtId="166" fontId="11" fillId="0" borderId="44" xfId="0" applyNumberFormat="1" applyFont="1" applyBorder="1" applyAlignment="1">
      <alignment horizontal="center" vertical="center"/>
    </xf>
    <xf numFmtId="166" fontId="11" fillId="0" borderId="50" xfId="0" applyNumberFormat="1" applyFont="1" applyBorder="1" applyAlignment="1">
      <alignment horizontal="center" vertical="center"/>
    </xf>
    <xf numFmtId="166" fontId="0" fillId="0" borderId="0" xfId="0" applyNumberFormat="1"/>
    <xf numFmtId="0" fontId="11" fillId="0" borderId="81" xfId="0" applyFont="1" applyBorder="1" applyAlignment="1">
      <alignment horizontal="center" vertical="center"/>
    </xf>
    <xf numFmtId="0" fontId="11" fillId="0" borderId="80" xfId="0" applyFont="1" applyBorder="1" applyAlignment="1">
      <alignment horizontal="center" vertical="center"/>
    </xf>
    <xf numFmtId="0" fontId="11" fillId="0" borderId="82" xfId="0" applyFont="1" applyBorder="1" applyAlignment="1">
      <alignment horizontal="center" vertical="center"/>
    </xf>
    <xf numFmtId="164" fontId="11" fillId="0" borderId="37" xfId="0" applyNumberFormat="1" applyFont="1" applyBorder="1" applyAlignment="1">
      <alignment horizontal="center" vertical="center"/>
    </xf>
    <xf numFmtId="164" fontId="11" fillId="0" borderId="43" xfId="0" applyNumberFormat="1" applyFont="1" applyBorder="1" applyAlignment="1">
      <alignment horizontal="center" vertical="center"/>
    </xf>
    <xf numFmtId="164" fontId="11" fillId="0" borderId="49" xfId="0" applyNumberFormat="1" applyFont="1" applyBorder="1" applyAlignment="1">
      <alignment horizontal="center" vertical="center"/>
    </xf>
    <xf numFmtId="49" fontId="10" fillId="2" borderId="83" xfId="0" applyNumberFormat="1" applyFont="1" applyFill="1" applyBorder="1" applyAlignment="1">
      <alignment horizontal="center" vertical="center"/>
    </xf>
    <xf numFmtId="49" fontId="10" fillId="2" borderId="84" xfId="0" applyNumberFormat="1" applyFont="1" applyFill="1" applyBorder="1" applyAlignment="1">
      <alignment horizontal="center" vertical="center"/>
    </xf>
    <xf numFmtId="49" fontId="10" fillId="2" borderId="8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164" fontId="4" fillId="0" borderId="30" xfId="0" applyNumberFormat="1" applyFont="1" applyBorder="1" applyAlignment="1">
      <alignment horizontal="center" vertical="center" wrapText="1"/>
    </xf>
    <xf numFmtId="164" fontId="4" fillId="0" borderId="46" xfId="0" applyNumberFormat="1" applyFont="1" applyBorder="1" applyAlignment="1">
      <alignment horizontal="center" vertical="center" wrapText="1"/>
    </xf>
    <xf numFmtId="164" fontId="11" fillId="0" borderId="4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52" xfId="0" applyNumberFormat="1" applyFont="1" applyBorder="1" applyAlignment="1">
      <alignment horizontal="center" vertical="center"/>
    </xf>
    <xf numFmtId="166" fontId="4" fillId="0" borderId="30" xfId="0" applyNumberFormat="1" applyFont="1" applyBorder="1" applyAlignment="1">
      <alignment horizontal="center" vertical="center" wrapText="1"/>
    </xf>
    <xf numFmtId="166" fontId="4" fillId="0" borderId="46" xfId="0" applyNumberFormat="1" applyFont="1" applyBorder="1" applyAlignment="1">
      <alignment horizontal="center" vertical="center" wrapText="1"/>
    </xf>
    <xf numFmtId="166" fontId="11" fillId="0" borderId="40" xfId="0" applyNumberFormat="1" applyFont="1" applyBorder="1" applyAlignment="1">
      <alignment horizontal="center" vertical="center"/>
    </xf>
    <xf numFmtId="166" fontId="11" fillId="0" borderId="52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32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47" xfId="0" applyFont="1" applyFill="1" applyBorder="1" applyAlignment="1">
      <alignment vertical="center"/>
    </xf>
    <xf numFmtId="0" fontId="0" fillId="0" borderId="5" xfId="0" applyBorder="1"/>
    <xf numFmtId="0" fontId="0" fillId="0" borderId="6" xfId="0" applyBorder="1"/>
    <xf numFmtId="49" fontId="11" fillId="0" borderId="3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12" fontId="0" fillId="0" borderId="0" xfId="1" applyNumberFormat="1" applyFont="1"/>
    <xf numFmtId="12" fontId="4" fillId="0" borderId="31" xfId="0" applyNumberFormat="1" applyFont="1" applyBorder="1" applyAlignment="1">
      <alignment horizontal="center" vertical="center"/>
    </xf>
    <xf numFmtId="12" fontId="11" fillId="0" borderId="27" xfId="0" applyNumberFormat="1" applyFont="1" applyBorder="1" applyAlignment="1">
      <alignment horizontal="center" vertical="center"/>
    </xf>
    <xf numFmtId="12" fontId="11" fillId="0" borderId="0" xfId="0" applyNumberFormat="1" applyFont="1" applyBorder="1" applyAlignment="1">
      <alignment horizontal="center" vertical="center"/>
    </xf>
    <xf numFmtId="12" fontId="11" fillId="0" borderId="32" xfId="0" applyNumberFormat="1" applyFont="1" applyBorder="1" applyAlignment="1">
      <alignment horizontal="center" vertical="center"/>
    </xf>
    <xf numFmtId="12" fontId="0" fillId="0" borderId="0" xfId="0" applyNumberFormat="1"/>
    <xf numFmtId="12" fontId="4" fillId="0" borderId="0" xfId="0" applyNumberFormat="1" applyFont="1" applyBorder="1" applyAlignment="1">
      <alignment horizontal="center" vertical="center"/>
    </xf>
    <xf numFmtId="12" fontId="11" fillId="0" borderId="38" xfId="0" applyNumberFormat="1" applyFont="1" applyBorder="1" applyAlignment="1">
      <alignment horizontal="center" vertical="center"/>
    </xf>
    <xf numFmtId="12" fontId="11" fillId="0" borderId="44" xfId="0" applyNumberFormat="1" applyFont="1" applyBorder="1" applyAlignment="1">
      <alignment horizontal="center" vertical="center"/>
    </xf>
    <xf numFmtId="12" fontId="11" fillId="0" borderId="50" xfId="0" applyNumberFormat="1" applyFont="1" applyBorder="1" applyAlignment="1">
      <alignment horizontal="center" vertical="center"/>
    </xf>
    <xf numFmtId="0" fontId="0" fillId="0" borderId="87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0" fontId="0" fillId="0" borderId="89" xfId="0" applyBorder="1" applyAlignment="1">
      <alignment horizontal="center" vertical="center" wrapText="1"/>
    </xf>
    <xf numFmtId="0" fontId="0" fillId="0" borderId="87" xfId="0" applyBorder="1" applyAlignment="1">
      <alignment vertical="center" wrapText="1"/>
    </xf>
    <xf numFmtId="0" fontId="0" fillId="0" borderId="88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2" fontId="4" fillId="0" borderId="30" xfId="0" applyNumberFormat="1" applyFont="1" applyBorder="1" applyAlignment="1">
      <alignment horizontal="center" vertical="center" wrapText="1"/>
    </xf>
    <xf numFmtId="12" fontId="4" fillId="0" borderId="46" xfId="0" applyNumberFormat="1" applyFont="1" applyBorder="1" applyAlignment="1">
      <alignment horizontal="center" vertical="center" wrapText="1"/>
    </xf>
    <xf numFmtId="12" fontId="11" fillId="0" borderId="40" xfId="0" applyNumberFormat="1" applyFont="1" applyBorder="1" applyAlignment="1">
      <alignment horizontal="center" vertical="center"/>
    </xf>
    <xf numFmtId="12" fontId="11" fillId="0" borderId="0" xfId="0" applyNumberFormat="1" applyFont="1" applyBorder="1" applyAlignment="1">
      <alignment horizontal="center" vertical="center"/>
    </xf>
    <xf numFmtId="12" fontId="11" fillId="0" borderId="52" xfId="0" applyNumberFormat="1" applyFont="1" applyBorder="1" applyAlignment="1">
      <alignment horizontal="center" vertical="center"/>
    </xf>
    <xf numFmtId="0" fontId="0" fillId="0" borderId="2" xfId="0" applyBorder="1" applyAlignment="1"/>
    <xf numFmtId="0" fontId="4" fillId="0" borderId="36" xfId="0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cretariat-Direction\Jean%20Baptiste\Mdif%20h&#233;modyalise\test_2_h&#233;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2012"/>
      <sheetName val="Stat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2"/>
  <sheetViews>
    <sheetView tabSelected="1" workbookViewId="0">
      <pane ySplit="6" topLeftCell="A7" activePane="bottomLeft" state="frozen"/>
      <selection pane="bottomLeft" activeCell="R10" sqref="R10"/>
    </sheetView>
  </sheetViews>
  <sheetFormatPr baseColWidth="10" defaultRowHeight="15"/>
  <cols>
    <col min="1" max="1" width="7.140625" customWidth="1"/>
    <col min="2" max="2" width="7" customWidth="1"/>
    <col min="3" max="3" width="6.7109375" style="173" bestFit="1" customWidth="1"/>
    <col min="4" max="4" width="9.5703125" bestFit="1" customWidth="1"/>
    <col min="5" max="5" width="10.42578125" customWidth="1"/>
    <col min="6" max="6" width="9.5703125" customWidth="1"/>
    <col min="7" max="7" width="8.7109375" customWidth="1"/>
    <col min="8" max="8" width="7.5703125" style="173" customWidth="1"/>
    <col min="9" max="9" width="6.85546875" customWidth="1"/>
    <col min="10" max="10" width="7.7109375" customWidth="1"/>
    <col min="11" max="11" width="4.7109375" customWidth="1"/>
    <col min="12" max="12" width="11.5703125" customWidth="1"/>
    <col min="13" max="13" width="7.28515625" style="173" bestFit="1" customWidth="1"/>
    <col min="14" max="14" width="5.85546875" style="183" bestFit="1" customWidth="1"/>
    <col min="15" max="15" width="4.5703125" style="234" customWidth="1"/>
    <col min="16" max="16" width="4.5703125" customWidth="1"/>
    <col min="17" max="17" width="11.28515625" customWidth="1"/>
    <col min="18" max="18" width="10.7109375" customWidth="1"/>
    <col min="19" max="22" width="3.7109375" customWidth="1"/>
    <col min="23" max="23" width="5.7109375" customWidth="1"/>
    <col min="24" max="24" width="7.5703125" customWidth="1"/>
    <col min="25" max="25" width="5.5703125" customWidth="1"/>
    <col min="26" max="26" width="3.85546875" customWidth="1"/>
    <col min="27" max="27" width="8.5703125" customWidth="1"/>
    <col min="28" max="28" width="9.7109375" customWidth="1"/>
  </cols>
  <sheetData>
    <row r="1" spans="1:29" ht="15.75">
      <c r="A1" s="123" t="s">
        <v>21</v>
      </c>
      <c r="B1" s="124"/>
      <c r="C1" s="124"/>
      <c r="D1" s="124"/>
      <c r="E1" s="125"/>
      <c r="F1" s="126"/>
      <c r="G1" s="127"/>
      <c r="H1" s="127"/>
      <c r="I1" s="127"/>
      <c r="J1" s="127"/>
      <c r="K1" s="128"/>
      <c r="L1" s="129" t="s">
        <v>53</v>
      </c>
      <c r="M1" s="130"/>
      <c r="N1" s="130"/>
      <c r="O1" s="130"/>
      <c r="P1" s="131"/>
      <c r="Q1" s="132"/>
      <c r="R1" s="133"/>
      <c r="S1" s="133"/>
      <c r="T1" s="134"/>
      <c r="U1" s="122"/>
      <c r="V1" s="122"/>
      <c r="W1" s="122"/>
      <c r="X1" s="122"/>
      <c r="Y1" s="122"/>
      <c r="Z1" s="122"/>
      <c r="AA1" s="122"/>
      <c r="AB1" s="122"/>
    </row>
    <row r="2" spans="1:29">
      <c r="A2" s="135"/>
      <c r="B2" s="12"/>
      <c r="C2" s="12"/>
      <c r="D2" s="12"/>
      <c r="E2" s="13"/>
      <c r="F2" s="14" t="s">
        <v>0</v>
      </c>
      <c r="G2" s="15"/>
      <c r="H2" s="15"/>
      <c r="I2" s="15"/>
      <c r="J2" s="15"/>
      <c r="K2" s="112"/>
      <c r="L2" s="19" t="s">
        <v>54</v>
      </c>
      <c r="M2" s="20"/>
      <c r="N2" s="20"/>
      <c r="O2" s="20"/>
      <c r="P2" s="21"/>
      <c r="Q2" s="19" t="s">
        <v>1</v>
      </c>
      <c r="R2" s="20"/>
      <c r="S2" s="20"/>
      <c r="T2" s="136"/>
      <c r="U2" s="122"/>
      <c r="V2" s="122"/>
      <c r="W2" s="122"/>
      <c r="X2" s="122"/>
      <c r="Y2" s="122"/>
      <c r="Z2" s="122"/>
      <c r="AA2" s="122"/>
      <c r="AB2" s="122"/>
    </row>
    <row r="3" spans="1:29" ht="30" customHeight="1" thickBot="1">
      <c r="A3" s="137"/>
      <c r="B3" s="138"/>
      <c r="C3" s="138"/>
      <c r="D3" s="138"/>
      <c r="E3" s="139"/>
      <c r="F3" s="113" t="s">
        <v>52</v>
      </c>
      <c r="G3" s="114"/>
      <c r="H3" s="114"/>
      <c r="I3" s="114"/>
      <c r="J3" s="114"/>
      <c r="K3" s="115"/>
      <c r="L3" s="116" t="s">
        <v>55</v>
      </c>
      <c r="M3" s="117"/>
      <c r="N3" s="117"/>
      <c r="O3" s="117"/>
      <c r="P3" s="118"/>
      <c r="Q3" s="119"/>
      <c r="R3" s="120"/>
      <c r="S3" s="120"/>
      <c r="T3" s="140"/>
      <c r="U3" s="122"/>
      <c r="V3" s="122"/>
      <c r="W3" s="122"/>
      <c r="X3" s="122"/>
      <c r="Y3" s="122"/>
      <c r="Z3" s="122"/>
      <c r="AA3" s="122"/>
      <c r="AB3" s="122"/>
    </row>
    <row r="4" spans="1:29" ht="15.75" thickBot="1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7"/>
      <c r="U4" s="121"/>
      <c r="V4" s="121"/>
      <c r="W4" s="121"/>
      <c r="X4" s="121"/>
      <c r="Y4" s="121"/>
      <c r="Z4" s="121"/>
      <c r="AA4" s="121"/>
      <c r="AB4" s="121"/>
      <c r="AC4" s="122"/>
    </row>
    <row r="5" spans="1:29">
      <c r="A5" s="33" t="s">
        <v>2</v>
      </c>
      <c r="B5" s="34"/>
      <c r="C5" s="34"/>
      <c r="D5" s="34"/>
      <c r="E5" s="33" t="s">
        <v>31</v>
      </c>
      <c r="F5" s="34"/>
      <c r="G5" s="34"/>
      <c r="H5" s="34"/>
      <c r="I5" s="34"/>
      <c r="J5" s="34"/>
      <c r="K5" s="34"/>
      <c r="L5" s="35"/>
      <c r="M5" s="34" t="s">
        <v>33</v>
      </c>
      <c r="N5" s="34"/>
      <c r="O5" s="34"/>
      <c r="P5" s="3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</row>
    <row r="6" spans="1:29" ht="15.75" thickBot="1">
      <c r="A6" s="37" t="s">
        <v>3</v>
      </c>
      <c r="B6" s="38" t="s">
        <v>19</v>
      </c>
      <c r="C6" s="171" t="s">
        <v>4</v>
      </c>
      <c r="D6" s="39" t="s">
        <v>20</v>
      </c>
      <c r="E6" s="40" t="s">
        <v>21</v>
      </c>
      <c r="F6" s="41" t="s">
        <v>22</v>
      </c>
      <c r="G6" s="42" t="s">
        <v>5</v>
      </c>
      <c r="H6" s="176" t="s">
        <v>6</v>
      </c>
      <c r="I6" s="42" t="s">
        <v>7</v>
      </c>
      <c r="J6" s="43" t="s">
        <v>37</v>
      </c>
      <c r="K6" s="44" t="s">
        <v>8</v>
      </c>
      <c r="L6" s="156" t="s">
        <v>24</v>
      </c>
      <c r="M6" s="212" t="s">
        <v>4</v>
      </c>
      <c r="N6" s="178" t="s">
        <v>9</v>
      </c>
      <c r="O6" s="230" t="s">
        <v>10</v>
      </c>
      <c r="P6" s="45" t="s">
        <v>11</v>
      </c>
      <c r="Q6" s="106"/>
      <c r="R6" s="106"/>
      <c r="S6" s="107"/>
      <c r="T6" s="107"/>
      <c r="U6" s="107"/>
      <c r="V6" s="107"/>
      <c r="W6" s="107"/>
      <c r="X6" s="106"/>
      <c r="Y6" s="106"/>
      <c r="Z6" s="106"/>
      <c r="AA6" s="107"/>
      <c r="AB6" s="107"/>
    </row>
    <row r="7" spans="1:29">
      <c r="A7" s="141" t="s">
        <v>15</v>
      </c>
      <c r="B7" s="97">
        <v>2</v>
      </c>
      <c r="C7" s="99">
        <v>41222</v>
      </c>
      <c r="D7" s="154" t="s">
        <v>39</v>
      </c>
      <c r="E7" s="157" t="s">
        <v>21</v>
      </c>
      <c r="F7" s="100" t="s">
        <v>22</v>
      </c>
      <c r="G7" s="97" t="s">
        <v>5</v>
      </c>
      <c r="H7" s="99">
        <v>36892</v>
      </c>
      <c r="I7" s="96" t="s">
        <v>17</v>
      </c>
      <c r="J7" s="95" t="s">
        <v>56</v>
      </c>
      <c r="K7" s="94" t="s">
        <v>57</v>
      </c>
      <c r="L7" s="158" t="s">
        <v>45</v>
      </c>
      <c r="M7" s="213">
        <v>40941</v>
      </c>
      <c r="N7" s="98">
        <v>0.375</v>
      </c>
      <c r="O7" s="231">
        <v>0.1111111111111111</v>
      </c>
      <c r="P7" s="142">
        <v>6</v>
      </c>
      <c r="Q7" s="108"/>
      <c r="R7" s="255" t="s">
        <v>64</v>
      </c>
      <c r="S7" s="104"/>
      <c r="T7" s="104"/>
      <c r="U7" s="104"/>
      <c r="V7" s="104"/>
      <c r="W7" s="104"/>
      <c r="X7" s="109"/>
      <c r="Y7" s="110"/>
      <c r="Z7" s="108"/>
      <c r="AA7" s="104"/>
      <c r="AB7" s="104"/>
    </row>
    <row r="8" spans="1:29">
      <c r="A8" s="143"/>
      <c r="B8" s="64"/>
      <c r="C8" s="65"/>
      <c r="D8" s="72"/>
      <c r="E8" s="159"/>
      <c r="F8" s="68"/>
      <c r="G8" s="64"/>
      <c r="H8" s="65"/>
      <c r="I8" s="69"/>
      <c r="J8" s="70"/>
      <c r="K8" s="71"/>
      <c r="L8" s="160"/>
      <c r="M8" s="214"/>
      <c r="N8" s="73"/>
      <c r="O8" s="232"/>
      <c r="P8" s="144"/>
      <c r="Q8" s="108"/>
      <c r="R8" s="255"/>
      <c r="S8" s="111"/>
      <c r="T8" s="111"/>
      <c r="U8" s="111"/>
      <c r="V8" s="104"/>
      <c r="W8" s="104"/>
      <c r="X8" s="109"/>
      <c r="Y8" s="110"/>
      <c r="Z8" s="108"/>
      <c r="AA8" s="104"/>
      <c r="AB8" s="104"/>
    </row>
    <row r="9" spans="1:29" ht="15.75" thickBot="1">
      <c r="A9" s="145"/>
      <c r="B9" s="146"/>
      <c r="C9" s="147"/>
      <c r="D9" s="155"/>
      <c r="E9" s="161"/>
      <c r="F9" s="148"/>
      <c r="G9" s="146"/>
      <c r="H9" s="147"/>
      <c r="I9" s="149"/>
      <c r="J9" s="150"/>
      <c r="K9" s="151"/>
      <c r="L9" s="162"/>
      <c r="M9" s="215"/>
      <c r="N9" s="152"/>
      <c r="O9" s="233"/>
      <c r="P9" s="153"/>
      <c r="Q9" s="108"/>
      <c r="R9" s="255"/>
      <c r="S9" s="104"/>
      <c r="T9" s="104"/>
      <c r="U9" s="104"/>
      <c r="V9" s="104"/>
      <c r="W9" s="104"/>
      <c r="X9" s="109"/>
      <c r="Y9" s="110"/>
      <c r="Z9" s="108"/>
      <c r="AA9" s="108"/>
      <c r="AB9" s="104"/>
    </row>
    <row r="10" spans="1:29" ht="15" customHeight="1">
      <c r="A10" s="239" t="s">
        <v>50</v>
      </c>
      <c r="B10" s="242" t="s">
        <v>51</v>
      </c>
      <c r="D10" s="242" t="s">
        <v>51</v>
      </c>
      <c r="I10" s="242" t="s">
        <v>51</v>
      </c>
      <c r="L10" s="242" t="s">
        <v>51</v>
      </c>
      <c r="O10" s="242" t="s">
        <v>51</v>
      </c>
      <c r="P10" s="242" t="s">
        <v>51</v>
      </c>
    </row>
    <row r="11" spans="1:29">
      <c r="A11" s="240"/>
      <c r="B11" s="243"/>
      <c r="D11" s="243"/>
      <c r="I11" s="243"/>
      <c r="L11" s="243"/>
      <c r="O11" s="243"/>
      <c r="P11" s="243"/>
    </row>
    <row r="12" spans="1:29" ht="48.75" customHeight="1" thickBot="1">
      <c r="A12" s="241"/>
      <c r="B12" s="244"/>
      <c r="D12" s="244"/>
      <c r="I12" s="244"/>
      <c r="L12" s="244"/>
      <c r="O12" s="244"/>
      <c r="P12" s="244"/>
    </row>
  </sheetData>
  <mergeCells count="36">
    <mergeCell ref="Q1:T1"/>
    <mergeCell ref="A10:A12"/>
    <mergeCell ref="A4:T4"/>
    <mergeCell ref="R7:R9"/>
    <mergeCell ref="F7:F9"/>
    <mergeCell ref="S8:U8"/>
    <mergeCell ref="F1:K1"/>
    <mergeCell ref="F2:K2"/>
    <mergeCell ref="F3:K3"/>
    <mergeCell ref="L1:P1"/>
    <mergeCell ref="L2:P2"/>
    <mergeCell ref="A7:A9"/>
    <mergeCell ref="B7:B9"/>
    <mergeCell ref="C7:C9"/>
    <mergeCell ref="D7:D9"/>
    <mergeCell ref="E7:E9"/>
    <mergeCell ref="L3:P3"/>
    <mergeCell ref="M7:M9"/>
    <mergeCell ref="N7:N9"/>
    <mergeCell ref="O7:O9"/>
    <mergeCell ref="P7:P9"/>
    <mergeCell ref="Q2:T2"/>
    <mergeCell ref="Q3:T3"/>
    <mergeCell ref="G7:G9"/>
    <mergeCell ref="H7:H9"/>
    <mergeCell ref="I7:I9"/>
    <mergeCell ref="J7:J9"/>
    <mergeCell ref="K7:K9"/>
    <mergeCell ref="L7:L9"/>
    <mergeCell ref="A3:E3"/>
    <mergeCell ref="A5:D5"/>
    <mergeCell ref="E5:L5"/>
    <mergeCell ref="M5:P5"/>
    <mergeCell ref="Q5:R5"/>
    <mergeCell ref="S5:AB5"/>
    <mergeCell ref="A1:E2"/>
  </mergeCells>
  <conditionalFormatting sqref="S7:S9 T7:U7 T9:U9">
    <cfRule type="containsText" dxfId="3" priority="1" operator="containsText" text="x">
      <formula>NOT(ISERROR(SEARCH("x",S7)))</formula>
    </cfRule>
  </conditionalFormatting>
  <conditionalFormatting sqref="R7:R9">
    <cfRule type="containsText" dxfId="2" priority="2" stopIfTrue="1" operator="containsText" text="Non">
      <formula>NOT(ISERROR(SEARCH("Non",R7)))</formula>
    </cfRule>
  </conditionalFormatting>
  <dataValidations count="8">
    <dataValidation type="list" allowBlank="1" showInputMessage="1" showErrorMessage="1" sqref="AB7:AB9">
      <formula1>[1]Feuil1!F4:F10</formula1>
    </dataValidation>
    <dataValidation type="list" allowBlank="1" showInputMessage="1" showErrorMessage="1" sqref="I7:I9">
      <formula1>Feuil3!H6:H7</formula1>
    </dataValidation>
    <dataValidation type="list" allowBlank="1" showInputMessage="1" showErrorMessage="1" sqref="P7:P9">
      <formula1>Feuil3!F6:F11</formula1>
    </dataValidation>
    <dataValidation type="list" allowBlank="1" showInputMessage="1" showErrorMessage="1" sqref="O7:O9">
      <formula1>Feuil3!E6:E7</formula1>
    </dataValidation>
    <dataValidation type="list" allowBlank="1" showInputMessage="1" showErrorMessage="1" sqref="L7:L9">
      <formula1>Feuil3!D6:D10</formula1>
    </dataValidation>
    <dataValidation type="textLength" allowBlank="1" showInputMessage="1" showErrorMessage="1" sqref="Q7:Q9">
      <formula1>11</formula1>
      <formula2>11</formula2>
    </dataValidation>
    <dataValidation type="list" allowBlank="1" showInputMessage="1" showErrorMessage="1" sqref="D7:D9">
      <formula1>Feuil3!G6:G12</formula1>
    </dataValidation>
    <dataValidation type="list" allowBlank="1" showInputMessage="1" showErrorMessage="1" sqref="B7:B9">
      <formula1>Feuil3!I6:I14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11"/>
  <sheetViews>
    <sheetView workbookViewId="0">
      <pane xSplit="5" ySplit="7" topLeftCell="Q8" activePane="bottomRight" state="frozen"/>
      <selection pane="topRight" activeCell="F1" sqref="F1"/>
      <selection pane="bottomLeft" activeCell="A8" sqref="A8"/>
      <selection pane="bottomRight" activeCell="AF8" sqref="AF8:AF10"/>
    </sheetView>
  </sheetViews>
  <sheetFormatPr baseColWidth="10" defaultRowHeight="15"/>
  <cols>
    <col min="1" max="1" width="4.85546875" customWidth="1"/>
    <col min="2" max="2" width="7" customWidth="1"/>
    <col min="3" max="3" width="6.7109375" style="173" bestFit="1" customWidth="1"/>
    <col min="4" max="4" width="9.5703125" bestFit="1" customWidth="1"/>
    <col min="5" max="5" width="10.42578125" customWidth="1"/>
    <col min="6" max="6" width="9.5703125" customWidth="1"/>
    <col min="7" max="7" width="8.7109375" customWidth="1"/>
    <col min="8" max="8" width="7.5703125" style="173" customWidth="1"/>
    <col min="9" max="9" width="5" customWidth="1"/>
    <col min="10" max="10" width="7.7109375" customWidth="1"/>
    <col min="11" max="11" width="4.7109375" customWidth="1"/>
    <col min="12" max="12" width="11.5703125" customWidth="1"/>
    <col min="13" max="13" width="7.28515625" style="173" bestFit="1" customWidth="1"/>
    <col min="14" max="14" width="5.85546875" style="183" bestFit="1" customWidth="1"/>
    <col min="15" max="15" width="4.5703125" style="234" customWidth="1"/>
    <col min="16" max="16" width="4.5703125" customWidth="1"/>
    <col min="17" max="17" width="8.5703125" customWidth="1"/>
    <col min="18" max="18" width="11.42578125" bestFit="1" customWidth="1"/>
    <col min="19" max="19" width="11.28515625" customWidth="1"/>
    <col min="20" max="20" width="10.7109375" customWidth="1"/>
    <col min="21" max="24" width="3.7109375" customWidth="1"/>
    <col min="25" max="25" width="5.7109375" customWidth="1"/>
    <col min="26" max="26" width="7.5703125" style="173" customWidth="1"/>
    <col min="27" max="27" width="5.5703125" style="183" customWidth="1"/>
    <col min="28" max="28" width="3.85546875" style="234" customWidth="1"/>
    <col min="29" max="29" width="8.5703125" customWidth="1"/>
    <col min="30" max="30" width="9.7109375" customWidth="1"/>
    <col min="32" max="32" width="15.7109375" bestFit="1" customWidth="1"/>
  </cols>
  <sheetData>
    <row r="1" spans="1:32" ht="15.75">
      <c r="A1" s="1"/>
      <c r="B1" s="2"/>
      <c r="C1" s="2"/>
      <c r="D1" s="2"/>
      <c r="E1" s="3"/>
      <c r="F1" s="4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20"/>
      <c r="S1" s="5"/>
      <c r="T1" s="6"/>
      <c r="U1" s="6"/>
      <c r="V1" s="6"/>
      <c r="W1" s="6"/>
      <c r="X1" s="6"/>
      <c r="Y1" s="6"/>
      <c r="Z1" s="7"/>
      <c r="AA1" s="8"/>
      <c r="AB1" s="9"/>
      <c r="AC1" s="9"/>
      <c r="AD1" s="10"/>
    </row>
    <row r="2" spans="1:32">
      <c r="A2" s="11"/>
      <c r="B2" s="12"/>
      <c r="C2" s="12"/>
      <c r="D2" s="12"/>
      <c r="E2" s="13"/>
      <c r="F2" s="14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6"/>
      <c r="T2" s="17"/>
      <c r="U2" s="17"/>
      <c r="V2" s="17"/>
      <c r="W2" s="17"/>
      <c r="X2" s="17"/>
      <c r="Y2" s="17"/>
      <c r="Z2" s="18"/>
      <c r="AA2" s="19"/>
      <c r="AB2" s="20"/>
      <c r="AC2" s="20"/>
      <c r="AD2" s="21"/>
    </row>
    <row r="3" spans="1:32" ht="24.75" customHeight="1">
      <c r="A3" s="22"/>
      <c r="B3" s="23"/>
      <c r="C3" s="23"/>
      <c r="D3" s="23"/>
      <c r="E3" s="24"/>
      <c r="F3" s="25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  <c r="T3" s="28"/>
      <c r="U3" s="28"/>
      <c r="V3" s="28"/>
      <c r="W3" s="28"/>
      <c r="X3" s="28"/>
      <c r="Y3" s="28"/>
      <c r="Z3" s="29"/>
      <c r="AA3" s="30"/>
      <c r="AB3" s="31"/>
      <c r="AC3" s="31"/>
      <c r="AD3" s="32"/>
    </row>
    <row r="4" spans="1:32" ht="15.75" thickBot="1">
      <c r="A4" s="254"/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</row>
    <row r="5" spans="1:32">
      <c r="A5" s="33" t="s">
        <v>2</v>
      </c>
      <c r="B5" s="34"/>
      <c r="C5" s="34"/>
      <c r="D5" s="34"/>
      <c r="E5" s="33" t="s">
        <v>32</v>
      </c>
      <c r="F5" s="34"/>
      <c r="G5" s="34"/>
      <c r="H5" s="34"/>
      <c r="I5" s="34"/>
      <c r="J5" s="34"/>
      <c r="K5" s="34"/>
      <c r="L5" s="34"/>
      <c r="M5" s="33" t="s">
        <v>33</v>
      </c>
      <c r="N5" s="34"/>
      <c r="O5" s="34"/>
      <c r="P5" s="35"/>
      <c r="Q5" s="33" t="s">
        <v>63</v>
      </c>
      <c r="R5" s="34"/>
      <c r="S5" s="34"/>
      <c r="T5" s="35"/>
      <c r="U5" s="33" t="s">
        <v>62</v>
      </c>
      <c r="V5" s="34"/>
      <c r="W5" s="34"/>
      <c r="X5" s="34"/>
      <c r="Y5" s="34"/>
      <c r="Z5" s="34"/>
      <c r="AA5" s="34"/>
      <c r="AB5" s="34"/>
      <c r="AC5" s="36"/>
      <c r="AD5" s="35"/>
    </row>
    <row r="6" spans="1:32" ht="34.5" thickBot="1">
      <c r="A6" s="37" t="s">
        <v>3</v>
      </c>
      <c r="B6" s="38" t="s">
        <v>19</v>
      </c>
      <c r="C6" s="171" t="s">
        <v>4</v>
      </c>
      <c r="D6" s="39" t="s">
        <v>20</v>
      </c>
      <c r="E6" s="40" t="s">
        <v>21</v>
      </c>
      <c r="F6" s="41" t="s">
        <v>22</v>
      </c>
      <c r="G6" s="42" t="s">
        <v>5</v>
      </c>
      <c r="H6" s="176" t="s">
        <v>6</v>
      </c>
      <c r="I6" s="42" t="s">
        <v>7</v>
      </c>
      <c r="J6" s="43" t="s">
        <v>23</v>
      </c>
      <c r="K6" s="44" t="s">
        <v>8</v>
      </c>
      <c r="L6" s="39" t="s">
        <v>24</v>
      </c>
      <c r="M6" s="174" t="s">
        <v>4</v>
      </c>
      <c r="N6" s="178" t="s">
        <v>9</v>
      </c>
      <c r="O6" s="230" t="s">
        <v>10</v>
      </c>
      <c r="P6" s="45" t="s">
        <v>11</v>
      </c>
      <c r="Q6" s="46" t="s">
        <v>25</v>
      </c>
      <c r="R6" s="47" t="s">
        <v>26</v>
      </c>
      <c r="S6" s="225" t="s">
        <v>27</v>
      </c>
      <c r="T6" s="48" t="s">
        <v>12</v>
      </c>
      <c r="U6" s="37" t="s">
        <v>28</v>
      </c>
      <c r="V6" s="49" t="s">
        <v>13</v>
      </c>
      <c r="W6" s="49" t="s">
        <v>29</v>
      </c>
      <c r="X6" s="39" t="s">
        <v>30</v>
      </c>
      <c r="Y6" s="39" t="s">
        <v>14</v>
      </c>
      <c r="Z6" s="203" t="s">
        <v>4</v>
      </c>
      <c r="AA6" s="208" t="s">
        <v>9</v>
      </c>
      <c r="AB6" s="248" t="s">
        <v>10</v>
      </c>
      <c r="AC6" s="50" t="s">
        <v>19</v>
      </c>
      <c r="AD6" s="51" t="s">
        <v>20</v>
      </c>
    </row>
    <row r="7" spans="1:32" ht="2.25" customHeight="1">
      <c r="A7" s="163"/>
      <c r="B7" s="164"/>
      <c r="C7" s="172"/>
      <c r="D7" s="165"/>
      <c r="E7" s="166"/>
      <c r="F7" s="167"/>
      <c r="G7" s="168"/>
      <c r="H7" s="177"/>
      <c r="I7" s="168"/>
      <c r="J7" s="102"/>
      <c r="K7" s="166"/>
      <c r="L7" s="169"/>
      <c r="M7" s="175"/>
      <c r="N7" s="179"/>
      <c r="O7" s="235"/>
      <c r="P7" s="101"/>
      <c r="Q7" s="101"/>
      <c r="R7" s="163"/>
      <c r="S7" s="165"/>
      <c r="T7" s="103"/>
      <c r="U7" s="163"/>
      <c r="V7" s="103"/>
      <c r="W7" s="103"/>
      <c r="X7" s="165"/>
      <c r="Y7" s="165"/>
      <c r="Z7" s="204"/>
      <c r="AA7" s="209"/>
      <c r="AB7" s="249"/>
      <c r="AC7" s="170"/>
      <c r="AD7" s="170"/>
    </row>
    <row r="8" spans="1:32">
      <c r="A8" s="190" t="s">
        <v>15</v>
      </c>
      <c r="B8" s="184">
        <f>VLOOKUP($A8,Commande!1:1048576,2,FALSE)</f>
        <v>2</v>
      </c>
      <c r="C8" s="53">
        <f>VLOOKUP(A8,Commande!1:1048576,3,FALSE)</f>
        <v>41222</v>
      </c>
      <c r="D8" s="54" t="str">
        <f>VLOOKUP($A8,Commande!1:1048576,4,FALSE)</f>
        <v>b</v>
      </c>
      <c r="E8" s="55" t="str">
        <f>VLOOKUP($A8,Commande!1:1048576,5,FALSE)</f>
        <v>Société</v>
      </c>
      <c r="F8" s="52" t="str">
        <f>VLOOKUP($A8,Commande!1:1048576,6,FALSE)</f>
        <v>Nom</v>
      </c>
      <c r="G8" s="52" t="str">
        <f>VLOOKUP($A8,Commande!1:1048576,7,FALSE)</f>
        <v>Prénom</v>
      </c>
      <c r="H8" s="53">
        <f>VLOOKUP($A8,Commande!1:1048576,8,FALSE)</f>
        <v>36892</v>
      </c>
      <c r="I8" s="52" t="str">
        <f>VLOOKUP($A8,Commande!1:1048576,9,FALSE)</f>
        <v>H</v>
      </c>
      <c r="J8" s="52" t="str">
        <f>VLOOKUP($A8,Commande!1:1048576,10,FALSE)</f>
        <v>000025</v>
      </c>
      <c r="K8" s="52" t="str">
        <f>VLOOKUP($A8,Commande!1:1048576,11,FALSE)</f>
        <v>00002</v>
      </c>
      <c r="L8" s="54" t="str">
        <f>VLOOKUP($A8,Commande!1:1048576,12,FALSE)</f>
        <v>aa</v>
      </c>
      <c r="M8" s="187">
        <f>VLOOKUP($A8,Commande!1:1048576,13,FALSE)</f>
        <v>40941</v>
      </c>
      <c r="N8" s="180">
        <f>VLOOKUP($A8,Commande!1:1048576,14,FALSE)</f>
        <v>0.375</v>
      </c>
      <c r="O8" s="236">
        <f>VLOOKUP($A8,Commande!1:1048576,15,FALSE)</f>
        <v>0.1111111111111111</v>
      </c>
      <c r="P8" s="54">
        <f>VLOOKUP($A8,Commande!1:1048576,16,FALSE)</f>
        <v>6</v>
      </c>
      <c r="Q8" s="56"/>
      <c r="R8" s="57" t="s">
        <v>58</v>
      </c>
      <c r="S8" s="221"/>
      <c r="T8" s="222"/>
      <c r="U8" s="58">
        <v>0</v>
      </c>
      <c r="V8" s="59">
        <v>0</v>
      </c>
      <c r="W8" s="59">
        <v>0</v>
      </c>
      <c r="X8" s="60">
        <v>0</v>
      </c>
      <c r="Y8" s="61"/>
      <c r="Z8" s="205">
        <v>36892</v>
      </c>
      <c r="AA8" s="210">
        <v>0</v>
      </c>
      <c r="AB8" s="250">
        <v>0.1111111111111111</v>
      </c>
      <c r="AC8" s="62" t="s">
        <v>60</v>
      </c>
      <c r="AD8" s="63" t="s">
        <v>42</v>
      </c>
      <c r="AF8" s="193" t="s">
        <v>36</v>
      </c>
    </row>
    <row r="9" spans="1:32">
      <c r="A9" s="191"/>
      <c r="B9" s="185"/>
      <c r="C9" s="65"/>
      <c r="D9" s="66"/>
      <c r="E9" s="67"/>
      <c r="F9" s="64"/>
      <c r="G9" s="64"/>
      <c r="H9" s="65"/>
      <c r="I9" s="64"/>
      <c r="J9" s="64"/>
      <c r="K9" s="64"/>
      <c r="L9" s="66"/>
      <c r="M9" s="188"/>
      <c r="N9" s="181"/>
      <c r="O9" s="237"/>
      <c r="P9" s="66"/>
      <c r="Q9" s="74"/>
      <c r="R9" s="75" t="s">
        <v>59</v>
      </c>
      <c r="S9" s="223"/>
      <c r="T9" s="224"/>
      <c r="U9" s="216"/>
      <c r="V9" s="217"/>
      <c r="W9" s="218"/>
      <c r="X9" s="76"/>
      <c r="Y9" s="77"/>
      <c r="Z9" s="206">
        <v>36892</v>
      </c>
      <c r="AA9" s="93">
        <v>0</v>
      </c>
      <c r="AB9" s="251">
        <v>0.1111111111111111</v>
      </c>
      <c r="AC9" s="77" t="s">
        <v>22</v>
      </c>
      <c r="AD9" s="78" t="s">
        <v>42</v>
      </c>
      <c r="AF9" s="193"/>
    </row>
    <row r="10" spans="1:32">
      <c r="A10" s="192"/>
      <c r="B10" s="186"/>
      <c r="C10" s="80"/>
      <c r="D10" s="81"/>
      <c r="E10" s="82"/>
      <c r="F10" s="79"/>
      <c r="G10" s="79"/>
      <c r="H10" s="80"/>
      <c r="I10" s="79"/>
      <c r="J10" s="79"/>
      <c r="K10" s="79"/>
      <c r="L10" s="81"/>
      <c r="M10" s="189"/>
      <c r="N10" s="182"/>
      <c r="O10" s="238"/>
      <c r="P10" s="81"/>
      <c r="Q10" s="83"/>
      <c r="R10" s="84"/>
      <c r="S10" s="85"/>
      <c r="T10" s="86"/>
      <c r="U10" s="87"/>
      <c r="V10" s="88"/>
      <c r="W10" s="88"/>
      <c r="X10" s="89"/>
      <c r="Y10" s="90"/>
      <c r="Z10" s="207"/>
      <c r="AA10" s="211"/>
      <c r="AB10" s="252"/>
      <c r="AC10" s="91"/>
      <c r="AD10" s="92"/>
      <c r="AF10" s="193"/>
    </row>
    <row r="11" spans="1:32" ht="150">
      <c r="A11" s="228" t="s">
        <v>35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53"/>
      <c r="R11" s="226" t="s">
        <v>34</v>
      </c>
      <c r="S11" s="226"/>
      <c r="T11" s="227" t="s">
        <v>61</v>
      </c>
    </row>
  </sheetData>
  <sheetCalcPr fullCalcOnLoad="1"/>
  <mergeCells count="36">
    <mergeCell ref="AF8:AF10"/>
    <mergeCell ref="A11:P11"/>
    <mergeCell ref="A4:AD4"/>
    <mergeCell ref="M8:M10"/>
    <mergeCell ref="N8:N10"/>
    <mergeCell ref="O8:O10"/>
    <mergeCell ref="P8:P10"/>
    <mergeCell ref="R11:S11"/>
    <mergeCell ref="G8:G10"/>
    <mergeCell ref="H8:H10"/>
    <mergeCell ref="I8:I10"/>
    <mergeCell ref="J8:J10"/>
    <mergeCell ref="K8:K10"/>
    <mergeCell ref="L8:L10"/>
    <mergeCell ref="A8:A10"/>
    <mergeCell ref="B8:B10"/>
    <mergeCell ref="C8:C10"/>
    <mergeCell ref="D8:D10"/>
    <mergeCell ref="E8:E10"/>
    <mergeCell ref="F8:F10"/>
    <mergeCell ref="A3:E3"/>
    <mergeCell ref="F3:R3"/>
    <mergeCell ref="S3:Z3"/>
    <mergeCell ref="AA3:AD3"/>
    <mergeCell ref="A5:D5"/>
    <mergeCell ref="E5:L5"/>
    <mergeCell ref="M5:P5"/>
    <mergeCell ref="Q5:T5"/>
    <mergeCell ref="U5:AD5"/>
    <mergeCell ref="A1:E2"/>
    <mergeCell ref="F1:R1"/>
    <mergeCell ref="S1:Z1"/>
    <mergeCell ref="AA1:AD1"/>
    <mergeCell ref="F2:R2"/>
    <mergeCell ref="S2:Z2"/>
    <mergeCell ref="AA2:AD2"/>
  </mergeCells>
  <conditionalFormatting sqref="T8:T10">
    <cfRule type="containsText" dxfId="1" priority="2" stopIfTrue="1" operator="containsText" text="Non">
      <formula>NOT(ISERROR(SEARCH("Non",T8)))</formula>
    </cfRule>
  </conditionalFormatting>
  <conditionalFormatting sqref="U8:U10 V8:W8 V10:W10">
    <cfRule type="containsText" dxfId="0" priority="1" operator="containsText" text="x">
      <formula>NOT(ISERROR(SEARCH("x",U8)))</formula>
    </cfRule>
  </conditionalFormatting>
  <dataValidations count="4">
    <dataValidation type="textLength" allowBlank="1" showInputMessage="1" showErrorMessage="1" sqref="R8:S10">
      <formula1>11</formula1>
      <formula2>11</formula2>
    </dataValidation>
    <dataValidation type="list" allowBlank="1" showInputMessage="1" showErrorMessage="1" sqref="AB8 AB9 AB10">
      <formula1>Feuil3!E6:E7</formula1>
    </dataValidation>
    <dataValidation type="list" allowBlank="1" showInputMessage="1" showErrorMessage="1" sqref="AD8 AD9 AD10">
      <formula1>Feuil3!G6:G12</formula1>
    </dataValidation>
    <dataValidation type="list" allowBlank="1" showInputMessage="1" showErrorMessage="1" sqref="Q8 Q9 Q10">
      <formula1>Feuil3!I6:I14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I5" sqref="I5"/>
    </sheetView>
  </sheetViews>
  <sheetFormatPr baseColWidth="10" defaultRowHeight="15"/>
  <sheetData>
    <row r="1" spans="1:9" ht="15.75" thickBot="1"/>
    <row r="2" spans="1:9">
      <c r="A2" s="194" t="s">
        <v>18</v>
      </c>
      <c r="B2" s="195"/>
      <c r="C2" s="195"/>
      <c r="D2" s="195"/>
      <c r="E2" s="196"/>
    </row>
    <row r="3" spans="1:9">
      <c r="A3" s="197"/>
      <c r="B3" s="198"/>
      <c r="C3" s="198"/>
      <c r="D3" s="198"/>
      <c r="E3" s="199"/>
    </row>
    <row r="4" spans="1:9" ht="15.75" thickBot="1">
      <c r="A4" s="200"/>
      <c r="B4" s="201"/>
      <c r="C4" s="201"/>
      <c r="D4" s="201"/>
      <c r="E4" s="202"/>
    </row>
    <row r="6" spans="1:9">
      <c r="D6" t="s">
        <v>45</v>
      </c>
      <c r="E6" s="229">
        <v>0.1111111111111111</v>
      </c>
      <c r="F6">
        <v>1</v>
      </c>
      <c r="G6" t="s">
        <v>38</v>
      </c>
      <c r="H6" t="s">
        <v>17</v>
      </c>
      <c r="I6">
        <v>1</v>
      </c>
    </row>
    <row r="7" spans="1:9">
      <c r="D7" t="s">
        <v>46</v>
      </c>
      <c r="E7" s="229">
        <v>0.625</v>
      </c>
      <c r="F7">
        <v>2</v>
      </c>
      <c r="G7" t="s">
        <v>39</v>
      </c>
      <c r="H7" t="s">
        <v>16</v>
      </c>
      <c r="I7">
        <v>2</v>
      </c>
    </row>
    <row r="8" spans="1:9">
      <c r="D8" t="s">
        <v>47</v>
      </c>
      <c r="F8">
        <v>3</v>
      </c>
      <c r="G8" t="s">
        <v>40</v>
      </c>
      <c r="I8">
        <v>3</v>
      </c>
    </row>
    <row r="9" spans="1:9">
      <c r="D9" t="s">
        <v>48</v>
      </c>
      <c r="F9">
        <v>4</v>
      </c>
      <c r="G9" t="s">
        <v>41</v>
      </c>
      <c r="I9">
        <v>4</v>
      </c>
    </row>
    <row r="10" spans="1:9">
      <c r="D10" t="s">
        <v>49</v>
      </c>
      <c r="F10">
        <v>5</v>
      </c>
      <c r="G10" t="s">
        <v>42</v>
      </c>
      <c r="I10">
        <v>5</v>
      </c>
    </row>
    <row r="11" spans="1:9">
      <c r="F11">
        <v>6</v>
      </c>
      <c r="G11" t="s">
        <v>43</v>
      </c>
      <c r="I11">
        <v>6</v>
      </c>
    </row>
    <row r="12" spans="1:9">
      <c r="G12" t="s">
        <v>44</v>
      </c>
      <c r="I12">
        <v>7</v>
      </c>
    </row>
    <row r="13" spans="1:9">
      <c r="I13">
        <v>8</v>
      </c>
    </row>
    <row r="14" spans="1:9">
      <c r="I14">
        <v>9</v>
      </c>
    </row>
  </sheetData>
  <mergeCells count="1">
    <mergeCell ref="A2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Envoi</vt:lpstr>
      <vt:lpstr>Feuil3</vt:lpstr>
    </vt:vector>
  </TitlesOfParts>
  <Company>Diaverum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Jalbmrs</dc:creator>
  <cp:lastModifiedBy>Jalbmrs</cp:lastModifiedBy>
  <cp:lastPrinted>2013-01-30T10:08:13Z</cp:lastPrinted>
  <dcterms:created xsi:type="dcterms:W3CDTF">2013-01-30T09:14:21Z</dcterms:created>
  <dcterms:modified xsi:type="dcterms:W3CDTF">2013-01-30T11:14:33Z</dcterms:modified>
</cp:coreProperties>
</file>