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xWindow="240" yWindow="75" windowWidth="19440" windowHeight="7935" activeTab="1"/>
  </bookViews>
  <sheets>
    <sheet name="Configuration" sheetId="1" r:id="rId1"/>
    <sheet name="Dimensionnement" sheetId="3" r:id="rId2"/>
    <sheet name="Sav" sheetId="4" state="hidden" r:id="rId3"/>
  </sheets>
  <functionGroups builtInGroupCount="17"/>
  <definedNames>
    <definedName name="solver_adj" localSheetId="0" hidden="1">Configuration!$J$2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Configuration!$H$2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0</definedName>
  </definedNames>
  <calcPr calcId="145621"/>
</workbook>
</file>

<file path=xl/calcChain.xml><?xml version="1.0" encoding="utf-8"?>
<calcChain xmlns="http://schemas.openxmlformats.org/spreadsheetml/2006/main">
  <c r="L8" i="3" l="1"/>
  <c r="O8" i="3" s="1"/>
  <c r="J7" i="3"/>
  <c r="L7" i="3" s="1"/>
  <c r="O7" i="3" s="1"/>
  <c r="J8" i="3"/>
  <c r="J9" i="3"/>
  <c r="L9" i="3" s="1"/>
  <c r="O9" i="3" s="1"/>
  <c r="I7" i="3"/>
  <c r="I8" i="3"/>
  <c r="G8" i="3" s="1"/>
  <c r="I9" i="3"/>
  <c r="G7" i="3"/>
  <c r="G9" i="3"/>
  <c r="K6" i="3"/>
  <c r="L6" i="3" s="1"/>
  <c r="O6" i="3" s="1"/>
  <c r="J6" i="3"/>
  <c r="I6" i="3"/>
  <c r="G6" i="3" s="1"/>
  <c r="N7" i="3" l="1"/>
  <c r="N9" i="3"/>
  <c r="N8" i="3"/>
  <c r="N6" i="3"/>
  <c r="D5" i="1"/>
  <c r="F9" i="3" l="1"/>
  <c r="F8" i="3"/>
  <c r="F7" i="3"/>
  <c r="F6" i="3"/>
  <c r="K6" i="4"/>
  <c r="N6" i="4" s="1"/>
  <c r="J6" i="4"/>
  <c r="I6" i="4"/>
  <c r="L6" i="4" l="1"/>
  <c r="O6" i="4" s="1"/>
  <c r="F6" i="4"/>
  <c r="G6" i="4"/>
</calcChain>
</file>

<file path=xl/sharedStrings.xml><?xml version="1.0" encoding="utf-8"?>
<sst xmlns="http://schemas.openxmlformats.org/spreadsheetml/2006/main" count="51" uniqueCount="32">
  <si>
    <t>Re</t>
  </si>
  <si>
    <t>Tronçons</t>
  </si>
  <si>
    <t>D (m)</t>
  </si>
  <si>
    <t>L (m)</t>
  </si>
  <si>
    <t>Q (m3/s)</t>
  </si>
  <si>
    <t>Cible</t>
  </si>
  <si>
    <t>l</t>
  </si>
  <si>
    <t>V (m/s)</t>
  </si>
  <si>
    <t>Δh (m)</t>
  </si>
  <si>
    <t>Pstatique (m)</t>
  </si>
  <si>
    <t>Pdynamique (m)</t>
  </si>
  <si>
    <t>Configuration</t>
  </si>
  <si>
    <t>Nombre de tronçons</t>
  </si>
  <si>
    <t>n</t>
  </si>
  <si>
    <t>k</t>
  </si>
  <si>
    <t>Paramètre</t>
  </si>
  <si>
    <t>Notation</t>
  </si>
  <si>
    <t>Valeur</t>
  </si>
  <si>
    <t>Viscosité cinématique (m²/s)</t>
  </si>
  <si>
    <t>Pesanteur (m²/s)</t>
  </si>
  <si>
    <t>g</t>
  </si>
  <si>
    <t>R</t>
  </si>
  <si>
    <t>Côte Trop-plein (réservoir) (mCE)</t>
  </si>
  <si>
    <t>Troncon …</t>
  </si>
  <si>
    <t>Rugosité K (m)</t>
  </si>
  <si>
    <r>
      <t>H</t>
    </r>
    <r>
      <rPr>
        <sz val="8"/>
        <color theme="1"/>
        <rFont val="Calibri"/>
        <family val="2"/>
        <scheme val="minor"/>
      </rPr>
      <t>amont (m)</t>
    </r>
  </si>
  <si>
    <r>
      <t>H</t>
    </r>
    <r>
      <rPr>
        <sz val="8"/>
        <color theme="1"/>
        <rFont val="Calibri"/>
        <family val="2"/>
        <scheme val="minor"/>
      </rPr>
      <t>aval (m)</t>
    </r>
  </si>
  <si>
    <t>Nom du Troncon en tête</t>
  </si>
  <si>
    <t>R_A</t>
  </si>
  <si>
    <r>
      <t>H</t>
    </r>
    <r>
      <rPr>
        <sz val="8"/>
        <color theme="1"/>
        <rFont val="Calibri"/>
        <family val="2"/>
        <scheme val="minor"/>
      </rPr>
      <t>terrain (m)</t>
    </r>
  </si>
  <si>
    <t>Pression minimale de service</t>
  </si>
  <si>
    <t>mcE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</si>
</sst>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theme="1"/>
      <name val="GreekC"/>
    </font>
    <font>
      <sz val="9"/>
      <color theme="1"/>
      <name val="Calibri"/>
      <family val="2"/>
      <scheme val="minor"/>
    </font>
    <font>
      <sz val="9"/>
      <color theme="1"/>
      <name val="GreekC"/>
    </font>
    <font>
      <b/>
      <u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1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wrapText="1"/>
    </xf>
    <xf numFmtId="0" fontId="6" fillId="0" borderId="0" xfId="0" applyFont="1"/>
    <xf numFmtId="11" fontId="4" fillId="0" borderId="0" xfId="0" applyNumberFormat="1" applyFont="1"/>
    <xf numFmtId="0" fontId="0" fillId="0" borderId="0" xfId="0" applyBorder="1"/>
    <xf numFmtId="0" fontId="1" fillId="0" borderId="2" xfId="0" applyFont="1" applyBorder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0" fillId="0" borderId="2" xfId="0" applyBorder="1"/>
    <xf numFmtId="11" fontId="0" fillId="0" borderId="2" xfId="0" applyNumberFormat="1" applyBorder="1"/>
    <xf numFmtId="11" fontId="0" fillId="0" borderId="0" xfId="0" applyNumberFormat="1" applyFill="1" applyBorder="1"/>
    <xf numFmtId="0" fontId="0" fillId="0" borderId="0" xfId="0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9525</xdr:rowOff>
    </xdr:from>
    <xdr:to>
      <xdr:col>4</xdr:col>
      <xdr:colOff>0</xdr:colOff>
      <xdr:row>12</xdr:row>
      <xdr:rowOff>180975</xdr:rowOff>
    </xdr:to>
    <xdr:sp macro="" textlink="">
      <xdr:nvSpPr>
        <xdr:cNvPr id="3" name="Rectangle 2"/>
        <xdr:cNvSpPr/>
      </xdr:nvSpPr>
      <xdr:spPr>
        <a:xfrm>
          <a:off x="3819525" y="1552575"/>
          <a:ext cx="866775" cy="3619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</xdr:colOff>
      <xdr:row>11</xdr:row>
      <xdr:rowOff>38100</xdr:rowOff>
    </xdr:from>
    <xdr:to>
      <xdr:col>3</xdr:col>
      <xdr:colOff>819150</xdr:colOff>
      <xdr:row>12</xdr:row>
      <xdr:rowOff>152400</xdr:rowOff>
    </xdr:to>
    <xdr:sp macro="[0]!FillWithFormulas" textlink="">
      <xdr:nvSpPr>
        <xdr:cNvPr id="4" name="ZoneTexte 3"/>
        <xdr:cNvSpPr txBox="1"/>
      </xdr:nvSpPr>
      <xdr:spPr>
        <a:xfrm>
          <a:off x="3857625" y="1581150"/>
          <a:ext cx="781050" cy="3048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Appliquer</a:t>
          </a:r>
        </a:p>
      </xdr:txBody>
    </xdr:sp>
    <xdr:clientData/>
  </xdr:twoCellAnchor>
  <xdr:twoCellAnchor>
    <xdr:from>
      <xdr:col>8</xdr:col>
      <xdr:colOff>9525</xdr:colOff>
      <xdr:row>2</xdr:row>
      <xdr:rowOff>190499</xdr:rowOff>
    </xdr:from>
    <xdr:to>
      <xdr:col>8</xdr:col>
      <xdr:colOff>752475</xdr:colOff>
      <xdr:row>4</xdr:row>
      <xdr:rowOff>180974</xdr:rowOff>
    </xdr:to>
    <xdr:sp macro="[0]!Credits" textlink="">
      <xdr:nvSpPr>
        <xdr:cNvPr id="2" name="Rectangle 1"/>
        <xdr:cNvSpPr/>
      </xdr:nvSpPr>
      <xdr:spPr>
        <a:xfrm>
          <a:off x="7724775" y="571499"/>
          <a:ext cx="742950" cy="371475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57150</xdr:colOff>
      <xdr:row>3</xdr:row>
      <xdr:rowOff>19050</xdr:rowOff>
    </xdr:from>
    <xdr:to>
      <xdr:col>8</xdr:col>
      <xdr:colOff>704850</xdr:colOff>
      <xdr:row>4</xdr:row>
      <xdr:rowOff>171450</xdr:rowOff>
    </xdr:to>
    <xdr:sp macro="[0]!Credits" textlink="">
      <xdr:nvSpPr>
        <xdr:cNvPr id="5" name="ZoneTexte 4"/>
        <xdr:cNvSpPr txBox="1"/>
      </xdr:nvSpPr>
      <xdr:spPr>
        <a:xfrm>
          <a:off x="7772400" y="590550"/>
          <a:ext cx="647700" cy="3429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Credits</a:t>
          </a:r>
        </a:p>
      </xdr:txBody>
    </xdr:sp>
    <xdr:clientData/>
  </xdr:twoCellAnchor>
  <xdr:twoCellAnchor>
    <xdr:from>
      <xdr:col>6</xdr:col>
      <xdr:colOff>295275</xdr:colOff>
      <xdr:row>3</xdr:row>
      <xdr:rowOff>9525</xdr:rowOff>
    </xdr:from>
    <xdr:to>
      <xdr:col>7</xdr:col>
      <xdr:colOff>361950</xdr:colOff>
      <xdr:row>5</xdr:row>
      <xdr:rowOff>0</xdr:rowOff>
    </xdr:to>
    <xdr:sp macro="[0]!_xludf.Help" textlink="">
      <xdr:nvSpPr>
        <xdr:cNvPr id="6" name="Rectangle 5"/>
        <xdr:cNvSpPr/>
      </xdr:nvSpPr>
      <xdr:spPr>
        <a:xfrm>
          <a:off x="6486525" y="581025"/>
          <a:ext cx="828675" cy="371475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342900</xdr:colOff>
      <xdr:row>3</xdr:row>
      <xdr:rowOff>9525</xdr:rowOff>
    </xdr:from>
    <xdr:to>
      <xdr:col>7</xdr:col>
      <xdr:colOff>333375</xdr:colOff>
      <xdr:row>4</xdr:row>
      <xdr:rowOff>171450</xdr:rowOff>
    </xdr:to>
    <xdr:sp macro="[0]!_xludf.Help" textlink="">
      <xdr:nvSpPr>
        <xdr:cNvPr id="7" name="ZoneTexte 6"/>
        <xdr:cNvSpPr txBox="1"/>
      </xdr:nvSpPr>
      <xdr:spPr>
        <a:xfrm>
          <a:off x="6534150" y="581025"/>
          <a:ext cx="752475" cy="3524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    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1</xdr:row>
      <xdr:rowOff>9525</xdr:rowOff>
    </xdr:from>
    <xdr:to>
      <xdr:col>8</xdr:col>
      <xdr:colOff>390525</xdr:colOff>
      <xdr:row>3</xdr:row>
      <xdr:rowOff>28575</xdr:rowOff>
    </xdr:to>
    <xdr:sp macro="[0]!ComputeNetwork" textlink="">
      <xdr:nvSpPr>
        <xdr:cNvPr id="2" name="Rectangle 1"/>
        <xdr:cNvSpPr/>
      </xdr:nvSpPr>
      <xdr:spPr>
        <a:xfrm>
          <a:off x="4962525" y="200025"/>
          <a:ext cx="1524000" cy="4000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466725</xdr:colOff>
      <xdr:row>1</xdr:row>
      <xdr:rowOff>85725</xdr:rowOff>
    </xdr:from>
    <xdr:to>
      <xdr:col>8</xdr:col>
      <xdr:colOff>314325</xdr:colOff>
      <xdr:row>2</xdr:row>
      <xdr:rowOff>171450</xdr:rowOff>
    </xdr:to>
    <xdr:sp macro="[0]!ComputeNetwork" textlink="">
      <xdr:nvSpPr>
        <xdr:cNvPr id="3" name="ZoneTexte 2"/>
        <xdr:cNvSpPr txBox="1"/>
      </xdr:nvSpPr>
      <xdr:spPr>
        <a:xfrm>
          <a:off x="5038725" y="276225"/>
          <a:ext cx="1371600" cy="2762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Calculer</a:t>
          </a:r>
          <a:r>
            <a:rPr lang="fr-FR" sz="1100" baseline="0"/>
            <a:t>  le réseau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P20"/>
  <sheetViews>
    <sheetView workbookViewId="0">
      <selection activeCell="H20" sqref="H20"/>
    </sheetView>
  </sheetViews>
  <sheetFormatPr baseColWidth="10" defaultRowHeight="15" x14ac:dyDescent="0.25"/>
  <cols>
    <col min="2" max="2" width="33" customWidth="1"/>
    <col min="3" max="3" width="12.85546875" customWidth="1"/>
    <col min="4" max="4" width="13" customWidth="1"/>
    <col min="5" max="5" width="11.140625" customWidth="1"/>
    <col min="11" max="11" width="12.5703125" customWidth="1"/>
    <col min="13" max="13" width="13.5703125" customWidth="1"/>
    <col min="14" max="14" width="14.140625" customWidth="1"/>
    <col min="15" max="15" width="11.42578125" customWidth="1"/>
    <col min="16" max="16" width="13.140625" customWidth="1"/>
  </cols>
  <sheetData>
    <row r="2" spans="2:16" x14ac:dyDescent="0.25">
      <c r="B2" s="20" t="s">
        <v>11</v>
      </c>
      <c r="C2" s="20"/>
      <c r="D2" s="20"/>
      <c r="E2" s="1"/>
      <c r="I2" s="1"/>
    </row>
    <row r="3" spans="2:16" x14ac:dyDescent="0.25">
      <c r="B3" s="9" t="s">
        <v>15</v>
      </c>
      <c r="C3" s="9" t="s">
        <v>16</v>
      </c>
      <c r="D3" s="9" t="s">
        <v>17</v>
      </c>
      <c r="E3" s="1"/>
      <c r="I3" s="1"/>
    </row>
    <row r="4" spans="2:16" x14ac:dyDescent="0.25">
      <c r="B4" s="7" t="s">
        <v>12</v>
      </c>
      <c r="C4" s="5" t="s">
        <v>13</v>
      </c>
      <c r="D4" s="5">
        <v>4</v>
      </c>
      <c r="E4" s="1"/>
      <c r="I4" s="1"/>
    </row>
    <row r="5" spans="2:16" x14ac:dyDescent="0.25">
      <c r="B5" s="7" t="s">
        <v>24</v>
      </c>
      <c r="C5" s="5" t="s">
        <v>14</v>
      </c>
      <c r="D5" s="5">
        <f>2/1000</f>
        <v>2E-3</v>
      </c>
      <c r="E5" s="1"/>
      <c r="I5" s="1"/>
    </row>
    <row r="6" spans="2:16" ht="16.5" x14ac:dyDescent="0.35">
      <c r="B6" s="8" t="s">
        <v>18</v>
      </c>
      <c r="C6" s="6" t="s">
        <v>13</v>
      </c>
      <c r="D6" s="10">
        <v>1.15E-6</v>
      </c>
      <c r="E6" s="1"/>
      <c r="I6" s="1"/>
    </row>
    <row r="7" spans="2:16" x14ac:dyDescent="0.25">
      <c r="B7" s="7" t="s">
        <v>22</v>
      </c>
      <c r="C7" s="5" t="s">
        <v>21</v>
      </c>
      <c r="D7" s="5">
        <v>100</v>
      </c>
      <c r="E7" s="1"/>
      <c r="I7" s="1"/>
    </row>
    <row r="8" spans="2:16" x14ac:dyDescent="0.25">
      <c r="B8" s="7" t="s">
        <v>19</v>
      </c>
      <c r="C8" s="5" t="s">
        <v>20</v>
      </c>
      <c r="D8" s="5">
        <v>9.81</v>
      </c>
      <c r="E8" s="1"/>
      <c r="I8" s="1"/>
    </row>
    <row r="9" spans="2:16" x14ac:dyDescent="0.25">
      <c r="B9" s="21" t="s">
        <v>27</v>
      </c>
      <c r="C9" s="21"/>
      <c r="D9" s="19" t="s">
        <v>28</v>
      </c>
      <c r="E9" s="1"/>
      <c r="I9" s="1"/>
    </row>
    <row r="10" spans="2:16" x14ac:dyDescent="0.25">
      <c r="B10" s="7" t="s">
        <v>30</v>
      </c>
      <c r="C10" s="5" t="s">
        <v>31</v>
      </c>
      <c r="D10" s="5">
        <v>10</v>
      </c>
      <c r="E10" s="1"/>
      <c r="I10" s="1"/>
    </row>
    <row r="11" spans="2:16" x14ac:dyDescent="0.25">
      <c r="E11" s="1"/>
      <c r="I11" s="1"/>
    </row>
    <row r="12" spans="2:16" x14ac:dyDescent="0.25">
      <c r="E12" s="1"/>
      <c r="I12" s="1"/>
    </row>
    <row r="13" spans="2:16" x14ac:dyDescent="0.25">
      <c r="E13" s="1"/>
      <c r="I13" s="1"/>
    </row>
    <row r="14" spans="2:16" s="2" customFormat="1" x14ac:dyDescent="0.25">
      <c r="J14"/>
    </row>
    <row r="15" spans="2:16" s="2" customFormat="1" ht="16.5" x14ac:dyDescent="0.35">
      <c r="E15" s="3"/>
      <c r="F15" s="3"/>
      <c r="G15" s="3"/>
      <c r="H15" s="4"/>
      <c r="I15" s="3"/>
      <c r="J15"/>
      <c r="K15" s="4"/>
      <c r="L15" s="3"/>
      <c r="M15" s="3"/>
      <c r="N15" s="3"/>
      <c r="O15" s="3"/>
      <c r="P15" s="3"/>
    </row>
    <row r="16" spans="2:16" x14ac:dyDescent="0.25">
      <c r="E16" s="1"/>
      <c r="I16" s="1"/>
    </row>
    <row r="17" spans="5:9" x14ac:dyDescent="0.25">
      <c r="E17" s="1"/>
      <c r="I17" s="1"/>
    </row>
    <row r="18" spans="5:9" x14ac:dyDescent="0.25">
      <c r="E18" s="1"/>
      <c r="I18" s="1"/>
    </row>
    <row r="19" spans="5:9" x14ac:dyDescent="0.25">
      <c r="E19" s="1"/>
      <c r="I19" s="1"/>
    </row>
    <row r="20" spans="5:9" x14ac:dyDescent="0.25">
      <c r="E20" s="1"/>
      <c r="I20" s="1"/>
    </row>
  </sheetData>
  <mergeCells count="2">
    <mergeCell ref="B2:D2"/>
    <mergeCell ref="B9:C9"/>
  </mergeCells>
  <dataValidations count="1">
    <dataValidation type="whole" operator="greaterThanOrEqual" allowBlank="1" showInputMessage="1" showErrorMessage="1" sqref="D4">
      <formula1>1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O24"/>
  <sheetViews>
    <sheetView tabSelected="1" workbookViewId="0">
      <selection activeCell="G13" sqref="G13"/>
    </sheetView>
  </sheetViews>
  <sheetFormatPr baseColWidth="10" defaultRowHeight="15" x14ac:dyDescent="0.25"/>
  <cols>
    <col min="2" max="2" width="11.42578125" style="2"/>
    <col min="6" max="6" width="11.42578125" customWidth="1"/>
  </cols>
  <sheetData>
    <row r="4" spans="2:15" x14ac:dyDescent="0.25">
      <c r="B4"/>
    </row>
    <row r="5" spans="2:15" x14ac:dyDescent="0.25">
      <c r="B5" s="23" t="s">
        <v>1</v>
      </c>
      <c r="C5" s="23" t="s">
        <v>3</v>
      </c>
      <c r="D5" s="23" t="s">
        <v>2</v>
      </c>
      <c r="E5" s="24" t="s">
        <v>4</v>
      </c>
      <c r="F5" s="24" t="s">
        <v>5</v>
      </c>
      <c r="G5" s="24" t="s">
        <v>0</v>
      </c>
      <c r="H5" s="25" t="s">
        <v>6</v>
      </c>
      <c r="I5" s="24" t="s">
        <v>7</v>
      </c>
      <c r="J5" s="24" t="s">
        <v>8</v>
      </c>
      <c r="K5" s="25" t="s">
        <v>25</v>
      </c>
      <c r="L5" s="25" t="s">
        <v>26</v>
      </c>
      <c r="M5" s="25" t="s">
        <v>29</v>
      </c>
      <c r="N5" s="24" t="s">
        <v>9</v>
      </c>
      <c r="O5" s="24" t="s">
        <v>10</v>
      </c>
    </row>
    <row r="6" spans="2:15" x14ac:dyDescent="0.25">
      <c r="B6" s="23" t="s">
        <v>28</v>
      </c>
      <c r="C6" s="26"/>
      <c r="D6" s="26">
        <v>0.15</v>
      </c>
      <c r="E6" s="26">
        <v>0.1</v>
      </c>
      <c r="F6" s="27">
        <f>-2*LOG10((Configuration!$D$5/(3.7*Dimensionnement!D6))+(2.51/(Dimensionnement!G6*SQRT(Dimensionnement!H6))))-(1/SQRT(H6))</f>
        <v>3.8857067084793551</v>
      </c>
      <c r="G6" s="28">
        <f>I6*D6/Configuration!$D$6</f>
        <v>738109.88100589137</v>
      </c>
      <c r="H6" s="22">
        <v>1</v>
      </c>
      <c r="I6" s="22">
        <f>4*E6/(PI()*D6^2)</f>
        <v>5.6588424210451675</v>
      </c>
      <c r="J6" s="22">
        <f>8*H6*E6^2*C6/(Configuration!$D$8*PI()^2*D6^5)</f>
        <v>0</v>
      </c>
      <c r="K6" s="22">
        <f>Configuration!$D$7</f>
        <v>100</v>
      </c>
      <c r="L6" s="22">
        <f>K6-J6</f>
        <v>100</v>
      </c>
      <c r="M6" s="26"/>
      <c r="N6" s="22">
        <f>$K$6-M6</f>
        <v>100</v>
      </c>
      <c r="O6" s="22">
        <f>L6-M6</f>
        <v>100</v>
      </c>
    </row>
    <row r="7" spans="2:15" x14ac:dyDescent="0.25">
      <c r="B7" s="23" t="s">
        <v>23</v>
      </c>
      <c r="C7" s="26"/>
      <c r="D7" s="26">
        <v>0.15</v>
      </c>
      <c r="E7" s="26">
        <v>0.1</v>
      </c>
      <c r="F7" s="27">
        <f>-2*LOG10((Configuration!$D$5/(3.7*Dimensionnement!D7))+(2.51/(Dimensionnement!G7*SQRT(Dimensionnement!H7))))-(1/SQRT(H7))</f>
        <v>3.8857067084793551</v>
      </c>
      <c r="G7" s="28">
        <f>I7*D7/Configuration!$D$6</f>
        <v>738109.88100589137</v>
      </c>
      <c r="H7" s="22">
        <v>1</v>
      </c>
      <c r="I7" s="22">
        <f t="shared" ref="I7:I9" si="0">4*E7/(PI()*D7^2)</f>
        <v>5.6588424210451675</v>
      </c>
      <c r="J7" s="22">
        <f>8*H7*E7^2*C7/(Configuration!$D$8*PI()^2*D7^5)</f>
        <v>0</v>
      </c>
      <c r="K7" s="22"/>
      <c r="L7" s="22">
        <f t="shared" ref="L7:L9" si="1">K7-J7</f>
        <v>0</v>
      </c>
      <c r="M7" s="26"/>
      <c r="N7" s="22">
        <f t="shared" ref="N7:N9" si="2">$K$6-M7</f>
        <v>100</v>
      </c>
      <c r="O7" s="22">
        <f t="shared" ref="O7:O9" si="3">L7-M7</f>
        <v>0</v>
      </c>
    </row>
    <row r="8" spans="2:15" x14ac:dyDescent="0.25">
      <c r="B8" s="23" t="s">
        <v>23</v>
      </c>
      <c r="C8" s="26"/>
      <c r="D8" s="26">
        <v>0.15</v>
      </c>
      <c r="E8" s="26">
        <v>0.1</v>
      </c>
      <c r="F8" s="27">
        <f>-2*LOG10((Configuration!$D$5/(3.7*Dimensionnement!D8))+(2.51/(Dimensionnement!G8*SQRT(Dimensionnement!H8))))-(1/SQRT(H8))</f>
        <v>3.8857067084793551</v>
      </c>
      <c r="G8" s="28">
        <f>I8*D8/Configuration!$D$6</f>
        <v>738109.88100589137</v>
      </c>
      <c r="H8" s="22">
        <v>1</v>
      </c>
      <c r="I8" s="22">
        <f t="shared" si="0"/>
        <v>5.6588424210451675</v>
      </c>
      <c r="J8" s="22">
        <f>8*H8*E8^2*C8/(Configuration!$D$8*PI()^2*D8^5)</f>
        <v>0</v>
      </c>
      <c r="K8" s="22"/>
      <c r="L8" s="22">
        <f t="shared" si="1"/>
        <v>0</v>
      </c>
      <c r="M8" s="26"/>
      <c r="N8" s="22">
        <f t="shared" si="2"/>
        <v>100</v>
      </c>
      <c r="O8" s="22">
        <f t="shared" si="3"/>
        <v>0</v>
      </c>
    </row>
    <row r="9" spans="2:15" x14ac:dyDescent="0.25">
      <c r="B9" s="23" t="s">
        <v>23</v>
      </c>
      <c r="C9" s="26"/>
      <c r="D9" s="26">
        <v>0.15</v>
      </c>
      <c r="E9" s="26">
        <v>0.1</v>
      </c>
      <c r="F9" s="27">
        <f>-2*LOG10((Configuration!$D$5/(3.7*Dimensionnement!D9))+(2.51/(Dimensionnement!G9*SQRT(Dimensionnement!H9))))-(1/SQRT(H9))</f>
        <v>3.8857067084793551</v>
      </c>
      <c r="G9" s="28">
        <f>I9*D9/Configuration!$D$6</f>
        <v>738109.88100589137</v>
      </c>
      <c r="H9" s="22">
        <v>1</v>
      </c>
      <c r="I9" s="22">
        <f t="shared" si="0"/>
        <v>5.6588424210451675</v>
      </c>
      <c r="J9" s="22">
        <f>8*H9*E9^2*C9/(Configuration!$D$8*PI()^2*D9^5)</f>
        <v>0</v>
      </c>
      <c r="K9" s="22"/>
      <c r="L9" s="22">
        <f t="shared" si="1"/>
        <v>0</v>
      </c>
      <c r="M9" s="26"/>
      <c r="N9" s="22">
        <f t="shared" si="2"/>
        <v>100</v>
      </c>
      <c r="O9" s="22">
        <f t="shared" si="3"/>
        <v>0</v>
      </c>
    </row>
    <row r="10" spans="2:15" x14ac:dyDescent="0.25">
      <c r="B10"/>
    </row>
    <row r="11" spans="2:15" x14ac:dyDescent="0.25">
      <c r="B11"/>
    </row>
    <row r="12" spans="2:15" x14ac:dyDescent="0.25">
      <c r="B12"/>
    </row>
    <row r="13" spans="2:15" x14ac:dyDescent="0.25">
      <c r="B13"/>
    </row>
    <row r="14" spans="2:15" x14ac:dyDescent="0.25">
      <c r="B14"/>
    </row>
    <row r="15" spans="2:15" x14ac:dyDescent="0.25">
      <c r="B15"/>
    </row>
    <row r="16" spans="2:15" x14ac:dyDescent="0.25">
      <c r="B16"/>
    </row>
    <row r="17" spans="2:14" x14ac:dyDescent="0.25">
      <c r="B17"/>
      <c r="L17" s="11"/>
      <c r="M17" s="11"/>
      <c r="N17" s="11"/>
    </row>
    <row r="18" spans="2:14" x14ac:dyDescent="0.25">
      <c r="B18"/>
      <c r="H18" s="1"/>
      <c r="L18" s="11"/>
      <c r="M18" s="11"/>
      <c r="N18" s="11"/>
    </row>
    <row r="19" spans="2:14" x14ac:dyDescent="0.25">
      <c r="B19"/>
      <c r="G19" s="18"/>
      <c r="L19" s="11"/>
      <c r="M19" s="11"/>
      <c r="N19" s="11"/>
    </row>
    <row r="20" spans="2:14" x14ac:dyDescent="0.25">
      <c r="B20"/>
      <c r="L20" s="11"/>
      <c r="M20" s="11"/>
      <c r="N20" s="11"/>
    </row>
    <row r="21" spans="2:14" x14ac:dyDescent="0.25">
      <c r="B21"/>
    </row>
    <row r="22" spans="2:14" x14ac:dyDescent="0.25">
      <c r="B22"/>
    </row>
    <row r="23" spans="2:14" x14ac:dyDescent="0.25">
      <c r="B23"/>
    </row>
    <row r="24" spans="2:14" x14ac:dyDescent="0.25">
      <c r="B24"/>
    </row>
  </sheetData>
  <dataValidations count="2">
    <dataValidation type="decimal" operator="greaterThanOrEqual" allowBlank="1" showInputMessage="1" sqref="O10:O15">
      <formula1>10</formula1>
    </dataValidation>
    <dataValidation type="decimal" operator="greaterThanOrEqual" allowBlank="1" showInputMessage="1" sqref="O6:O9">
      <formula1>10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O6"/>
  <sheetViews>
    <sheetView topLeftCell="B4" workbookViewId="0">
      <selection activeCell="B5" sqref="B5:O6"/>
    </sheetView>
  </sheetViews>
  <sheetFormatPr baseColWidth="10" defaultRowHeight="15" x14ac:dyDescent="0.25"/>
  <sheetData>
    <row r="5" spans="2:15" ht="16.5" x14ac:dyDescent="0.35">
      <c r="B5" s="13" t="s">
        <v>1</v>
      </c>
      <c r="C5" s="13" t="s">
        <v>3</v>
      </c>
      <c r="D5" s="13" t="s">
        <v>2</v>
      </c>
      <c r="E5" s="14" t="s">
        <v>4</v>
      </c>
      <c r="F5" s="14" t="s">
        <v>5</v>
      </c>
      <c r="G5" s="14" t="s">
        <v>0</v>
      </c>
      <c r="H5" s="15" t="s">
        <v>6</v>
      </c>
      <c r="I5" s="14" t="s">
        <v>7</v>
      </c>
      <c r="J5" s="14" t="s">
        <v>8</v>
      </c>
      <c r="K5" s="15" t="s">
        <v>25</v>
      </c>
      <c r="L5" s="15" t="s">
        <v>26</v>
      </c>
      <c r="M5" s="15" t="s">
        <v>29</v>
      </c>
      <c r="N5" s="14" t="s">
        <v>9</v>
      </c>
      <c r="O5" s="14" t="s">
        <v>10</v>
      </c>
    </row>
    <row r="6" spans="2:15" x14ac:dyDescent="0.25">
      <c r="B6" s="12" t="s">
        <v>23</v>
      </c>
      <c r="C6" s="16"/>
      <c r="D6" s="16">
        <v>0.15</v>
      </c>
      <c r="E6" s="16">
        <v>0.1</v>
      </c>
      <c r="F6" s="17">
        <f>-2*LOG10((Configuration!$D$5/(3.7*Dimensionnement!D6))+(2.51/(Dimensionnement!G6*SQRT(Dimensionnement!H6))))-(1/SQRT(H6))</f>
        <v>3.8857067084793551</v>
      </c>
      <c r="G6" s="17">
        <f>I6*D6/Configuration!$D$6</f>
        <v>738109.88100589137</v>
      </c>
      <c r="H6" s="16">
        <v>1</v>
      </c>
      <c r="I6" s="16">
        <f>4*E6/(PI()*D6^2)</f>
        <v>5.6588424210451675</v>
      </c>
      <c r="J6" s="16">
        <f>8*H6*E6^2*C6/(Configuration!$D$8*PI()^2*D6^5)</f>
        <v>0</v>
      </c>
      <c r="K6" s="16">
        <f>Configuration!$D$7</f>
        <v>100</v>
      </c>
      <c r="L6" s="16">
        <f>K6-J6</f>
        <v>100</v>
      </c>
      <c r="M6" s="16"/>
      <c r="N6" s="16">
        <f>$K$6-M6</f>
        <v>100</v>
      </c>
      <c r="O6" s="16">
        <f>L6-M6</f>
        <v>100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Configuration</vt:lpstr>
      <vt:lpstr>Dimensionnement</vt:lpstr>
      <vt:lpstr>Sav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NIKIEMA</dc:creator>
  <cp:lastModifiedBy>Gaël</cp:lastModifiedBy>
  <dcterms:created xsi:type="dcterms:W3CDTF">2011-09-07T06:16:53Z</dcterms:created>
  <dcterms:modified xsi:type="dcterms:W3CDTF">2015-01-07T21:00:56Z</dcterms:modified>
</cp:coreProperties>
</file>