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9945" yWindow="-60" windowWidth="10545" windowHeight="8070"/>
  </bookViews>
  <sheets>
    <sheet name="EXPLICATION" sheetId="1" r:id="rId1"/>
    <sheet name="CALCUL DU BUDGET" sheetId="2" r:id="rId2"/>
    <sheet name="ÉVOLUTION DES OBJECTIFS PROJETS" sheetId="3" r:id="rId3"/>
  </sheets>
  <calcPr calcId="144525"/>
</workbook>
</file>

<file path=xl/calcChain.xml><?xml version="1.0" encoding="utf-8"?>
<calcChain xmlns="http://schemas.openxmlformats.org/spreadsheetml/2006/main">
  <c r="D14" i="2" l="1"/>
  <c r="A43" i="1" l="1"/>
  <c r="AC150" i="2" l="1"/>
  <c r="AC136" i="2"/>
  <c r="AC124" i="2"/>
  <c r="AC112" i="2"/>
  <c r="AC98" i="2"/>
  <c r="AC86" i="2"/>
  <c r="AC74" i="2"/>
  <c r="AC60" i="2"/>
  <c r="AC48" i="2"/>
  <c r="AC34" i="2"/>
  <c r="AC22" i="2"/>
  <c r="AC10" i="2"/>
  <c r="AH14" i="2" l="1"/>
  <c r="K29" i="3" l="1"/>
  <c r="AG152" i="2"/>
  <c r="AG140" i="2"/>
  <c r="AG128" i="2"/>
  <c r="AG114" i="2"/>
  <c r="AG102" i="2"/>
  <c r="AG90" i="2"/>
  <c r="AG76" i="2"/>
  <c r="AG64" i="2"/>
  <c r="AG50" i="2"/>
  <c r="AG38" i="2"/>
  <c r="AG26" i="2"/>
  <c r="AG14" i="2"/>
  <c r="AI152" i="2" l="1"/>
  <c r="AI140" i="2"/>
  <c r="AI128" i="2"/>
  <c r="AI114" i="2"/>
  <c r="AI102" i="2"/>
  <c r="AI90" i="2"/>
  <c r="AI76" i="2"/>
  <c r="AI64" i="2"/>
  <c r="AI50" i="2"/>
  <c r="AI26" i="2"/>
  <c r="AI38" i="2"/>
  <c r="AI14" i="2"/>
  <c r="AH152" i="2"/>
  <c r="AH140" i="2"/>
  <c r="AH128" i="2"/>
  <c r="AH114" i="2"/>
  <c r="AH102" i="2"/>
  <c r="AH90" i="2"/>
  <c r="AH76" i="2"/>
  <c r="AH64" i="2"/>
  <c r="AH50" i="2"/>
  <c r="AH38" i="2"/>
  <c r="AH26" i="2"/>
  <c r="AF152" i="2"/>
  <c r="AF140" i="2"/>
  <c r="AF128" i="2"/>
  <c r="AF114" i="2"/>
  <c r="AF102" i="2"/>
  <c r="AF90" i="2"/>
  <c r="AF76" i="2"/>
  <c r="AF64" i="2"/>
  <c r="AF50" i="2"/>
  <c r="AF38" i="2"/>
  <c r="AF26" i="2"/>
  <c r="AF14" i="2"/>
  <c r="AE150" i="2"/>
  <c r="AE136" i="2"/>
  <c r="AE124" i="2"/>
  <c r="AE112" i="2"/>
  <c r="AE98" i="2"/>
  <c r="AE86" i="2"/>
  <c r="AE74" i="2"/>
  <c r="AE60" i="2"/>
  <c r="AE48" i="2"/>
  <c r="AE34" i="2"/>
  <c r="AE22" i="2"/>
  <c r="AE10" i="2"/>
  <c r="AD150" i="2"/>
  <c r="AD136" i="2"/>
  <c r="AD124" i="2"/>
  <c r="AD112" i="2"/>
  <c r="AD98" i="2"/>
  <c r="AD86" i="2"/>
  <c r="AD74" i="2"/>
  <c r="AD60" i="2"/>
  <c r="AD48" i="2"/>
  <c r="AD34" i="2"/>
  <c r="AD22" i="2"/>
  <c r="AD10" i="2"/>
  <c r="AB146" i="2"/>
  <c r="AB134" i="2"/>
  <c r="AB120" i="2"/>
  <c r="AB108" i="2"/>
  <c r="AB96" i="2"/>
  <c r="AB82" i="2"/>
  <c r="AB70" i="2"/>
  <c r="AB56" i="2"/>
  <c r="AB44" i="2"/>
  <c r="AB32" i="2"/>
  <c r="AB20" i="2"/>
  <c r="AB6" i="2"/>
  <c r="AA146" i="2"/>
  <c r="AA134" i="2"/>
  <c r="AA120" i="2"/>
  <c r="AA108" i="2"/>
  <c r="AA96" i="2"/>
  <c r="AA82" i="2"/>
  <c r="AA70" i="2"/>
  <c r="AA56" i="2"/>
  <c r="AA44" i="2"/>
  <c r="AA32" i="2"/>
  <c r="AA20" i="2"/>
  <c r="AA6" i="2"/>
  <c r="Z6" i="2"/>
  <c r="Z20" i="2"/>
  <c r="Z32" i="2"/>
  <c r="Z44" i="2"/>
  <c r="Z56" i="2"/>
  <c r="Z70" i="2"/>
  <c r="Z82" i="2"/>
  <c r="Z96" i="2"/>
  <c r="Z108" i="2"/>
  <c r="Z120" i="2"/>
  <c r="Z134" i="2"/>
  <c r="Z146" i="2"/>
  <c r="Y146" i="2"/>
  <c r="Y134" i="2"/>
  <c r="Y120" i="2"/>
  <c r="Y108" i="2"/>
  <c r="Y96" i="2"/>
  <c r="Y82" i="2"/>
  <c r="Y70" i="2"/>
  <c r="Y56" i="2"/>
  <c r="Y44" i="2"/>
  <c r="Y32" i="2"/>
  <c r="Y20" i="2"/>
  <c r="Y6" i="2"/>
  <c r="X146" i="2"/>
  <c r="X134" i="2"/>
  <c r="X120" i="2"/>
  <c r="X108" i="2"/>
  <c r="X96" i="2"/>
  <c r="X82" i="2"/>
  <c r="X70" i="2"/>
  <c r="X56" i="2"/>
  <c r="X44" i="2"/>
  <c r="X32" i="2"/>
  <c r="X20" i="2"/>
  <c r="X6" i="2"/>
  <c r="W150" i="2"/>
  <c r="W136" i="2"/>
  <c r="W124" i="2"/>
  <c r="W112" i="2"/>
  <c r="W98" i="2"/>
  <c r="W86" i="2"/>
  <c r="W74" i="2"/>
  <c r="W60" i="2"/>
  <c r="W48" i="2"/>
  <c r="W34" i="2"/>
  <c r="W22" i="2"/>
  <c r="W10" i="2"/>
  <c r="V150" i="2"/>
  <c r="V136" i="2"/>
  <c r="V124" i="2"/>
  <c r="V112" i="2"/>
  <c r="V98" i="2"/>
  <c r="V86" i="2"/>
  <c r="V74" i="2"/>
  <c r="V60" i="2"/>
  <c r="V48" i="2"/>
  <c r="V34" i="2"/>
  <c r="V22" i="2"/>
  <c r="V10" i="2"/>
  <c r="U148" i="2"/>
  <c r="U136" i="2"/>
  <c r="U124" i="2"/>
  <c r="U112" i="2"/>
  <c r="U98" i="2"/>
  <c r="U86" i="2"/>
  <c r="U72" i="2"/>
  <c r="U60" i="2"/>
  <c r="U48" i="2"/>
  <c r="U34" i="2"/>
  <c r="U22" i="2"/>
  <c r="U10" i="2"/>
  <c r="T8" i="2"/>
  <c r="T10" i="2"/>
  <c r="T12" i="2"/>
  <c r="T14" i="2"/>
  <c r="T20" i="2"/>
  <c r="T22" i="2"/>
  <c r="T24" i="2"/>
  <c r="T26" i="2"/>
  <c r="T32" i="2"/>
  <c r="T34" i="2"/>
  <c r="T36" i="2"/>
  <c r="T38" i="2"/>
  <c r="T44" i="2"/>
  <c r="T46" i="2"/>
  <c r="T48" i="2"/>
  <c r="T50" i="2"/>
  <c r="T56" i="2"/>
  <c r="T58" i="2"/>
  <c r="T60" i="2"/>
  <c r="T62" i="2"/>
  <c r="T64" i="2"/>
  <c r="T70" i="2"/>
  <c r="T72" i="2"/>
  <c r="T74" i="2"/>
  <c r="T76" i="2"/>
  <c r="T82" i="2"/>
  <c r="T84" i="2"/>
  <c r="T86" i="2"/>
  <c r="T88" i="2"/>
  <c r="T90" i="2"/>
  <c r="T96" i="2"/>
  <c r="T98" i="2"/>
  <c r="T100" i="2"/>
  <c r="T102" i="2"/>
  <c r="T108" i="2"/>
  <c r="T110" i="2"/>
  <c r="T112" i="2"/>
  <c r="T114" i="2"/>
  <c r="T120" i="2"/>
  <c r="T122" i="2"/>
  <c r="T124" i="2"/>
  <c r="T126" i="2"/>
  <c r="T128" i="2"/>
  <c r="T134" i="2"/>
  <c r="T136" i="2"/>
  <c r="T138" i="2"/>
  <c r="T140" i="2"/>
  <c r="T146" i="2"/>
  <c r="T148" i="2"/>
  <c r="T150" i="2"/>
  <c r="T152" i="2"/>
  <c r="T6" i="2"/>
  <c r="S146" i="2"/>
  <c r="S134" i="2"/>
  <c r="S120" i="2"/>
  <c r="S108" i="2"/>
  <c r="S96" i="2"/>
  <c r="S82" i="2"/>
  <c r="S70" i="2"/>
  <c r="S56" i="2"/>
  <c r="S44" i="2"/>
  <c r="S32" i="2"/>
  <c r="S20" i="2"/>
  <c r="S6" i="2"/>
  <c r="R146" i="2"/>
  <c r="R134" i="2"/>
  <c r="R120" i="2"/>
  <c r="R108" i="2"/>
  <c r="R96" i="2"/>
  <c r="R82" i="2"/>
  <c r="R70" i="2"/>
  <c r="R56" i="2"/>
  <c r="R44" i="2"/>
  <c r="R32" i="2"/>
  <c r="R20" i="2"/>
  <c r="R6" i="2"/>
  <c r="Q8" i="2"/>
  <c r="Q10" i="2"/>
  <c r="Q12" i="2"/>
  <c r="Q14" i="2"/>
  <c r="Q20" i="2"/>
  <c r="Q22" i="2"/>
  <c r="Q24" i="2"/>
  <c r="Q26" i="2"/>
  <c r="Q32" i="2"/>
  <c r="Q34" i="2"/>
  <c r="Q36" i="2"/>
  <c r="Q38" i="2"/>
  <c r="Q44" i="2"/>
  <c r="Q46" i="2"/>
  <c r="Q48" i="2"/>
  <c r="Q50" i="2"/>
  <c r="Q56" i="2"/>
  <c r="Q58" i="2"/>
  <c r="Q60" i="2"/>
  <c r="Q62" i="2"/>
  <c r="Q64" i="2"/>
  <c r="Q70" i="2"/>
  <c r="Q72" i="2"/>
  <c r="Q74" i="2"/>
  <c r="Q76" i="2"/>
  <c r="Q82" i="2"/>
  <c r="Q84" i="2"/>
  <c r="Q86" i="2"/>
  <c r="Q88" i="2"/>
  <c r="Q90" i="2"/>
  <c r="Q96" i="2"/>
  <c r="Q98" i="2"/>
  <c r="Q100" i="2"/>
  <c r="Q102" i="2"/>
  <c r="Q108" i="2"/>
  <c r="Q110" i="2"/>
  <c r="Q112" i="2"/>
  <c r="Q114" i="2"/>
  <c r="Q122" i="2"/>
  <c r="Q124" i="2"/>
  <c r="Q126" i="2"/>
  <c r="Q128" i="2"/>
  <c r="Q134" i="2"/>
  <c r="Q136" i="2"/>
  <c r="Q138" i="2"/>
  <c r="Q140" i="2"/>
  <c r="Q146" i="2"/>
  <c r="Q148" i="2"/>
  <c r="Q150" i="2"/>
  <c r="Q152" i="2"/>
  <c r="Q6" i="2"/>
  <c r="D8" i="2"/>
  <c r="P152" i="2"/>
  <c r="P140" i="2"/>
  <c r="P128" i="2"/>
  <c r="P114" i="2"/>
  <c r="P102" i="2"/>
  <c r="P90" i="2"/>
  <c r="P76" i="2"/>
  <c r="P64" i="2"/>
  <c r="P50" i="2"/>
  <c r="P38" i="2"/>
  <c r="P26" i="2"/>
  <c r="P14" i="2"/>
  <c r="P6" i="2"/>
  <c r="P150" i="2"/>
  <c r="P146" i="2"/>
  <c r="P138" i="2"/>
  <c r="P134" i="2"/>
  <c r="P126" i="2"/>
  <c r="P122" i="2"/>
  <c r="P110" i="2"/>
  <c r="P98" i="2"/>
  <c r="P86" i="2"/>
  <c r="P82" i="2"/>
  <c r="P74" i="2"/>
  <c r="P70" i="2"/>
  <c r="P62" i="2"/>
  <c r="P46" i="2"/>
  <c r="P34" i="2"/>
  <c r="P22" i="2"/>
  <c r="P148" i="2"/>
  <c r="P136" i="2"/>
  <c r="P124" i="2"/>
  <c r="P120" i="2"/>
  <c r="P112" i="2"/>
  <c r="P108" i="2"/>
  <c r="P100" i="2"/>
  <c r="P96" i="2"/>
  <c r="P88" i="2"/>
  <c r="P84" i="2"/>
  <c r="P72" i="2"/>
  <c r="P60" i="2"/>
  <c r="P56" i="2"/>
  <c r="P48" i="2"/>
  <c r="P44" i="2"/>
  <c r="P36" i="2"/>
  <c r="P32" i="2"/>
  <c r="P24" i="2"/>
  <c r="P20" i="2"/>
  <c r="P12" i="2"/>
  <c r="P10" i="2"/>
  <c r="P8" i="2"/>
  <c r="I146" i="2"/>
  <c r="I134" i="2"/>
  <c r="I120" i="2"/>
  <c r="I108" i="2"/>
  <c r="I96" i="2"/>
  <c r="I82" i="2"/>
  <c r="I70" i="2"/>
  <c r="I56" i="2"/>
  <c r="I44" i="2"/>
  <c r="I32" i="2"/>
  <c r="I20" i="2"/>
  <c r="I6" i="2"/>
  <c r="H120" i="2"/>
  <c r="H82" i="2"/>
  <c r="H44" i="2"/>
  <c r="H6" i="2"/>
  <c r="G150" i="2"/>
  <c r="G138" i="2"/>
  <c r="G124" i="2"/>
  <c r="G112" i="2"/>
  <c r="G86" i="2"/>
  <c r="G74" i="2"/>
  <c r="G48" i="2"/>
  <c r="G10" i="2"/>
  <c r="F6" i="2"/>
  <c r="G100" i="2"/>
  <c r="G62" i="2"/>
  <c r="G36" i="2"/>
  <c r="G24" i="2"/>
  <c r="F20" i="2"/>
  <c r="E152" i="2"/>
  <c r="E140" i="2"/>
  <c r="E128" i="2"/>
  <c r="E114" i="2"/>
  <c r="E102" i="2"/>
  <c r="E90" i="2"/>
  <c r="E76" i="2"/>
  <c r="E64" i="2"/>
  <c r="E50" i="2"/>
  <c r="E38" i="2"/>
  <c r="E26" i="2"/>
  <c r="E14" i="2"/>
  <c r="E150" i="2"/>
  <c r="E146" i="2"/>
  <c r="E138" i="2"/>
  <c r="E134" i="2"/>
  <c r="E126" i="2"/>
  <c r="E122" i="2"/>
  <c r="E110" i="2"/>
  <c r="E98" i="2"/>
  <c r="E86" i="2"/>
  <c r="E82" i="2"/>
  <c r="E74" i="2"/>
  <c r="E70" i="2"/>
  <c r="E62" i="2"/>
  <c r="E58" i="2"/>
  <c r="E46" i="2"/>
  <c r="E34" i="2"/>
  <c r="E22" i="2"/>
  <c r="E148" i="2"/>
  <c r="E136" i="2"/>
  <c r="E124" i="2"/>
  <c r="E120" i="2"/>
  <c r="E112" i="2"/>
  <c r="E108" i="2"/>
  <c r="E100" i="2"/>
  <c r="E96" i="2"/>
  <c r="E88" i="2"/>
  <c r="E84" i="2"/>
  <c r="E72" i="2"/>
  <c r="E60" i="2"/>
  <c r="E56" i="2"/>
  <c r="E48" i="2"/>
  <c r="E44" i="2"/>
  <c r="E36" i="2"/>
  <c r="E32" i="2"/>
  <c r="E24" i="2"/>
  <c r="E20" i="2"/>
  <c r="E12" i="2"/>
  <c r="E10" i="2"/>
  <c r="E8" i="2"/>
  <c r="D148" i="2"/>
  <c r="D136" i="2"/>
  <c r="D124" i="2"/>
  <c r="D120" i="2"/>
  <c r="D112" i="2"/>
  <c r="D100" i="2"/>
  <c r="D96" i="2"/>
  <c r="D88" i="2"/>
  <c r="D84" i="2"/>
  <c r="D76" i="2"/>
  <c r="D72" i="2"/>
  <c r="D60" i="2"/>
  <c r="D48" i="2"/>
  <c r="D44" i="2"/>
  <c r="D36" i="2"/>
  <c r="D32" i="2"/>
  <c r="D24" i="2"/>
  <c r="D20" i="2"/>
  <c r="D12" i="2"/>
  <c r="D152" i="2"/>
  <c r="D114" i="2"/>
  <c r="D140" i="2"/>
  <c r="D128" i="2"/>
  <c r="D108" i="2"/>
  <c r="D90" i="2"/>
  <c r="D82" i="2"/>
  <c r="D64" i="2"/>
  <c r="D56" i="2"/>
  <c r="D26" i="2"/>
  <c r="D150" i="2"/>
  <c r="D146" i="2"/>
  <c r="D138" i="2"/>
  <c r="D134" i="2"/>
  <c r="D126" i="2"/>
  <c r="D122" i="2"/>
  <c r="D110" i="2"/>
  <c r="D102" i="2"/>
  <c r="D98" i="2"/>
  <c r="D86" i="2"/>
  <c r="D74" i="2"/>
  <c r="D70" i="2"/>
  <c r="D62" i="2"/>
  <c r="D58" i="2"/>
  <c r="D50" i="2"/>
  <c r="D46" i="2"/>
  <c r="D38" i="2"/>
  <c r="D34" i="2"/>
  <c r="D22" i="2"/>
  <c r="D10" i="2"/>
  <c r="D6" i="2"/>
  <c r="C92" i="2" l="1"/>
  <c r="C142" i="2"/>
  <c r="C28" i="2"/>
  <c r="C78" i="2"/>
  <c r="C130" i="2"/>
  <c r="C16" i="2"/>
  <c r="C40" i="2"/>
  <c r="C52" i="2"/>
  <c r="C104" i="2"/>
  <c r="C154" i="2"/>
  <c r="C66" i="2"/>
  <c r="C116" i="2"/>
  <c r="K16" i="3"/>
  <c r="K17" i="3" s="1"/>
  <c r="M17" i="3" s="1"/>
  <c r="C148" i="2"/>
  <c r="C150" i="2" s="1"/>
  <c r="C152" i="2" s="1"/>
  <c r="C136" i="2"/>
  <c r="C138" i="2" s="1"/>
  <c r="C122" i="2"/>
  <c r="C124" i="2" s="1"/>
  <c r="C126" i="2" s="1"/>
  <c r="C110" i="2"/>
  <c r="C112" i="2" s="1"/>
  <c r="C114" i="2" s="1"/>
  <c r="C98" i="2"/>
  <c r="C100" i="2" s="1"/>
  <c r="C84" i="2"/>
  <c r="C86" i="2" s="1"/>
  <c r="C88" i="2" s="1"/>
  <c r="C72" i="2"/>
  <c r="C74" i="2" s="1"/>
  <c r="C76" i="2" s="1"/>
  <c r="C58" i="2"/>
  <c r="C60" i="2" s="1"/>
  <c r="C62" i="2" s="1"/>
  <c r="C46" i="2"/>
  <c r="C48" i="2" s="1"/>
  <c r="C50" i="2" s="1"/>
  <c r="C34" i="2"/>
  <c r="C36" i="2" s="1"/>
  <c r="C38" i="2" s="1"/>
  <c r="C22" i="2"/>
  <c r="C24" i="2" s="1"/>
  <c r="M16" i="3" l="1"/>
  <c r="K18" i="3"/>
  <c r="M18" i="3" s="1"/>
  <c r="I46" i="1"/>
  <c r="I86" i="1"/>
  <c r="B86" i="1" s="1"/>
  <c r="C43" i="1"/>
  <c r="C83" i="1"/>
  <c r="K19" i="3" l="1"/>
  <c r="M19" i="3" s="1"/>
  <c r="I81" i="1"/>
  <c r="B81" i="1" s="1"/>
  <c r="B46" i="1"/>
  <c r="I41" i="1" s="1"/>
  <c r="K20" i="3" l="1"/>
  <c r="M20" i="3" s="1"/>
  <c r="I79" i="1"/>
  <c r="B41" i="1"/>
  <c r="B152" i="2"/>
  <c r="O150" i="2" s="1"/>
  <c r="K21" i="3" l="1"/>
  <c r="M21" i="3" s="1"/>
  <c r="B77" i="1"/>
  <c r="I39" i="1"/>
  <c r="B150" i="2"/>
  <c r="O148" i="2" s="1"/>
  <c r="B39" i="1" l="1"/>
  <c r="I37" i="1" s="1"/>
  <c r="B37" i="1" s="1"/>
  <c r="I35" i="1" s="1"/>
  <c r="B35" i="1" s="1"/>
  <c r="K22" i="3"/>
  <c r="I75" i="1"/>
  <c r="B148" i="2"/>
  <c r="O146" i="2" s="1"/>
  <c r="A77" i="1" l="1"/>
  <c r="A79" i="1" s="1"/>
  <c r="A81" i="1" s="1"/>
  <c r="K23" i="3"/>
  <c r="M23" i="3" s="1"/>
  <c r="M22" i="3"/>
  <c r="A35" i="1"/>
  <c r="A37" i="1" s="1"/>
  <c r="A39" i="1" s="1"/>
  <c r="A41" i="1" s="1"/>
  <c r="B43" i="1" s="1"/>
  <c r="B146" i="2"/>
  <c r="O140" i="2" s="1"/>
  <c r="K24" i="3" l="1"/>
  <c r="M24" i="3" s="1"/>
  <c r="B140" i="2"/>
  <c r="O138" i="2" s="1"/>
  <c r="K25" i="3" l="1"/>
  <c r="M25" i="3" s="1"/>
  <c r="B138" i="2"/>
  <c r="O136" i="2" s="1"/>
  <c r="K26" i="3" l="1"/>
  <c r="M26" i="3" s="1"/>
  <c r="M28" i="3" s="1"/>
  <c r="D23" i="3" s="1"/>
  <c r="B136" i="2"/>
  <c r="O134" i="2" s="1"/>
  <c r="D29" i="3" l="1"/>
  <c r="D17" i="3"/>
  <c r="K27" i="3"/>
  <c r="M27" i="3" s="1"/>
  <c r="B134" i="2"/>
  <c r="O128" i="2" s="1"/>
  <c r="M31" i="3" l="1"/>
  <c r="B128" i="2"/>
  <c r="O126" i="2" s="1"/>
  <c r="B126" i="2" l="1"/>
  <c r="O124" i="2" s="1"/>
  <c r="B124" i="2" l="1"/>
  <c r="O122" i="2" s="1"/>
  <c r="B122" i="2" l="1"/>
  <c r="O120" i="2" s="1"/>
  <c r="B120" i="2" l="1"/>
  <c r="O114" i="2" s="1"/>
  <c r="B114" i="2" l="1"/>
  <c r="O112" i="2" s="1"/>
  <c r="B112" i="2" l="1"/>
  <c r="O110" i="2" s="1"/>
  <c r="B110" i="2" l="1"/>
  <c r="O108" i="2" s="1"/>
  <c r="B108" i="2" l="1"/>
  <c r="O102" i="2" s="1"/>
  <c r="B102" i="2" l="1"/>
  <c r="O100" i="2" s="1"/>
  <c r="B100" i="2" l="1"/>
  <c r="O98" i="2" s="1"/>
  <c r="B98" i="2" l="1"/>
  <c r="O96" i="2" s="1"/>
  <c r="B96" i="2" l="1"/>
  <c r="O90" i="2" s="1"/>
  <c r="B90" i="2" l="1"/>
  <c r="O88" i="2" s="1"/>
  <c r="B88" i="2" l="1"/>
  <c r="O86" i="2" s="1"/>
  <c r="B86" i="2" l="1"/>
  <c r="O84" i="2" s="1"/>
  <c r="B84" i="2" l="1"/>
  <c r="O82" i="2" s="1"/>
  <c r="B82" i="2" l="1"/>
  <c r="O76" i="2" s="1"/>
  <c r="B76" i="2" l="1"/>
  <c r="O74" i="2" s="1"/>
  <c r="B74" i="2" l="1"/>
  <c r="O72" i="2" s="1"/>
  <c r="B72" i="2" l="1"/>
  <c r="O70" i="2" s="1"/>
  <c r="B70" i="2" l="1"/>
  <c r="O64" i="2" s="1"/>
  <c r="B64" i="2" l="1"/>
  <c r="O62" i="2" s="1"/>
  <c r="B62" i="2" l="1"/>
  <c r="O60" i="2" s="1"/>
  <c r="B60" i="2" l="1"/>
  <c r="O58" i="2" s="1"/>
  <c r="B58" i="2" l="1"/>
  <c r="O56" i="2" s="1"/>
  <c r="B56" i="2" l="1"/>
  <c r="O50" i="2" s="1"/>
  <c r="B50" i="2" l="1"/>
  <c r="O48" i="2" s="1"/>
  <c r="B48" i="2" l="1"/>
  <c r="O46" i="2" s="1"/>
  <c r="B46" i="2" l="1"/>
  <c r="O44" i="2" s="1"/>
  <c r="B44" i="2" l="1"/>
  <c r="O38" i="2" s="1"/>
  <c r="B38" i="2" l="1"/>
  <c r="O36" i="2" s="1"/>
  <c r="B36" i="2" l="1"/>
  <c r="O34" i="2" s="1"/>
  <c r="B34" i="2" l="1"/>
  <c r="O32" i="2" s="1"/>
  <c r="B32" i="2" l="1"/>
  <c r="O26" i="2" s="1"/>
  <c r="B26" i="2" l="1"/>
  <c r="O24" i="2" s="1"/>
  <c r="B24" i="2" l="1"/>
  <c r="O22" i="2" s="1"/>
  <c r="B22" i="2" l="1"/>
  <c r="O20" i="2" s="1"/>
  <c r="B20" i="2" l="1"/>
  <c r="O14" i="2" s="1"/>
  <c r="B14" i="2" l="1"/>
  <c r="O12" i="2" s="1"/>
  <c r="B12" i="2" l="1"/>
  <c r="O10" i="2" s="1"/>
  <c r="B10" i="2" l="1"/>
  <c r="O8" i="2" s="1"/>
  <c r="B8" i="2" l="1"/>
  <c r="O6" i="2" l="1"/>
  <c r="B6" i="2" l="1"/>
  <c r="A6" i="2" l="1"/>
  <c r="A8" i="2" s="1"/>
  <c r="A10" i="2" s="1"/>
  <c r="A12" i="2" s="1"/>
  <c r="A14" i="2" s="1"/>
  <c r="A20" i="2" s="1"/>
  <c r="A22" i="2" s="1"/>
  <c r="A24" i="2" s="1"/>
  <c r="A26" i="2" s="1"/>
  <c r="A32" i="2" s="1"/>
  <c r="A34" i="2" s="1"/>
  <c r="A36" i="2" s="1"/>
  <c r="A38" i="2" s="1"/>
  <c r="A44" i="2" s="1"/>
  <c r="A46" i="2" s="1"/>
  <c r="A48" i="2" s="1"/>
  <c r="A50" i="2" s="1"/>
  <c r="A56" i="2" s="1"/>
  <c r="A58" i="2" s="1"/>
  <c r="A60" i="2" s="1"/>
  <c r="A62" i="2" s="1"/>
  <c r="A64" i="2" s="1"/>
  <c r="A70" i="2" s="1"/>
  <c r="A72" i="2" s="1"/>
  <c r="A74" i="2" s="1"/>
  <c r="A76" i="2" s="1"/>
  <c r="A82" i="2" s="1"/>
  <c r="A84" i="2" s="1"/>
  <c r="A86" i="2" s="1"/>
  <c r="A88" i="2" s="1"/>
  <c r="A90" i="2" s="1"/>
  <c r="A96" i="2" s="1"/>
  <c r="A98" i="2" s="1"/>
  <c r="A100" i="2" s="1"/>
  <c r="A102" i="2" s="1"/>
  <c r="A108" i="2" s="1"/>
  <c r="A110" i="2" s="1"/>
  <c r="A112" i="2" s="1"/>
  <c r="A114" i="2" s="1"/>
  <c r="A120" i="2" s="1"/>
  <c r="A122" i="2" s="1"/>
  <c r="A124" i="2" s="1"/>
  <c r="A126" i="2" s="1"/>
  <c r="A128" i="2" s="1"/>
  <c r="A134" i="2" s="1"/>
  <c r="A136" i="2" s="1"/>
  <c r="A138" i="2" s="1"/>
  <c r="A140" i="2" s="1"/>
  <c r="A146" i="2" s="1"/>
  <c r="A148" i="2" s="1"/>
  <c r="A150" i="2" s="1"/>
  <c r="A152" i="2" s="1"/>
  <c r="B4" i="2" l="1"/>
  <c r="B16" i="2" s="1"/>
  <c r="A16" i="2" s="1"/>
  <c r="B40" i="2"/>
  <c r="A40" i="2" s="1"/>
  <c r="B28" i="2" l="1"/>
  <c r="A28" i="2" s="1"/>
  <c r="B52" i="2" l="1"/>
  <c r="A52" i="2" s="1"/>
  <c r="B66" i="2"/>
  <c r="A66" i="2" s="1"/>
  <c r="B78" i="2" l="1"/>
  <c r="A78" i="2" s="1"/>
  <c r="B92" i="2" l="1"/>
  <c r="A92" i="2" s="1"/>
  <c r="B104" i="2" l="1"/>
  <c r="A104" i="2" s="1"/>
  <c r="B116" i="2" l="1"/>
  <c r="A116" i="2" s="1"/>
  <c r="B130" i="2" l="1"/>
  <c r="A130" i="2" s="1"/>
  <c r="B142" i="2" l="1"/>
  <c r="A142" i="2" s="1"/>
  <c r="B154" i="2"/>
  <c r="A154" i="2" s="1"/>
  <c r="D30" i="3" l="1"/>
  <c r="D24" i="3"/>
  <c r="D18" i="3"/>
</calcChain>
</file>

<file path=xl/sharedStrings.xml><?xml version="1.0" encoding="utf-8"?>
<sst xmlns="http://schemas.openxmlformats.org/spreadsheetml/2006/main" count="279" uniqueCount="207">
  <si>
    <t>OCTOBRE</t>
  </si>
  <si>
    <t>PAYE 1</t>
  </si>
  <si>
    <t>PAYE 2</t>
  </si>
  <si>
    <t>ÉPICERIE</t>
  </si>
  <si>
    <t>ÉLECTRICITÉ</t>
  </si>
  <si>
    <t>ESSENCE</t>
  </si>
  <si>
    <t>ASS. AUTO</t>
  </si>
  <si>
    <t>AUTRE</t>
  </si>
  <si>
    <t>TPS</t>
  </si>
  <si>
    <t>PRÊT 1</t>
  </si>
  <si>
    <t>PLAQUE</t>
  </si>
  <si>
    <t>INTERNET</t>
  </si>
  <si>
    <t>TV</t>
  </si>
  <si>
    <t>TÉLÉPHONE</t>
  </si>
  <si>
    <t>NOVEMBRE</t>
  </si>
  <si>
    <t>PRÊT 2</t>
  </si>
  <si>
    <t>DÉCEMBRE</t>
  </si>
  <si>
    <t>JANVIER</t>
  </si>
  <si>
    <t>FÉVRIER</t>
  </si>
  <si>
    <t>MARS</t>
  </si>
  <si>
    <t>AVRIL</t>
  </si>
  <si>
    <t>31 au 06 (2)</t>
  </si>
  <si>
    <t>28 au 3 (30)</t>
  </si>
  <si>
    <t>7 au 13 (9)</t>
  </si>
  <si>
    <t>14 au 20 (16)</t>
  </si>
  <si>
    <t>21 au 27 (23)</t>
  </si>
  <si>
    <t>MAI</t>
  </si>
  <si>
    <t>JUIN</t>
  </si>
  <si>
    <t>JUILLET</t>
  </si>
  <si>
    <t>SEPTEMBRE</t>
  </si>
  <si>
    <t>30 au 6 (2)</t>
  </si>
  <si>
    <t>30 au 5 janvier 2014</t>
  </si>
  <si>
    <t xml:space="preserve">DATE </t>
  </si>
  <si>
    <t>ALLOCATION
FAMILLE PROV.</t>
  </si>
  <si>
    <t>ALLOCATION 
FAMILLE FÉD.</t>
  </si>
  <si>
    <t>DÉFICIT D'UNE
SEMAINE SUIVANTE</t>
  </si>
  <si>
    <t xml:space="preserve"> </t>
  </si>
  <si>
    <t xml:space="preserve">         Vous remarquerai que dans la colonne '' Surplus ou déficit à reporter '' le montant inscrit est le résultat des revenus moins celui des dépenses.</t>
  </si>
  <si>
    <t>Décalage pour ceux payé au deux semaines</t>
  </si>
  <si>
    <t xml:space="preserve"> Crédit pour la TPS</t>
  </si>
  <si>
    <t>ENTRÉES D'ARGENTS</t>
  </si>
  <si>
    <t>Combien de fois par mois</t>
  </si>
  <si>
    <t>Paye 2</t>
  </si>
  <si>
    <t xml:space="preserve">  Détails</t>
  </si>
  <si>
    <t>DÉPENSE</t>
  </si>
  <si>
    <t>Loyer / hypothèque</t>
  </si>
  <si>
    <t>LOYER  /
 HYPOTHÈQUE</t>
  </si>
  <si>
    <t>inscrivez 1 pour décaler l'inscription des montant d'une semaine.</t>
  </si>
  <si>
    <t>Inscrire 1 , 2 ou 4.  4 étant l'équivalent d'être payé à chaque semaine.</t>
  </si>
  <si>
    <t>inscrivez 1 pour décaler l'inscription des montants d'une semaine.</t>
  </si>
  <si>
    <t>Épicerie</t>
  </si>
  <si>
    <t>HUILE À
CHAUFFAGE</t>
  </si>
  <si>
    <t>Huile à chauffage</t>
  </si>
  <si>
    <t>Essence</t>
  </si>
  <si>
    <t>Internet</t>
  </si>
  <si>
    <t>Hebdomadaire</t>
  </si>
  <si>
    <t>Télévision</t>
  </si>
  <si>
    <t>Téléphone</t>
  </si>
  <si>
    <t>Prêt 1</t>
  </si>
  <si>
    <t>Prêt 2</t>
  </si>
  <si>
    <t>Prêt 3</t>
  </si>
  <si>
    <t>Prêt 4</t>
  </si>
  <si>
    <t>Assurance auto</t>
  </si>
  <si>
    <t>Assurance habitation</t>
  </si>
  <si>
    <t>Taxe municipale</t>
  </si>
  <si>
    <t>ASS.
HABITATION</t>
  </si>
  <si>
    <t>TAXE
MUNICIPALE</t>
  </si>
  <si>
    <t>Paye = prestation diverse, salaire fixe d'un employeur, revenue de travailleur autonome, etc..</t>
  </si>
  <si>
    <t>Les dates sont déjà prédéterminées.</t>
  </si>
  <si>
    <t>Si vous êtes payé au deux semaines et que les montants n'arrivent pas vis-à-vis des bonnes dates</t>
  </si>
  <si>
    <t>Allocation familiale fédérale</t>
  </si>
  <si>
    <t>TAXE
SOLIDAIRE</t>
  </si>
  <si>
    <t>Inscrire 1, 2 ou 4.  4 = chaque semaine, 2 = aux deux semaines et 1 = paiement mensuel.</t>
  </si>
  <si>
    <t>5 au 11 (8)</t>
  </si>
  <si>
    <t>31 au 06 (3)</t>
  </si>
  <si>
    <t>7 au 13 (10)</t>
  </si>
  <si>
    <t>14 au 20 (17)</t>
  </si>
  <si>
    <t>21 au 27 (24)</t>
  </si>
  <si>
    <t>28 au 3 (31)</t>
  </si>
  <si>
    <t>4 au 10 (7)</t>
  </si>
  <si>
    <t>25 au 3 (28)</t>
  </si>
  <si>
    <t>1 au 7  (4)</t>
  </si>
  <si>
    <t>29 au 5 (2)</t>
  </si>
  <si>
    <t>27 au 2 (30)</t>
  </si>
  <si>
    <t>3 au 9  (6)</t>
  </si>
  <si>
    <t>29 au 4 (1)</t>
  </si>
  <si>
    <t>26 au 1 (29)</t>
  </si>
  <si>
    <t>2 au 8  (5)</t>
  </si>
  <si>
    <t>25 au 1 (28)</t>
  </si>
  <si>
    <t xml:space="preserve"> Permis de conduire</t>
  </si>
  <si>
    <t>Immatriculation</t>
  </si>
  <si>
    <t>PRÊT 3</t>
  </si>
  <si>
    <t>PRÊT 4</t>
  </si>
  <si>
    <t>Détails des objectifs projets</t>
  </si>
  <si>
    <t>Projet 1</t>
  </si>
  <si>
    <t xml:space="preserve">  Entrez les détails du projet ici :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</si>
  <si>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</si>
  <si>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</si>
  <si>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</si>
  <si>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</si>
  <si>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</si>
  <si>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</si>
  <si>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</si>
  <si>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</si>
  <si>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</si>
  <si>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</si>
  <si>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</si>
  <si>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</si>
  <si>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</si>
  <si>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Projet 3</t>
  </si>
  <si>
    <t>Projet 2</t>
  </si>
  <si>
    <t>Paiement
annuel</t>
  </si>
  <si>
    <t>Solde du compte</t>
  </si>
  <si>
    <t>Total</t>
  </si>
  <si>
    <t>BIEN LIRE S.V.P.</t>
  </si>
  <si>
    <t xml:space="preserve">                            Il a aussi inscrit ses dépenses dont 500$ de loyer qui sera dû pour le 1 février. Alors, il l'a inscrit dans la semaine précédente.</t>
  </si>
  <si>
    <t xml:space="preserve">DÉPENSES  ( DÉBIT )   </t>
  </si>
  <si>
    <t xml:space="preserve">DÉPENSES ( DÉBIT )   </t>
  </si>
  <si>
    <t xml:space="preserve">         Vous pouvez écrire un court texte directement au-dessus. Pour élargir la colonne double-cliquez sur la petite ligne mitoyenne de la colonne, en haut,</t>
  </si>
  <si>
    <t>DÉPENSES ( DÉBIT )                                                                                                        DÉPENSES ( DÉBIT )</t>
  </si>
  <si>
    <t xml:space="preserve">SOLDE DU COMPTE MOINS CELUI DES PROJETS  </t>
  </si>
  <si>
    <t>ASS.
VIE</t>
  </si>
  <si>
    <t xml:space="preserve">AUTRE </t>
  </si>
  <si>
    <t>Somme nécessaire au projet :</t>
  </si>
  <si>
    <t xml:space="preserve">Épargne </t>
  </si>
  <si>
    <t>S.V.P. bien lire pour que votre expérience soit des plus agréables. AUCUNE NOTION comptable ou de bureautique n'est nécessaire !</t>
  </si>
  <si>
    <t>ENTREZ BIEN les détails des montants standards des entrées et sorties d'argent dans le formulaire ci-bas. Laissez en blanc si aucun montant.</t>
  </si>
  <si>
    <t>. Je suggère de débuter ce programme en parallèle de la méthode que vous utilisiez. Dans mon cas, il m'a fallu deux mois avant de m'habituer. Maintenant</t>
  </si>
  <si>
    <t xml:space="preserve">  je vois les avantages que cela me procure. Je vois en un clin d'oeil mes surplus et la date à laquelle mes projets peuvent ce réaliser; ce qui m'encourage.</t>
  </si>
  <si>
    <t>. Dans ce modèle, je suggère de transférer à chaque mois dans un compte épargne les surplus destinés à la réalisation de vos projets et de vos dépenses</t>
  </si>
  <si>
    <t xml:space="preserve">  annuelles (l'immatriculation d'un véhicule, par exemple). Mais une boite à chaussure peut aussi faire l'affaire!</t>
  </si>
  <si>
    <r>
      <t xml:space="preserve">. Pour basculer sur la feuille du budget, cliquez sur l'onglet </t>
    </r>
    <r>
      <rPr>
        <i/>
        <sz val="12"/>
        <color indexed="56"/>
        <rFont val="Calibri"/>
        <family val="2"/>
      </rPr>
      <t>CALCUL DU BUDGET</t>
    </r>
    <r>
      <rPr>
        <sz val="12"/>
        <color indexed="56"/>
        <rFont val="Calibri"/>
        <family val="2"/>
      </rPr>
      <t xml:space="preserve"> au bas de l'écran.</t>
    </r>
  </si>
  <si>
    <t>. Les semaines sont du lundi au dimanche, et la date entre parenthèses indique le jeudi (jour de paye pour plusieurs salariés).</t>
  </si>
  <si>
    <r>
      <t xml:space="preserve">. Ainsi, si le paiement de votre compte internet est dû pour la semaine du </t>
    </r>
    <r>
      <rPr>
        <i/>
        <sz val="12"/>
        <color indexed="56"/>
        <rFont val="Calibri"/>
        <family val="2"/>
      </rPr>
      <t>28 au 3 (30)</t>
    </r>
    <r>
      <rPr>
        <sz val="12"/>
        <color indexed="56"/>
        <rFont val="Calibri"/>
        <family val="2"/>
      </rPr>
      <t>, et que vous savez que votre salaire est déposé le 30 de cette même</t>
    </r>
    <r>
      <rPr>
        <i/>
        <sz val="12"/>
        <color indexed="56"/>
        <rFont val="Calibri"/>
        <family val="2"/>
      </rPr>
      <t xml:space="preserve"> </t>
    </r>
  </si>
  <si>
    <t xml:space="preserve">  semaine (chiffre facilement repérable car entre parenthèses), vous pouvez inscrire le montant de votre facture sur cette ligne, sachant que l'argent pour la </t>
  </si>
  <si>
    <t xml:space="preserve">  payer sera disponible. Si une entente a été prise pour reporter l'acquittement d'une facture, il faudra repositionner le montant du paiement dans la (ou les)</t>
  </si>
  <si>
    <t xml:space="preserve">  semaine(s) correspondante(s). N'hésitez pas à changer manuellement le chiffre entre parenthèses si votre entrée d'argent se fait un autre jour que le jeudi.</t>
  </si>
  <si>
    <t>. Autre détail important: si le paiement dudit compte est prévu avant le 30 (chiffre correspondant au jour de votre entrée d'argent), vous ne pourrez inscrire</t>
  </si>
  <si>
    <t xml:space="preserve">  le montant à payer sur la ligne de cette semaine puisque vous n'aurez pas encore les fonds nécessaires pour l'honorer.</t>
  </si>
  <si>
    <t>. Si vous inscrivez plus de dépenses que d'entrées d'argent sur la ligne d'une semaine, Excel prélèvera ce montant sur la semaine précédante pour éviter le</t>
  </si>
  <si>
    <t xml:space="preserve">  déficit. Si la ligne de la semaine précédante devient rouge à son tour, le programme reculera encore jusqu'à ce qu'il trouve assez de fonds pour redevenir</t>
  </si>
  <si>
    <t xml:space="preserve">  vert.</t>
  </si>
  <si>
    <t xml:space="preserve">             (Prenons pour acquis que la paye de la semaine suivante tombait après le 1er du mois) </t>
  </si>
  <si>
    <t xml:space="preserve">         À la fin de chaque mois, vous verrez toujours le déficit ou épargne (surplus) du mois et le dépôt à faire pour les paiements annuels dans le compte </t>
  </si>
  <si>
    <t xml:space="preserve">         épargne. Dans l'exemple précédant, on peut constater une épargne de 528$ et un dépôt de 0$. Cela indique que Paul n'a pas de paiement annuel à</t>
  </si>
  <si>
    <t xml:space="preserve">         faire (comme les immatriculations ou le permis de conduire). Le dépôt des surplus dans votre compte épargne pour vos projets est à votre discrétion.</t>
  </si>
  <si>
    <t xml:space="preserve">         On voit que la troisième semaine est déficitaire de 250$ avec la mention '' OK ''. Ces 250$ ont été prélevés sur la semaine précédente étant donné qu'il </t>
  </si>
  <si>
    <t xml:space="preserve">         y avait assez de fonds. Vous remarquerez les mêmes fameux 250$ dans la colonne DÉFICIT D'UNE SEMAINE SUIVANTE.</t>
  </si>
  <si>
    <t xml:space="preserve">         Attention, dans la feuille de calcul du budget, j'ai décidé de cacher les somme déficitaires avec la mention ''OK'' car cela portait à confusion.</t>
  </si>
  <si>
    <t xml:space="preserve">         Autrement dit, une semaine avec un déficit ET la mention OK n'est pas vraiment un déficit car on a '' pigé '' dans la semaine précédente pour l'éponger.</t>
  </si>
  <si>
    <t xml:space="preserve">         Pour spécifier à quoi correspond une entrée ''AUTRE'' :</t>
  </si>
  <si>
    <t xml:space="preserve">         ou l'on peut voir les lettres A, B, etc. Entrez les montants d'argent au-dessus des lignes bleues et les descriptions texte dans les espaces blancs. </t>
  </si>
  <si>
    <r>
      <t xml:space="preserve">                                    </t>
    </r>
    <r>
      <rPr>
        <b/>
        <sz val="12"/>
        <color indexed="10"/>
        <rFont val="Calibri"/>
        <family val="2"/>
      </rPr>
      <t>Voici un autre exemple COMME VOUS ALLER LE VOIR dans l'onglet calcul du budget.</t>
    </r>
  </si>
  <si>
    <t>Vous constatez que le déficit de la troisième semaine est caché mais qu'il est bel et bien présent dans la colonne DÉFICIT D'UNE SEMAINE SUIVANTE.</t>
  </si>
  <si>
    <t>Ce montant représente le 250 $ de l'épicerie. N'ayant aucune entrée d'argent dans cette semaine l'a il tombe automatiquement en déficit.</t>
  </si>
  <si>
    <t xml:space="preserve">Par contre, pour la première semaine le déficit n'a pas pu être compensé dans la semaine précédente. C'est pour cette raison qu'on le retrouve en rouge </t>
  </si>
  <si>
    <t xml:space="preserve">Inscrivez ici vos entrées et sorties d'argent standard. N'écrivez rien si ça ne s'applique pas pour vous. Pour un changement isolé dans un mois en particulier </t>
  </si>
  <si>
    <t>vous n'avez qu'à modifier la cellule correspondante dans la feuille de budget et cela sera pris en compte. Par contre, cette cellule ne sera plus liée au reste du</t>
  </si>
  <si>
    <t>Paye = prestation diverse, salaire fixe d'un employeur, revenu de travailleur autonome, etc.</t>
  </si>
  <si>
    <t>Si vous êtes payés aux deux semaines et que les montants n'arrivent pas vis-à-vis des bonnes dates,</t>
  </si>
  <si>
    <t xml:space="preserve">Montant habituel de PAYE 1 </t>
  </si>
  <si>
    <t>Nombre de "PAYE 1" reçu par mois</t>
  </si>
  <si>
    <t>Décalage pour ceux payés aux deux semaines</t>
  </si>
  <si>
    <t>Allocation familiale provinciale</t>
  </si>
  <si>
    <t xml:space="preserve"> Crédit pour la taxe solidaire (TVQ)</t>
  </si>
  <si>
    <t>Si vous payez aux deux semaines et que les montants n'arrivent pas vis-à-vis des bonnes dates,</t>
  </si>
  <si>
    <t>Nombre de fois où vous payez l'hypothèque</t>
  </si>
  <si>
    <t>Assurance vie</t>
  </si>
  <si>
    <t xml:space="preserve"> Entretien auto</t>
  </si>
  <si>
    <t>Frais scolaire (le montant sera divisé par 12)</t>
  </si>
  <si>
    <t>Hebdomadaire (à chaque semaine)</t>
  </si>
  <si>
    <t>mensualité (à chaque mois)</t>
  </si>
  <si>
    <t>mensualité</t>
  </si>
  <si>
    <t xml:space="preserve">mensualité,   Description du prêt, ici : </t>
  </si>
  <si>
    <t xml:space="preserve">Annuel: le montant que vous inscrirez sera divisé par 12 et un dépôt mensuel dans votre compte </t>
  </si>
  <si>
    <t>épargne sera indiqué dans la colonne date, à la fin de chaque mois avec la mention ''Dépôt de ...$''</t>
  </si>
  <si>
    <t>Annuel: frais scolaire prévus pour la fin août, comprenant l'habillement des enfants.</t>
  </si>
  <si>
    <t xml:space="preserve">     Pour toutes questions ou suggestions d'améliorations n'hésitez pas à me contacter :</t>
  </si>
  <si>
    <t>SITUATION
MENSUELLE</t>
  </si>
  <si>
    <t>SURPLUS OU
DÉFICIT À
REPORTER</t>
  </si>
  <si>
    <t>ENTRÉES D'ARGENT ( CRÉDIT )</t>
  </si>
  <si>
    <t>FRAIS
SCOLAIRES</t>
  </si>
  <si>
    <t>PERMI DE
CONDUIRE</t>
  </si>
  <si>
    <t>ENTRETIEN 
 AUTO</t>
  </si>
  <si>
    <t>IMPRÉVUS</t>
  </si>
  <si>
    <t>AOÛT</t>
  </si>
  <si>
    <t>Voici les détails des fonds disponibles pour vos projets. La somme disponible est toujours le solde du compte épargne moins l'épargne pour les paiements annuels</t>
  </si>
  <si>
    <t>comme les immatriculations (tous les montants sont arrondis au dollar le plus près).</t>
  </si>
  <si>
    <t>Il est important de venir ici pour valider le montant réel déposé à chaque mois. Et si vous effectuez un retrait, n'oubliez pas de l'indiquer dans la case appropriée.</t>
  </si>
  <si>
    <t xml:space="preserve">Dans la colonne ''Paiement annuel'', vous trouverez le montant consacré aux paiements annuels. Si ce montant ne vous convient pas, vous pouvez le réduire ou </t>
  </si>
  <si>
    <t>l'augmenter en jouant avec les montants indiqués dans l'onglet ''calcul du budget'' à la colonne des paiements annuels.</t>
  </si>
  <si>
    <t>Si vous ne déposez rien pour un mois en particulier, inscrivez 0 et attendez d'être rendu au mois en cour pour y inscrire votre dépôt ou ''0''.</t>
  </si>
  <si>
    <t xml:space="preserve">Somme accumulée jusqu'ici </t>
  </si>
  <si>
    <t>Pourcentage de la somme totale atteinte.</t>
  </si>
  <si>
    <t>Dépôt 
d'argent</t>
  </si>
  <si>
    <t>Retrait
d'argent</t>
  </si>
  <si>
    <t>Somme Disponible
Pour les projets</t>
  </si>
  <si>
    <t xml:space="preserve">         Les résultats négatifs sont automatiquement indiqués en rouge et transférés dans la colonne  ''situation mensuelle''. Les résultats positifs sont sur </t>
  </si>
  <si>
    <t xml:space="preserve">         fond vert??? 428$ pour la semaine du 7 au 13 par exemple.</t>
  </si>
  <si>
    <t>Voici un exemple :  Paul a inscrit ses entrées d'argent. Il est payé aux deux semaines donc il a un revenu de 500$ le 9 janvier et 700$ le 23  janvier, etc???</t>
  </si>
  <si>
    <t>dans la colonne "situation mensuelle". Vous serez libre de rééquilibrer le tout en inscrivant 100$ dans une des colonnes '' AUTRE '' dans les dépenses.</t>
  </si>
  <si>
    <t xml:space="preserve">en cliquant sur l'arrête mitoyenne de cette colonne  et de la déplacez. Pour faire un test si l'emplacement des montants corrrespond à votre réalité vous </t>
  </si>
  <si>
    <t>pouvez inscrire un nombre fictif et aller voir où il apparaît.</t>
  </si>
  <si>
    <t xml:space="preserve">tableau et la formule sera automatiquement supprimée. Pour les colonnes de la feuille de calcul que vous n'utiliserez jamais vous n'avez qu'à les rétrécir </t>
  </si>
  <si>
    <t>Électricité</t>
  </si>
  <si>
    <r>
      <t xml:space="preserve">Pour toutes demandes d'informations ou suggestions, contactez-moi à </t>
    </r>
    <r>
      <rPr>
        <b/>
        <i/>
        <sz val="12"/>
        <color indexed="56"/>
        <rFont val="Calibri"/>
        <family val="2"/>
      </rPr>
      <t>info@integrationweb.net</t>
    </r>
  </si>
  <si>
    <t xml:space="preserve"> info@integrationweb.net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</si>
</sst>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42" formatCode="_ * #,##0_)\ &quot;$&quot;_ ;_ * \(#,##0\)\ &quot;$&quot;_ ;_ * &quot;-&quot;_)\ &quot;$&quot;_ ;_ @_ "/>
    <numFmt numFmtId="164" formatCode="00"/>
    <numFmt numFmtId="165" formatCode="#,##0.00\ &quot;$&quot;"/>
    <numFmt numFmtId="166" formatCode="[Red][&lt;0]\-0;General"/>
    <numFmt numFmtId="167" formatCode="[Red][&lt;0]\-0;00"/>
    <numFmt numFmtId="168" formatCode=";;;"/>
    <numFmt numFmtId="169" formatCode="0.0"/>
    <numFmt numFmtId="170" formatCode="[White][&lt;0]\-0;0"/>
    <numFmt numFmtId="171" formatCode="[Red][&lt;0]\-0;0"/>
    <numFmt numFmtId="172" formatCode="#;;\ "/>
    <numFmt numFmtId="173" formatCode="0;\-0;;@"/>
  </numFmts>
  <fonts count="4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2"/>
      <color rgb="FF00206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002060"/>
      <name val="Calibri"/>
      <family val="2"/>
      <scheme val="minor"/>
    </font>
    <font>
      <sz val="16"/>
      <name val="Calibri"/>
      <family val="2"/>
      <scheme val="minor"/>
    </font>
    <font>
      <sz val="18"/>
      <color rgb="FF002060"/>
      <name val="Calibri"/>
      <family val="2"/>
      <scheme val="minor"/>
    </font>
    <font>
      <sz val="16"/>
      <color rgb="FF002060"/>
      <name val="Calibri"/>
      <family val="2"/>
      <scheme val="minor"/>
    </font>
    <font>
      <b/>
      <sz val="12"/>
      <color theme="7" tint="-0.249977111117893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b/>
      <sz val="16"/>
      <color theme="7" tint="-0.249977111117893"/>
      <name val="Calibri"/>
      <family val="2"/>
      <scheme val="minor"/>
    </font>
    <font>
      <b/>
      <sz val="16"/>
      <name val="Calibri"/>
      <family val="2"/>
      <scheme val="minor"/>
    </font>
    <font>
      <sz val="14"/>
      <color rgb="FF002060"/>
      <name val="Calibri"/>
      <family val="2"/>
      <scheme val="minor"/>
    </font>
    <font>
      <b/>
      <sz val="14"/>
      <name val="Calibri"/>
      <family val="2"/>
      <scheme val="minor"/>
    </font>
    <font>
      <sz val="13"/>
      <color rgb="FF00206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3"/>
      <color indexed="8"/>
      <name val="Calibri"/>
      <family val="2"/>
    </font>
    <font>
      <b/>
      <sz val="13"/>
      <color indexed="40"/>
      <name val="Calibri"/>
      <family val="2"/>
    </font>
    <font>
      <b/>
      <sz val="13"/>
      <color indexed="56"/>
      <name val="Calibri"/>
      <family val="2"/>
    </font>
    <font>
      <sz val="12"/>
      <color indexed="56"/>
      <name val="Calibri"/>
      <family val="2"/>
    </font>
    <font>
      <i/>
      <sz val="12"/>
      <color indexed="56"/>
      <name val="Calibri"/>
      <family val="2"/>
    </font>
    <font>
      <sz val="14"/>
      <name val="Calibri"/>
      <family val="2"/>
    </font>
    <font>
      <sz val="11"/>
      <name val="Calibri"/>
      <family val="2"/>
    </font>
    <font>
      <b/>
      <sz val="12"/>
      <color indexed="56"/>
      <name val="Calibri"/>
      <family val="2"/>
    </font>
    <font>
      <b/>
      <sz val="12"/>
      <color indexed="10"/>
      <name val="Calibri"/>
      <family val="2"/>
    </font>
    <font>
      <sz val="12"/>
      <name val="Calibri"/>
      <family val="2"/>
    </font>
    <font>
      <b/>
      <sz val="12"/>
      <name val="Calibri"/>
      <family val="2"/>
    </font>
    <font>
      <sz val="11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name val="Calibri"/>
      <family val="2"/>
    </font>
    <font>
      <sz val="22"/>
      <color indexed="56"/>
      <name val="Calibri"/>
      <family val="2"/>
    </font>
    <font>
      <sz val="12"/>
      <color rgb="FF002060"/>
      <name val="Calibri"/>
      <family val="2"/>
    </font>
    <font>
      <b/>
      <sz val="12"/>
      <color rgb="FF002060"/>
      <name val="Calibri"/>
      <family val="2"/>
    </font>
    <font>
      <b/>
      <i/>
      <sz val="12"/>
      <color indexed="56"/>
      <name val="Calibri"/>
      <family val="2"/>
    </font>
  </fonts>
  <fills count="20">
    <fill>
      <patternFill patternType="none"/>
    </fill>
    <fill>
      <patternFill patternType="gray125"/>
    </fill>
    <fill>
      <gradientFill degree="270">
        <stop position="0">
          <color theme="0"/>
        </stop>
        <stop position="1">
          <color rgb="FF45FD4F"/>
        </stop>
      </gradientFill>
    </fill>
    <fill>
      <gradientFill degree="270">
        <stop position="0">
          <color theme="0"/>
        </stop>
        <stop position="1">
          <color rgb="FF7CE4DF"/>
        </stop>
      </gradientFill>
    </fill>
    <fill>
      <gradientFill degree="90">
        <stop position="0">
          <color theme="0"/>
        </stop>
        <stop position="1">
          <color rgb="FF7CE4DF"/>
        </stop>
      </gradientFill>
    </fill>
    <fill>
      <gradientFill degree="270">
        <stop position="0">
          <color theme="0"/>
        </stop>
        <stop position="1">
          <color theme="8" tint="0.40000610370189521"/>
        </stop>
      </gradientFill>
    </fill>
    <fill>
      <gradientFill degree="90">
        <stop position="0">
          <color theme="0"/>
        </stop>
        <stop position="0.5">
          <color theme="8" tint="0.40000610370189521"/>
        </stop>
        <stop position="1">
          <color theme="0"/>
        </stop>
      </gradientFill>
    </fill>
    <fill>
      <gradientFill degree="270">
        <stop position="0">
          <color theme="0"/>
        </stop>
        <stop position="1">
          <color rgb="FFFF0000"/>
        </stop>
      </gradientFill>
    </fill>
    <fill>
      <gradientFill degree="90">
        <stop position="0">
          <color theme="0"/>
        </stop>
        <stop position="1">
          <color rgb="FFFF2121"/>
        </stop>
      </gradientFill>
    </fill>
    <fill>
      <gradientFill degree="90">
        <stop position="0">
          <color theme="0"/>
        </stop>
        <stop position="1">
          <color rgb="FF1BFD31"/>
        </stop>
      </gradientFill>
    </fill>
    <fill>
      <patternFill patternType="solid">
        <fgColor rgb="FFD5F4FF"/>
        <bgColor indexed="64"/>
      </patternFill>
    </fill>
    <fill>
      <gradientFill degree="135">
        <stop position="0">
          <color theme="0"/>
        </stop>
        <stop position="0.5">
          <color rgb="FF7CE4DF"/>
        </stop>
        <stop position="1">
          <color theme="0"/>
        </stop>
      </gradientFill>
    </fill>
    <fill>
      <gradientFill degree="45">
        <stop position="0">
          <color theme="0"/>
        </stop>
        <stop position="0.5">
          <color rgb="FF7CE4DF"/>
        </stop>
        <stop position="1">
          <color theme="0"/>
        </stop>
      </gradientFill>
    </fill>
    <fill>
      <patternFill patternType="solid">
        <fgColor theme="0" tint="-0.14999847407452621"/>
        <bgColor indexed="64"/>
      </patternFill>
    </fill>
    <fill>
      <gradientFill degree="90">
        <stop position="0">
          <color theme="0"/>
        </stop>
        <stop position="0.5">
          <color theme="0" tint="-0.25098422193060094"/>
        </stop>
        <stop position="1">
          <color theme="0"/>
        </stop>
      </gradientFill>
    </fill>
    <fill>
      <patternFill patternType="solid">
        <fgColor theme="0" tint="-0.14999847407452621"/>
        <bgColor auto="1"/>
      </patternFill>
    </fill>
    <fill>
      <gradientFill degree="45">
        <stop position="0">
          <color theme="0"/>
        </stop>
        <stop position="0.5">
          <color theme="0" tint="-0.25098422193060094"/>
        </stop>
        <stop position="1">
          <color theme="0"/>
        </stop>
      </gradientFill>
    </fill>
    <fill>
      <gradientFill degree="270">
        <stop position="0">
          <color theme="0"/>
        </stop>
        <stop position="1">
          <color theme="5" tint="0.40000610370189521"/>
        </stop>
      </gradientFill>
    </fill>
    <fill>
      <gradientFill degree="90">
        <stop position="0">
          <color theme="0"/>
        </stop>
        <stop position="0.5">
          <color rgb="FF30FC74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rgb="FFFF2D2D"/>
        </stop>
        <stop position="1">
          <color theme="0"/>
        </stop>
      </gradientFill>
    </fill>
  </fills>
  <borders count="64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72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/>
    <xf numFmtId="0" fontId="5" fillId="0" borderId="0" xfId="0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0" fontId="4" fillId="4" borderId="14" xfId="0" applyNumberFormat="1" applyFont="1" applyFill="1" applyBorder="1" applyAlignment="1">
      <alignment horizontal="center" vertical="center"/>
    </xf>
    <xf numFmtId="0" fontId="4" fillId="4" borderId="25" xfId="0" applyNumberFormat="1" applyFont="1" applyFill="1" applyBorder="1" applyAlignment="1">
      <alignment horizontal="center" vertical="center"/>
    </xf>
    <xf numFmtId="0" fontId="0" fillId="4" borderId="14" xfId="0" applyNumberFormat="1" applyFill="1" applyBorder="1" applyAlignment="1">
      <alignment horizontal="center" vertical="center"/>
    </xf>
    <xf numFmtId="0" fontId="5" fillId="4" borderId="15" xfId="0" applyNumberFormat="1" applyFont="1" applyFill="1" applyBorder="1" applyAlignment="1">
      <alignment horizontal="center" vertical="center"/>
    </xf>
    <xf numFmtId="165" fontId="0" fillId="0" borderId="0" xfId="0" applyNumberFormat="1"/>
    <xf numFmtId="0" fontId="9" fillId="0" borderId="0" xfId="0" applyNumberFormat="1" applyFont="1" applyAlignment="1">
      <alignment horizontal="center"/>
    </xf>
    <xf numFmtId="0" fontId="5" fillId="4" borderId="25" xfId="0" applyNumberFormat="1" applyFont="1" applyFill="1" applyBorder="1" applyAlignment="1">
      <alignment horizontal="center" vertical="center"/>
    </xf>
    <xf numFmtId="0" fontId="5" fillId="4" borderId="14" xfId="0" applyNumberFormat="1" applyFont="1" applyFill="1" applyBorder="1" applyAlignment="1">
      <alignment horizontal="center" vertical="center"/>
    </xf>
    <xf numFmtId="0" fontId="9" fillId="0" borderId="21" xfId="0" applyNumberFormat="1" applyFont="1" applyBorder="1" applyAlignment="1">
      <alignment horizontal="center"/>
    </xf>
    <xf numFmtId="0" fontId="9" fillId="0" borderId="3" xfId="0" applyNumberFormat="1" applyFont="1" applyBorder="1" applyAlignment="1">
      <alignment horizontal="center"/>
    </xf>
    <xf numFmtId="0" fontId="9" fillId="0" borderId="5" xfId="0" applyNumberFormat="1" applyFont="1" applyBorder="1" applyAlignment="1">
      <alignment horizontal="center"/>
    </xf>
    <xf numFmtId="0" fontId="5" fillId="13" borderId="39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0" xfId="0" applyFont="1" applyFill="1" applyBorder="1"/>
    <xf numFmtId="0" fontId="9" fillId="0" borderId="31" xfId="0" applyNumberFormat="1" applyFont="1" applyBorder="1" applyAlignment="1">
      <alignment horizontal="center"/>
    </xf>
    <xf numFmtId="166" fontId="0" fillId="0" borderId="3" xfId="0" applyNumberFormat="1" applyBorder="1" applyAlignment="1">
      <alignment horizontal="center"/>
    </xf>
    <xf numFmtId="167" fontId="0" fillId="0" borderId="3" xfId="0" applyNumberFormat="1" applyBorder="1" applyAlignment="1">
      <alignment horizontal="center"/>
    </xf>
    <xf numFmtId="167" fontId="0" fillId="0" borderId="5" xfId="0" applyNumberFormat="1" applyBorder="1" applyAlignment="1">
      <alignment horizontal="center"/>
    </xf>
    <xf numFmtId="1" fontId="5" fillId="4" borderId="14" xfId="0" applyNumberFormat="1" applyFont="1" applyFill="1" applyBorder="1" applyAlignment="1">
      <alignment horizontal="center" vertical="center"/>
    </xf>
    <xf numFmtId="168" fontId="0" fillId="0" borderId="21" xfId="0" applyNumberFormat="1" applyBorder="1" applyAlignment="1">
      <alignment horizontal="center"/>
    </xf>
    <xf numFmtId="0" fontId="12" fillId="13" borderId="0" xfId="0" applyFont="1" applyFill="1" applyBorder="1" applyAlignment="1">
      <alignment horizontal="left" vertical="center"/>
    </xf>
    <xf numFmtId="0" fontId="12" fillId="13" borderId="4" xfId="0" applyFont="1" applyFill="1" applyBorder="1" applyAlignment="1">
      <alignment horizontal="left" vertical="center"/>
    </xf>
    <xf numFmtId="0" fontId="14" fillId="13" borderId="3" xfId="0" applyNumberFormat="1" applyFont="1" applyFill="1" applyBorder="1" applyAlignment="1">
      <alignment horizontal="right" vertical="center"/>
    </xf>
    <xf numFmtId="0" fontId="14" fillId="13" borderId="0" xfId="0" applyNumberFormat="1" applyFont="1" applyFill="1" applyBorder="1" applyAlignment="1">
      <alignment horizontal="right" vertical="center"/>
    </xf>
    <xf numFmtId="1" fontId="12" fillId="13" borderId="0" xfId="0" applyNumberFormat="1" applyFont="1" applyFill="1" applyBorder="1" applyAlignment="1">
      <alignment horizontal="left" vertical="center"/>
    </xf>
    <xf numFmtId="0" fontId="12" fillId="13" borderId="43" xfId="0" applyFont="1" applyFill="1" applyBorder="1" applyAlignment="1">
      <alignment vertical="center"/>
    </xf>
    <xf numFmtId="0" fontId="12" fillId="13" borderId="0" xfId="0" applyFont="1" applyFill="1" applyBorder="1" applyAlignment="1">
      <alignment vertical="center"/>
    </xf>
    <xf numFmtId="0" fontId="12" fillId="13" borderId="6" xfId="0" applyFont="1" applyFill="1" applyBorder="1" applyAlignment="1">
      <alignment horizontal="left" vertical="center"/>
    </xf>
    <xf numFmtId="0" fontId="20" fillId="13" borderId="52" xfId="0" applyFont="1" applyFill="1" applyBorder="1" applyAlignment="1">
      <alignment horizontal="center" vertical="center"/>
    </xf>
    <xf numFmtId="0" fontId="21" fillId="13" borderId="39" xfId="0" applyFont="1" applyFill="1" applyBorder="1" applyAlignment="1">
      <alignment horizontal="center" vertical="center"/>
    </xf>
    <xf numFmtId="169" fontId="20" fillId="0" borderId="8" xfId="0" applyNumberFormat="1" applyFont="1" applyFill="1" applyBorder="1" applyAlignment="1">
      <alignment horizontal="center" vertical="center"/>
    </xf>
    <xf numFmtId="42" fontId="20" fillId="0" borderId="8" xfId="0" applyNumberFormat="1" applyFont="1" applyFill="1" applyBorder="1" applyAlignment="1">
      <alignment horizontal="center" vertical="center"/>
    </xf>
    <xf numFmtId="0" fontId="17" fillId="13" borderId="0" xfId="0" applyFont="1" applyFill="1" applyBorder="1" applyAlignment="1">
      <alignment horizontal="right" vertical="center"/>
    </xf>
    <xf numFmtId="0" fontId="14" fillId="13" borderId="5" xfId="0" applyNumberFormat="1" applyFont="1" applyFill="1" applyBorder="1" applyAlignment="1">
      <alignment horizontal="right" vertical="center"/>
    </xf>
    <xf numFmtId="0" fontId="14" fillId="13" borderId="6" xfId="0" applyNumberFormat="1" applyFont="1" applyFill="1" applyBorder="1" applyAlignment="1">
      <alignment horizontal="right" vertical="center"/>
    </xf>
    <xf numFmtId="0" fontId="18" fillId="13" borderId="6" xfId="0" applyFont="1" applyFill="1" applyBorder="1" applyAlignment="1">
      <alignment horizontal="center" vertical="center"/>
    </xf>
    <xf numFmtId="0" fontId="12" fillId="13" borderId="6" xfId="0" applyFont="1" applyFill="1" applyBorder="1" applyAlignment="1"/>
    <xf numFmtId="0" fontId="12" fillId="13" borderId="7" xfId="0" applyFont="1" applyFill="1" applyBorder="1" applyAlignment="1"/>
    <xf numFmtId="0" fontId="17" fillId="13" borderId="0" xfId="0" applyFont="1" applyFill="1" applyBorder="1" applyAlignment="1">
      <alignment horizontal="left" vertical="center"/>
    </xf>
    <xf numFmtId="166" fontId="0" fillId="0" borderId="3" xfId="0" applyNumberFormat="1" applyFill="1" applyBorder="1" applyAlignment="1">
      <alignment horizontal="center"/>
    </xf>
    <xf numFmtId="1" fontId="22" fillId="0" borderId="49" xfId="0" applyNumberFormat="1" applyFont="1" applyFill="1" applyBorder="1" applyAlignment="1">
      <alignment horizontal="center" vertical="center"/>
    </xf>
    <xf numFmtId="0" fontId="20" fillId="13" borderId="0" xfId="0" applyFont="1" applyFill="1" applyBorder="1" applyAlignment="1">
      <alignment horizontal="center" vertical="center"/>
    </xf>
    <xf numFmtId="169" fontId="20" fillId="0" borderId="24" xfId="0" applyNumberFormat="1" applyFont="1" applyFill="1" applyBorder="1" applyAlignment="1">
      <alignment horizontal="center" vertical="center"/>
    </xf>
    <xf numFmtId="1" fontId="11" fillId="0" borderId="0" xfId="0" applyNumberFormat="1" applyFont="1" applyFill="1" applyBorder="1" applyAlignment="1">
      <alignment horizontal="center" vertical="center"/>
    </xf>
    <xf numFmtId="0" fontId="17" fillId="13" borderId="3" xfId="0" applyFont="1" applyFill="1" applyBorder="1" applyAlignment="1">
      <alignment horizontal="right" vertical="center"/>
    </xf>
    <xf numFmtId="0" fontId="17" fillId="13" borderId="57" xfId="0" applyFont="1" applyFill="1" applyBorder="1" applyAlignment="1">
      <alignment horizontal="right" vertical="center"/>
    </xf>
    <xf numFmtId="0" fontId="17" fillId="13" borderId="58" xfId="0" applyFont="1" applyFill="1" applyBorder="1" applyAlignment="1">
      <alignment horizontal="right" vertical="center"/>
    </xf>
    <xf numFmtId="0" fontId="17" fillId="13" borderId="58" xfId="0" applyFont="1" applyFill="1" applyBorder="1" applyAlignment="1">
      <alignment horizontal="right"/>
    </xf>
    <xf numFmtId="0" fontId="17" fillId="13" borderId="5" xfId="0" applyFont="1" applyFill="1" applyBorder="1" applyAlignment="1">
      <alignment horizontal="right"/>
    </xf>
    <xf numFmtId="1" fontId="22" fillId="0" borderId="51" xfId="0" applyNumberFormat="1" applyFont="1" applyFill="1" applyBorder="1" applyAlignment="1">
      <alignment horizontal="center" vertical="center"/>
    </xf>
    <xf numFmtId="1" fontId="20" fillId="0" borderId="24" xfId="0" applyNumberFormat="1" applyFont="1" applyFill="1" applyBorder="1" applyAlignment="1">
      <alignment horizontal="center" vertical="center"/>
    </xf>
    <xf numFmtId="1" fontId="17" fillId="0" borderId="56" xfId="0" applyNumberFormat="1" applyFont="1" applyFill="1" applyBorder="1" applyAlignment="1">
      <alignment horizontal="left" vertical="center"/>
    </xf>
    <xf numFmtId="1" fontId="17" fillId="0" borderId="51" xfId="0" applyNumberFormat="1" applyFont="1" applyFill="1" applyBorder="1" applyAlignment="1">
      <alignment horizontal="left" vertical="center"/>
    </xf>
    <xf numFmtId="1" fontId="22" fillId="13" borderId="4" xfId="0" applyNumberFormat="1" applyFont="1" applyFill="1" applyBorder="1" applyAlignment="1">
      <alignment horizontal="center" vertical="center"/>
    </xf>
    <xf numFmtId="1" fontId="17" fillId="13" borderId="0" xfId="0" applyNumberFormat="1" applyFont="1" applyFill="1" applyBorder="1" applyAlignment="1">
      <alignment horizontal="right" vertical="center"/>
    </xf>
    <xf numFmtId="170" fontId="22" fillId="0" borderId="55" xfId="0" applyNumberFormat="1" applyFont="1" applyFill="1" applyBorder="1" applyAlignment="1">
      <alignment horizontal="center" vertical="center"/>
    </xf>
    <xf numFmtId="0" fontId="18" fillId="0" borderId="24" xfId="0" applyFont="1" applyFill="1" applyBorder="1" applyAlignment="1" applyProtection="1">
      <alignment horizontal="center" vertical="center"/>
      <protection locked="0"/>
    </xf>
    <xf numFmtId="0" fontId="18" fillId="13" borderId="34" xfId="0" applyFont="1" applyFill="1" applyBorder="1" applyAlignment="1" applyProtection="1">
      <alignment horizontal="center" vertical="center"/>
      <protection locked="0"/>
    </xf>
    <xf numFmtId="0" fontId="18" fillId="13" borderId="0" xfId="0" applyFont="1" applyFill="1" applyBorder="1" applyAlignment="1" applyProtection="1">
      <alignment horizontal="center" vertical="center"/>
      <protection locked="0"/>
    </xf>
    <xf numFmtId="0" fontId="18" fillId="0" borderId="60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Border="1" applyProtection="1"/>
    <xf numFmtId="1" fontId="5" fillId="0" borderId="0" xfId="0" applyNumberFormat="1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0" fontId="8" fillId="13" borderId="3" xfId="0" applyNumberFormat="1" applyFont="1" applyFill="1" applyBorder="1" applyAlignment="1" applyProtection="1">
      <alignment horizontal="center" vertical="center"/>
    </xf>
    <xf numFmtId="1" fontId="13" fillId="13" borderId="0" xfId="0" applyNumberFormat="1" applyFont="1" applyFill="1" applyBorder="1" applyAlignment="1" applyProtection="1">
      <alignment horizontal="center" vertical="center"/>
    </xf>
    <xf numFmtId="1" fontId="13" fillId="13" borderId="4" xfId="0" applyNumberFormat="1" applyFont="1" applyFill="1" applyBorder="1" applyAlignment="1" applyProtection="1">
      <alignment horizontal="center" vertical="center"/>
    </xf>
    <xf numFmtId="1" fontId="14" fillId="13" borderId="0" xfId="0" applyNumberFormat="1" applyFont="1" applyFill="1" applyBorder="1" applyAlignment="1" applyProtection="1">
      <alignment horizontal="center" vertical="center"/>
    </xf>
    <xf numFmtId="1" fontId="5" fillId="13" borderId="4" xfId="0" applyNumberFormat="1" applyFont="1" applyFill="1" applyBorder="1" applyAlignment="1" applyProtection="1">
      <alignment horizontal="center" vertical="center"/>
    </xf>
    <xf numFmtId="0" fontId="9" fillId="0" borderId="13" xfId="0" applyNumberFormat="1" applyFont="1" applyBorder="1" applyAlignment="1" applyProtection="1">
      <alignment horizontal="center"/>
    </xf>
    <xf numFmtId="166" fontId="0" fillId="0" borderId="13" xfId="0" applyNumberFormat="1" applyBorder="1" applyAlignment="1" applyProtection="1">
      <alignment horizontal="center"/>
    </xf>
    <xf numFmtId="1" fontId="1" fillId="0" borderId="1" xfId="0" applyNumberFormat="1" applyFont="1" applyBorder="1" applyAlignment="1" applyProtection="1">
      <alignment horizontal="center" vertical="center"/>
    </xf>
    <xf numFmtId="1" fontId="1" fillId="0" borderId="18" xfId="0" applyNumberFormat="1" applyFont="1" applyBorder="1" applyAlignment="1" applyProtection="1">
      <alignment horizontal="center" vertical="center"/>
    </xf>
    <xf numFmtId="1" fontId="1" fillId="0" borderId="1" xfId="0" applyNumberFormat="1" applyFont="1" applyFill="1" applyBorder="1" applyAlignment="1" applyProtection="1">
      <alignment horizontal="center" vertical="center"/>
    </xf>
    <xf numFmtId="1" fontId="1" fillId="0" borderId="18" xfId="0" applyNumberFormat="1" applyFont="1" applyFill="1" applyBorder="1" applyAlignment="1" applyProtection="1">
      <alignment horizontal="center" vertical="center"/>
    </xf>
    <xf numFmtId="1" fontId="1" fillId="0" borderId="29" xfId="0" applyNumberFormat="1" applyFont="1" applyBorder="1" applyAlignment="1" applyProtection="1">
      <alignment horizontal="center" vertical="center"/>
    </xf>
    <xf numFmtId="0" fontId="9" fillId="0" borderId="14" xfId="0" applyNumberFormat="1" applyFont="1" applyBorder="1" applyAlignment="1" applyProtection="1">
      <alignment horizontal="center"/>
    </xf>
    <xf numFmtId="166" fontId="0" fillId="0" borderId="14" xfId="0" applyNumberFormat="1" applyBorder="1" applyAlignment="1" applyProtection="1">
      <alignment horizontal="center"/>
    </xf>
    <xf numFmtId="1" fontId="1" fillId="0" borderId="0" xfId="0" applyNumberFormat="1" applyFont="1" applyBorder="1" applyAlignment="1" applyProtection="1">
      <alignment horizontal="center" vertical="center"/>
    </xf>
    <xf numFmtId="1" fontId="1" fillId="0" borderId="9" xfId="0" applyNumberFormat="1" applyFont="1" applyBorder="1" applyAlignment="1" applyProtection="1">
      <alignment horizontal="center" vertical="center"/>
    </xf>
    <xf numFmtId="1" fontId="1" fillId="0" borderId="27" xfId="0" applyNumberFormat="1" applyFont="1" applyBorder="1" applyAlignment="1" applyProtection="1">
      <alignment horizontal="center" vertical="center"/>
    </xf>
    <xf numFmtId="0" fontId="4" fillId="4" borderId="14" xfId="0" applyNumberFormat="1" applyFont="1" applyFill="1" applyBorder="1" applyAlignment="1" applyProtection="1">
      <alignment horizontal="center" vertical="center"/>
    </xf>
    <xf numFmtId="1" fontId="1" fillId="0" borderId="24" xfId="0" applyNumberFormat="1" applyFont="1" applyBorder="1" applyAlignment="1" applyProtection="1">
      <alignment horizontal="center" vertical="center"/>
    </xf>
    <xf numFmtId="1" fontId="1" fillId="0" borderId="32" xfId="0" applyNumberFormat="1" applyFont="1" applyBorder="1" applyAlignment="1" applyProtection="1">
      <alignment horizontal="center" vertical="center"/>
    </xf>
    <xf numFmtId="0" fontId="5" fillId="0" borderId="30" xfId="0" applyNumberFormat="1" applyFont="1" applyBorder="1" applyAlignment="1" applyProtection="1">
      <alignment horizontal="center"/>
    </xf>
    <xf numFmtId="166" fontId="0" fillId="0" borderId="30" xfId="0" applyNumberFormat="1" applyBorder="1" applyAlignment="1" applyProtection="1">
      <alignment horizontal="center"/>
    </xf>
    <xf numFmtId="0" fontId="5" fillId="4" borderId="25" xfId="0" applyNumberFormat="1" applyFont="1" applyFill="1" applyBorder="1" applyAlignment="1" applyProtection="1">
      <alignment horizontal="center" vertical="center"/>
    </xf>
    <xf numFmtId="0" fontId="9" fillId="0" borderId="15" xfId="0" applyNumberFormat="1" applyFont="1" applyBorder="1" applyAlignment="1" applyProtection="1">
      <alignment horizontal="center"/>
    </xf>
    <xf numFmtId="166" fontId="0" fillId="0" borderId="15" xfId="0" applyNumberFormat="1" applyBorder="1" applyAlignment="1" applyProtection="1">
      <alignment horizontal="center"/>
    </xf>
    <xf numFmtId="0" fontId="0" fillId="4" borderId="15" xfId="0" applyNumberFormat="1" applyFill="1" applyBorder="1" applyAlignment="1" applyProtection="1">
      <alignment horizontal="center" vertical="center"/>
    </xf>
    <xf numFmtId="1" fontId="1" fillId="0" borderId="6" xfId="0" applyNumberFormat="1" applyFont="1" applyBorder="1" applyAlignment="1" applyProtection="1">
      <alignment horizontal="center" vertical="center"/>
    </xf>
    <xf numFmtId="1" fontId="1" fillId="0" borderId="17" xfId="0" applyNumberFormat="1" applyFont="1" applyBorder="1" applyAlignment="1" applyProtection="1">
      <alignment horizontal="center" vertical="center"/>
    </xf>
    <xf numFmtId="1" fontId="1" fillId="0" borderId="20" xfId="0" applyNumberFormat="1" applyFont="1" applyBorder="1" applyAlignment="1" applyProtection="1">
      <alignment horizontal="center" vertical="center"/>
    </xf>
    <xf numFmtId="1" fontId="12" fillId="13" borderId="3" xfId="0" applyNumberFormat="1" applyFont="1" applyFill="1" applyBorder="1" applyProtection="1"/>
    <xf numFmtId="0" fontId="12" fillId="13" borderId="0" xfId="0" applyNumberFormat="1" applyFont="1" applyFill="1" applyBorder="1" applyAlignment="1" applyProtection="1">
      <alignment horizontal="center" vertical="center"/>
    </xf>
    <xf numFmtId="0" fontId="11" fillId="13" borderId="0" xfId="0" applyFont="1" applyFill="1" applyBorder="1" applyAlignment="1" applyProtection="1">
      <alignment horizontal="center" vertical="center"/>
    </xf>
    <xf numFmtId="0" fontId="11" fillId="13" borderId="4" xfId="0" applyFont="1" applyFill="1" applyBorder="1" applyAlignment="1" applyProtection="1">
      <alignment horizontal="center" vertical="center"/>
    </xf>
    <xf numFmtId="0" fontId="5" fillId="13" borderId="4" xfId="0" applyFont="1" applyFill="1" applyBorder="1" applyAlignment="1" applyProtection="1">
      <alignment horizontal="center" vertical="center"/>
    </xf>
    <xf numFmtId="0" fontId="14" fillId="13" borderId="0" xfId="0" applyFont="1" applyFill="1" applyBorder="1" applyAlignment="1" applyProtection="1">
      <alignment horizontal="center" vertical="center"/>
    </xf>
    <xf numFmtId="0" fontId="14" fillId="13" borderId="4" xfId="0" applyFont="1" applyFill="1" applyBorder="1" applyAlignment="1" applyProtection="1">
      <alignment horizontal="center" vertical="center"/>
    </xf>
    <xf numFmtId="0" fontId="5" fillId="13" borderId="39" xfId="0" applyFont="1" applyFill="1" applyBorder="1" applyAlignment="1" applyProtection="1">
      <alignment horizontal="center" vertical="center"/>
    </xf>
    <xf numFmtId="1" fontId="17" fillId="13" borderId="3" xfId="0" applyNumberFormat="1" applyFont="1" applyFill="1" applyBorder="1" applyAlignment="1" applyProtection="1">
      <alignment horizontal="right"/>
    </xf>
    <xf numFmtId="1" fontId="17" fillId="13" borderId="0" xfId="0" applyNumberFormat="1" applyFont="1" applyFill="1" applyBorder="1" applyAlignment="1" applyProtection="1">
      <alignment horizontal="right"/>
    </xf>
    <xf numFmtId="0" fontId="17" fillId="13" borderId="0" xfId="0" applyFont="1" applyFill="1" applyBorder="1" applyAlignment="1" applyProtection="1">
      <alignment horizontal="left" vertical="center"/>
    </xf>
    <xf numFmtId="0" fontId="17" fillId="13" borderId="4" xfId="0" applyFont="1" applyFill="1" applyBorder="1" applyAlignment="1" applyProtection="1">
      <alignment horizontal="left" vertical="center"/>
    </xf>
    <xf numFmtId="0" fontId="11" fillId="0" borderId="0" xfId="0" applyFont="1" applyFill="1" applyBorder="1" applyAlignment="1" applyProtection="1">
      <alignment horizontal="center" vertical="center"/>
    </xf>
    <xf numFmtId="0" fontId="10" fillId="0" borderId="0" xfId="0" applyFont="1" applyFill="1" applyBorder="1" applyAlignment="1" applyProtection="1">
      <alignment horizontal="center" vertical="center"/>
    </xf>
    <xf numFmtId="0" fontId="10" fillId="0" borderId="0" xfId="0" applyFont="1" applyFill="1" applyBorder="1" applyProtection="1"/>
    <xf numFmtId="1" fontId="14" fillId="13" borderId="3" xfId="0" applyNumberFormat="1" applyFont="1" applyFill="1" applyBorder="1" applyAlignment="1" applyProtection="1">
      <alignment horizontal="left"/>
    </xf>
    <xf numFmtId="0" fontId="14" fillId="13" borderId="0" xfId="0" applyNumberFormat="1" applyFont="1" applyFill="1" applyBorder="1" applyAlignment="1" applyProtection="1">
      <alignment horizontal="left" vertical="center"/>
    </xf>
    <xf numFmtId="0" fontId="14" fillId="13" borderId="0" xfId="0" applyFont="1" applyFill="1" applyBorder="1" applyAlignment="1" applyProtection="1">
      <alignment horizontal="left" vertical="center"/>
    </xf>
    <xf numFmtId="0" fontId="18" fillId="13" borderId="0" xfId="0" applyFont="1" applyFill="1" applyBorder="1" applyAlignment="1" applyProtection="1">
      <alignment horizontal="center" vertical="center"/>
    </xf>
    <xf numFmtId="0" fontId="12" fillId="13" borderId="0" xfId="0" applyFont="1" applyFill="1" applyBorder="1" applyAlignment="1" applyProtection="1">
      <alignment horizontal="left" vertical="center"/>
    </xf>
    <xf numFmtId="0" fontId="12" fillId="13" borderId="4" xfId="0" applyFont="1" applyFill="1" applyBorder="1" applyAlignment="1" applyProtection="1">
      <alignment horizontal="left" vertical="center"/>
    </xf>
    <xf numFmtId="0" fontId="19" fillId="13" borderId="1" xfId="0" applyFont="1" applyFill="1" applyBorder="1" applyAlignment="1" applyProtection="1">
      <alignment horizontal="center" vertical="center"/>
    </xf>
    <xf numFmtId="0" fontId="4" fillId="0" borderId="0" xfId="0" applyNumberFormat="1" applyFont="1" applyFill="1" applyBorder="1" applyAlignment="1" applyProtection="1">
      <alignment horizontal="center" vertical="center"/>
    </xf>
    <xf numFmtId="0" fontId="5" fillId="0" borderId="0" xfId="0" applyNumberFormat="1" applyFont="1" applyFill="1" applyBorder="1" applyAlignment="1" applyProtection="1">
      <alignment horizontal="center" vertical="center"/>
    </xf>
    <xf numFmtId="171" fontId="0" fillId="0" borderId="42" xfId="0" applyNumberFormat="1" applyBorder="1" applyAlignment="1">
      <alignment horizontal="center"/>
    </xf>
    <xf numFmtId="0" fontId="17" fillId="0" borderId="24" xfId="0" applyFont="1" applyFill="1" applyBorder="1" applyAlignment="1" applyProtection="1">
      <alignment horizontal="left" vertical="center"/>
      <protection locked="0"/>
    </xf>
    <xf numFmtId="1" fontId="22" fillId="0" borderId="49" xfId="0" applyNumberFormat="1" applyFont="1" applyFill="1" applyBorder="1" applyAlignment="1" applyProtection="1">
      <alignment horizontal="center" vertical="center"/>
      <protection locked="0"/>
    </xf>
    <xf numFmtId="1" fontId="22" fillId="0" borderId="24" xfId="0" applyNumberFormat="1" applyFont="1" applyFill="1" applyBorder="1" applyAlignment="1" applyProtection="1">
      <alignment horizontal="center" vertical="center"/>
      <protection locked="0"/>
    </xf>
    <xf numFmtId="1" fontId="17" fillId="0" borderId="49" xfId="0" applyNumberFormat="1" applyFont="1" applyFill="1" applyBorder="1" applyAlignment="1" applyProtection="1">
      <alignment horizontal="center" vertical="center"/>
      <protection locked="0"/>
    </xf>
    <xf numFmtId="1" fontId="17" fillId="0" borderId="24" xfId="0" applyNumberFormat="1" applyFont="1" applyFill="1" applyBorder="1" applyAlignment="1" applyProtection="1">
      <alignment horizontal="center" vertical="center"/>
      <protection locked="0"/>
    </xf>
    <xf numFmtId="1" fontId="17" fillId="0" borderId="24" xfId="0" applyNumberFormat="1" applyFont="1" applyFill="1" applyBorder="1" applyAlignment="1" applyProtection="1">
      <alignment horizontal="center"/>
      <protection locked="0"/>
    </xf>
    <xf numFmtId="172" fontId="0" fillId="0" borderId="3" xfId="0" applyNumberFormat="1" applyBorder="1" applyAlignment="1">
      <alignment horizontal="center"/>
    </xf>
    <xf numFmtId="173" fontId="1" fillId="0" borderId="45" xfId="0" applyNumberFormat="1" applyFont="1" applyBorder="1" applyAlignment="1" applyProtection="1">
      <alignment horizontal="center" vertical="center"/>
      <protection locked="0"/>
    </xf>
    <xf numFmtId="173" fontId="1" fillId="0" borderId="9" xfId="0" applyNumberFormat="1" applyFont="1" applyBorder="1" applyAlignment="1" applyProtection="1">
      <alignment horizontal="center" vertical="center"/>
      <protection locked="0"/>
    </xf>
    <xf numFmtId="173" fontId="1" fillId="0" borderId="21" xfId="0" applyNumberFormat="1" applyFont="1" applyBorder="1" applyAlignment="1" applyProtection="1">
      <alignment horizontal="center" vertical="center"/>
      <protection locked="0"/>
    </xf>
    <xf numFmtId="173" fontId="1" fillId="0" borderId="18" xfId="0" applyNumberFormat="1" applyFont="1" applyBorder="1" applyAlignment="1" applyProtection="1">
      <alignment horizontal="center" vertical="center"/>
      <protection locked="0"/>
    </xf>
    <xf numFmtId="173" fontId="1" fillId="0" borderId="1" xfId="0" applyNumberFormat="1" applyFont="1" applyBorder="1" applyAlignment="1" applyProtection="1">
      <alignment horizontal="center" vertical="center"/>
      <protection locked="0"/>
    </xf>
    <xf numFmtId="173" fontId="1" fillId="0" borderId="44" xfId="0" applyNumberFormat="1" applyFont="1" applyBorder="1" applyAlignment="1" applyProtection="1">
      <alignment horizontal="center" vertical="center"/>
      <protection locked="0"/>
    </xf>
    <xf numFmtId="173" fontId="1" fillId="0" borderId="47" xfId="0" applyNumberFormat="1" applyFont="1" applyBorder="1" applyAlignment="1" applyProtection="1">
      <alignment horizontal="center" vertical="center"/>
      <protection locked="0"/>
    </xf>
    <xf numFmtId="173" fontId="1" fillId="0" borderId="1" xfId="0" applyNumberFormat="1" applyFont="1" applyFill="1" applyBorder="1" applyAlignment="1" applyProtection="1">
      <alignment horizontal="center" vertical="center"/>
    </xf>
    <xf numFmtId="173" fontId="1" fillId="0" borderId="18" xfId="0" applyNumberFormat="1" applyFont="1" applyFill="1" applyBorder="1" applyAlignment="1" applyProtection="1">
      <alignment horizontal="center" vertical="center"/>
      <protection locked="0"/>
    </xf>
    <xf numFmtId="173" fontId="1" fillId="0" borderId="29" xfId="0" applyNumberFormat="1" applyFont="1" applyBorder="1" applyAlignment="1" applyProtection="1">
      <alignment horizontal="center" vertical="center"/>
      <protection locked="0"/>
    </xf>
    <xf numFmtId="173" fontId="1" fillId="0" borderId="3" xfId="0" applyNumberFormat="1" applyFont="1" applyBorder="1" applyAlignment="1" applyProtection="1">
      <alignment horizontal="center" vertical="center"/>
      <protection locked="0"/>
    </xf>
    <xf numFmtId="173" fontId="1" fillId="0" borderId="0" xfId="0" applyNumberFormat="1" applyFont="1" applyBorder="1" applyAlignment="1" applyProtection="1">
      <alignment horizontal="center" vertical="center"/>
      <protection locked="0"/>
    </xf>
    <xf numFmtId="173" fontId="1" fillId="0" borderId="43" xfId="0" applyNumberFormat="1" applyFont="1" applyBorder="1" applyAlignment="1" applyProtection="1">
      <alignment horizontal="center" vertical="center"/>
      <protection locked="0"/>
    </xf>
    <xf numFmtId="173" fontId="1" fillId="0" borderId="22" xfId="0" applyNumberFormat="1" applyFont="1" applyBorder="1" applyAlignment="1" applyProtection="1">
      <alignment horizontal="center" vertical="center"/>
      <protection locked="0"/>
    </xf>
    <xf numFmtId="173" fontId="1" fillId="0" borderId="0" xfId="0" applyNumberFormat="1" applyFont="1" applyBorder="1" applyAlignment="1" applyProtection="1">
      <alignment horizontal="center" vertical="center"/>
    </xf>
    <xf numFmtId="173" fontId="1" fillId="0" borderId="27" xfId="0" applyNumberFormat="1" applyFont="1" applyBorder="1" applyAlignment="1" applyProtection="1">
      <alignment horizontal="center" vertical="center"/>
      <protection locked="0"/>
    </xf>
    <xf numFmtId="173" fontId="1" fillId="0" borderId="24" xfId="0" applyNumberFormat="1" applyFont="1" applyBorder="1" applyAlignment="1" applyProtection="1">
      <alignment horizontal="center" vertical="center"/>
      <protection locked="0"/>
    </xf>
    <xf numFmtId="173" fontId="1" fillId="10" borderId="45" xfId="0" applyNumberFormat="1" applyFont="1" applyFill="1" applyBorder="1" applyAlignment="1" applyProtection="1">
      <alignment horizontal="center" vertical="center"/>
      <protection locked="0"/>
    </xf>
    <xf numFmtId="173" fontId="1" fillId="0" borderId="5" xfId="0" applyNumberFormat="1" applyFont="1" applyBorder="1" applyAlignment="1" applyProtection="1">
      <alignment horizontal="center" vertical="center"/>
      <protection locked="0"/>
    </xf>
    <xf numFmtId="173" fontId="1" fillId="0" borderId="17" xfId="0" applyNumberFormat="1" applyFont="1" applyBorder="1" applyAlignment="1" applyProtection="1">
      <alignment horizontal="center" vertical="center"/>
      <protection locked="0"/>
    </xf>
    <xf numFmtId="173" fontId="1" fillId="0" borderId="6" xfId="0" applyNumberFormat="1" applyFont="1" applyBorder="1" applyAlignment="1" applyProtection="1">
      <alignment horizontal="center" vertical="center"/>
      <protection locked="0"/>
    </xf>
    <xf numFmtId="173" fontId="1" fillId="0" borderId="46" xfId="0" applyNumberFormat="1" applyFont="1" applyBorder="1" applyAlignment="1" applyProtection="1">
      <alignment horizontal="center" vertical="center"/>
      <protection locked="0"/>
    </xf>
    <xf numFmtId="173" fontId="1" fillId="0" borderId="48" xfId="0" applyNumberFormat="1" applyFont="1" applyBorder="1" applyAlignment="1" applyProtection="1">
      <alignment horizontal="center" vertical="center"/>
      <protection locked="0"/>
    </xf>
    <xf numFmtId="173" fontId="1" fillId="0" borderId="6" xfId="0" applyNumberFormat="1" applyFont="1" applyBorder="1" applyAlignment="1" applyProtection="1">
      <alignment horizontal="center" vertical="center"/>
    </xf>
    <xf numFmtId="173" fontId="1" fillId="0" borderId="20" xfId="0" applyNumberFormat="1" applyFont="1" applyBorder="1" applyAlignment="1" applyProtection="1">
      <alignment horizontal="center" vertical="center"/>
      <protection locked="0"/>
    </xf>
    <xf numFmtId="1" fontId="1" fillId="0" borderId="22" xfId="0" applyNumberFormat="1" applyFont="1" applyFill="1" applyBorder="1" applyAlignment="1" applyProtection="1">
      <alignment horizontal="center" vertical="center"/>
    </xf>
    <xf numFmtId="171" fontId="9" fillId="0" borderId="3" xfId="0" applyNumberFormat="1" applyFont="1" applyBorder="1" applyAlignment="1">
      <alignment horizontal="center"/>
    </xf>
    <xf numFmtId="0" fontId="25" fillId="0" borderId="14" xfId="0" applyNumberFormat="1" applyFont="1" applyBorder="1" applyAlignment="1" applyProtection="1">
      <alignment horizontal="center"/>
    </xf>
    <xf numFmtId="0" fontId="31" fillId="13" borderId="3" xfId="0" applyNumberFormat="1" applyFont="1" applyFill="1" applyBorder="1" applyAlignment="1" applyProtection="1">
      <alignment horizontal="left" vertical="center"/>
    </xf>
    <xf numFmtId="1" fontId="29" fillId="13" borderId="0" xfId="0" applyNumberFormat="1" applyFont="1" applyFill="1" applyBorder="1" applyAlignment="1" applyProtection="1">
      <alignment horizontal="left" vertical="center"/>
    </xf>
    <xf numFmtId="0" fontId="32" fillId="13" borderId="3" xfId="0" applyNumberFormat="1" applyFont="1" applyFill="1" applyBorder="1" applyAlignment="1" applyProtection="1">
      <alignment horizontal="left" vertical="center"/>
    </xf>
    <xf numFmtId="1" fontId="29" fillId="13" borderId="0" xfId="0" applyNumberFormat="1" applyFont="1" applyFill="1" applyBorder="1" applyAlignment="1" applyProtection="1">
      <alignment horizontal="left" vertical="top"/>
    </xf>
    <xf numFmtId="0" fontId="35" fillId="13" borderId="3" xfId="0" applyNumberFormat="1" applyFont="1" applyFill="1" applyBorder="1" applyAlignment="1" applyProtection="1">
      <alignment horizontal="center" vertical="center"/>
    </xf>
    <xf numFmtId="1" fontId="36" fillId="13" borderId="0" xfId="0" applyNumberFormat="1" applyFont="1" applyFill="1" applyBorder="1" applyAlignment="1" applyProtection="1">
      <alignment horizontal="center" vertical="center"/>
    </xf>
    <xf numFmtId="1" fontId="36" fillId="13" borderId="4" xfId="0" applyNumberFormat="1" applyFont="1" applyFill="1" applyBorder="1" applyAlignment="1" applyProtection="1">
      <alignment horizontal="center" vertical="center"/>
    </xf>
    <xf numFmtId="1" fontId="29" fillId="13" borderId="3" xfId="0" applyNumberFormat="1" applyFont="1" applyFill="1" applyBorder="1" applyProtection="1"/>
    <xf numFmtId="0" fontId="29" fillId="13" borderId="0" xfId="0" applyNumberFormat="1" applyFont="1" applyFill="1" applyBorder="1" applyAlignment="1" applyProtection="1">
      <alignment horizontal="center" vertical="center"/>
    </xf>
    <xf numFmtId="0" fontId="33" fillId="13" borderId="0" xfId="0" applyFont="1" applyFill="1" applyBorder="1" applyAlignment="1" applyProtection="1">
      <alignment horizontal="center" vertical="center"/>
    </xf>
    <xf numFmtId="0" fontId="33" fillId="13" borderId="4" xfId="0" applyFont="1" applyFill="1" applyBorder="1" applyAlignment="1" applyProtection="1">
      <alignment horizontal="center" vertical="center"/>
    </xf>
    <xf numFmtId="1" fontId="29" fillId="13" borderId="31" xfId="0" applyNumberFormat="1" applyFont="1" applyFill="1" applyBorder="1" applyProtection="1"/>
    <xf numFmtId="0" fontId="29" fillId="13" borderId="39" xfId="0" applyNumberFormat="1" applyFont="1" applyFill="1" applyBorder="1" applyAlignment="1" applyProtection="1">
      <alignment horizontal="center" vertical="center"/>
    </xf>
    <xf numFmtId="0" fontId="33" fillId="13" borderId="39" xfId="0" applyFont="1" applyFill="1" applyBorder="1" applyAlignment="1" applyProtection="1">
      <alignment horizontal="center" vertical="center"/>
    </xf>
    <xf numFmtId="0" fontId="33" fillId="13" borderId="42" xfId="0" applyFont="1" applyFill="1" applyBorder="1" applyAlignment="1" applyProtection="1">
      <alignment horizontal="center" vertical="center"/>
    </xf>
    <xf numFmtId="1" fontId="37" fillId="13" borderId="3" xfId="0" applyNumberFormat="1" applyFont="1" applyFill="1" applyBorder="1" applyAlignment="1" applyProtection="1">
      <alignment horizontal="left"/>
    </xf>
    <xf numFmtId="0" fontId="37" fillId="13" borderId="0" xfId="0" applyNumberFormat="1" applyFont="1" applyFill="1" applyBorder="1" applyAlignment="1" applyProtection="1">
      <alignment horizontal="left" vertical="center"/>
    </xf>
    <xf numFmtId="1" fontId="38" fillId="13" borderId="0" xfId="0" applyNumberFormat="1" applyFont="1" applyFill="1" applyBorder="1" applyAlignment="1" applyProtection="1">
      <alignment horizontal="left" vertical="center"/>
    </xf>
    <xf numFmtId="1" fontId="39" fillId="13" borderId="0" xfId="0" applyNumberFormat="1" applyFont="1" applyFill="1" applyBorder="1" applyAlignment="1" applyProtection="1">
      <alignment horizontal="center" vertical="center"/>
    </xf>
    <xf numFmtId="1" fontId="39" fillId="13" borderId="4" xfId="0" applyNumberFormat="1" applyFont="1" applyFill="1" applyBorder="1" applyAlignment="1" applyProtection="1">
      <alignment horizontal="center" vertical="center"/>
    </xf>
    <xf numFmtId="1" fontId="29" fillId="13" borderId="3" xfId="0" applyNumberFormat="1" applyFont="1" applyFill="1" applyBorder="1" applyAlignment="1" applyProtection="1">
      <alignment horizontal="left"/>
    </xf>
    <xf numFmtId="1" fontId="29" fillId="13" borderId="0" xfId="0" applyNumberFormat="1" applyFont="1" applyFill="1" applyBorder="1" applyAlignment="1" applyProtection="1">
      <alignment horizontal="left"/>
    </xf>
    <xf numFmtId="1" fontId="29" fillId="13" borderId="4" xfId="0" applyNumberFormat="1" applyFont="1" applyFill="1" applyBorder="1" applyAlignment="1" applyProtection="1">
      <alignment horizontal="left"/>
    </xf>
    <xf numFmtId="1" fontId="33" fillId="13" borderId="0" xfId="0" applyNumberFormat="1" applyFont="1" applyFill="1" applyBorder="1" applyAlignment="1" applyProtection="1">
      <alignment horizontal="center" vertical="center"/>
    </xf>
    <xf numFmtId="1" fontId="33" fillId="13" borderId="4" xfId="0" applyNumberFormat="1" applyFont="1" applyFill="1" applyBorder="1" applyAlignment="1" applyProtection="1">
      <alignment horizontal="center" vertical="center"/>
    </xf>
    <xf numFmtId="1" fontId="37" fillId="13" borderId="3" xfId="0" applyNumberFormat="1" applyFont="1" applyFill="1" applyBorder="1" applyProtection="1"/>
    <xf numFmtId="0" fontId="37" fillId="13" borderId="0" xfId="0" applyNumberFormat="1" applyFont="1" applyFill="1" applyBorder="1" applyAlignment="1" applyProtection="1">
      <alignment horizontal="center" vertical="center"/>
    </xf>
    <xf numFmtId="0" fontId="38" fillId="13" borderId="0" xfId="0" applyFont="1" applyFill="1" applyBorder="1" applyAlignment="1" applyProtection="1">
      <alignment horizontal="center" vertical="center"/>
    </xf>
    <xf numFmtId="0" fontId="38" fillId="13" borderId="4" xfId="0" applyFont="1" applyFill="1" applyBorder="1" applyAlignment="1" applyProtection="1">
      <alignment horizontal="center" vertical="center"/>
    </xf>
    <xf numFmtId="0" fontId="29" fillId="13" borderId="0" xfId="0" applyFont="1" applyFill="1" applyBorder="1" applyAlignment="1" applyProtection="1">
      <alignment horizontal="left" vertical="center"/>
    </xf>
    <xf numFmtId="0" fontId="29" fillId="13" borderId="4" xfId="0" applyFont="1" applyFill="1" applyBorder="1" applyAlignment="1" applyProtection="1">
      <alignment horizontal="left" vertical="center"/>
    </xf>
    <xf numFmtId="0" fontId="29" fillId="13" borderId="0" xfId="0" applyFont="1" applyFill="1" applyBorder="1" applyAlignment="1" applyProtection="1">
      <alignment horizontal="left" vertical="top"/>
    </xf>
    <xf numFmtId="0" fontId="29" fillId="13" borderId="4" xfId="0" applyFont="1" applyFill="1" applyBorder="1" applyAlignment="1" applyProtection="1">
      <alignment horizontal="left" vertical="top"/>
    </xf>
    <xf numFmtId="1" fontId="29" fillId="13" borderId="3" xfId="0" applyNumberFormat="1" applyFont="1" applyFill="1" applyBorder="1"/>
    <xf numFmtId="0" fontId="29" fillId="13" borderId="0" xfId="0" applyNumberFormat="1" applyFont="1" applyFill="1" applyBorder="1" applyAlignment="1">
      <alignment horizontal="center" vertical="center"/>
    </xf>
    <xf numFmtId="0" fontId="33" fillId="13" borderId="0" xfId="0" applyFont="1" applyFill="1" applyBorder="1" applyAlignment="1">
      <alignment horizontal="center" vertical="center"/>
    </xf>
    <xf numFmtId="0" fontId="33" fillId="13" borderId="4" xfId="0" applyFont="1" applyFill="1" applyBorder="1" applyAlignment="1">
      <alignment horizontal="center" vertical="center"/>
    </xf>
    <xf numFmtId="1" fontId="33" fillId="13" borderId="3" xfId="0" applyNumberFormat="1" applyFont="1" applyFill="1" applyBorder="1" applyAlignment="1">
      <alignment horizontal="left"/>
    </xf>
    <xf numFmtId="1" fontId="33" fillId="13" borderId="0" xfId="0" applyNumberFormat="1" applyFont="1" applyFill="1" applyBorder="1" applyAlignment="1">
      <alignment horizontal="left"/>
    </xf>
    <xf numFmtId="1" fontId="33" fillId="13" borderId="4" xfId="0" applyNumberFormat="1" applyFont="1" applyFill="1" applyBorder="1" applyAlignment="1">
      <alignment horizontal="left"/>
    </xf>
    <xf numFmtId="1" fontId="33" fillId="13" borderId="21" xfId="0" applyNumberFormat="1" applyFont="1" applyFill="1" applyBorder="1" applyAlignment="1" applyProtection="1">
      <alignment horizontal="left"/>
      <protection locked="0"/>
    </xf>
    <xf numFmtId="1" fontId="33" fillId="13" borderId="33" xfId="0" applyNumberFormat="1" applyFont="1" applyFill="1" applyBorder="1" applyAlignment="1" applyProtection="1">
      <alignment horizontal="left"/>
      <protection locked="0"/>
    </xf>
    <xf numFmtId="1" fontId="33" fillId="13" borderId="37" xfId="0" applyNumberFormat="1" applyFont="1" applyFill="1" applyBorder="1" applyAlignment="1" applyProtection="1">
      <alignment horizontal="left"/>
      <protection locked="0"/>
    </xf>
    <xf numFmtId="1" fontId="33" fillId="13" borderId="3" xfId="0" applyNumberFormat="1" applyFont="1" applyFill="1" applyBorder="1" applyAlignment="1" applyProtection="1">
      <alignment horizontal="left"/>
      <protection locked="0"/>
    </xf>
    <xf numFmtId="1" fontId="33" fillId="13" borderId="3" xfId="0" applyNumberFormat="1" applyFont="1" applyFill="1" applyBorder="1" applyAlignment="1" applyProtection="1">
      <alignment horizontal="right"/>
      <protection locked="0"/>
    </xf>
    <xf numFmtId="1" fontId="33" fillId="13" borderId="0" xfId="0" applyNumberFormat="1" applyFont="1" applyFill="1" applyBorder="1" applyAlignment="1" applyProtection="1">
      <alignment horizontal="right"/>
      <protection locked="0"/>
    </xf>
    <xf numFmtId="0" fontId="13" fillId="12" borderId="13" xfId="0" applyNumberFormat="1" applyFont="1" applyFill="1" applyBorder="1" applyAlignment="1">
      <alignment horizontal="center" vertical="center" wrapText="1"/>
    </xf>
    <xf numFmtId="0" fontId="13" fillId="12" borderId="14" xfId="0" applyNumberFormat="1" applyFont="1" applyFill="1" applyBorder="1" applyAlignment="1">
      <alignment horizontal="center" vertical="center"/>
    </xf>
    <xf numFmtId="0" fontId="13" fillId="12" borderId="15" xfId="0" applyNumberFormat="1" applyFont="1" applyFill="1" applyBorder="1" applyAlignment="1">
      <alignment horizontal="center" vertical="center"/>
    </xf>
    <xf numFmtId="0" fontId="6" fillId="11" borderId="13" xfId="0" applyFont="1" applyFill="1" applyBorder="1" applyAlignment="1" applyProtection="1">
      <alignment horizontal="center" vertical="center" wrapText="1"/>
    </xf>
    <xf numFmtId="0" fontId="6" fillId="11" borderId="14" xfId="0" applyFont="1" applyFill="1" applyBorder="1" applyAlignment="1" applyProtection="1">
      <alignment horizontal="center" vertical="center"/>
    </xf>
    <xf numFmtId="0" fontId="6" fillId="11" borderId="15" xfId="0" applyFont="1" applyFill="1" applyBorder="1" applyAlignment="1" applyProtection="1">
      <alignment horizontal="center" vertical="center"/>
    </xf>
    <xf numFmtId="0" fontId="6" fillId="3" borderId="13" xfId="0" applyFont="1" applyFill="1" applyBorder="1" applyAlignment="1" applyProtection="1">
      <alignment horizontal="center" vertical="center"/>
    </xf>
    <xf numFmtId="0" fontId="6" fillId="3" borderId="14" xfId="0" applyFont="1" applyFill="1" applyBorder="1" applyAlignment="1" applyProtection="1">
      <alignment horizontal="center" vertical="center"/>
    </xf>
    <xf numFmtId="0" fontId="3" fillId="9" borderId="10" xfId="0" applyFont="1" applyFill="1" applyBorder="1" applyAlignment="1" applyProtection="1">
      <alignment horizontal="center" vertical="center"/>
    </xf>
    <xf numFmtId="0" fontId="3" fillId="9" borderId="11" xfId="0" applyFont="1" applyFill="1" applyBorder="1" applyAlignment="1" applyProtection="1">
      <alignment horizontal="center" vertical="center"/>
    </xf>
    <xf numFmtId="0" fontId="3" fillId="9" borderId="12" xfId="0" applyFont="1" applyFill="1" applyBorder="1" applyAlignment="1" applyProtection="1">
      <alignment horizontal="center" vertical="center"/>
    </xf>
    <xf numFmtId="0" fontId="3" fillId="8" borderId="10" xfId="0" applyFont="1" applyFill="1" applyBorder="1" applyAlignment="1" applyProtection="1">
      <alignment horizontal="center" vertical="center" shrinkToFit="1"/>
    </xf>
    <xf numFmtId="0" fontId="3" fillId="8" borderId="11" xfId="0" applyFont="1" applyFill="1" applyBorder="1" applyAlignment="1" applyProtection="1">
      <alignment horizontal="center" vertical="center" shrinkToFit="1"/>
    </xf>
    <xf numFmtId="0" fontId="3" fillId="8" borderId="12" xfId="0" applyFont="1" applyFill="1" applyBorder="1" applyAlignment="1" applyProtection="1">
      <alignment horizontal="center" vertical="center" shrinkToFit="1"/>
    </xf>
    <xf numFmtId="0" fontId="2" fillId="2" borderId="23" xfId="0" applyFont="1" applyFill="1" applyBorder="1" applyAlignment="1" applyProtection="1">
      <alignment horizontal="center" vertical="top"/>
    </xf>
    <xf numFmtId="0" fontId="2" fillId="2" borderId="28" xfId="0" applyFont="1" applyFill="1" applyBorder="1" applyAlignment="1" applyProtection="1">
      <alignment horizontal="center" vertical="top"/>
    </xf>
    <xf numFmtId="1" fontId="33" fillId="13" borderId="21" xfId="0" applyNumberFormat="1" applyFont="1" applyFill="1" applyBorder="1" applyAlignment="1" applyProtection="1">
      <alignment horizontal="left"/>
    </xf>
    <xf numFmtId="1" fontId="33" fillId="13" borderId="1" xfId="0" applyNumberFormat="1" applyFont="1" applyFill="1" applyBorder="1" applyAlignment="1" applyProtection="1">
      <alignment horizontal="left"/>
    </xf>
    <xf numFmtId="1" fontId="33" fillId="13" borderId="2" xfId="0" applyNumberFormat="1" applyFont="1" applyFill="1" applyBorder="1" applyAlignment="1" applyProtection="1">
      <alignment horizontal="left"/>
    </xf>
    <xf numFmtId="0" fontId="33" fillId="13" borderId="34" xfId="0" applyNumberFormat="1" applyFont="1" applyFill="1" applyBorder="1" applyAlignment="1" applyProtection="1">
      <alignment horizontal="right" vertical="center"/>
      <protection locked="0"/>
    </xf>
    <xf numFmtId="1" fontId="33" fillId="13" borderId="3" xfId="0" applyNumberFormat="1" applyFont="1" applyFill="1" applyBorder="1" applyAlignment="1" applyProtection="1">
      <alignment horizontal="left"/>
    </xf>
    <xf numFmtId="1" fontId="33" fillId="13" borderId="0" xfId="0" applyNumberFormat="1" applyFont="1" applyFill="1" applyBorder="1" applyAlignment="1" applyProtection="1">
      <alignment horizontal="left"/>
    </xf>
    <xf numFmtId="1" fontId="33" fillId="13" borderId="4" xfId="0" applyNumberFormat="1" applyFont="1" applyFill="1" applyBorder="1" applyAlignment="1" applyProtection="1">
      <alignment horizontal="left"/>
    </xf>
    <xf numFmtId="1" fontId="29" fillId="13" borderId="3" xfId="0" applyNumberFormat="1" applyFont="1" applyFill="1" applyBorder="1" applyAlignment="1" applyProtection="1">
      <alignment horizontal="left"/>
    </xf>
    <xf numFmtId="1" fontId="29" fillId="13" borderId="0" xfId="0" applyNumberFormat="1" applyFont="1" applyFill="1" applyBorder="1" applyAlignment="1" applyProtection="1">
      <alignment horizontal="left"/>
    </xf>
    <xf numFmtId="1" fontId="29" fillId="13" borderId="4" xfId="0" applyNumberFormat="1" applyFont="1" applyFill="1" applyBorder="1" applyAlignment="1" applyProtection="1">
      <alignment horizontal="left"/>
    </xf>
    <xf numFmtId="1" fontId="33" fillId="13" borderId="5" xfId="0" applyNumberFormat="1" applyFont="1" applyFill="1" applyBorder="1" applyAlignment="1" applyProtection="1">
      <alignment horizontal="left"/>
    </xf>
    <xf numFmtId="1" fontId="33" fillId="13" borderId="6" xfId="0" applyNumberFormat="1" applyFont="1" applyFill="1" applyBorder="1" applyAlignment="1" applyProtection="1">
      <alignment horizontal="left"/>
    </xf>
    <xf numFmtId="1" fontId="33" fillId="13" borderId="7" xfId="0" applyNumberFormat="1" applyFont="1" applyFill="1" applyBorder="1" applyAlignment="1" applyProtection="1">
      <alignment horizontal="left"/>
    </xf>
    <xf numFmtId="164" fontId="1" fillId="6" borderId="13" xfId="0" applyNumberFormat="1" applyFont="1" applyFill="1" applyBorder="1" applyAlignment="1" applyProtection="1">
      <alignment horizontal="center" vertical="center"/>
    </xf>
    <xf numFmtId="164" fontId="1" fillId="6" borderId="14" xfId="0" applyNumberFormat="1" applyFont="1" applyFill="1" applyBorder="1" applyAlignment="1" applyProtection="1">
      <alignment horizontal="center" vertical="center"/>
    </xf>
    <xf numFmtId="0" fontId="5" fillId="6" borderId="14" xfId="0" applyNumberFormat="1" applyFont="1" applyFill="1" applyBorder="1" applyAlignment="1" applyProtection="1">
      <alignment horizontal="center" vertical="center"/>
    </xf>
    <xf numFmtId="0" fontId="15" fillId="14" borderId="41" xfId="0" applyFont="1" applyFill="1" applyBorder="1" applyAlignment="1" applyProtection="1">
      <alignment horizontal="left" vertical="center"/>
    </xf>
    <xf numFmtId="0" fontId="15" fillId="14" borderId="39" xfId="0" applyFont="1" applyFill="1" applyBorder="1" applyAlignment="1" applyProtection="1">
      <alignment horizontal="left" vertical="center"/>
    </xf>
    <xf numFmtId="0" fontId="15" fillId="14" borderId="42" xfId="0" applyFont="1" applyFill="1" applyBorder="1" applyAlignment="1" applyProtection="1">
      <alignment horizontal="left" vertical="center"/>
    </xf>
    <xf numFmtId="1" fontId="15" fillId="18" borderId="31" xfId="0" applyNumberFormat="1" applyFont="1" applyFill="1" applyBorder="1" applyAlignment="1" applyProtection="1">
      <alignment horizontal="right"/>
    </xf>
    <xf numFmtId="1" fontId="15" fillId="18" borderId="39" xfId="0" applyNumberFormat="1" applyFont="1" applyFill="1" applyBorder="1" applyAlignment="1" applyProtection="1">
      <alignment horizontal="right"/>
    </xf>
    <xf numFmtId="1" fontId="15" fillId="18" borderId="40" xfId="0" applyNumberFormat="1" applyFont="1" applyFill="1" applyBorder="1" applyAlignment="1" applyProtection="1">
      <alignment horizontal="right"/>
    </xf>
    <xf numFmtId="1" fontId="41" fillId="13" borderId="5" xfId="0" applyNumberFormat="1" applyFont="1" applyFill="1" applyBorder="1" applyAlignment="1" applyProtection="1">
      <alignment horizontal="left"/>
    </xf>
    <xf numFmtId="1" fontId="41" fillId="13" borderId="6" xfId="0" applyNumberFormat="1" applyFont="1" applyFill="1" applyBorder="1" applyAlignment="1" applyProtection="1">
      <alignment horizontal="left"/>
    </xf>
    <xf numFmtId="1" fontId="41" fillId="13" borderId="7" xfId="0" applyNumberFormat="1" applyFont="1" applyFill="1" applyBorder="1" applyAlignment="1" applyProtection="1">
      <alignment horizontal="left"/>
    </xf>
    <xf numFmtId="0" fontId="2" fillId="7" borderId="19" xfId="0" applyFont="1" applyFill="1" applyBorder="1" applyAlignment="1" applyProtection="1">
      <alignment horizontal="center" vertical="top"/>
    </xf>
    <xf numFmtId="0" fontId="2" fillId="7" borderId="20" xfId="0" applyFont="1" applyFill="1" applyBorder="1" applyAlignment="1" applyProtection="1">
      <alignment horizontal="center" vertical="top"/>
    </xf>
    <xf numFmtId="0" fontId="2" fillId="2" borderId="8" xfId="0" applyFont="1" applyFill="1" applyBorder="1" applyAlignment="1" applyProtection="1">
      <alignment horizontal="center" vertical="top"/>
    </xf>
    <xf numFmtId="0" fontId="2" fillId="2" borderId="17" xfId="0" applyFont="1" applyFill="1" applyBorder="1" applyAlignment="1" applyProtection="1">
      <alignment horizontal="center" vertical="top"/>
    </xf>
    <xf numFmtId="0" fontId="29" fillId="13" borderId="0" xfId="0" applyFont="1" applyFill="1" applyBorder="1" applyAlignment="1" applyProtection="1">
      <alignment horizontal="left"/>
    </xf>
    <xf numFmtId="0" fontId="29" fillId="13" borderId="4" xfId="0" applyFont="1" applyFill="1" applyBorder="1" applyAlignment="1" applyProtection="1">
      <alignment horizontal="left"/>
    </xf>
    <xf numFmtId="0" fontId="29" fillId="13" borderId="0" xfId="0" applyFont="1" applyFill="1" applyBorder="1" applyAlignment="1" applyProtection="1">
      <alignment horizontal="left" vertical="top"/>
    </xf>
    <xf numFmtId="0" fontId="29" fillId="13" borderId="4" xfId="0" applyFont="1" applyFill="1" applyBorder="1" applyAlignment="1" applyProtection="1">
      <alignment horizontal="left" vertical="top"/>
    </xf>
    <xf numFmtId="0" fontId="2" fillId="2" borderId="8" xfId="0" applyFont="1" applyFill="1" applyBorder="1" applyAlignment="1" applyProtection="1">
      <alignment horizontal="center" vertical="top" wrapText="1"/>
    </xf>
    <xf numFmtId="0" fontId="2" fillId="2" borderId="9" xfId="0" applyFont="1" applyFill="1" applyBorder="1" applyAlignment="1" applyProtection="1">
      <alignment horizontal="center" vertical="top"/>
    </xf>
    <xf numFmtId="0" fontId="2" fillId="2" borderId="19" xfId="0" applyFont="1" applyFill="1" applyBorder="1" applyAlignment="1" applyProtection="1">
      <alignment horizontal="center" vertical="top"/>
    </xf>
    <xf numFmtId="0" fontId="2" fillId="2" borderId="27" xfId="0" applyFont="1" applyFill="1" applyBorder="1" applyAlignment="1" applyProtection="1">
      <alignment horizontal="center" vertical="top"/>
    </xf>
    <xf numFmtId="0" fontId="2" fillId="7" borderId="23" xfId="0" applyFont="1" applyFill="1" applyBorder="1" applyAlignment="1" applyProtection="1">
      <alignment horizontal="center" vertical="top" wrapText="1"/>
    </xf>
    <xf numFmtId="0" fontId="2" fillId="7" borderId="36" xfId="0" applyFont="1" applyFill="1" applyBorder="1" applyAlignment="1" applyProtection="1">
      <alignment horizontal="center" vertical="top" wrapText="1"/>
    </xf>
    <xf numFmtId="0" fontId="2" fillId="7" borderId="8" xfId="0" applyFont="1" applyFill="1" applyBorder="1" applyAlignment="1" applyProtection="1">
      <alignment horizontal="center" vertical="top" wrapText="1"/>
    </xf>
    <xf numFmtId="0" fontId="2" fillId="7" borderId="9" xfId="0" applyFont="1" applyFill="1" applyBorder="1" applyAlignment="1" applyProtection="1">
      <alignment horizontal="center" vertical="top"/>
    </xf>
    <xf numFmtId="0" fontId="29" fillId="13" borderId="43" xfId="0" applyFont="1" applyFill="1" applyBorder="1" applyAlignment="1" applyProtection="1">
      <alignment horizontal="left"/>
    </xf>
    <xf numFmtId="1" fontId="15" fillId="19" borderId="21" xfId="0" applyNumberFormat="1" applyFont="1" applyFill="1" applyBorder="1" applyAlignment="1" applyProtection="1">
      <alignment horizontal="right"/>
    </xf>
    <xf numFmtId="1" fontId="15" fillId="19" borderId="1" xfId="0" applyNumberFormat="1" applyFont="1" applyFill="1" applyBorder="1" applyAlignment="1" applyProtection="1">
      <alignment horizontal="right"/>
    </xf>
    <xf numFmtId="1" fontId="15" fillId="19" borderId="47" xfId="0" applyNumberFormat="1" applyFont="1" applyFill="1" applyBorder="1" applyAlignment="1" applyProtection="1">
      <alignment horizontal="right"/>
    </xf>
    <xf numFmtId="0" fontId="15" fillId="14" borderId="44" xfId="0" applyFont="1" applyFill="1" applyBorder="1" applyAlignment="1" applyProtection="1">
      <alignment horizontal="left" vertical="center"/>
    </xf>
    <xf numFmtId="0" fontId="15" fillId="14" borderId="1" xfId="0" applyFont="1" applyFill="1" applyBorder="1" applyAlignment="1" applyProtection="1">
      <alignment horizontal="left" vertical="center"/>
    </xf>
    <xf numFmtId="0" fontId="15" fillId="14" borderId="2" xfId="0" applyFont="1" applyFill="1" applyBorder="1" applyAlignment="1" applyProtection="1">
      <alignment horizontal="left" vertical="center"/>
    </xf>
    <xf numFmtId="0" fontId="16" fillId="13" borderId="16" xfId="0" applyFont="1" applyFill="1" applyBorder="1" applyAlignment="1" applyProtection="1">
      <alignment horizontal="center" vertical="center"/>
    </xf>
    <xf numFmtId="0" fontId="16" fillId="13" borderId="38" xfId="0" applyFont="1" applyFill="1" applyBorder="1" applyAlignment="1" applyProtection="1">
      <alignment horizontal="center" vertical="center"/>
    </xf>
    <xf numFmtId="0" fontId="16" fillId="13" borderId="0" xfId="0" applyFont="1" applyFill="1" applyBorder="1" applyAlignment="1" applyProtection="1">
      <alignment horizontal="center" vertical="center"/>
    </xf>
    <xf numFmtId="0" fontId="16" fillId="13" borderId="4" xfId="0" applyFont="1" applyFill="1" applyBorder="1" applyAlignment="1" applyProtection="1">
      <alignment horizontal="center" vertical="center"/>
    </xf>
    <xf numFmtId="0" fontId="16" fillId="13" borderId="34" xfId="0" applyFont="1" applyFill="1" applyBorder="1" applyAlignment="1" applyProtection="1">
      <alignment horizontal="center" vertical="center"/>
    </xf>
    <xf numFmtId="0" fontId="16" fillId="13" borderId="35" xfId="0" applyFont="1" applyFill="1" applyBorder="1" applyAlignment="1" applyProtection="1">
      <alignment horizontal="center" vertical="center"/>
    </xf>
    <xf numFmtId="0" fontId="12" fillId="13" borderId="0" xfId="0" applyFont="1" applyFill="1" applyBorder="1" applyAlignment="1" applyProtection="1">
      <alignment horizontal="left" vertical="center"/>
    </xf>
    <xf numFmtId="0" fontId="12" fillId="13" borderId="4" xfId="0" applyFont="1" applyFill="1" applyBorder="1" applyAlignment="1" applyProtection="1">
      <alignment horizontal="left" vertical="center"/>
    </xf>
    <xf numFmtId="0" fontId="12" fillId="13" borderId="16" xfId="0" applyFont="1" applyFill="1" applyBorder="1" applyAlignment="1" applyProtection="1">
      <alignment horizontal="left" vertical="center"/>
    </xf>
    <xf numFmtId="0" fontId="12" fillId="13" borderId="38" xfId="0" applyFont="1" applyFill="1" applyBorder="1" applyAlignment="1" applyProtection="1">
      <alignment horizontal="left" vertical="center"/>
    </xf>
    <xf numFmtId="0" fontId="28" fillId="13" borderId="3" xfId="0" applyFont="1" applyFill="1" applyBorder="1" applyAlignment="1" applyProtection="1">
      <alignment horizontal="center" vertical="center"/>
    </xf>
    <xf numFmtId="0" fontId="28" fillId="13" borderId="0" xfId="0" applyFont="1" applyFill="1" applyBorder="1" applyAlignment="1" applyProtection="1">
      <alignment horizontal="center" vertical="center"/>
    </xf>
    <xf numFmtId="0" fontId="28" fillId="13" borderId="4" xfId="0" applyFont="1" applyFill="1" applyBorder="1" applyAlignment="1" applyProtection="1">
      <alignment horizontal="center" vertical="center"/>
    </xf>
    <xf numFmtId="0" fontId="26" fillId="13" borderId="3" xfId="0" applyFont="1" applyFill="1" applyBorder="1" applyAlignment="1" applyProtection="1">
      <alignment horizontal="center" vertical="center"/>
    </xf>
    <xf numFmtId="0" fontId="27" fillId="13" borderId="0" xfId="0" applyFont="1" applyFill="1" applyBorder="1" applyAlignment="1" applyProtection="1">
      <alignment horizontal="center" vertical="center"/>
    </xf>
    <xf numFmtId="0" fontId="27" fillId="13" borderId="4" xfId="0" applyFont="1" applyFill="1" applyBorder="1" applyAlignment="1" applyProtection="1">
      <alignment horizontal="center" vertical="center"/>
    </xf>
    <xf numFmtId="164" fontId="29" fillId="13" borderId="3" xfId="0" applyNumberFormat="1" applyFont="1" applyFill="1" applyBorder="1" applyAlignment="1" applyProtection="1">
      <alignment horizontal="center" vertical="center"/>
    </xf>
    <xf numFmtId="164" fontId="29" fillId="13" borderId="0" xfId="0" applyNumberFormat="1" applyFont="1" applyFill="1" applyBorder="1" applyAlignment="1" applyProtection="1">
      <alignment horizontal="center" vertical="center"/>
    </xf>
    <xf numFmtId="164" fontId="29" fillId="13" borderId="4" xfId="0" applyNumberFormat="1" applyFont="1" applyFill="1" applyBorder="1" applyAlignment="1" applyProtection="1">
      <alignment horizontal="center" vertical="center"/>
    </xf>
    <xf numFmtId="0" fontId="31" fillId="13" borderId="3" xfId="0" applyNumberFormat="1" applyFont="1" applyFill="1" applyBorder="1" applyAlignment="1" applyProtection="1">
      <alignment horizontal="center" vertical="center"/>
    </xf>
    <xf numFmtId="0" fontId="31" fillId="13" borderId="0" xfId="0" applyNumberFormat="1" applyFont="1" applyFill="1" applyBorder="1" applyAlignment="1" applyProtection="1">
      <alignment horizontal="center" vertical="center"/>
    </xf>
    <xf numFmtId="0" fontId="31" fillId="13" borderId="4" xfId="0" applyNumberFormat="1" applyFont="1" applyFill="1" applyBorder="1" applyAlignment="1" applyProtection="1">
      <alignment horizontal="center" vertical="center"/>
    </xf>
    <xf numFmtId="164" fontId="30" fillId="13" borderId="3" xfId="0" applyNumberFormat="1" applyFont="1" applyFill="1" applyBorder="1" applyAlignment="1" applyProtection="1">
      <alignment horizontal="center" vertical="center"/>
    </xf>
    <xf numFmtId="164" fontId="30" fillId="13" borderId="0" xfId="0" applyNumberFormat="1" applyFont="1" applyFill="1" applyBorder="1" applyAlignment="1" applyProtection="1">
      <alignment horizontal="center" vertical="center"/>
    </xf>
    <xf numFmtId="164" fontId="30" fillId="13" borderId="4" xfId="0" applyNumberFormat="1" applyFont="1" applyFill="1" applyBorder="1" applyAlignment="1" applyProtection="1">
      <alignment horizontal="center" vertical="center"/>
    </xf>
    <xf numFmtId="1" fontId="29" fillId="13" borderId="3" xfId="0" applyNumberFormat="1" applyFont="1" applyFill="1" applyBorder="1" applyAlignment="1" applyProtection="1">
      <alignment horizontal="left" vertical="center"/>
    </xf>
    <xf numFmtId="1" fontId="29" fillId="13" borderId="0" xfId="0" applyNumberFormat="1" applyFont="1" applyFill="1" applyBorder="1" applyAlignment="1" applyProtection="1">
      <alignment horizontal="left" vertical="center"/>
    </xf>
    <xf numFmtId="1" fontId="29" fillId="13" borderId="4" xfId="0" applyNumberFormat="1" applyFont="1" applyFill="1" applyBorder="1" applyAlignment="1" applyProtection="1">
      <alignment horizontal="left" vertical="center"/>
    </xf>
    <xf numFmtId="1" fontId="29" fillId="13" borderId="3" xfId="0" applyNumberFormat="1" applyFont="1" applyFill="1" applyBorder="1" applyAlignment="1" applyProtection="1">
      <alignment horizontal="left" vertical="top"/>
    </xf>
    <xf numFmtId="1" fontId="29" fillId="13" borderId="0" xfId="0" applyNumberFormat="1" applyFont="1" applyFill="1" applyBorder="1" applyAlignment="1" applyProtection="1">
      <alignment horizontal="left" vertical="top"/>
    </xf>
    <xf numFmtId="1" fontId="29" fillId="13" borderId="4" xfId="0" applyNumberFormat="1" applyFont="1" applyFill="1" applyBorder="1" applyAlignment="1" applyProtection="1">
      <alignment horizontal="left" vertical="top"/>
    </xf>
    <xf numFmtId="0" fontId="29" fillId="13" borderId="3" xfId="0" applyNumberFormat="1" applyFont="1" applyFill="1" applyBorder="1" applyAlignment="1" applyProtection="1">
      <alignment horizontal="left" vertical="center"/>
    </xf>
    <xf numFmtId="0" fontId="29" fillId="13" borderId="0" xfId="0" applyNumberFormat="1" applyFont="1" applyFill="1" applyBorder="1" applyAlignment="1" applyProtection="1">
      <alignment horizontal="left" vertical="center"/>
    </xf>
    <xf numFmtId="0" fontId="29" fillId="13" borderId="4" xfId="0" applyNumberFormat="1" applyFont="1" applyFill="1" applyBorder="1" applyAlignment="1" applyProtection="1">
      <alignment horizontal="left" vertical="center"/>
    </xf>
    <xf numFmtId="0" fontId="32" fillId="13" borderId="3" xfId="0" applyNumberFormat="1" applyFont="1" applyFill="1" applyBorder="1" applyAlignment="1" applyProtection="1">
      <alignment horizontal="center" vertical="center"/>
    </xf>
    <xf numFmtId="0" fontId="32" fillId="13" borderId="0" xfId="0" applyNumberFormat="1" applyFont="1" applyFill="1" applyBorder="1" applyAlignment="1" applyProtection="1">
      <alignment horizontal="center" vertical="center"/>
    </xf>
    <xf numFmtId="0" fontId="32" fillId="13" borderId="4" xfId="0" applyNumberFormat="1" applyFont="1" applyFill="1" applyBorder="1" applyAlignment="1" applyProtection="1">
      <alignment horizontal="center" vertical="center"/>
    </xf>
    <xf numFmtId="1" fontId="42" fillId="13" borderId="3" xfId="0" applyNumberFormat="1" applyFont="1" applyFill="1" applyBorder="1" applyAlignment="1" applyProtection="1">
      <alignment horizontal="center" vertical="center"/>
    </xf>
    <xf numFmtId="1" fontId="42" fillId="13" borderId="0" xfId="0" applyNumberFormat="1" applyFont="1" applyFill="1" applyBorder="1" applyAlignment="1" applyProtection="1">
      <alignment horizontal="center" vertical="center"/>
    </xf>
    <xf numFmtId="1" fontId="42" fillId="13" borderId="4" xfId="0" applyNumberFormat="1" applyFont="1" applyFill="1" applyBorder="1" applyAlignment="1" applyProtection="1">
      <alignment horizontal="center" vertical="center"/>
    </xf>
    <xf numFmtId="1" fontId="33" fillId="13" borderId="3" xfId="0" applyNumberFormat="1" applyFont="1" applyFill="1" applyBorder="1" applyAlignment="1" applyProtection="1">
      <alignment horizontal="center" vertical="center"/>
    </xf>
    <xf numFmtId="1" fontId="33" fillId="13" borderId="0" xfId="0" applyNumberFormat="1" applyFont="1" applyFill="1" applyBorder="1" applyAlignment="1" applyProtection="1">
      <alignment horizontal="center" vertical="center"/>
    </xf>
    <xf numFmtId="1" fontId="33" fillId="13" borderId="4" xfId="0" applyNumberFormat="1" applyFont="1" applyFill="1" applyBorder="1" applyAlignment="1" applyProtection="1">
      <alignment horizontal="center" vertical="center"/>
    </xf>
    <xf numFmtId="1" fontId="29" fillId="13" borderId="0" xfId="0" applyNumberFormat="1" applyFont="1" applyFill="1" applyBorder="1" applyAlignment="1" applyProtection="1">
      <alignment horizontal="center" vertical="top"/>
    </xf>
    <xf numFmtId="1" fontId="29" fillId="13" borderId="4" xfId="0" applyNumberFormat="1" applyFont="1" applyFill="1" applyBorder="1" applyAlignment="1" applyProtection="1">
      <alignment horizontal="center" vertical="top"/>
    </xf>
    <xf numFmtId="1" fontId="29" fillId="13" borderId="0" xfId="0" applyNumberFormat="1" applyFont="1" applyFill="1" applyBorder="1" applyAlignment="1" applyProtection="1">
      <alignment horizontal="center" vertical="center"/>
    </xf>
    <xf numFmtId="1" fontId="29" fillId="13" borderId="4" xfId="0" applyNumberFormat="1" applyFont="1" applyFill="1" applyBorder="1" applyAlignment="1" applyProtection="1">
      <alignment horizontal="center" vertical="center"/>
    </xf>
    <xf numFmtId="0" fontId="2" fillId="2" borderId="36" xfId="0" applyFont="1" applyFill="1" applyBorder="1" applyAlignment="1" applyProtection="1">
      <alignment horizontal="center" vertical="top"/>
    </xf>
    <xf numFmtId="1" fontId="41" fillId="13" borderId="3" xfId="0" applyNumberFormat="1" applyFont="1" applyFill="1" applyBorder="1" applyAlignment="1" applyProtection="1">
      <alignment horizontal="left"/>
    </xf>
    <xf numFmtId="1" fontId="41" fillId="13" borderId="0" xfId="0" applyNumberFormat="1" applyFont="1" applyFill="1" applyBorder="1" applyAlignment="1" applyProtection="1">
      <alignment horizontal="left"/>
    </xf>
    <xf numFmtId="1" fontId="41" fillId="13" borderId="4" xfId="0" applyNumberFormat="1" applyFont="1" applyFill="1" applyBorder="1" applyAlignment="1" applyProtection="1">
      <alignment horizontal="left"/>
    </xf>
    <xf numFmtId="0" fontId="6" fillId="3" borderId="15" xfId="0" applyFont="1" applyFill="1" applyBorder="1" applyAlignment="1" applyProtection="1">
      <alignment horizontal="center" vertical="center"/>
    </xf>
    <xf numFmtId="0" fontId="2" fillId="7" borderId="17" xfId="0" applyFont="1" applyFill="1" applyBorder="1" applyAlignment="1" applyProtection="1">
      <alignment horizontal="center" vertical="top"/>
    </xf>
    <xf numFmtId="0" fontId="2" fillId="2" borderId="20" xfId="0" applyFont="1" applyFill="1" applyBorder="1" applyAlignment="1" applyProtection="1">
      <alignment horizontal="center" vertical="top"/>
    </xf>
    <xf numFmtId="0" fontId="14" fillId="13" borderId="3" xfId="0" applyNumberFormat="1" applyFont="1" applyFill="1" applyBorder="1" applyAlignment="1" applyProtection="1">
      <alignment horizontal="right" vertical="center"/>
      <protection locked="0"/>
    </xf>
    <xf numFmtId="0" fontId="14" fillId="13" borderId="0" xfId="0" applyNumberFormat="1" applyFont="1" applyFill="1" applyBorder="1" applyAlignment="1" applyProtection="1">
      <alignment horizontal="right" vertical="center"/>
      <protection locked="0"/>
    </xf>
    <xf numFmtId="0" fontId="12" fillId="13" borderId="0" xfId="0" applyFont="1" applyFill="1" applyBorder="1" applyAlignment="1" applyProtection="1">
      <alignment horizontal="left"/>
    </xf>
    <xf numFmtId="0" fontId="12" fillId="13" borderId="4" xfId="0" applyFont="1" applyFill="1" applyBorder="1" applyAlignment="1" applyProtection="1">
      <alignment horizontal="left"/>
    </xf>
    <xf numFmtId="0" fontId="12" fillId="13" borderId="0" xfId="0" applyFont="1" applyFill="1" applyBorder="1" applyAlignment="1" applyProtection="1">
      <alignment horizontal="left" vertical="top"/>
    </xf>
    <xf numFmtId="0" fontId="12" fillId="13" borderId="4" xfId="0" applyFont="1" applyFill="1" applyBorder="1" applyAlignment="1" applyProtection="1">
      <alignment horizontal="left" vertical="top"/>
    </xf>
    <xf numFmtId="0" fontId="33" fillId="13" borderId="16" xfId="0" applyNumberFormat="1" applyFont="1" applyFill="1" applyBorder="1" applyAlignment="1" applyProtection="1">
      <alignment horizontal="right" vertical="center"/>
      <protection locked="0"/>
    </xf>
    <xf numFmtId="0" fontId="33" fillId="13" borderId="0" xfId="0" applyNumberFormat="1" applyFont="1" applyFill="1" applyBorder="1" applyAlignment="1" applyProtection="1">
      <alignment horizontal="right" vertical="center"/>
      <protection locked="0"/>
    </xf>
    <xf numFmtId="0" fontId="29" fillId="13" borderId="0" xfId="0" applyFont="1" applyFill="1" applyBorder="1" applyAlignment="1" applyProtection="1">
      <alignment horizontal="left" vertical="center"/>
    </xf>
    <xf numFmtId="0" fontId="29" fillId="13" borderId="4" xfId="0" applyFont="1" applyFill="1" applyBorder="1" applyAlignment="1" applyProtection="1">
      <alignment horizontal="left" vertical="center"/>
    </xf>
    <xf numFmtId="0" fontId="29" fillId="13" borderId="34" xfId="0" applyFont="1" applyFill="1" applyBorder="1" applyAlignment="1" applyProtection="1">
      <alignment horizontal="left" vertical="center"/>
    </xf>
    <xf numFmtId="0" fontId="29" fillId="13" borderId="35" xfId="0" applyFont="1" applyFill="1" applyBorder="1" applyAlignment="1" applyProtection="1">
      <alignment horizontal="left" vertical="center"/>
    </xf>
    <xf numFmtId="0" fontId="33" fillId="13" borderId="3" xfId="0" applyNumberFormat="1" applyFont="1" applyFill="1" applyBorder="1" applyAlignment="1" applyProtection="1">
      <alignment horizontal="right" vertical="center"/>
      <protection locked="0"/>
    </xf>
    <xf numFmtId="1" fontId="33" fillId="13" borderId="3" xfId="0" applyNumberFormat="1" applyFont="1" applyFill="1" applyBorder="1" applyAlignment="1" applyProtection="1">
      <alignment horizontal="right"/>
      <protection locked="0"/>
    </xf>
    <xf numFmtId="1" fontId="33" fillId="13" borderId="0" xfId="0" applyNumberFormat="1" applyFont="1" applyFill="1" applyBorder="1" applyAlignment="1" applyProtection="1">
      <alignment horizontal="right"/>
      <protection locked="0"/>
    </xf>
    <xf numFmtId="1" fontId="14" fillId="13" borderId="37" xfId="0" applyNumberFormat="1" applyFont="1" applyFill="1" applyBorder="1" applyAlignment="1" applyProtection="1">
      <alignment horizontal="right"/>
      <protection locked="0"/>
    </xf>
    <xf numFmtId="1" fontId="14" fillId="13" borderId="16" xfId="0" applyNumberFormat="1" applyFont="1" applyFill="1" applyBorder="1" applyAlignment="1" applyProtection="1">
      <alignment horizontal="right"/>
      <protection locked="0"/>
    </xf>
    <xf numFmtId="1" fontId="14" fillId="13" borderId="3" xfId="0" applyNumberFormat="1" applyFont="1" applyFill="1" applyBorder="1" applyAlignment="1" applyProtection="1">
      <alignment horizontal="right"/>
      <protection locked="0"/>
    </xf>
    <xf numFmtId="1" fontId="14" fillId="13" borderId="0" xfId="0" applyNumberFormat="1" applyFont="1" applyFill="1" applyBorder="1" applyAlignment="1" applyProtection="1">
      <alignment horizontal="right"/>
      <protection locked="0"/>
    </xf>
    <xf numFmtId="0" fontId="29" fillId="13" borderId="34" xfId="0" applyFont="1" applyFill="1" applyBorder="1" applyAlignment="1" applyProtection="1">
      <alignment horizontal="left" vertical="top"/>
    </xf>
    <xf numFmtId="0" fontId="29" fillId="13" borderId="35" xfId="0" applyFont="1" applyFill="1" applyBorder="1" applyAlignment="1" applyProtection="1">
      <alignment horizontal="left" vertical="top"/>
    </xf>
    <xf numFmtId="0" fontId="29" fillId="13" borderId="16" xfId="0" applyFont="1" applyFill="1" applyBorder="1" applyAlignment="1" applyProtection="1">
      <alignment horizontal="left" vertical="center"/>
    </xf>
    <xf numFmtId="0" fontId="29" fillId="13" borderId="38" xfId="0" applyFont="1" applyFill="1" applyBorder="1" applyAlignment="1" applyProtection="1">
      <alignment horizontal="left" vertical="center"/>
    </xf>
    <xf numFmtId="0" fontId="33" fillId="13" borderId="1" xfId="0" applyNumberFormat="1" applyFont="1" applyFill="1" applyBorder="1" applyAlignment="1" applyProtection="1">
      <alignment horizontal="right" vertical="center"/>
      <protection locked="0"/>
    </xf>
    <xf numFmtId="0" fontId="29" fillId="13" borderId="1" xfId="0" applyFont="1" applyFill="1" applyBorder="1" applyAlignment="1" applyProtection="1">
      <alignment horizontal="left" vertical="center"/>
    </xf>
    <xf numFmtId="0" fontId="29" fillId="13" borderId="2" xfId="0" applyFont="1" applyFill="1" applyBorder="1" applyAlignment="1" applyProtection="1">
      <alignment horizontal="left" vertical="center"/>
    </xf>
    <xf numFmtId="1" fontId="33" fillId="13" borderId="22" xfId="0" applyNumberFormat="1" applyFont="1" applyFill="1" applyBorder="1" applyAlignment="1" applyProtection="1">
      <alignment horizontal="right"/>
      <protection locked="0"/>
    </xf>
    <xf numFmtId="1" fontId="17" fillId="14" borderId="21" xfId="0" applyNumberFormat="1" applyFont="1" applyFill="1" applyBorder="1" applyAlignment="1" applyProtection="1">
      <alignment horizontal="left" vertical="center"/>
    </xf>
    <xf numFmtId="1" fontId="17" fillId="14" borderId="1" xfId="0" applyNumberFormat="1" applyFont="1" applyFill="1" applyBorder="1" applyAlignment="1" applyProtection="1">
      <alignment horizontal="left" vertical="center"/>
    </xf>
    <xf numFmtId="1" fontId="17" fillId="14" borderId="3" xfId="0" applyNumberFormat="1" applyFont="1" applyFill="1" applyBorder="1" applyAlignment="1" applyProtection="1">
      <alignment horizontal="left" vertical="center"/>
    </xf>
    <xf numFmtId="1" fontId="17" fillId="14" borderId="0" xfId="0" applyNumberFormat="1" applyFont="1" applyFill="1" applyBorder="1" applyAlignment="1" applyProtection="1">
      <alignment horizontal="left" vertical="center"/>
    </xf>
    <xf numFmtId="1" fontId="17" fillId="14" borderId="5" xfId="0" applyNumberFormat="1" applyFont="1" applyFill="1" applyBorder="1" applyAlignment="1" applyProtection="1">
      <alignment horizontal="left" vertical="center"/>
    </xf>
    <xf numFmtId="1" fontId="17" fillId="14" borderId="6" xfId="0" applyNumberFormat="1" applyFont="1" applyFill="1" applyBorder="1" applyAlignment="1" applyProtection="1">
      <alignment horizontal="left" vertical="center"/>
    </xf>
    <xf numFmtId="1" fontId="17" fillId="0" borderId="44" xfId="0" applyNumberFormat="1" applyFont="1" applyFill="1" applyBorder="1" applyAlignment="1" applyProtection="1">
      <alignment horizontal="center" vertical="center"/>
      <protection locked="0"/>
    </xf>
    <xf numFmtId="1" fontId="17" fillId="0" borderId="1" xfId="0" applyNumberFormat="1" applyFont="1" applyFill="1" applyBorder="1" applyAlignment="1" applyProtection="1">
      <alignment horizontal="center" vertical="center"/>
      <protection locked="0"/>
    </xf>
    <xf numFmtId="1" fontId="17" fillId="0" borderId="2" xfId="0" applyNumberFormat="1" applyFont="1" applyFill="1" applyBorder="1" applyAlignment="1" applyProtection="1">
      <alignment horizontal="center" vertical="center"/>
      <protection locked="0"/>
    </xf>
    <xf numFmtId="1" fontId="17" fillId="0" borderId="43" xfId="0" applyNumberFormat="1" applyFont="1" applyFill="1" applyBorder="1" applyAlignment="1" applyProtection="1">
      <alignment horizontal="center" vertical="center"/>
      <protection locked="0"/>
    </xf>
    <xf numFmtId="1" fontId="17" fillId="0" borderId="0" xfId="0" applyNumberFormat="1" applyFont="1" applyFill="1" applyBorder="1" applyAlignment="1" applyProtection="1">
      <alignment horizontal="center" vertical="center"/>
      <protection locked="0"/>
    </xf>
    <xf numFmtId="1" fontId="17" fillId="0" borderId="4" xfId="0" applyNumberFormat="1" applyFont="1" applyFill="1" applyBorder="1" applyAlignment="1" applyProtection="1">
      <alignment horizontal="center" vertical="center"/>
      <protection locked="0"/>
    </xf>
    <xf numFmtId="1" fontId="17" fillId="0" borderId="46" xfId="0" applyNumberFormat="1" applyFont="1" applyFill="1" applyBorder="1" applyAlignment="1" applyProtection="1">
      <alignment horizontal="center" vertical="center"/>
      <protection locked="0"/>
    </xf>
    <xf numFmtId="1" fontId="17" fillId="0" borderId="6" xfId="0" applyNumberFormat="1" applyFont="1" applyFill="1" applyBorder="1" applyAlignment="1" applyProtection="1">
      <alignment horizontal="center" vertical="center"/>
      <protection locked="0"/>
    </xf>
    <xf numFmtId="1" fontId="17" fillId="0" borderId="7" xfId="0" applyNumberFormat="1" applyFont="1" applyFill="1" applyBorder="1" applyAlignment="1" applyProtection="1">
      <alignment horizontal="center" vertical="center"/>
      <protection locked="0"/>
    </xf>
    <xf numFmtId="0" fontId="29" fillId="13" borderId="43" xfId="0" applyFont="1" applyFill="1" applyBorder="1" applyAlignment="1" applyProtection="1">
      <alignment horizontal="center" vertical="center"/>
    </xf>
    <xf numFmtId="0" fontId="29" fillId="13" borderId="0" xfId="0" applyFont="1" applyFill="1" applyBorder="1" applyAlignment="1" applyProtection="1">
      <alignment horizontal="center" vertical="center"/>
    </xf>
    <xf numFmtId="0" fontId="12" fillId="0" borderId="24" xfId="0" applyFont="1" applyFill="1" applyBorder="1" applyAlignment="1" applyProtection="1">
      <alignment horizontal="left" vertical="center"/>
      <protection locked="0"/>
    </xf>
    <xf numFmtId="0" fontId="12" fillId="0" borderId="51" xfId="0" applyFont="1" applyFill="1" applyBorder="1" applyAlignment="1" applyProtection="1">
      <alignment horizontal="left" vertical="center"/>
      <protection locked="0"/>
    </xf>
    <xf numFmtId="0" fontId="12" fillId="0" borderId="24" xfId="0" applyFont="1" applyFill="1" applyBorder="1" applyAlignment="1" applyProtection="1">
      <alignment horizontal="center" vertical="center"/>
      <protection locked="0"/>
    </xf>
    <xf numFmtId="0" fontId="12" fillId="0" borderId="51" xfId="0" applyFont="1" applyFill="1" applyBorder="1" applyAlignment="1" applyProtection="1">
      <alignment horizontal="center" vertical="center"/>
      <protection locked="0"/>
    </xf>
    <xf numFmtId="0" fontId="29" fillId="13" borderId="43" xfId="0" applyFont="1" applyFill="1" applyBorder="1" applyAlignment="1" applyProtection="1">
      <alignment horizontal="left" vertical="top"/>
    </xf>
    <xf numFmtId="0" fontId="5" fillId="5" borderId="26" xfId="0" applyNumberFormat="1" applyFont="1" applyFill="1" applyBorder="1" applyAlignment="1">
      <alignment horizontal="center" vertical="center"/>
    </xf>
    <xf numFmtId="0" fontId="5" fillId="5" borderId="14" xfId="0" applyNumberFormat="1" applyFont="1" applyFill="1" applyBorder="1" applyAlignment="1">
      <alignment horizontal="center" vertical="center"/>
    </xf>
    <xf numFmtId="0" fontId="5" fillId="6" borderId="14" xfId="0" applyNumberFormat="1" applyFont="1" applyFill="1" applyBorder="1" applyAlignment="1">
      <alignment horizontal="center" vertical="center"/>
    </xf>
    <xf numFmtId="164" fontId="1" fillId="6" borderId="13" xfId="0" applyNumberFormat="1" applyFont="1" applyFill="1" applyBorder="1" applyAlignment="1">
      <alignment horizontal="center" vertical="center"/>
    </xf>
    <xf numFmtId="164" fontId="1" fillId="6" borderId="14" xfId="0" applyNumberFormat="1" applyFont="1" applyFill="1" applyBorder="1" applyAlignment="1">
      <alignment horizontal="center" vertical="center"/>
    </xf>
    <xf numFmtId="0" fontId="2" fillId="7" borderId="8" xfId="0" applyFont="1" applyFill="1" applyBorder="1" applyAlignment="1" applyProtection="1">
      <alignment horizontal="center" vertical="top"/>
      <protection locked="0"/>
    </xf>
    <xf numFmtId="0" fontId="2" fillId="7" borderId="9" xfId="0" applyFont="1" applyFill="1" applyBorder="1" applyAlignment="1" applyProtection="1">
      <alignment horizontal="center" vertical="top"/>
      <protection locked="0"/>
    </xf>
    <xf numFmtId="0" fontId="6" fillId="2" borderId="23" xfId="0" applyFont="1" applyFill="1" applyBorder="1" applyAlignment="1" applyProtection="1">
      <alignment horizontal="center" vertical="top"/>
      <protection locked="0"/>
    </xf>
    <xf numFmtId="0" fontId="6" fillId="2" borderId="28" xfId="0" applyFont="1" applyFill="1" applyBorder="1" applyAlignment="1" applyProtection="1">
      <alignment horizontal="center" vertical="top"/>
      <protection locked="0"/>
    </xf>
    <xf numFmtId="0" fontId="2" fillId="2" borderId="8" xfId="0" applyFont="1" applyFill="1" applyBorder="1" applyAlignment="1" applyProtection="1">
      <alignment horizontal="center" vertical="top"/>
      <protection locked="0"/>
    </xf>
    <xf numFmtId="0" fontId="2" fillId="2" borderId="9" xfId="0" applyFont="1" applyFill="1" applyBorder="1" applyAlignment="1" applyProtection="1">
      <alignment horizontal="center" vertical="top"/>
      <protection locked="0"/>
    </xf>
    <xf numFmtId="0" fontId="2" fillId="2" borderId="8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/>
      <protection locked="0"/>
    </xf>
    <xf numFmtId="0" fontId="2" fillId="2" borderId="27" xfId="0" applyFont="1" applyFill="1" applyBorder="1" applyAlignment="1" applyProtection="1">
      <alignment horizontal="center" vertical="top"/>
      <protection locked="0"/>
    </xf>
    <xf numFmtId="0" fontId="2" fillId="7" borderId="8" xfId="0" applyFont="1" applyFill="1" applyBorder="1" applyAlignment="1" applyProtection="1">
      <alignment horizontal="center" vertical="top" wrapText="1"/>
      <protection locked="0"/>
    </xf>
    <xf numFmtId="0" fontId="2" fillId="7" borderId="19" xfId="0" applyFont="1" applyFill="1" applyBorder="1" applyAlignment="1" applyProtection="1">
      <alignment horizontal="center" vertical="top"/>
      <protection locked="0"/>
    </xf>
    <xf numFmtId="0" fontId="2" fillId="7" borderId="27" xfId="0" applyFont="1" applyFill="1" applyBorder="1" applyAlignment="1" applyProtection="1">
      <alignment horizontal="center" vertical="top"/>
      <protection locked="0"/>
    </xf>
    <xf numFmtId="0" fontId="2" fillId="7" borderId="62" xfId="0" applyFont="1" applyFill="1" applyBorder="1" applyAlignment="1" applyProtection="1">
      <alignment horizontal="center" vertical="top"/>
      <protection locked="0"/>
    </xf>
    <xf numFmtId="0" fontId="2" fillId="7" borderId="22" xfId="0" applyFont="1" applyFill="1" applyBorder="1" applyAlignment="1" applyProtection="1">
      <alignment horizontal="center" vertical="top"/>
      <protection locked="0"/>
    </xf>
    <xf numFmtId="0" fontId="2" fillId="17" borderId="18" xfId="0" applyFont="1" applyFill="1" applyBorder="1" applyAlignment="1" applyProtection="1">
      <alignment horizontal="center" vertical="top"/>
      <protection locked="0"/>
    </xf>
    <xf numFmtId="0" fontId="2" fillId="17" borderId="17" xfId="0" applyFont="1" applyFill="1" applyBorder="1" applyAlignment="1" applyProtection="1">
      <alignment horizontal="center" vertical="top"/>
      <protection locked="0"/>
    </xf>
    <xf numFmtId="0" fontId="2" fillId="17" borderId="29" xfId="0" applyFont="1" applyFill="1" applyBorder="1" applyAlignment="1" applyProtection="1">
      <alignment horizontal="center" vertical="top" wrapText="1"/>
      <protection locked="0"/>
    </xf>
    <xf numFmtId="0" fontId="2" fillId="17" borderId="20" xfId="0" applyFont="1" applyFill="1" applyBorder="1" applyAlignment="1" applyProtection="1">
      <alignment horizontal="center" vertical="top" wrapText="1"/>
      <protection locked="0"/>
    </xf>
    <xf numFmtId="0" fontId="2" fillId="17" borderId="63" xfId="0" applyFont="1" applyFill="1" applyBorder="1" applyAlignment="1" applyProtection="1">
      <alignment horizontal="center" vertical="top"/>
      <protection locked="0"/>
    </xf>
    <xf numFmtId="0" fontId="2" fillId="17" borderId="36" xfId="0" applyFont="1" applyFill="1" applyBorder="1" applyAlignment="1" applyProtection="1">
      <alignment horizontal="center" vertical="top"/>
      <protection locked="0"/>
    </xf>
    <xf numFmtId="0" fontId="2" fillId="17" borderId="18" xfId="0" applyFont="1" applyFill="1" applyBorder="1" applyAlignment="1" applyProtection="1">
      <alignment horizontal="center" vertical="top" wrapText="1"/>
      <protection locked="0"/>
    </xf>
    <xf numFmtId="0" fontId="2" fillId="17" borderId="17" xfId="0" applyFont="1" applyFill="1" applyBorder="1" applyAlignment="1" applyProtection="1">
      <alignment horizontal="center" vertical="top" wrapText="1"/>
      <protection locked="0"/>
    </xf>
    <xf numFmtId="0" fontId="2" fillId="7" borderId="17" xfId="0" applyFont="1" applyFill="1" applyBorder="1" applyAlignment="1" applyProtection="1">
      <alignment horizontal="center" vertical="top" wrapText="1"/>
      <protection locked="0"/>
    </xf>
    <xf numFmtId="0" fontId="3" fillId="9" borderId="10" xfId="0" applyFont="1" applyFill="1" applyBorder="1" applyAlignment="1">
      <alignment horizontal="center" vertical="center"/>
    </xf>
    <xf numFmtId="0" fontId="3" fillId="9" borderId="11" xfId="0" applyFont="1" applyFill="1" applyBorder="1" applyAlignment="1">
      <alignment horizontal="center" vertical="center"/>
    </xf>
    <xf numFmtId="0" fontId="3" fillId="9" borderId="12" xfId="0" applyFont="1" applyFill="1" applyBorder="1" applyAlignment="1">
      <alignment horizontal="center" vertical="center"/>
    </xf>
    <xf numFmtId="0" fontId="6" fillId="7" borderId="23" xfId="0" applyFont="1" applyFill="1" applyBorder="1" applyAlignment="1" applyProtection="1">
      <alignment horizontal="center" vertical="top" wrapText="1"/>
      <protection locked="0"/>
    </xf>
    <xf numFmtId="0" fontId="6" fillId="7" borderId="28" xfId="0" applyFont="1" applyFill="1" applyBorder="1" applyAlignment="1" applyProtection="1">
      <alignment horizontal="center" vertical="top"/>
      <protection locked="0"/>
    </xf>
    <xf numFmtId="0" fontId="6" fillId="11" borderId="13" xfId="0" applyFont="1" applyFill="1" applyBorder="1" applyAlignment="1">
      <alignment horizontal="center" vertical="center" wrapText="1"/>
    </xf>
    <xf numFmtId="0" fontId="6" fillId="11" borderId="14" xfId="0" applyFont="1" applyFill="1" applyBorder="1" applyAlignment="1">
      <alignment horizontal="center" vertical="center"/>
    </xf>
    <xf numFmtId="0" fontId="6" fillId="11" borderId="15" xfId="0" applyFont="1" applyFill="1" applyBorder="1" applyAlignment="1">
      <alignment horizontal="center" vertical="center"/>
    </xf>
    <xf numFmtId="0" fontId="6" fillId="3" borderId="13" xfId="0" applyFont="1" applyFill="1" applyBorder="1" applyAlignment="1">
      <alignment horizontal="center" vertical="center"/>
    </xf>
    <xf numFmtId="0" fontId="6" fillId="3" borderId="14" xfId="0" applyFont="1" applyFill="1" applyBorder="1" applyAlignment="1">
      <alignment horizontal="center" vertical="center"/>
    </xf>
    <xf numFmtId="0" fontId="3" fillId="8" borderId="10" xfId="0" applyFont="1" applyFill="1" applyBorder="1" applyAlignment="1">
      <alignment horizontal="center" vertical="center" shrinkToFit="1"/>
    </xf>
    <xf numFmtId="0" fontId="3" fillId="8" borderId="11" xfId="0" applyFont="1" applyFill="1" applyBorder="1" applyAlignment="1">
      <alignment horizontal="center" vertical="center" shrinkToFit="1"/>
    </xf>
    <xf numFmtId="0" fontId="3" fillId="8" borderId="1" xfId="0" applyFont="1" applyFill="1" applyBorder="1" applyAlignment="1">
      <alignment horizontal="center" vertical="center" shrinkToFit="1"/>
    </xf>
    <xf numFmtId="0" fontId="3" fillId="8" borderId="12" xfId="0" applyFont="1" applyFill="1" applyBorder="1" applyAlignment="1">
      <alignment horizontal="center" vertical="center" shrinkToFit="1"/>
    </xf>
    <xf numFmtId="0" fontId="2" fillId="7" borderId="61" xfId="0" applyFont="1" applyFill="1" applyBorder="1" applyAlignment="1" applyProtection="1">
      <alignment horizontal="center" vertical="top" wrapText="1"/>
      <protection locked="0"/>
    </xf>
    <xf numFmtId="0" fontId="2" fillId="7" borderId="43" xfId="0" applyFont="1" applyFill="1" applyBorder="1" applyAlignment="1" applyProtection="1">
      <alignment horizontal="center" vertical="top" wrapText="1"/>
      <protection locked="0"/>
    </xf>
    <xf numFmtId="0" fontId="24" fillId="13" borderId="59" xfId="0" applyFont="1" applyFill="1" applyBorder="1" applyAlignment="1">
      <alignment horizontal="right" vertical="center"/>
    </xf>
    <xf numFmtId="0" fontId="24" fillId="13" borderId="50" xfId="0" applyFont="1" applyFill="1" applyBorder="1" applyAlignment="1">
      <alignment horizontal="right" vertical="center"/>
    </xf>
    <xf numFmtId="0" fontId="24" fillId="13" borderId="32" xfId="0" applyFont="1" applyFill="1" applyBorder="1" applyAlignment="1">
      <alignment horizontal="right" vertical="center"/>
    </xf>
    <xf numFmtId="0" fontId="17" fillId="13" borderId="31" xfId="0" applyFont="1" applyFill="1" applyBorder="1" applyAlignment="1">
      <alignment horizontal="right" vertical="center"/>
    </xf>
    <xf numFmtId="0" fontId="17" fillId="13" borderId="40" xfId="0" applyFont="1" applyFill="1" applyBorder="1" applyAlignment="1">
      <alignment horizontal="right" vertical="center"/>
    </xf>
    <xf numFmtId="1" fontId="12" fillId="13" borderId="3" xfId="0" applyNumberFormat="1" applyFont="1" applyFill="1" applyBorder="1" applyAlignment="1">
      <alignment horizontal="right"/>
    </xf>
    <xf numFmtId="1" fontId="12" fillId="13" borderId="0" xfId="0" applyNumberFormat="1" applyFont="1" applyFill="1" applyBorder="1" applyAlignment="1">
      <alignment horizontal="right"/>
    </xf>
    <xf numFmtId="1" fontId="12" fillId="13" borderId="22" xfId="0" applyNumberFormat="1" applyFont="1" applyFill="1" applyBorder="1" applyAlignment="1">
      <alignment horizontal="right"/>
    </xf>
    <xf numFmtId="0" fontId="15" fillId="0" borderId="54" xfId="0" applyFont="1" applyFill="1" applyBorder="1" applyAlignment="1" applyProtection="1">
      <alignment horizontal="center" vertical="center"/>
      <protection locked="0"/>
    </xf>
    <xf numFmtId="0" fontId="15" fillId="0" borderId="34" xfId="0" applyFont="1" applyFill="1" applyBorder="1" applyAlignment="1" applyProtection="1">
      <alignment horizontal="center" vertical="center"/>
      <protection locked="0"/>
    </xf>
    <xf numFmtId="0" fontId="14" fillId="13" borderId="3" xfId="0" applyNumberFormat="1" applyFont="1" applyFill="1" applyBorder="1" applyAlignment="1">
      <alignment horizontal="right" vertical="center"/>
    </xf>
    <xf numFmtId="0" fontId="14" fillId="13" borderId="0" xfId="0" applyNumberFormat="1" applyFont="1" applyFill="1" applyBorder="1" applyAlignment="1">
      <alignment horizontal="right" vertical="center"/>
    </xf>
    <xf numFmtId="0" fontId="12" fillId="13" borderId="43" xfId="0" applyFont="1" applyFill="1" applyBorder="1" applyAlignment="1">
      <alignment horizontal="left" vertical="center"/>
    </xf>
    <xf numFmtId="0" fontId="12" fillId="13" borderId="0" xfId="0" applyFont="1" applyFill="1" applyBorder="1" applyAlignment="1">
      <alignment horizontal="left" vertical="center"/>
    </xf>
    <xf numFmtId="1" fontId="7" fillId="15" borderId="3" xfId="0" applyNumberFormat="1" applyFont="1" applyFill="1" applyBorder="1" applyAlignment="1">
      <alignment horizontal="left"/>
    </xf>
    <xf numFmtId="1" fontId="7" fillId="15" borderId="0" xfId="0" applyNumberFormat="1" applyFont="1" applyFill="1" applyBorder="1" applyAlignment="1">
      <alignment horizontal="left"/>
    </xf>
    <xf numFmtId="1" fontId="7" fillId="15" borderId="3" xfId="0" applyNumberFormat="1" applyFont="1" applyFill="1" applyBorder="1" applyAlignment="1">
      <alignment horizontal="right"/>
    </xf>
    <xf numFmtId="1" fontId="7" fillId="15" borderId="0" xfId="0" applyNumberFormat="1" applyFont="1" applyFill="1" applyBorder="1" applyAlignment="1">
      <alignment horizontal="right"/>
    </xf>
    <xf numFmtId="1" fontId="7" fillId="15" borderId="22" xfId="0" applyNumberFormat="1" applyFont="1" applyFill="1" applyBorder="1" applyAlignment="1">
      <alignment horizontal="right"/>
    </xf>
    <xf numFmtId="0" fontId="14" fillId="13" borderId="5" xfId="0" applyNumberFormat="1" applyFont="1" applyFill="1" applyBorder="1" applyAlignment="1">
      <alignment horizontal="right" vertical="center"/>
    </xf>
    <xf numFmtId="0" fontId="14" fillId="13" borderId="6" xfId="0" applyNumberFormat="1" applyFont="1" applyFill="1" applyBorder="1" applyAlignment="1">
      <alignment horizontal="right" vertical="center"/>
    </xf>
    <xf numFmtId="1" fontId="15" fillId="14" borderId="31" xfId="0" applyNumberFormat="1" applyFont="1" applyFill="1" applyBorder="1" applyAlignment="1">
      <alignment horizontal="right"/>
    </xf>
    <xf numFmtId="1" fontId="15" fillId="14" borderId="39" xfId="0" applyNumberFormat="1" applyFont="1" applyFill="1" applyBorder="1" applyAlignment="1">
      <alignment horizontal="right"/>
    </xf>
    <xf numFmtId="1" fontId="15" fillId="14" borderId="40" xfId="0" applyNumberFormat="1" applyFont="1" applyFill="1" applyBorder="1" applyAlignment="1">
      <alignment horizontal="right"/>
    </xf>
    <xf numFmtId="0" fontId="15" fillId="14" borderId="41" xfId="0" applyFont="1" applyFill="1" applyBorder="1" applyAlignment="1">
      <alignment horizontal="left" vertical="center"/>
    </xf>
    <xf numFmtId="0" fontId="15" fillId="14" borderId="39" xfId="0" applyFont="1" applyFill="1" applyBorder="1" applyAlignment="1">
      <alignment horizontal="left" vertical="center"/>
    </xf>
    <xf numFmtId="0" fontId="15" fillId="14" borderId="42" xfId="0" applyFont="1" applyFill="1" applyBorder="1" applyAlignment="1">
      <alignment horizontal="left" vertical="center"/>
    </xf>
    <xf numFmtId="1" fontId="40" fillId="13" borderId="21" xfId="0" applyNumberFormat="1" applyFont="1" applyFill="1" applyBorder="1" applyAlignment="1">
      <alignment horizontal="center"/>
    </xf>
    <xf numFmtId="1" fontId="40" fillId="13" borderId="1" xfId="0" applyNumberFormat="1" applyFont="1" applyFill="1" applyBorder="1" applyAlignment="1">
      <alignment horizontal="center"/>
    </xf>
    <xf numFmtId="1" fontId="40" fillId="13" borderId="2" xfId="0" applyNumberFormat="1" applyFont="1" applyFill="1" applyBorder="1" applyAlignment="1">
      <alignment horizontal="center"/>
    </xf>
    <xf numFmtId="1" fontId="37" fillId="13" borderId="3" xfId="0" applyNumberFormat="1" applyFont="1" applyFill="1" applyBorder="1" applyAlignment="1">
      <alignment horizontal="center"/>
    </xf>
    <xf numFmtId="1" fontId="37" fillId="13" borderId="0" xfId="0" applyNumberFormat="1" applyFont="1" applyFill="1" applyBorder="1" applyAlignment="1">
      <alignment horizontal="center"/>
    </xf>
    <xf numFmtId="1" fontId="37" fillId="13" borderId="4" xfId="0" applyNumberFormat="1" applyFont="1" applyFill="1" applyBorder="1" applyAlignment="1">
      <alignment horizontal="center"/>
    </xf>
    <xf numFmtId="1" fontId="33" fillId="13" borderId="3" xfId="0" applyNumberFormat="1" applyFont="1" applyFill="1" applyBorder="1" applyAlignment="1">
      <alignment horizontal="left"/>
    </xf>
    <xf numFmtId="1" fontId="33" fillId="13" borderId="0" xfId="0" applyNumberFormat="1" applyFont="1" applyFill="1" applyBorder="1" applyAlignment="1">
      <alignment horizontal="left"/>
    </xf>
    <xf numFmtId="1" fontId="33" fillId="13" borderId="4" xfId="0" applyNumberFormat="1" applyFont="1" applyFill="1" applyBorder="1" applyAlignment="1">
      <alignment horizontal="left"/>
    </xf>
    <xf numFmtId="1" fontId="14" fillId="13" borderId="5" xfId="0" applyNumberFormat="1" applyFont="1" applyFill="1" applyBorder="1" applyAlignment="1">
      <alignment horizontal="left"/>
    </xf>
    <xf numFmtId="1" fontId="14" fillId="13" borderId="6" xfId="0" applyNumberFormat="1" applyFont="1" applyFill="1" applyBorder="1" applyAlignment="1">
      <alignment horizontal="left"/>
    </xf>
    <xf numFmtId="1" fontId="14" fillId="13" borderId="0" xfId="0" applyNumberFormat="1" applyFont="1" applyFill="1" applyBorder="1" applyAlignment="1">
      <alignment horizontal="left"/>
    </xf>
    <xf numFmtId="1" fontId="14" fillId="13" borderId="4" xfId="0" applyNumberFormat="1" applyFont="1" applyFill="1" applyBorder="1" applyAlignment="1">
      <alignment horizontal="left"/>
    </xf>
    <xf numFmtId="1" fontId="7" fillId="15" borderId="21" xfId="0" applyNumberFormat="1" applyFont="1" applyFill="1" applyBorder="1" applyAlignment="1">
      <alignment horizontal="left"/>
    </xf>
    <xf numFmtId="1" fontId="7" fillId="15" borderId="1" xfId="0" applyNumberFormat="1" applyFont="1" applyFill="1" applyBorder="1" applyAlignment="1">
      <alignment horizontal="left"/>
    </xf>
    <xf numFmtId="1" fontId="23" fillId="15" borderId="3" xfId="0" applyNumberFormat="1" applyFont="1" applyFill="1" applyBorder="1" applyAlignment="1">
      <alignment horizontal="right"/>
    </xf>
    <xf numFmtId="1" fontId="23" fillId="15" borderId="0" xfId="0" applyNumberFormat="1" applyFont="1" applyFill="1" applyBorder="1" applyAlignment="1">
      <alignment horizontal="right"/>
    </xf>
    <xf numFmtId="1" fontId="23" fillId="15" borderId="22" xfId="0" applyNumberFormat="1" applyFont="1" applyFill="1" applyBorder="1" applyAlignment="1">
      <alignment horizontal="right"/>
    </xf>
    <xf numFmtId="0" fontId="15" fillId="16" borderId="13" xfId="0" applyFont="1" applyFill="1" applyBorder="1" applyAlignment="1">
      <alignment horizontal="center" vertical="center" wrapText="1"/>
    </xf>
    <xf numFmtId="0" fontId="15" fillId="16" borderId="15" xfId="0" applyFont="1" applyFill="1" applyBorder="1" applyAlignment="1">
      <alignment horizontal="center" vertical="center"/>
    </xf>
    <xf numFmtId="0" fontId="15" fillId="16" borderId="13" xfId="0" applyFont="1" applyFill="1" applyBorder="1" applyAlignment="1">
      <alignment horizontal="center" vertical="center"/>
    </xf>
    <xf numFmtId="1" fontId="33" fillId="13" borderId="5" xfId="0" applyNumberFormat="1" applyFont="1" applyFill="1" applyBorder="1" applyAlignment="1">
      <alignment horizontal="left"/>
    </xf>
    <xf numFmtId="1" fontId="33" fillId="13" borderId="6" xfId="0" applyNumberFormat="1" applyFont="1" applyFill="1" applyBorder="1" applyAlignment="1">
      <alignment horizontal="left"/>
    </xf>
    <xf numFmtId="1" fontId="33" fillId="13" borderId="7" xfId="0" applyNumberFormat="1" applyFont="1" applyFill="1" applyBorder="1" applyAlignment="1">
      <alignment horizontal="left"/>
    </xf>
    <xf numFmtId="0" fontId="15" fillId="0" borderId="53" xfId="0" applyFont="1" applyFill="1" applyBorder="1" applyAlignment="1" applyProtection="1">
      <alignment horizontal="center" vertical="center"/>
      <protection locked="0"/>
    </xf>
    <xf numFmtId="0" fontId="15" fillId="0" borderId="11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7">
    <dxf>
      <fill>
        <gradientFill degree="90">
          <stop position="0">
            <color theme="0"/>
          </stop>
          <stop position="0.5">
            <color rgb="FF1BFD31"/>
          </stop>
          <stop position="1">
            <color theme="0"/>
          </stop>
        </gradientFill>
      </fill>
    </dxf>
    <dxf>
      <fill>
        <patternFill>
          <bgColor rgb="FFD5F4FF"/>
        </patternFill>
      </fill>
    </dxf>
    <dxf>
      <fill>
        <gradientFill degree="90">
          <stop position="0">
            <color theme="0"/>
          </stop>
          <stop position="0.5">
            <color rgb="FF1BFD3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1BFD31"/>
          </stop>
          <stop position="1">
            <color theme="0"/>
          </stop>
        </gradientFill>
      </fill>
    </dxf>
    <dxf>
      <fill>
        <patternFill>
          <bgColor rgb="FFD5F4FF"/>
        </patternFill>
      </fill>
    </dxf>
    <dxf>
      <fill>
        <patternFill>
          <bgColor rgb="FFD5F4FF"/>
        </patternFill>
      </fill>
    </dxf>
    <dxf>
      <fill>
        <gradientFill degree="90">
          <stop position="0">
            <color theme="0"/>
          </stop>
          <stop position="0.5">
            <color rgb="FF1BFD31"/>
          </stop>
          <stop position="1">
            <color theme="0"/>
          </stop>
        </gradientFill>
      </fill>
    </dxf>
  </dxfs>
  <tableStyles count="0" defaultTableStyle="TableStyleMedium2" defaultPivotStyle="PivotStyleLight16"/>
  <colors>
    <mruColors>
      <color rgb="FFFF2D2D"/>
      <color rgb="FF30FC74"/>
      <color rgb="FF7CE4DF"/>
      <color rgb="FFD5F4FF"/>
      <color rgb="FFC1EFFF"/>
      <color rgb="FFB3EBFF"/>
      <color rgb="FFE7F9FF"/>
      <color rgb="FF1BFD31"/>
      <color rgb="FF45FD4F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82"/>
  <sheetViews>
    <sheetView tabSelected="1" workbookViewId="0">
      <selection activeCell="B106" sqref="B106:C106"/>
    </sheetView>
  </sheetViews>
  <sheetFormatPr baseColWidth="10" defaultRowHeight="15" x14ac:dyDescent="0.25"/>
  <cols>
    <col min="1" max="1" width="12.5703125" style="70" bestFit="1" customWidth="1"/>
    <col min="2" max="2" width="13.28515625" style="70" bestFit="1" customWidth="1"/>
    <col min="3" max="3" width="21.5703125" style="70" bestFit="1" customWidth="1"/>
    <col min="4" max="4" width="7.42578125" style="70" bestFit="1" customWidth="1"/>
    <col min="5" max="5" width="15.28515625" style="70" bestFit="1" customWidth="1"/>
    <col min="6" max="6" width="7.5703125" style="70" bestFit="1" customWidth="1"/>
    <col min="7" max="8" width="7.28515625" style="70" bestFit="1" customWidth="1"/>
    <col min="9" max="9" width="19.42578125" style="70" bestFit="1" customWidth="1"/>
    <col min="10" max="10" width="14.7109375" style="70" bestFit="1" customWidth="1"/>
    <col min="11" max="11" width="9.28515625" style="70" bestFit="1" customWidth="1"/>
    <col min="12" max="12" width="20.5703125" style="70" customWidth="1"/>
    <col min="13" max="13" width="7.140625" style="70" customWidth="1"/>
    <col min="14" max="14" width="12.140625" style="70" bestFit="1" customWidth="1"/>
    <col min="15" max="16" width="7.42578125" style="70" bestFit="1" customWidth="1"/>
    <col min="17" max="17" width="10.85546875" style="70" bestFit="1" customWidth="1"/>
    <col min="18" max="18" width="7.28515625" style="70" bestFit="1" customWidth="1"/>
    <col min="19" max="19" width="7.28515625" style="70" customWidth="1"/>
    <col min="20" max="20" width="7.28515625" style="70" bestFit="1" customWidth="1"/>
    <col min="21" max="21" width="9" style="70" customWidth="1"/>
    <col min="22" max="22" width="8.5703125" style="70" bestFit="1" customWidth="1"/>
    <col min="23" max="23" width="11.28515625" style="70" bestFit="1" customWidth="1"/>
    <col min="24" max="24" width="11.28515625" style="70" customWidth="1"/>
    <col min="25" max="25" width="12.140625" style="70" bestFit="1" customWidth="1"/>
    <col min="26" max="26" width="7.28515625" style="70" bestFit="1" customWidth="1"/>
    <col min="27" max="27" width="6.7109375" style="70" bestFit="1" customWidth="1"/>
    <col min="28" max="28" width="7.5703125" style="70" bestFit="1" customWidth="1"/>
    <col min="29" max="16384" width="11.42578125" style="70"/>
  </cols>
  <sheetData>
    <row r="1" spans="1:39" ht="15.75" customHeight="1" x14ac:dyDescent="0.25">
      <c r="A1" s="285" t="s">
        <v>125</v>
      </c>
      <c r="B1" s="286"/>
      <c r="C1" s="286"/>
      <c r="D1" s="286"/>
      <c r="E1" s="286"/>
      <c r="F1" s="286"/>
      <c r="G1" s="286"/>
      <c r="H1" s="286"/>
      <c r="I1" s="286"/>
      <c r="J1" s="286"/>
      <c r="K1" s="286"/>
      <c r="L1" s="287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9"/>
      <c r="AB1" s="69"/>
      <c r="AC1" s="69"/>
      <c r="AD1" s="69"/>
      <c r="AE1" s="69"/>
      <c r="AF1" s="69"/>
      <c r="AG1" s="69"/>
      <c r="AH1" s="69"/>
      <c r="AI1" s="69"/>
      <c r="AJ1" s="69"/>
      <c r="AK1" s="69"/>
      <c r="AL1" s="69"/>
      <c r="AM1" s="69"/>
    </row>
    <row r="2" spans="1:39" ht="15.75" customHeight="1" x14ac:dyDescent="0.25">
      <c r="A2" s="282" t="s">
        <v>126</v>
      </c>
      <c r="B2" s="283"/>
      <c r="C2" s="283"/>
      <c r="D2" s="283"/>
      <c r="E2" s="283"/>
      <c r="F2" s="283"/>
      <c r="G2" s="283"/>
      <c r="H2" s="283"/>
      <c r="I2" s="283"/>
      <c r="J2" s="283"/>
      <c r="K2" s="283"/>
      <c r="L2" s="284"/>
      <c r="M2" s="68"/>
      <c r="N2" s="68"/>
      <c r="O2" s="68"/>
      <c r="P2" s="68"/>
      <c r="Q2" s="68"/>
      <c r="R2" s="68"/>
      <c r="S2" s="68"/>
      <c r="T2" s="68"/>
      <c r="U2" s="68"/>
      <c r="V2" s="68"/>
      <c r="W2" s="68"/>
      <c r="X2" s="68"/>
      <c r="Y2" s="68"/>
      <c r="Z2" s="68"/>
      <c r="AA2" s="69"/>
      <c r="AB2" s="69"/>
      <c r="AC2" s="69"/>
      <c r="AD2" s="69"/>
      <c r="AE2" s="69"/>
      <c r="AF2" s="69"/>
      <c r="AG2" s="69"/>
      <c r="AH2" s="69"/>
      <c r="AI2" s="69"/>
      <c r="AJ2" s="69"/>
      <c r="AK2" s="69"/>
      <c r="AL2" s="69"/>
      <c r="AM2" s="69"/>
    </row>
    <row r="3" spans="1:39" ht="15.75" customHeight="1" x14ac:dyDescent="0.25">
      <c r="A3" s="288"/>
      <c r="B3" s="289"/>
      <c r="C3" s="289"/>
      <c r="D3" s="289"/>
      <c r="E3" s="289"/>
      <c r="F3" s="289"/>
      <c r="G3" s="289"/>
      <c r="H3" s="289"/>
      <c r="I3" s="289"/>
      <c r="J3" s="289"/>
      <c r="K3" s="289"/>
      <c r="L3" s="290"/>
      <c r="M3" s="68"/>
      <c r="N3" s="68"/>
      <c r="O3" s="68"/>
      <c r="P3" s="68"/>
      <c r="Q3" s="68"/>
      <c r="R3" s="68"/>
      <c r="S3" s="68"/>
      <c r="T3" s="68"/>
      <c r="U3" s="68"/>
      <c r="V3" s="68"/>
      <c r="W3" s="68"/>
      <c r="X3" s="68"/>
      <c r="Y3" s="68"/>
      <c r="Z3" s="68"/>
      <c r="AA3" s="69"/>
      <c r="AB3" s="69"/>
      <c r="AC3" s="69"/>
      <c r="AD3" s="69"/>
      <c r="AE3" s="69"/>
      <c r="AF3" s="69"/>
      <c r="AG3" s="69"/>
      <c r="AH3" s="69"/>
      <c r="AI3" s="69"/>
      <c r="AJ3" s="69"/>
      <c r="AK3" s="69"/>
      <c r="AL3" s="69"/>
      <c r="AM3" s="69"/>
    </row>
    <row r="4" spans="1:39" ht="15.75" customHeight="1" x14ac:dyDescent="0.25">
      <c r="A4" s="294" t="s">
        <v>205</v>
      </c>
      <c r="B4" s="295"/>
      <c r="C4" s="295"/>
      <c r="D4" s="295"/>
      <c r="E4" s="295"/>
      <c r="F4" s="295"/>
      <c r="G4" s="295"/>
      <c r="H4" s="295"/>
      <c r="I4" s="295"/>
      <c r="J4" s="295"/>
      <c r="K4" s="295"/>
      <c r="L4" s="296"/>
      <c r="M4" s="68"/>
      <c r="N4" s="68"/>
      <c r="O4" s="68"/>
      <c r="P4" s="68"/>
      <c r="Q4" s="68"/>
      <c r="R4" s="68"/>
      <c r="S4" s="68"/>
      <c r="T4" s="68"/>
      <c r="U4" s="68"/>
      <c r="V4" s="68"/>
      <c r="W4" s="68"/>
      <c r="X4" s="68"/>
      <c r="Y4" s="68"/>
      <c r="Z4" s="68"/>
      <c r="AA4" s="69"/>
      <c r="AB4" s="69"/>
      <c r="AC4" s="69"/>
      <c r="AD4" s="69"/>
      <c r="AE4" s="69"/>
      <c r="AF4" s="69"/>
      <c r="AG4" s="69"/>
      <c r="AH4" s="69"/>
      <c r="AI4" s="69"/>
      <c r="AJ4" s="69"/>
      <c r="AK4" s="69"/>
      <c r="AL4" s="69"/>
      <c r="AM4" s="69"/>
    </row>
    <row r="5" spans="1:39" ht="12.75" customHeight="1" x14ac:dyDescent="0.25">
      <c r="A5" s="291"/>
      <c r="B5" s="292"/>
      <c r="C5" s="292"/>
      <c r="D5" s="292"/>
      <c r="E5" s="292"/>
      <c r="F5" s="292"/>
      <c r="G5" s="292"/>
      <c r="H5" s="292"/>
      <c r="I5" s="292"/>
      <c r="J5" s="292"/>
      <c r="K5" s="292"/>
      <c r="L5" s="293"/>
      <c r="M5" s="71"/>
      <c r="N5" s="71"/>
      <c r="O5" s="71"/>
      <c r="P5" s="71"/>
      <c r="Q5" s="71"/>
      <c r="R5" s="71"/>
      <c r="S5" s="71"/>
      <c r="T5" s="71"/>
      <c r="U5" s="71"/>
      <c r="V5" s="71"/>
      <c r="W5" s="71"/>
      <c r="X5" s="71"/>
      <c r="Y5" s="71"/>
      <c r="Z5" s="71"/>
      <c r="AA5" s="71"/>
      <c r="AB5" s="72"/>
      <c r="AC5" s="72"/>
      <c r="AD5" s="72"/>
      <c r="AE5" s="72"/>
      <c r="AF5" s="69"/>
      <c r="AG5" s="69"/>
      <c r="AH5" s="69"/>
      <c r="AI5" s="69"/>
      <c r="AJ5" s="69"/>
      <c r="AK5" s="69"/>
      <c r="AL5" s="69"/>
      <c r="AM5" s="69"/>
    </row>
    <row r="6" spans="1:39" ht="16.5" customHeight="1" x14ac:dyDescent="0.25">
      <c r="A6" s="303" t="s">
        <v>127</v>
      </c>
      <c r="B6" s="304"/>
      <c r="C6" s="304"/>
      <c r="D6" s="304"/>
      <c r="E6" s="304"/>
      <c r="F6" s="304"/>
      <c r="G6" s="304"/>
      <c r="H6" s="304"/>
      <c r="I6" s="304"/>
      <c r="J6" s="304"/>
      <c r="K6" s="304"/>
      <c r="L6" s="305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2"/>
      <c r="AC6" s="72"/>
      <c r="AD6" s="72"/>
      <c r="AE6" s="72"/>
      <c r="AF6" s="69"/>
      <c r="AG6" s="69"/>
      <c r="AH6" s="69"/>
      <c r="AI6" s="69"/>
      <c r="AJ6" s="69"/>
      <c r="AK6" s="69"/>
      <c r="AL6" s="69"/>
      <c r="AM6" s="69"/>
    </row>
    <row r="7" spans="1:39" ht="16.5" customHeight="1" x14ac:dyDescent="0.25">
      <c r="A7" s="303" t="s">
        <v>128</v>
      </c>
      <c r="B7" s="304"/>
      <c r="C7" s="304"/>
      <c r="D7" s="304"/>
      <c r="E7" s="304"/>
      <c r="F7" s="304"/>
      <c r="G7" s="304"/>
      <c r="H7" s="304"/>
      <c r="I7" s="304"/>
      <c r="J7" s="304"/>
      <c r="K7" s="304"/>
      <c r="L7" s="305"/>
      <c r="M7" s="71"/>
      <c r="N7" s="71"/>
      <c r="O7" s="71"/>
      <c r="P7" s="71"/>
      <c r="Q7" s="71"/>
      <c r="R7" s="71"/>
      <c r="S7" s="71"/>
      <c r="T7" s="71"/>
      <c r="U7" s="71"/>
      <c r="V7" s="71"/>
      <c r="W7" s="71"/>
      <c r="X7" s="71"/>
      <c r="Y7" s="71"/>
      <c r="Z7" s="71"/>
      <c r="AA7" s="71"/>
      <c r="AB7" s="72"/>
      <c r="AC7" s="72"/>
      <c r="AD7" s="72"/>
      <c r="AE7" s="72"/>
      <c r="AF7" s="69"/>
      <c r="AG7" s="69"/>
      <c r="AH7" s="69"/>
      <c r="AI7" s="69"/>
      <c r="AJ7" s="69"/>
      <c r="AK7" s="69"/>
      <c r="AL7" s="69"/>
      <c r="AM7" s="69"/>
    </row>
    <row r="8" spans="1:39" ht="16.5" customHeight="1" x14ac:dyDescent="0.25">
      <c r="A8" s="303" t="s">
        <v>129</v>
      </c>
      <c r="B8" s="304"/>
      <c r="C8" s="304"/>
      <c r="D8" s="304"/>
      <c r="E8" s="304"/>
      <c r="F8" s="304"/>
      <c r="G8" s="304"/>
      <c r="H8" s="304"/>
      <c r="I8" s="304"/>
      <c r="J8" s="304"/>
      <c r="K8" s="304"/>
      <c r="L8" s="305"/>
      <c r="M8" s="71"/>
      <c r="N8" s="71"/>
      <c r="O8" s="71"/>
      <c r="P8" s="71"/>
      <c r="Q8" s="71"/>
      <c r="R8" s="71"/>
      <c r="S8" s="71"/>
      <c r="T8" s="71"/>
      <c r="U8" s="71"/>
      <c r="V8" s="71"/>
      <c r="W8" s="71"/>
      <c r="X8" s="71"/>
      <c r="Y8" s="71"/>
      <c r="Z8" s="71"/>
      <c r="AA8" s="71"/>
      <c r="AB8" s="72"/>
      <c r="AC8" s="72"/>
      <c r="AD8" s="72"/>
      <c r="AE8" s="72"/>
      <c r="AF8" s="69"/>
      <c r="AG8" s="69"/>
      <c r="AH8" s="69"/>
      <c r="AI8" s="69"/>
      <c r="AJ8" s="69"/>
      <c r="AK8" s="69"/>
      <c r="AL8" s="69"/>
      <c r="AM8" s="69"/>
    </row>
    <row r="9" spans="1:39" ht="16.5" customHeight="1" x14ac:dyDescent="0.25">
      <c r="A9" s="303" t="s">
        <v>130</v>
      </c>
      <c r="B9" s="304"/>
      <c r="C9" s="304"/>
      <c r="D9" s="304"/>
      <c r="E9" s="304"/>
      <c r="F9" s="304"/>
      <c r="G9" s="304"/>
      <c r="H9" s="304"/>
      <c r="I9" s="304"/>
      <c r="J9" s="304"/>
      <c r="K9" s="304"/>
      <c r="L9" s="305"/>
      <c r="M9" s="71"/>
      <c r="N9" s="71"/>
      <c r="O9" s="71"/>
      <c r="P9" s="71"/>
      <c r="Q9" s="71"/>
      <c r="R9" s="71"/>
      <c r="S9" s="71"/>
      <c r="T9" s="71"/>
      <c r="U9" s="71"/>
      <c r="V9" s="71"/>
      <c r="W9" s="71"/>
      <c r="X9" s="71"/>
      <c r="Y9" s="71"/>
      <c r="Z9" s="71"/>
      <c r="AA9" s="71"/>
      <c r="AB9" s="72"/>
      <c r="AC9" s="72"/>
      <c r="AD9" s="72"/>
      <c r="AE9" s="72"/>
      <c r="AF9" s="69"/>
      <c r="AG9" s="69"/>
      <c r="AH9" s="69"/>
      <c r="AI9" s="69"/>
      <c r="AJ9" s="69"/>
      <c r="AK9" s="69"/>
      <c r="AL9" s="69"/>
      <c r="AM9" s="69"/>
    </row>
    <row r="10" spans="1:39" ht="15.75" x14ac:dyDescent="0.25">
      <c r="A10" s="297" t="s">
        <v>131</v>
      </c>
      <c r="B10" s="298"/>
      <c r="C10" s="298"/>
      <c r="D10" s="298"/>
      <c r="E10" s="298"/>
      <c r="F10" s="298"/>
      <c r="G10" s="298"/>
      <c r="H10" s="298"/>
      <c r="I10" s="298"/>
      <c r="J10" s="298"/>
      <c r="K10" s="298"/>
      <c r="L10" s="299"/>
      <c r="M10" s="71"/>
      <c r="N10" s="71"/>
      <c r="O10" s="71"/>
      <c r="P10" s="71"/>
      <c r="Q10" s="71"/>
      <c r="R10" s="71"/>
      <c r="S10" s="71"/>
      <c r="T10" s="71"/>
      <c r="U10" s="71"/>
      <c r="V10" s="71"/>
      <c r="W10" s="71"/>
      <c r="X10" s="71"/>
      <c r="Y10" s="71"/>
      <c r="Z10" s="71"/>
      <c r="AA10" s="71"/>
      <c r="AB10" s="72"/>
      <c r="AC10" s="72"/>
      <c r="AD10" s="72"/>
      <c r="AE10" s="72"/>
      <c r="AF10" s="69"/>
      <c r="AG10" s="69"/>
      <c r="AH10" s="69"/>
      <c r="AI10" s="69"/>
      <c r="AJ10" s="69"/>
      <c r="AK10" s="69"/>
      <c r="AL10" s="69"/>
      <c r="AM10" s="69"/>
    </row>
    <row r="11" spans="1:39" ht="4.5" customHeight="1" x14ac:dyDescent="0.25">
      <c r="A11" s="162"/>
      <c r="B11" s="163"/>
      <c r="C11" s="163"/>
      <c r="D11" s="163"/>
      <c r="E11" s="163"/>
      <c r="F11" s="163"/>
      <c r="G11" s="163"/>
      <c r="H11" s="298"/>
      <c r="I11" s="298"/>
      <c r="J11" s="298"/>
      <c r="K11" s="298"/>
      <c r="L11" s="299"/>
      <c r="M11" s="71"/>
      <c r="N11" s="71"/>
      <c r="O11" s="71"/>
      <c r="P11" s="71"/>
      <c r="Q11" s="71"/>
      <c r="R11" s="71"/>
      <c r="S11" s="71"/>
      <c r="T11" s="71"/>
      <c r="U11" s="71"/>
      <c r="V11" s="71"/>
      <c r="W11" s="71"/>
      <c r="X11" s="71"/>
      <c r="Y11" s="71"/>
      <c r="Z11" s="71"/>
      <c r="AA11" s="71"/>
      <c r="AB11" s="72"/>
      <c r="AC11" s="72"/>
      <c r="AD11" s="72"/>
      <c r="AE11" s="72"/>
      <c r="AF11" s="69"/>
      <c r="AG11" s="69"/>
      <c r="AH11" s="69"/>
      <c r="AI11" s="69"/>
      <c r="AJ11" s="69"/>
      <c r="AK11" s="69"/>
      <c r="AL11" s="69"/>
      <c r="AM11" s="69"/>
    </row>
    <row r="12" spans="1:39" ht="15.75" x14ac:dyDescent="0.25">
      <c r="A12" s="297" t="s">
        <v>132</v>
      </c>
      <c r="B12" s="298"/>
      <c r="C12" s="298"/>
      <c r="D12" s="298"/>
      <c r="E12" s="298"/>
      <c r="F12" s="298"/>
      <c r="G12" s="298"/>
      <c r="H12" s="298"/>
      <c r="I12" s="298"/>
      <c r="J12" s="298"/>
      <c r="K12" s="298"/>
      <c r="L12" s="299"/>
      <c r="M12" s="71"/>
      <c r="N12" s="71"/>
      <c r="O12" s="71"/>
      <c r="P12" s="71"/>
      <c r="Q12" s="71"/>
      <c r="R12" s="71"/>
      <c r="S12" s="71"/>
      <c r="T12" s="71"/>
      <c r="U12" s="71"/>
      <c r="V12" s="71"/>
      <c r="W12" s="71"/>
      <c r="X12" s="71"/>
      <c r="Y12" s="71"/>
      <c r="Z12" s="71"/>
      <c r="AA12" s="71"/>
      <c r="AB12" s="72"/>
      <c r="AC12" s="72"/>
      <c r="AD12" s="72"/>
      <c r="AE12" s="72"/>
      <c r="AF12" s="69"/>
      <c r="AG12" s="69"/>
      <c r="AH12" s="69"/>
      <c r="AI12" s="69"/>
      <c r="AJ12" s="69"/>
      <c r="AK12" s="69"/>
      <c r="AL12" s="69"/>
      <c r="AM12" s="69"/>
    </row>
    <row r="13" spans="1:39" ht="6" customHeight="1" x14ac:dyDescent="0.25">
      <c r="A13" s="164"/>
      <c r="B13" s="163"/>
      <c r="C13" s="163"/>
      <c r="D13" s="163"/>
      <c r="E13" s="163"/>
      <c r="F13" s="163"/>
      <c r="G13" s="163"/>
      <c r="H13" s="298"/>
      <c r="I13" s="298"/>
      <c r="J13" s="298"/>
      <c r="K13" s="298"/>
      <c r="L13" s="299"/>
      <c r="M13" s="71"/>
      <c r="N13" s="71"/>
      <c r="O13" s="71"/>
      <c r="P13" s="71"/>
      <c r="Q13" s="71"/>
      <c r="R13" s="71"/>
      <c r="S13" s="71"/>
      <c r="T13" s="71"/>
      <c r="U13" s="71"/>
      <c r="V13" s="71"/>
      <c r="W13" s="71"/>
      <c r="X13" s="71"/>
      <c r="Y13" s="71"/>
      <c r="Z13" s="71"/>
      <c r="AA13" s="71"/>
      <c r="AB13" s="72"/>
      <c r="AC13" s="72"/>
      <c r="AD13" s="72"/>
      <c r="AE13" s="72"/>
      <c r="AF13" s="69"/>
      <c r="AG13" s="69"/>
      <c r="AH13" s="69"/>
      <c r="AI13" s="69"/>
      <c r="AJ13" s="69"/>
      <c r="AK13" s="69"/>
      <c r="AL13" s="69"/>
      <c r="AM13" s="69"/>
    </row>
    <row r="14" spans="1:39" ht="15.75" x14ac:dyDescent="0.25">
      <c r="A14" s="300" t="s">
        <v>133</v>
      </c>
      <c r="B14" s="301"/>
      <c r="C14" s="301"/>
      <c r="D14" s="301"/>
      <c r="E14" s="301"/>
      <c r="F14" s="301"/>
      <c r="G14" s="301"/>
      <c r="H14" s="301"/>
      <c r="I14" s="301"/>
      <c r="J14" s="301"/>
      <c r="K14" s="301"/>
      <c r="L14" s="302"/>
      <c r="M14" s="71"/>
      <c r="N14" s="71"/>
      <c r="O14" s="71"/>
      <c r="P14" s="71"/>
      <c r="Q14" s="71"/>
      <c r="R14" s="71"/>
      <c r="S14" s="71"/>
      <c r="T14" s="71"/>
      <c r="U14" s="71"/>
      <c r="V14" s="71"/>
      <c r="W14" s="71"/>
      <c r="X14" s="71"/>
      <c r="Y14" s="71"/>
      <c r="Z14" s="71"/>
      <c r="AA14" s="71"/>
      <c r="AB14" s="72"/>
      <c r="AC14" s="72"/>
      <c r="AD14" s="72"/>
      <c r="AE14" s="72"/>
      <c r="AF14" s="69"/>
      <c r="AG14" s="69"/>
      <c r="AH14" s="69"/>
      <c r="AI14" s="69"/>
      <c r="AJ14" s="69"/>
      <c r="AK14" s="69"/>
      <c r="AL14" s="69"/>
      <c r="AM14" s="69"/>
    </row>
    <row r="15" spans="1:39" ht="15.75" x14ac:dyDescent="0.25">
      <c r="A15" s="300" t="s">
        <v>134</v>
      </c>
      <c r="B15" s="301"/>
      <c r="C15" s="301"/>
      <c r="D15" s="301"/>
      <c r="E15" s="301"/>
      <c r="F15" s="301"/>
      <c r="G15" s="301"/>
      <c r="H15" s="301"/>
      <c r="I15" s="301"/>
      <c r="J15" s="301"/>
      <c r="K15" s="301"/>
      <c r="L15" s="302"/>
      <c r="M15" s="71"/>
      <c r="N15" s="71"/>
      <c r="O15" s="71"/>
      <c r="P15" s="71"/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2"/>
      <c r="AC15" s="72"/>
      <c r="AD15" s="72"/>
      <c r="AE15" s="72"/>
      <c r="AF15" s="69"/>
      <c r="AG15" s="69"/>
      <c r="AH15" s="69"/>
      <c r="AI15" s="69"/>
      <c r="AJ15" s="69"/>
      <c r="AK15" s="69"/>
      <c r="AL15" s="69"/>
      <c r="AM15" s="69"/>
    </row>
    <row r="16" spans="1:39" ht="15.75" x14ac:dyDescent="0.25">
      <c r="A16" s="300" t="s">
        <v>135</v>
      </c>
      <c r="B16" s="301"/>
      <c r="C16" s="301"/>
      <c r="D16" s="301"/>
      <c r="E16" s="301"/>
      <c r="F16" s="301"/>
      <c r="G16" s="301"/>
      <c r="H16" s="301"/>
      <c r="I16" s="301"/>
      <c r="J16" s="301"/>
      <c r="K16" s="301"/>
      <c r="L16" s="302"/>
      <c r="M16" s="71"/>
      <c r="N16" s="71"/>
      <c r="O16" s="71"/>
      <c r="P16" s="71"/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2"/>
      <c r="AC16" s="72"/>
      <c r="AD16" s="72"/>
      <c r="AE16" s="72"/>
      <c r="AF16" s="69"/>
      <c r="AG16" s="69"/>
      <c r="AH16" s="69"/>
      <c r="AI16" s="69"/>
      <c r="AJ16" s="69"/>
      <c r="AK16" s="69"/>
      <c r="AL16" s="69"/>
      <c r="AM16" s="69"/>
    </row>
    <row r="17" spans="1:39" ht="15.75" x14ac:dyDescent="0.25">
      <c r="A17" s="300" t="s">
        <v>136</v>
      </c>
      <c r="B17" s="301"/>
      <c r="C17" s="301"/>
      <c r="D17" s="301"/>
      <c r="E17" s="301"/>
      <c r="F17" s="301"/>
      <c r="G17" s="301"/>
      <c r="H17" s="301"/>
      <c r="I17" s="301"/>
      <c r="J17" s="301"/>
      <c r="K17" s="301"/>
      <c r="L17" s="302"/>
      <c r="M17" s="71"/>
      <c r="N17" s="71"/>
      <c r="O17" s="71"/>
      <c r="P17" s="71"/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2"/>
      <c r="AC17" s="72"/>
      <c r="AD17" s="72"/>
      <c r="AE17" s="72"/>
      <c r="AF17" s="69"/>
      <c r="AG17" s="69"/>
      <c r="AH17" s="69"/>
      <c r="AI17" s="69"/>
      <c r="AJ17" s="69"/>
      <c r="AK17" s="69"/>
      <c r="AL17" s="69"/>
      <c r="AM17" s="69"/>
    </row>
    <row r="18" spans="1:39" ht="3.75" customHeight="1" x14ac:dyDescent="0.25">
      <c r="A18" s="164"/>
      <c r="B18" s="165"/>
      <c r="C18" s="165"/>
      <c r="D18" s="165"/>
      <c r="E18" s="165"/>
      <c r="F18" s="165"/>
      <c r="G18" s="165"/>
      <c r="H18" s="315"/>
      <c r="I18" s="315"/>
      <c r="J18" s="315"/>
      <c r="K18" s="315"/>
      <c r="L18" s="316"/>
      <c r="M18" s="71"/>
      <c r="N18" s="71"/>
      <c r="O18" s="71"/>
      <c r="P18" s="71"/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2"/>
      <c r="AC18" s="72"/>
      <c r="AD18" s="72"/>
      <c r="AE18" s="72"/>
      <c r="AF18" s="69"/>
      <c r="AG18" s="69"/>
      <c r="AH18" s="69"/>
      <c r="AI18" s="69"/>
      <c r="AJ18" s="69"/>
      <c r="AK18" s="69"/>
      <c r="AL18" s="69"/>
      <c r="AM18" s="69"/>
    </row>
    <row r="19" spans="1:39" ht="15.75" x14ac:dyDescent="0.25">
      <c r="A19" s="297" t="s">
        <v>137</v>
      </c>
      <c r="B19" s="298"/>
      <c r="C19" s="298"/>
      <c r="D19" s="298"/>
      <c r="E19" s="298"/>
      <c r="F19" s="298"/>
      <c r="G19" s="298"/>
      <c r="H19" s="298"/>
      <c r="I19" s="298"/>
      <c r="J19" s="298"/>
      <c r="K19" s="298"/>
      <c r="L19" s="299"/>
      <c r="M19" s="71"/>
      <c r="N19" s="71"/>
      <c r="O19" s="71"/>
      <c r="P19" s="71"/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2"/>
      <c r="AC19" s="72"/>
      <c r="AD19" s="72"/>
      <c r="AE19" s="72"/>
      <c r="AF19" s="69"/>
      <c r="AG19" s="69"/>
      <c r="AH19" s="69"/>
      <c r="AI19" s="69"/>
      <c r="AJ19" s="69"/>
      <c r="AK19" s="69"/>
      <c r="AL19" s="69"/>
      <c r="AM19" s="69"/>
    </row>
    <row r="20" spans="1:39" ht="15.75" x14ac:dyDescent="0.25">
      <c r="A20" s="297" t="s">
        <v>138</v>
      </c>
      <c r="B20" s="298"/>
      <c r="C20" s="298"/>
      <c r="D20" s="298"/>
      <c r="E20" s="298"/>
      <c r="F20" s="298"/>
      <c r="G20" s="298"/>
      <c r="H20" s="298"/>
      <c r="I20" s="298"/>
      <c r="J20" s="298"/>
      <c r="K20" s="298"/>
      <c r="L20" s="299"/>
      <c r="M20" s="71"/>
      <c r="N20" s="71"/>
      <c r="O20" s="71"/>
      <c r="P20" s="71"/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2"/>
      <c r="AC20" s="72"/>
      <c r="AD20" s="72"/>
      <c r="AE20" s="72"/>
      <c r="AF20" s="69"/>
      <c r="AG20" s="69"/>
      <c r="AH20" s="69"/>
      <c r="AI20" s="69"/>
      <c r="AJ20" s="69"/>
      <c r="AK20" s="69"/>
      <c r="AL20" s="69"/>
      <c r="AM20" s="69"/>
    </row>
    <row r="21" spans="1:39" ht="6.75" customHeight="1" x14ac:dyDescent="0.25">
      <c r="A21" s="164"/>
      <c r="B21" s="163"/>
      <c r="C21" s="163"/>
      <c r="D21" s="163"/>
      <c r="E21" s="163"/>
      <c r="F21" s="163"/>
      <c r="G21" s="163"/>
      <c r="H21" s="317"/>
      <c r="I21" s="317"/>
      <c r="J21" s="317"/>
      <c r="K21" s="317"/>
      <c r="L21" s="318"/>
      <c r="M21" s="71"/>
      <c r="N21" s="71"/>
      <c r="O21" s="71"/>
      <c r="P21" s="71"/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2"/>
      <c r="AC21" s="72"/>
      <c r="AD21" s="72"/>
      <c r="AE21" s="72"/>
      <c r="AF21" s="69"/>
      <c r="AG21" s="69"/>
      <c r="AH21" s="69"/>
      <c r="AI21" s="69"/>
      <c r="AJ21" s="69"/>
      <c r="AK21" s="69"/>
      <c r="AL21" s="69"/>
      <c r="AM21" s="69"/>
    </row>
    <row r="22" spans="1:39" ht="15.75" x14ac:dyDescent="0.25">
      <c r="A22" s="297" t="s">
        <v>139</v>
      </c>
      <c r="B22" s="298"/>
      <c r="C22" s="298"/>
      <c r="D22" s="298"/>
      <c r="E22" s="298"/>
      <c r="F22" s="298"/>
      <c r="G22" s="298"/>
      <c r="H22" s="298"/>
      <c r="I22" s="298"/>
      <c r="J22" s="298"/>
      <c r="K22" s="298"/>
      <c r="L22" s="299"/>
      <c r="M22" s="71"/>
      <c r="N22" s="71"/>
      <c r="O22" s="71"/>
      <c r="P22" s="71"/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2"/>
      <c r="AC22" s="72"/>
      <c r="AD22" s="72"/>
      <c r="AE22" s="72"/>
      <c r="AF22" s="69"/>
      <c r="AG22" s="69"/>
      <c r="AH22" s="69"/>
      <c r="AI22" s="69"/>
      <c r="AJ22" s="69"/>
      <c r="AK22" s="69"/>
      <c r="AL22" s="69"/>
      <c r="AM22" s="69"/>
    </row>
    <row r="23" spans="1:39" ht="15.75" x14ac:dyDescent="0.25">
      <c r="A23" s="297" t="s">
        <v>140</v>
      </c>
      <c r="B23" s="298"/>
      <c r="C23" s="298"/>
      <c r="D23" s="298"/>
      <c r="E23" s="298"/>
      <c r="F23" s="298"/>
      <c r="G23" s="298"/>
      <c r="H23" s="298"/>
      <c r="I23" s="298"/>
      <c r="J23" s="298"/>
      <c r="K23" s="298"/>
      <c r="L23" s="299"/>
      <c r="M23" s="71"/>
      <c r="N23" s="71"/>
      <c r="O23" s="71"/>
      <c r="P23" s="71"/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2"/>
      <c r="AC23" s="72"/>
      <c r="AD23" s="72"/>
      <c r="AE23" s="72"/>
      <c r="AF23" s="69"/>
      <c r="AG23" s="69"/>
      <c r="AH23" s="69"/>
      <c r="AI23" s="69"/>
      <c r="AJ23" s="69"/>
      <c r="AK23" s="69"/>
      <c r="AL23" s="69"/>
      <c r="AM23" s="69"/>
    </row>
    <row r="24" spans="1:39" ht="15.75" x14ac:dyDescent="0.25">
      <c r="A24" s="297" t="s">
        <v>141</v>
      </c>
      <c r="B24" s="298"/>
      <c r="C24" s="298"/>
      <c r="D24" s="298"/>
      <c r="E24" s="298"/>
      <c r="F24" s="298"/>
      <c r="G24" s="298"/>
      <c r="H24" s="298"/>
      <c r="I24" s="298"/>
      <c r="J24" s="298"/>
      <c r="K24" s="298"/>
      <c r="L24" s="299"/>
      <c r="M24" s="71"/>
      <c r="N24" s="71"/>
      <c r="O24" s="71"/>
      <c r="P24" s="71"/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2"/>
      <c r="AC24" s="72"/>
      <c r="AD24" s="72"/>
      <c r="AE24" s="72"/>
      <c r="AF24" s="69"/>
      <c r="AG24" s="69"/>
      <c r="AH24" s="69"/>
      <c r="AI24" s="69"/>
      <c r="AJ24" s="69"/>
      <c r="AK24" s="69"/>
      <c r="AL24" s="69"/>
      <c r="AM24" s="69"/>
    </row>
    <row r="25" spans="1:39" ht="9" customHeight="1" x14ac:dyDescent="0.25">
      <c r="A25" s="306"/>
      <c r="B25" s="307"/>
      <c r="C25" s="307"/>
      <c r="D25" s="307"/>
      <c r="E25" s="307"/>
      <c r="F25" s="307"/>
      <c r="G25" s="307"/>
      <c r="H25" s="307"/>
      <c r="I25" s="307"/>
      <c r="J25" s="307"/>
      <c r="K25" s="307"/>
      <c r="L25" s="308"/>
      <c r="M25" s="71"/>
      <c r="N25" s="71"/>
      <c r="O25" s="71"/>
      <c r="P25" s="71"/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2"/>
      <c r="AC25" s="72"/>
      <c r="AD25" s="72"/>
      <c r="AE25" s="72"/>
      <c r="AF25" s="69"/>
      <c r="AG25" s="69"/>
      <c r="AH25" s="69"/>
      <c r="AI25" s="69"/>
      <c r="AJ25" s="69"/>
      <c r="AK25" s="69"/>
      <c r="AL25" s="69"/>
      <c r="AM25" s="69"/>
    </row>
    <row r="26" spans="1:39" ht="15.75" x14ac:dyDescent="0.25">
      <c r="A26" s="309" t="s">
        <v>199</v>
      </c>
      <c r="B26" s="310"/>
      <c r="C26" s="310"/>
      <c r="D26" s="310"/>
      <c r="E26" s="310"/>
      <c r="F26" s="310"/>
      <c r="G26" s="310"/>
      <c r="H26" s="310"/>
      <c r="I26" s="310"/>
      <c r="J26" s="310"/>
      <c r="K26" s="310"/>
      <c r="L26" s="311"/>
      <c r="M26" s="71"/>
      <c r="N26" s="71"/>
      <c r="O26" s="71"/>
      <c r="P26" s="71"/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2"/>
      <c r="AC26" s="72"/>
      <c r="AD26" s="72"/>
      <c r="AE26" s="72"/>
      <c r="AF26" s="69"/>
      <c r="AG26" s="69"/>
      <c r="AH26" s="69"/>
      <c r="AI26" s="69"/>
      <c r="AJ26" s="69"/>
      <c r="AK26" s="69"/>
      <c r="AL26" s="69"/>
      <c r="AM26" s="69"/>
    </row>
    <row r="27" spans="1:39" ht="15.75" x14ac:dyDescent="0.25">
      <c r="A27" s="312" t="s">
        <v>115</v>
      </c>
      <c r="B27" s="313"/>
      <c r="C27" s="313"/>
      <c r="D27" s="313"/>
      <c r="E27" s="313"/>
      <c r="F27" s="313"/>
      <c r="G27" s="313"/>
      <c r="H27" s="313"/>
      <c r="I27" s="313"/>
      <c r="J27" s="313"/>
      <c r="K27" s="313"/>
      <c r="L27" s="314"/>
      <c r="M27" s="71"/>
      <c r="N27" s="71"/>
      <c r="O27" s="71"/>
      <c r="P27" s="71"/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2"/>
      <c r="AC27" s="72"/>
      <c r="AD27" s="72"/>
      <c r="AE27" s="72"/>
      <c r="AF27" s="69"/>
      <c r="AG27" s="69"/>
      <c r="AH27" s="69"/>
      <c r="AI27" s="69"/>
      <c r="AJ27" s="69"/>
      <c r="AK27" s="69"/>
      <c r="AL27" s="69"/>
      <c r="AM27" s="69"/>
    </row>
    <row r="28" spans="1:39" ht="15.75" x14ac:dyDescent="0.25">
      <c r="A28" s="166"/>
      <c r="B28" s="167" t="s">
        <v>36</v>
      </c>
      <c r="C28" s="313" t="s">
        <v>142</v>
      </c>
      <c r="D28" s="313"/>
      <c r="E28" s="313"/>
      <c r="F28" s="313"/>
      <c r="G28" s="313"/>
      <c r="H28" s="313"/>
      <c r="I28" s="313"/>
      <c r="J28" s="313"/>
      <c r="K28" s="167"/>
      <c r="L28" s="168"/>
      <c r="M28" s="71"/>
      <c r="N28" s="71"/>
      <c r="O28" s="71"/>
      <c r="P28" s="71"/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2"/>
      <c r="AC28" s="72"/>
      <c r="AD28" s="72"/>
      <c r="AE28" s="72"/>
      <c r="AF28" s="69"/>
      <c r="AG28" s="69"/>
      <c r="AH28" s="69"/>
      <c r="AI28" s="69"/>
      <c r="AJ28" s="69"/>
      <c r="AK28" s="69"/>
      <c r="AL28" s="69"/>
      <c r="AM28" s="69"/>
    </row>
    <row r="29" spans="1:39" ht="6" customHeight="1" thickBot="1" x14ac:dyDescent="0.3">
      <c r="A29" s="73"/>
      <c r="B29" s="74"/>
      <c r="C29" s="76"/>
      <c r="D29" s="76"/>
      <c r="E29" s="76"/>
      <c r="F29" s="76"/>
      <c r="G29" s="76"/>
      <c r="H29" s="76"/>
      <c r="I29" s="76"/>
      <c r="J29" s="76"/>
      <c r="K29" s="74"/>
      <c r="L29" s="75"/>
      <c r="M29" s="71"/>
      <c r="N29" s="71"/>
      <c r="O29" s="71"/>
      <c r="P29" s="71"/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2"/>
      <c r="AC29" s="72"/>
      <c r="AD29" s="72"/>
      <c r="AE29" s="72"/>
      <c r="AF29" s="69"/>
      <c r="AG29" s="69"/>
      <c r="AH29" s="69"/>
      <c r="AI29" s="69"/>
      <c r="AJ29" s="69"/>
      <c r="AK29" s="69"/>
      <c r="AL29" s="69"/>
      <c r="AM29" s="69"/>
    </row>
    <row r="30" spans="1:39" ht="18.75" customHeight="1" x14ac:dyDescent="0.25">
      <c r="A30" s="208" t="s">
        <v>178</v>
      </c>
      <c r="B30" s="211" t="s">
        <v>179</v>
      </c>
      <c r="C30" s="214" t="s">
        <v>32</v>
      </c>
      <c r="D30" s="216" t="s">
        <v>180</v>
      </c>
      <c r="E30" s="217"/>
      <c r="F30" s="217"/>
      <c r="G30" s="217"/>
      <c r="H30" s="218"/>
      <c r="I30" s="219" t="s">
        <v>116</v>
      </c>
      <c r="J30" s="220"/>
      <c r="K30" s="221"/>
      <c r="L30" s="77"/>
      <c r="M30" s="71"/>
      <c r="N30" s="71"/>
      <c r="O30" s="71"/>
      <c r="P30" s="71"/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2"/>
      <c r="AC30" s="72"/>
      <c r="AD30" s="72"/>
      <c r="AE30" s="72"/>
      <c r="AF30" s="69"/>
      <c r="AG30" s="69"/>
      <c r="AH30" s="69"/>
      <c r="AI30" s="69"/>
      <c r="AJ30" s="69"/>
      <c r="AK30" s="69"/>
      <c r="AL30" s="69"/>
      <c r="AM30" s="69"/>
    </row>
    <row r="31" spans="1:39" ht="15" customHeight="1" x14ac:dyDescent="0.25">
      <c r="A31" s="209"/>
      <c r="B31" s="212"/>
      <c r="C31" s="215"/>
      <c r="D31" s="222" t="s">
        <v>1</v>
      </c>
      <c r="E31" s="257" t="s">
        <v>33</v>
      </c>
      <c r="F31" s="251" t="s">
        <v>8</v>
      </c>
      <c r="G31" s="251" t="s">
        <v>7</v>
      </c>
      <c r="H31" s="259" t="s">
        <v>7</v>
      </c>
      <c r="I31" s="261" t="s">
        <v>35</v>
      </c>
      <c r="J31" s="263" t="s">
        <v>46</v>
      </c>
      <c r="K31" s="249" t="s">
        <v>3</v>
      </c>
      <c r="L31" s="77"/>
      <c r="M31" s="71"/>
      <c r="N31" s="71"/>
      <c r="O31" s="71"/>
      <c r="P31" s="71"/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2"/>
      <c r="AC31" s="72"/>
      <c r="AD31" s="72"/>
      <c r="AE31" s="72"/>
      <c r="AF31" s="69"/>
      <c r="AG31" s="69"/>
      <c r="AH31" s="69"/>
      <c r="AI31" s="69"/>
      <c r="AJ31" s="69"/>
      <c r="AK31" s="69"/>
      <c r="AL31" s="69"/>
      <c r="AM31" s="69"/>
    </row>
    <row r="32" spans="1:39" ht="15.75" customHeight="1" thickBot="1" x14ac:dyDescent="0.3">
      <c r="A32" s="210"/>
      <c r="B32" s="213"/>
      <c r="C32" s="323"/>
      <c r="D32" s="319"/>
      <c r="E32" s="252"/>
      <c r="F32" s="252"/>
      <c r="G32" s="252"/>
      <c r="H32" s="325"/>
      <c r="I32" s="262"/>
      <c r="J32" s="324"/>
      <c r="K32" s="250"/>
      <c r="L32" s="77"/>
      <c r="M32" s="71"/>
      <c r="N32" s="71"/>
      <c r="O32" s="71"/>
      <c r="P32" s="71"/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2"/>
      <c r="AC32" s="72"/>
      <c r="AD32" s="72"/>
      <c r="AE32" s="72"/>
      <c r="AF32" s="69"/>
      <c r="AG32" s="69"/>
      <c r="AH32" s="69"/>
      <c r="AI32" s="69"/>
      <c r="AJ32" s="69"/>
      <c r="AK32" s="69"/>
      <c r="AL32" s="69"/>
      <c r="AM32" s="69"/>
    </row>
    <row r="33" spans="1:39" ht="16.5" customHeight="1" x14ac:dyDescent="0.25">
      <c r="A33" s="78"/>
      <c r="B33" s="79"/>
      <c r="C33" s="237" t="s">
        <v>17</v>
      </c>
      <c r="D33" s="80"/>
      <c r="E33" s="81"/>
      <c r="F33" s="80"/>
      <c r="G33" s="81"/>
      <c r="H33" s="81"/>
      <c r="I33" s="82"/>
      <c r="J33" s="83"/>
      <c r="K33" s="84"/>
      <c r="L33" s="77"/>
      <c r="M33" s="71"/>
      <c r="N33" s="71"/>
      <c r="O33" s="71"/>
      <c r="P33" s="71"/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2"/>
      <c r="AC33" s="72"/>
      <c r="AD33" s="72"/>
      <c r="AE33" s="72"/>
      <c r="AF33" s="69"/>
      <c r="AG33" s="69"/>
      <c r="AH33" s="69"/>
      <c r="AI33" s="69"/>
      <c r="AJ33" s="69"/>
      <c r="AK33" s="69"/>
      <c r="AL33" s="69"/>
      <c r="AM33" s="69"/>
    </row>
    <row r="34" spans="1:39" ht="16.5" customHeight="1" x14ac:dyDescent="0.25">
      <c r="A34" s="85"/>
      <c r="B34" s="86"/>
      <c r="C34" s="238"/>
      <c r="D34" s="87"/>
      <c r="E34" s="88"/>
      <c r="F34" s="87"/>
      <c r="G34" s="88"/>
      <c r="H34" s="88"/>
      <c r="I34" s="87"/>
      <c r="J34" s="88"/>
      <c r="K34" s="89"/>
      <c r="L34" s="77"/>
      <c r="M34" s="71"/>
      <c r="N34" s="71"/>
      <c r="O34" s="71"/>
      <c r="P34" s="71"/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2"/>
      <c r="AC34" s="72"/>
      <c r="AD34" s="72"/>
      <c r="AE34" s="72"/>
      <c r="AF34" s="69"/>
      <c r="AG34" s="69"/>
      <c r="AH34" s="69"/>
      <c r="AI34" s="69"/>
      <c r="AJ34" s="69"/>
      <c r="AK34" s="69"/>
      <c r="AL34" s="69"/>
      <c r="AM34" s="69"/>
    </row>
    <row r="35" spans="1:39" ht="16.5" customHeight="1" x14ac:dyDescent="0.25">
      <c r="A35" s="85" t="str">
        <f>IF(OR(B35&gt;=0),"OK","Pas ok")</f>
        <v>OK</v>
      </c>
      <c r="B35" s="86">
        <f>(SUM(D35:H35))-(SUM(I35:AA35))</f>
        <v>100</v>
      </c>
      <c r="C35" s="90" t="s">
        <v>21</v>
      </c>
      <c r="D35" s="87"/>
      <c r="E35" s="88"/>
      <c r="F35" s="159"/>
      <c r="G35" s="88">
        <v>300</v>
      </c>
      <c r="H35" s="88"/>
      <c r="I35" s="87" t="str">
        <f>IF(B37&lt;0,-B37,"")</f>
        <v/>
      </c>
      <c r="J35" s="88"/>
      <c r="K35" s="89">
        <v>200</v>
      </c>
      <c r="L35" s="77"/>
      <c r="M35" s="71"/>
      <c r="N35" s="71"/>
      <c r="O35" s="71"/>
      <c r="P35" s="71"/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2"/>
      <c r="AC35" s="72"/>
      <c r="AD35" s="72"/>
      <c r="AE35" s="72"/>
      <c r="AF35" s="69"/>
      <c r="AG35" s="69"/>
      <c r="AH35" s="69"/>
      <c r="AI35" s="69"/>
      <c r="AJ35" s="69"/>
      <c r="AK35" s="69"/>
      <c r="AL35" s="69"/>
      <c r="AM35" s="69"/>
    </row>
    <row r="36" spans="1:39" ht="16.5" customHeight="1" x14ac:dyDescent="0.25">
      <c r="A36" s="85"/>
      <c r="B36" s="86"/>
      <c r="C36" s="90"/>
      <c r="D36" s="87"/>
      <c r="E36" s="88"/>
      <c r="F36" s="87"/>
      <c r="G36" s="88"/>
      <c r="H36" s="88"/>
      <c r="I36" s="87"/>
      <c r="J36" s="88"/>
      <c r="K36" s="89"/>
      <c r="L36" s="77"/>
      <c r="M36" s="71"/>
      <c r="N36" s="71"/>
      <c r="O36" s="71"/>
      <c r="P36" s="71"/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2"/>
      <c r="AC36" s="72"/>
      <c r="AD36" s="72"/>
      <c r="AE36" s="72"/>
      <c r="AF36" s="69"/>
      <c r="AG36" s="69"/>
      <c r="AH36" s="69"/>
      <c r="AI36" s="69"/>
      <c r="AJ36" s="69"/>
      <c r="AK36" s="69"/>
      <c r="AL36" s="69"/>
      <c r="AM36" s="69"/>
    </row>
    <row r="37" spans="1:39" ht="16.5" customHeight="1" x14ac:dyDescent="0.25">
      <c r="A37" s="85" t="str">
        <f>IF(OR(A35="OK",B35&gt;=0,B37&gt;=0),"OK","Pas ok")</f>
        <v>OK</v>
      </c>
      <c r="B37" s="86">
        <f>(SUM(D37:H37))-(SUM(I37:AA37))</f>
        <v>428</v>
      </c>
      <c r="C37" s="90" t="s">
        <v>23</v>
      </c>
      <c r="D37" s="87">
        <v>500</v>
      </c>
      <c r="E37" s="91">
        <v>300</v>
      </c>
      <c r="F37" s="92">
        <v>78</v>
      </c>
      <c r="G37" s="88"/>
      <c r="H37" s="88"/>
      <c r="I37" s="87">
        <f>IF(B39&lt;0,-B39,"")</f>
        <v>250</v>
      </c>
      <c r="J37" s="88"/>
      <c r="K37" s="89">
        <v>200</v>
      </c>
      <c r="L37" s="77"/>
      <c r="M37" s="71"/>
      <c r="N37" s="71"/>
      <c r="O37" s="71"/>
      <c r="P37" s="71"/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2"/>
      <c r="AC37" s="72"/>
      <c r="AD37" s="72"/>
      <c r="AE37" s="72"/>
      <c r="AF37" s="69"/>
      <c r="AG37" s="69"/>
      <c r="AH37" s="69"/>
      <c r="AI37" s="69"/>
      <c r="AJ37" s="69"/>
      <c r="AK37" s="69"/>
      <c r="AL37" s="69"/>
      <c r="AM37" s="69"/>
    </row>
    <row r="38" spans="1:39" ht="16.5" customHeight="1" x14ac:dyDescent="0.25">
      <c r="A38" s="85"/>
      <c r="B38" s="86"/>
      <c r="C38" s="90"/>
      <c r="D38" s="87"/>
      <c r="E38" s="88"/>
      <c r="F38" s="87"/>
      <c r="G38" s="88"/>
      <c r="H38" s="88"/>
      <c r="I38" s="87"/>
      <c r="J38" s="88"/>
      <c r="K38" s="89"/>
      <c r="L38" s="77"/>
      <c r="M38" s="71"/>
      <c r="N38" s="71"/>
      <c r="O38" s="71"/>
      <c r="P38" s="71"/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2"/>
      <c r="AC38" s="72"/>
      <c r="AD38" s="72"/>
      <c r="AE38" s="72"/>
      <c r="AF38" s="69"/>
      <c r="AG38" s="69"/>
      <c r="AH38" s="69"/>
      <c r="AI38" s="69"/>
      <c r="AJ38" s="69"/>
      <c r="AK38" s="69"/>
      <c r="AL38" s="69"/>
      <c r="AM38" s="69"/>
    </row>
    <row r="39" spans="1:39" ht="16.5" customHeight="1" x14ac:dyDescent="0.25">
      <c r="A39" s="85" t="str">
        <f>IF(OR(A37="OK",B37&gt;=0,B39&gt;=0),"OK","Pas ok")</f>
        <v>OK</v>
      </c>
      <c r="B39" s="86">
        <f>(SUM(D39:H39))-(SUM(I39:AA39))</f>
        <v>-250</v>
      </c>
      <c r="C39" s="90" t="s">
        <v>24</v>
      </c>
      <c r="D39" s="87"/>
      <c r="E39" s="88"/>
      <c r="F39" s="87"/>
      <c r="G39" s="88"/>
      <c r="H39" s="88"/>
      <c r="I39" s="87" t="str">
        <f>IF(B41&lt;0,-B41,"")</f>
        <v/>
      </c>
      <c r="J39" s="88"/>
      <c r="K39" s="89">
        <v>250</v>
      </c>
      <c r="L39" s="77"/>
      <c r="M39" s="71"/>
      <c r="N39" s="71"/>
      <c r="O39" s="71"/>
      <c r="P39" s="71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2"/>
      <c r="AC39" s="72"/>
      <c r="AD39" s="72"/>
      <c r="AE39" s="72"/>
      <c r="AF39" s="69"/>
      <c r="AG39" s="69"/>
      <c r="AH39" s="69"/>
      <c r="AI39" s="69"/>
      <c r="AJ39" s="69"/>
      <c r="AK39" s="69"/>
      <c r="AL39" s="69"/>
      <c r="AM39" s="69"/>
    </row>
    <row r="40" spans="1:39" ht="16.5" customHeight="1" x14ac:dyDescent="0.25">
      <c r="A40" s="85"/>
      <c r="B40" s="86"/>
      <c r="C40" s="90"/>
      <c r="D40" s="87"/>
      <c r="E40" s="88"/>
      <c r="F40" s="87"/>
      <c r="G40" s="88"/>
      <c r="H40" s="88"/>
      <c r="I40" s="87"/>
      <c r="J40" s="88"/>
      <c r="K40" s="89"/>
      <c r="L40" s="77"/>
      <c r="M40" s="71"/>
      <c r="N40" s="71"/>
      <c r="O40" s="71"/>
      <c r="P40" s="71"/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2"/>
      <c r="AC40" s="72"/>
      <c r="AD40" s="72"/>
      <c r="AE40" s="72"/>
      <c r="AF40" s="69"/>
      <c r="AG40" s="69"/>
      <c r="AH40" s="69"/>
      <c r="AI40" s="69"/>
      <c r="AJ40" s="69"/>
      <c r="AK40" s="69"/>
      <c r="AL40" s="69"/>
      <c r="AM40" s="69"/>
    </row>
    <row r="41" spans="1:39" ht="16.5" customHeight="1" x14ac:dyDescent="0.25">
      <c r="A41" s="85" t="str">
        <f>IF(OR(A39="OK",B39&gt;=0,B41&gt;=0),"OK","Pas ok")</f>
        <v>OK</v>
      </c>
      <c r="B41" s="86">
        <f>(SUM(D41:H41))-(SUM(I41:AA41))</f>
        <v>0</v>
      </c>
      <c r="C41" s="90" t="s">
        <v>25</v>
      </c>
      <c r="D41" s="87">
        <v>700</v>
      </c>
      <c r="E41" s="88"/>
      <c r="F41" s="87"/>
      <c r="G41" s="88"/>
      <c r="H41" s="88"/>
      <c r="I41" s="87" t="str">
        <f>IF(B46&lt;0,-B46,"")</f>
        <v/>
      </c>
      <c r="J41" s="88">
        <v>500</v>
      </c>
      <c r="K41" s="89">
        <v>200</v>
      </c>
      <c r="L41" s="77"/>
      <c r="M41" s="71"/>
      <c r="N41" s="71"/>
      <c r="O41" s="71"/>
      <c r="P41" s="71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2"/>
      <c r="AC41" s="72"/>
      <c r="AD41" s="72"/>
      <c r="AE41" s="72"/>
      <c r="AF41" s="69"/>
      <c r="AG41" s="69"/>
      <c r="AH41" s="69"/>
      <c r="AI41" s="69"/>
      <c r="AJ41" s="69"/>
      <c r="AK41" s="69"/>
      <c r="AL41" s="69"/>
      <c r="AM41" s="69"/>
    </row>
    <row r="42" spans="1:39" ht="16.5" customHeight="1" thickBot="1" x14ac:dyDescent="0.3">
      <c r="A42" s="85"/>
      <c r="B42" s="86"/>
      <c r="C42" s="90"/>
      <c r="D42" s="87"/>
      <c r="E42" s="88"/>
      <c r="F42" s="87"/>
      <c r="G42" s="88"/>
      <c r="H42" s="88"/>
      <c r="I42" s="87"/>
      <c r="J42" s="88"/>
      <c r="K42" s="89"/>
      <c r="L42" s="77"/>
      <c r="M42" s="71"/>
      <c r="N42" s="71"/>
      <c r="O42" s="71"/>
      <c r="P42" s="71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2"/>
      <c r="AC42" s="72"/>
      <c r="AD42" s="72"/>
      <c r="AE42" s="72"/>
      <c r="AF42" s="69"/>
      <c r="AG42" s="69"/>
      <c r="AH42" s="69"/>
      <c r="AI42" s="69"/>
      <c r="AJ42" s="69"/>
      <c r="AK42" s="69"/>
      <c r="AL42" s="69"/>
      <c r="AM42" s="69"/>
    </row>
    <row r="43" spans="1:39" ht="16.5" customHeight="1" thickBot="1" x14ac:dyDescent="0.3">
      <c r="A43" s="93" t="str">
        <f>IF(B43&gt;0,"Épargne ","Déficite")</f>
        <v xml:space="preserve">Épargne </v>
      </c>
      <c r="B43" s="94">
        <f>IF(AND(A41="OK",A39="OK",A37="OK",A35="OK"),IF(B41&gt;0,B41,0)+IF(B39&gt;0,B39,0)+IF(B37&gt;0,B37,0)+IF(B35&gt;0,B35,0),B35)</f>
        <v>528</v>
      </c>
      <c r="C43" s="95" t="str">
        <f>"Dépôt de "&amp;(T41+T39)&amp;"$"</f>
        <v>Dépôt de 0$</v>
      </c>
      <c r="D43" s="87"/>
      <c r="E43" s="88"/>
      <c r="F43" s="87"/>
      <c r="G43" s="88"/>
      <c r="H43" s="88"/>
      <c r="I43" s="87"/>
      <c r="J43" s="88"/>
      <c r="K43" s="89"/>
      <c r="L43" s="77"/>
      <c r="M43" s="71"/>
      <c r="N43" s="71"/>
      <c r="O43" s="71"/>
      <c r="P43" s="71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2"/>
      <c r="AC43" s="72"/>
      <c r="AD43" s="72"/>
      <c r="AE43" s="72"/>
      <c r="AF43" s="69"/>
      <c r="AG43" s="69"/>
      <c r="AH43" s="69"/>
      <c r="AI43" s="69"/>
      <c r="AJ43" s="69"/>
      <c r="AK43" s="69"/>
      <c r="AL43" s="69"/>
      <c r="AM43" s="69"/>
    </row>
    <row r="44" spans="1:39" ht="16.5" customHeight="1" x14ac:dyDescent="0.25">
      <c r="A44" s="85"/>
      <c r="B44" s="86"/>
      <c r="C44" s="239" t="s">
        <v>18</v>
      </c>
      <c r="D44" s="87"/>
      <c r="E44" s="88"/>
      <c r="F44" s="87"/>
      <c r="G44" s="88"/>
      <c r="H44" s="88"/>
      <c r="I44" s="87"/>
      <c r="J44" s="88"/>
      <c r="K44" s="89"/>
      <c r="L44" s="77"/>
      <c r="M44" s="71"/>
      <c r="N44" s="71"/>
      <c r="O44" s="71"/>
      <c r="P44" s="71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2"/>
      <c r="AC44" s="72"/>
      <c r="AD44" s="72"/>
      <c r="AE44" s="72"/>
      <c r="AF44" s="69"/>
      <c r="AG44" s="69"/>
      <c r="AH44" s="69"/>
      <c r="AI44" s="69"/>
      <c r="AJ44" s="69"/>
      <c r="AK44" s="69"/>
      <c r="AL44" s="69"/>
      <c r="AM44" s="69"/>
    </row>
    <row r="45" spans="1:39" ht="16.5" customHeight="1" x14ac:dyDescent="0.25">
      <c r="A45" s="85"/>
      <c r="B45" s="86"/>
      <c r="C45" s="239"/>
      <c r="D45" s="87"/>
      <c r="E45" s="88"/>
      <c r="F45" s="87"/>
      <c r="G45" s="88"/>
      <c r="H45" s="88"/>
      <c r="I45" s="87"/>
      <c r="J45" s="88"/>
      <c r="K45" s="89"/>
      <c r="L45" s="77"/>
      <c r="M45" s="71"/>
      <c r="N45" s="71"/>
      <c r="O45" s="71"/>
      <c r="P45" s="71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2"/>
      <c r="AC45" s="72"/>
      <c r="AD45" s="72"/>
      <c r="AE45" s="72"/>
      <c r="AF45" s="69"/>
      <c r="AG45" s="69"/>
      <c r="AH45" s="69"/>
      <c r="AI45" s="69"/>
      <c r="AJ45" s="69"/>
      <c r="AK45" s="69"/>
      <c r="AL45" s="69"/>
      <c r="AM45" s="69"/>
    </row>
    <row r="46" spans="1:39" ht="16.5" customHeight="1" thickBot="1" x14ac:dyDescent="0.3">
      <c r="A46" s="96"/>
      <c r="B46" s="97">
        <f>(SUM(D46:H46))-(SUM(I46:AA46))</f>
        <v>0</v>
      </c>
      <c r="C46" s="98" t="s">
        <v>22</v>
      </c>
      <c r="D46" s="99"/>
      <c r="E46" s="100"/>
      <c r="F46" s="99"/>
      <c r="G46" s="100"/>
      <c r="H46" s="100"/>
      <c r="I46" s="99" t="str">
        <f>IF(B56&lt;0,-B56,"")</f>
        <v/>
      </c>
      <c r="J46" s="100"/>
      <c r="K46" s="101"/>
      <c r="L46" s="77"/>
      <c r="M46" s="71"/>
      <c r="N46" s="71"/>
      <c r="O46" s="71"/>
      <c r="P46" s="71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2"/>
      <c r="AC46" s="72"/>
      <c r="AD46" s="72"/>
      <c r="AE46" s="72"/>
      <c r="AF46" s="69"/>
      <c r="AG46" s="69"/>
      <c r="AH46" s="69"/>
      <c r="AI46" s="69"/>
      <c r="AJ46" s="69"/>
      <c r="AK46" s="69"/>
      <c r="AL46" s="69"/>
      <c r="AM46" s="69"/>
    </row>
    <row r="47" spans="1:39" ht="16.5" customHeight="1" x14ac:dyDescent="0.25">
      <c r="A47" s="177"/>
      <c r="B47" s="178"/>
      <c r="C47" s="179"/>
      <c r="D47" s="179"/>
      <c r="E47" s="179"/>
      <c r="F47" s="179"/>
      <c r="G47" s="179"/>
      <c r="H47" s="179"/>
      <c r="I47" s="180"/>
      <c r="J47" s="180"/>
      <c r="K47" s="180"/>
      <c r="L47" s="181"/>
      <c r="M47" s="71"/>
      <c r="N47" s="71"/>
      <c r="O47" s="71"/>
      <c r="P47" s="71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2"/>
      <c r="AC47" s="72"/>
      <c r="AD47" s="72"/>
      <c r="AE47" s="72"/>
      <c r="AF47" s="69"/>
      <c r="AG47" s="69"/>
      <c r="AH47" s="69"/>
      <c r="AI47" s="69"/>
      <c r="AJ47" s="69"/>
      <c r="AK47" s="69"/>
      <c r="AL47" s="69"/>
      <c r="AM47" s="69"/>
    </row>
    <row r="48" spans="1:39" ht="16.5" customHeight="1" x14ac:dyDescent="0.25">
      <c r="A48" s="231" t="s">
        <v>37</v>
      </c>
      <c r="B48" s="232"/>
      <c r="C48" s="232"/>
      <c r="D48" s="232"/>
      <c r="E48" s="232"/>
      <c r="F48" s="232"/>
      <c r="G48" s="232"/>
      <c r="H48" s="232"/>
      <c r="I48" s="232"/>
      <c r="J48" s="232"/>
      <c r="K48" s="232"/>
      <c r="L48" s="233"/>
      <c r="M48" s="71"/>
      <c r="N48" s="71"/>
      <c r="O48" s="71"/>
      <c r="P48" s="71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2"/>
      <c r="AC48" s="72"/>
      <c r="AD48" s="72"/>
      <c r="AE48" s="72"/>
      <c r="AF48" s="69"/>
      <c r="AG48" s="69"/>
      <c r="AH48" s="69"/>
      <c r="AI48" s="69"/>
      <c r="AJ48" s="69"/>
      <c r="AK48" s="69"/>
      <c r="AL48" s="69"/>
      <c r="AM48" s="69"/>
    </row>
    <row r="49" spans="1:39" ht="16.5" customHeight="1" x14ac:dyDescent="0.25">
      <c r="A49" s="320" t="s">
        <v>197</v>
      </c>
      <c r="B49" s="321"/>
      <c r="C49" s="321"/>
      <c r="D49" s="321"/>
      <c r="E49" s="321"/>
      <c r="F49" s="321"/>
      <c r="G49" s="321"/>
      <c r="H49" s="321"/>
      <c r="I49" s="321"/>
      <c r="J49" s="321"/>
      <c r="K49" s="321"/>
      <c r="L49" s="322"/>
      <c r="M49" s="71"/>
      <c r="N49" s="71"/>
      <c r="O49" s="71"/>
      <c r="P49" s="71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2"/>
      <c r="AC49" s="72"/>
      <c r="AD49" s="72"/>
      <c r="AE49" s="72"/>
      <c r="AF49" s="69"/>
      <c r="AG49" s="69"/>
      <c r="AH49" s="69"/>
      <c r="AI49" s="69"/>
      <c r="AJ49" s="69"/>
      <c r="AK49" s="69"/>
      <c r="AL49" s="69"/>
      <c r="AM49" s="69"/>
    </row>
    <row r="50" spans="1:39" ht="16.5" customHeight="1" x14ac:dyDescent="0.25">
      <c r="A50" s="320" t="s">
        <v>198</v>
      </c>
      <c r="B50" s="321"/>
      <c r="C50" s="321"/>
      <c r="D50" s="321"/>
      <c r="E50" s="321"/>
      <c r="F50" s="321"/>
      <c r="G50" s="321"/>
      <c r="H50" s="321"/>
      <c r="I50" s="321"/>
      <c r="J50" s="321"/>
      <c r="K50" s="321"/>
      <c r="L50" s="322"/>
      <c r="M50" s="71"/>
      <c r="N50" s="71"/>
      <c r="O50" s="71"/>
      <c r="P50" s="71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2"/>
      <c r="AC50" s="72"/>
      <c r="AD50" s="72"/>
      <c r="AE50" s="72"/>
      <c r="AF50" s="69"/>
      <c r="AG50" s="69"/>
      <c r="AH50" s="69"/>
      <c r="AI50" s="69"/>
      <c r="AJ50" s="69"/>
      <c r="AK50" s="69"/>
      <c r="AL50" s="69"/>
      <c r="AM50" s="69"/>
    </row>
    <row r="51" spans="1:39" ht="7.5" customHeight="1" x14ac:dyDescent="0.25">
      <c r="A51" s="182"/>
      <c r="B51" s="183"/>
      <c r="C51" s="183"/>
      <c r="D51" s="183"/>
      <c r="E51" s="183"/>
      <c r="F51" s="183"/>
      <c r="G51" s="183"/>
      <c r="H51" s="183"/>
      <c r="I51" s="183"/>
      <c r="J51" s="183"/>
      <c r="K51" s="183"/>
      <c r="L51" s="184"/>
      <c r="M51" s="71"/>
      <c r="N51" s="71"/>
      <c r="O51" s="71"/>
      <c r="P51" s="71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2"/>
      <c r="AC51" s="72"/>
      <c r="AD51" s="72"/>
      <c r="AE51" s="72"/>
      <c r="AF51" s="69"/>
      <c r="AG51" s="69"/>
      <c r="AH51" s="69"/>
      <c r="AI51" s="69"/>
      <c r="AJ51" s="69"/>
      <c r="AK51" s="69"/>
      <c r="AL51" s="69"/>
      <c r="AM51" s="69"/>
    </row>
    <row r="52" spans="1:39" ht="15" customHeight="1" x14ac:dyDescent="0.25">
      <c r="A52" s="231" t="s">
        <v>143</v>
      </c>
      <c r="B52" s="232"/>
      <c r="C52" s="232"/>
      <c r="D52" s="232"/>
      <c r="E52" s="232"/>
      <c r="F52" s="232"/>
      <c r="G52" s="232"/>
      <c r="H52" s="232"/>
      <c r="I52" s="232"/>
      <c r="J52" s="232"/>
      <c r="K52" s="232"/>
      <c r="L52" s="233"/>
      <c r="M52" s="71"/>
      <c r="N52" s="71"/>
      <c r="O52" s="71"/>
      <c r="P52" s="71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2"/>
      <c r="AC52" s="72"/>
      <c r="AD52" s="72"/>
      <c r="AE52" s="72"/>
      <c r="AF52" s="69"/>
      <c r="AG52" s="69"/>
      <c r="AH52" s="69"/>
      <c r="AI52" s="69"/>
      <c r="AJ52" s="69"/>
      <c r="AK52" s="69"/>
      <c r="AL52" s="69"/>
      <c r="AM52" s="69"/>
    </row>
    <row r="53" spans="1:39" ht="15" customHeight="1" x14ac:dyDescent="0.25">
      <c r="A53" s="231" t="s">
        <v>144</v>
      </c>
      <c r="B53" s="232"/>
      <c r="C53" s="232"/>
      <c r="D53" s="232"/>
      <c r="E53" s="232"/>
      <c r="F53" s="232"/>
      <c r="G53" s="232"/>
      <c r="H53" s="232"/>
      <c r="I53" s="232"/>
      <c r="J53" s="232"/>
      <c r="K53" s="232"/>
      <c r="L53" s="233"/>
      <c r="M53" s="71"/>
      <c r="N53" s="71"/>
      <c r="O53" s="71"/>
      <c r="P53" s="71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2"/>
      <c r="AC53" s="72"/>
      <c r="AD53" s="72"/>
      <c r="AE53" s="72"/>
      <c r="AF53" s="69"/>
      <c r="AG53" s="69"/>
      <c r="AH53" s="69"/>
      <c r="AI53" s="69"/>
      <c r="AJ53" s="69"/>
      <c r="AK53" s="69"/>
      <c r="AL53" s="69"/>
      <c r="AM53" s="69"/>
    </row>
    <row r="54" spans="1:39" ht="15" customHeight="1" x14ac:dyDescent="0.25">
      <c r="A54" s="231" t="s">
        <v>145</v>
      </c>
      <c r="B54" s="232"/>
      <c r="C54" s="232"/>
      <c r="D54" s="232"/>
      <c r="E54" s="232"/>
      <c r="F54" s="232"/>
      <c r="G54" s="232"/>
      <c r="H54" s="232"/>
      <c r="I54" s="232"/>
      <c r="J54" s="232"/>
      <c r="K54" s="232"/>
      <c r="L54" s="233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2"/>
      <c r="AC54" s="72"/>
      <c r="AD54" s="72"/>
      <c r="AE54" s="72"/>
      <c r="AF54" s="69"/>
      <c r="AG54" s="69"/>
      <c r="AH54" s="69"/>
      <c r="AI54" s="69"/>
      <c r="AJ54" s="69"/>
      <c r="AK54" s="69"/>
      <c r="AL54" s="69"/>
      <c r="AM54" s="69"/>
    </row>
    <row r="55" spans="1:39" ht="5.25" customHeight="1" x14ac:dyDescent="0.25">
      <c r="A55" s="182"/>
      <c r="B55" s="183"/>
      <c r="C55" s="183"/>
      <c r="D55" s="183"/>
      <c r="E55" s="183"/>
      <c r="F55" s="183"/>
      <c r="G55" s="183"/>
      <c r="H55" s="183"/>
      <c r="I55" s="183"/>
      <c r="J55" s="183"/>
      <c r="K55" s="183"/>
      <c r="L55" s="184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2"/>
      <c r="AC55" s="72"/>
      <c r="AD55" s="72"/>
      <c r="AE55" s="72"/>
      <c r="AF55" s="69"/>
      <c r="AG55" s="69"/>
      <c r="AH55" s="69"/>
      <c r="AI55" s="69"/>
      <c r="AJ55" s="69"/>
      <c r="AK55" s="69"/>
      <c r="AL55" s="69"/>
      <c r="AM55" s="69"/>
    </row>
    <row r="56" spans="1:39" ht="15.75" x14ac:dyDescent="0.25">
      <c r="A56" s="231" t="s">
        <v>146</v>
      </c>
      <c r="B56" s="232"/>
      <c r="C56" s="232"/>
      <c r="D56" s="232"/>
      <c r="E56" s="232"/>
      <c r="F56" s="232"/>
      <c r="G56" s="232"/>
      <c r="H56" s="232"/>
      <c r="I56" s="232"/>
      <c r="J56" s="232"/>
      <c r="K56" s="232"/>
      <c r="L56" s="233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2"/>
      <c r="AC56" s="72"/>
      <c r="AD56" s="72"/>
      <c r="AE56" s="72"/>
      <c r="AF56" s="69"/>
      <c r="AG56" s="69"/>
      <c r="AH56" s="69"/>
      <c r="AI56" s="69"/>
      <c r="AJ56" s="69"/>
      <c r="AK56" s="69"/>
      <c r="AL56" s="69"/>
      <c r="AM56" s="69"/>
    </row>
    <row r="57" spans="1:39" ht="15.75" x14ac:dyDescent="0.25">
      <c r="A57" s="231" t="s">
        <v>147</v>
      </c>
      <c r="B57" s="232"/>
      <c r="C57" s="232"/>
      <c r="D57" s="232"/>
      <c r="E57" s="232"/>
      <c r="F57" s="232"/>
      <c r="G57" s="232"/>
      <c r="H57" s="232"/>
      <c r="I57" s="232"/>
      <c r="J57" s="232"/>
      <c r="K57" s="232"/>
      <c r="L57" s="233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2"/>
      <c r="AC57" s="72"/>
      <c r="AD57" s="72"/>
      <c r="AE57" s="72"/>
      <c r="AF57" s="69"/>
      <c r="AG57" s="69"/>
      <c r="AH57" s="69"/>
      <c r="AI57" s="69"/>
      <c r="AJ57" s="69"/>
      <c r="AK57" s="69"/>
      <c r="AL57" s="69"/>
      <c r="AM57" s="69"/>
    </row>
    <row r="58" spans="1:39" ht="6.75" customHeight="1" x14ac:dyDescent="0.25">
      <c r="A58" s="182"/>
      <c r="B58" s="183"/>
      <c r="C58" s="183"/>
      <c r="D58" s="183"/>
      <c r="E58" s="183"/>
      <c r="F58" s="183"/>
      <c r="G58" s="183"/>
      <c r="H58" s="183"/>
      <c r="I58" s="183"/>
      <c r="J58" s="183"/>
      <c r="K58" s="183"/>
      <c r="L58" s="184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2"/>
      <c r="AC58" s="72"/>
      <c r="AD58" s="72"/>
      <c r="AE58" s="72"/>
      <c r="AF58" s="69"/>
      <c r="AG58" s="69"/>
      <c r="AH58" s="69"/>
      <c r="AI58" s="69"/>
      <c r="AJ58" s="69"/>
      <c r="AK58" s="69"/>
      <c r="AL58" s="69"/>
      <c r="AM58" s="69"/>
    </row>
    <row r="59" spans="1:39" ht="15.75" x14ac:dyDescent="0.25">
      <c r="A59" s="231" t="s">
        <v>148</v>
      </c>
      <c r="B59" s="232"/>
      <c r="C59" s="232"/>
      <c r="D59" s="232"/>
      <c r="E59" s="232"/>
      <c r="F59" s="232"/>
      <c r="G59" s="232"/>
      <c r="H59" s="232"/>
      <c r="I59" s="232"/>
      <c r="J59" s="232"/>
      <c r="K59" s="232"/>
      <c r="L59" s="233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2"/>
      <c r="AC59" s="72"/>
      <c r="AD59" s="72"/>
      <c r="AE59" s="72"/>
      <c r="AF59" s="69"/>
      <c r="AG59" s="69"/>
      <c r="AH59" s="69"/>
      <c r="AI59" s="69"/>
      <c r="AJ59" s="69"/>
      <c r="AK59" s="69"/>
      <c r="AL59" s="69"/>
      <c r="AM59" s="69"/>
    </row>
    <row r="60" spans="1:39" ht="15.75" x14ac:dyDescent="0.25">
      <c r="A60" s="231" t="s">
        <v>149</v>
      </c>
      <c r="B60" s="232"/>
      <c r="C60" s="232"/>
      <c r="D60" s="232"/>
      <c r="E60" s="232"/>
      <c r="F60" s="232"/>
      <c r="G60" s="232"/>
      <c r="H60" s="232"/>
      <c r="I60" s="232"/>
      <c r="J60" s="232"/>
      <c r="K60" s="232"/>
      <c r="L60" s="233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2"/>
      <c r="AC60" s="72"/>
      <c r="AD60" s="72"/>
      <c r="AE60" s="72"/>
      <c r="AF60" s="69"/>
      <c r="AG60" s="69"/>
      <c r="AH60" s="69"/>
      <c r="AI60" s="69"/>
      <c r="AJ60" s="69"/>
      <c r="AK60" s="69"/>
      <c r="AL60" s="69"/>
      <c r="AM60" s="69"/>
    </row>
    <row r="61" spans="1:39" ht="6.75" customHeight="1" x14ac:dyDescent="0.25">
      <c r="A61" s="182"/>
      <c r="B61" s="183"/>
      <c r="C61" s="183"/>
      <c r="D61" s="183"/>
      <c r="E61" s="183"/>
      <c r="F61" s="183"/>
      <c r="G61" s="183"/>
      <c r="H61" s="183"/>
      <c r="I61" s="183"/>
      <c r="J61" s="183"/>
      <c r="K61" s="183"/>
      <c r="L61" s="184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2"/>
      <c r="AC61" s="72"/>
      <c r="AD61" s="72"/>
      <c r="AE61" s="72"/>
      <c r="AF61" s="69"/>
      <c r="AG61" s="69"/>
      <c r="AH61" s="69"/>
      <c r="AI61" s="69"/>
      <c r="AJ61" s="69"/>
      <c r="AK61" s="69"/>
      <c r="AL61" s="69"/>
      <c r="AM61" s="69"/>
    </row>
    <row r="62" spans="1:39" ht="15.75" x14ac:dyDescent="0.25">
      <c r="A62" s="231" t="s">
        <v>150</v>
      </c>
      <c r="B62" s="232"/>
      <c r="C62" s="232"/>
      <c r="D62" s="232"/>
      <c r="E62" s="232"/>
      <c r="F62" s="232"/>
      <c r="G62" s="232"/>
      <c r="H62" s="232"/>
      <c r="I62" s="232"/>
      <c r="J62" s="232"/>
      <c r="K62" s="232"/>
      <c r="L62" s="233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2"/>
      <c r="AC62" s="72"/>
      <c r="AD62" s="72"/>
      <c r="AE62" s="72"/>
      <c r="AF62" s="69"/>
      <c r="AG62" s="69"/>
      <c r="AH62" s="69"/>
      <c r="AI62" s="69"/>
      <c r="AJ62" s="69"/>
      <c r="AK62" s="69"/>
      <c r="AL62" s="69"/>
      <c r="AM62" s="69"/>
    </row>
    <row r="63" spans="1:39" ht="15.75" x14ac:dyDescent="0.25">
      <c r="A63" s="231" t="s">
        <v>118</v>
      </c>
      <c r="B63" s="232"/>
      <c r="C63" s="232"/>
      <c r="D63" s="232"/>
      <c r="E63" s="232"/>
      <c r="F63" s="232"/>
      <c r="G63" s="232"/>
      <c r="H63" s="232"/>
      <c r="I63" s="232"/>
      <c r="J63" s="232"/>
      <c r="K63" s="232"/>
      <c r="L63" s="233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2"/>
      <c r="AC63" s="72"/>
      <c r="AD63" s="72"/>
      <c r="AE63" s="72"/>
      <c r="AF63" s="69"/>
      <c r="AG63" s="69"/>
      <c r="AH63" s="69"/>
      <c r="AI63" s="69"/>
      <c r="AJ63" s="69"/>
      <c r="AK63" s="69"/>
      <c r="AL63" s="69"/>
      <c r="AM63" s="69"/>
    </row>
    <row r="64" spans="1:39" ht="15.75" x14ac:dyDescent="0.25">
      <c r="A64" s="231" t="s">
        <v>151</v>
      </c>
      <c r="B64" s="232"/>
      <c r="C64" s="232"/>
      <c r="D64" s="232"/>
      <c r="E64" s="232"/>
      <c r="F64" s="232"/>
      <c r="G64" s="232"/>
      <c r="H64" s="232"/>
      <c r="I64" s="232"/>
      <c r="J64" s="232"/>
      <c r="K64" s="232"/>
      <c r="L64" s="233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2"/>
      <c r="AC64" s="72"/>
      <c r="AD64" s="72"/>
      <c r="AE64" s="72"/>
      <c r="AF64" s="69"/>
      <c r="AG64" s="69"/>
      <c r="AH64" s="69"/>
      <c r="AI64" s="69"/>
      <c r="AJ64" s="69"/>
      <c r="AK64" s="69"/>
      <c r="AL64" s="69"/>
      <c r="AM64" s="69"/>
    </row>
    <row r="65" spans="1:39" ht="3.75" customHeight="1" x14ac:dyDescent="0.25">
      <c r="A65" s="231"/>
      <c r="B65" s="232"/>
      <c r="C65" s="232"/>
      <c r="D65" s="232"/>
      <c r="E65" s="232"/>
      <c r="F65" s="232"/>
      <c r="G65" s="232"/>
      <c r="H65" s="232"/>
      <c r="I65" s="232"/>
      <c r="J65" s="232"/>
      <c r="K65" s="232"/>
      <c r="L65" s="233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2"/>
      <c r="AC65" s="72"/>
      <c r="AD65" s="72"/>
      <c r="AE65" s="72"/>
      <c r="AF65" s="69"/>
      <c r="AG65" s="69"/>
      <c r="AH65" s="69"/>
      <c r="AI65" s="69"/>
      <c r="AJ65" s="69"/>
      <c r="AK65" s="69"/>
      <c r="AL65" s="69"/>
      <c r="AM65" s="69"/>
    </row>
    <row r="66" spans="1:39" ht="4.5" customHeight="1" x14ac:dyDescent="0.25">
      <c r="A66" s="169"/>
      <c r="B66" s="170"/>
      <c r="C66" s="185"/>
      <c r="D66" s="185"/>
      <c r="E66" s="185"/>
      <c r="F66" s="185"/>
      <c r="G66" s="185"/>
      <c r="H66" s="185"/>
      <c r="I66" s="185"/>
      <c r="J66" s="185"/>
      <c r="K66" s="185"/>
      <c r="L66" s="186"/>
      <c r="M66" s="71"/>
      <c r="N66" s="71"/>
      <c r="O66" s="71"/>
      <c r="P66" s="71"/>
      <c r="Q66" s="71"/>
      <c r="R66" s="71"/>
      <c r="S66" s="71"/>
      <c r="T66" s="71"/>
      <c r="U66" s="71"/>
      <c r="V66" s="71"/>
      <c r="W66" s="71"/>
      <c r="X66" s="71"/>
      <c r="Y66" s="71"/>
      <c r="Z66" s="71"/>
      <c r="AA66" s="71"/>
      <c r="AB66" s="72"/>
      <c r="AC66" s="72"/>
      <c r="AD66" s="72"/>
      <c r="AE66" s="72"/>
      <c r="AF66" s="69"/>
      <c r="AG66" s="69"/>
      <c r="AH66" s="69"/>
      <c r="AI66" s="69"/>
      <c r="AJ66" s="69"/>
      <c r="AK66" s="69"/>
      <c r="AL66" s="69"/>
      <c r="AM66" s="69"/>
    </row>
    <row r="67" spans="1:39" ht="6.75" customHeight="1" x14ac:dyDescent="0.25">
      <c r="A67" s="169"/>
      <c r="B67" s="170"/>
      <c r="C67" s="185"/>
      <c r="D67" s="185"/>
      <c r="E67" s="185"/>
      <c r="F67" s="185"/>
      <c r="G67" s="185"/>
      <c r="H67" s="185"/>
      <c r="I67" s="185"/>
      <c r="J67" s="185"/>
      <c r="K67" s="185"/>
      <c r="L67" s="186"/>
      <c r="M67" s="71"/>
      <c r="N67" s="71"/>
      <c r="O67" s="71"/>
      <c r="P67" s="71"/>
      <c r="Q67" s="71"/>
      <c r="R67" s="71"/>
      <c r="S67" s="71"/>
      <c r="T67" s="71"/>
      <c r="U67" s="71"/>
      <c r="V67" s="71"/>
      <c r="W67" s="71"/>
      <c r="X67" s="71"/>
      <c r="Y67" s="71"/>
      <c r="Z67" s="71"/>
      <c r="AA67" s="71"/>
      <c r="AB67" s="72"/>
      <c r="AC67" s="72"/>
      <c r="AD67" s="72"/>
      <c r="AE67" s="72"/>
      <c r="AF67" s="69"/>
      <c r="AG67" s="69"/>
      <c r="AH67" s="69"/>
      <c r="AI67" s="69"/>
      <c r="AJ67" s="69"/>
      <c r="AK67" s="69"/>
      <c r="AL67" s="69"/>
      <c r="AM67" s="69"/>
    </row>
    <row r="68" spans="1:39" ht="13.5" customHeight="1" x14ac:dyDescent="0.25">
      <c r="A68" s="228" t="s">
        <v>152</v>
      </c>
      <c r="B68" s="229"/>
      <c r="C68" s="229"/>
      <c r="D68" s="229"/>
      <c r="E68" s="229"/>
      <c r="F68" s="229"/>
      <c r="G68" s="229"/>
      <c r="H68" s="229"/>
      <c r="I68" s="229"/>
      <c r="J68" s="229"/>
      <c r="K68" s="229"/>
      <c r="L68" s="230"/>
      <c r="M68" s="72"/>
      <c r="N68" s="72"/>
      <c r="O68" s="72"/>
      <c r="P68" s="72"/>
      <c r="Q68" s="72"/>
      <c r="R68" s="72"/>
      <c r="S68" s="72"/>
      <c r="T68" s="72"/>
      <c r="U68" s="72"/>
      <c r="V68" s="72"/>
      <c r="W68" s="72"/>
      <c r="X68" s="72"/>
      <c r="Y68" s="72"/>
      <c r="Z68" s="72"/>
      <c r="AA68" s="72"/>
      <c r="AB68" s="72"/>
      <c r="AC68" s="72"/>
      <c r="AD68" s="72"/>
      <c r="AE68" s="72"/>
      <c r="AF68" s="69"/>
      <c r="AG68" s="69"/>
      <c r="AH68" s="69"/>
      <c r="AI68" s="69"/>
      <c r="AJ68" s="69"/>
      <c r="AK68" s="69"/>
      <c r="AL68" s="69"/>
      <c r="AM68" s="69"/>
    </row>
    <row r="69" spans="1:39" ht="8.25" customHeight="1" thickBot="1" x14ac:dyDescent="0.3">
      <c r="A69" s="187"/>
      <c r="B69" s="188"/>
      <c r="C69" s="189"/>
      <c r="D69" s="189"/>
      <c r="E69" s="189"/>
      <c r="F69" s="189"/>
      <c r="G69" s="189"/>
      <c r="H69" s="189"/>
      <c r="I69" s="189"/>
      <c r="J69" s="189"/>
      <c r="K69" s="189"/>
      <c r="L69" s="190"/>
      <c r="M69" s="72"/>
      <c r="N69" s="72"/>
      <c r="O69" s="72"/>
      <c r="P69" s="72"/>
      <c r="Q69" s="72"/>
      <c r="R69" s="72"/>
      <c r="S69" s="72"/>
      <c r="T69" s="72"/>
      <c r="U69" s="72"/>
      <c r="V69" s="72"/>
      <c r="W69" s="72"/>
      <c r="X69" s="72"/>
      <c r="Y69" s="72"/>
      <c r="Z69" s="72"/>
      <c r="AA69" s="72"/>
      <c r="AB69" s="72"/>
      <c r="AC69" s="72"/>
      <c r="AD69" s="72"/>
      <c r="AE69" s="72"/>
      <c r="AF69" s="69"/>
      <c r="AG69" s="69"/>
      <c r="AH69" s="69"/>
      <c r="AI69" s="69"/>
      <c r="AJ69" s="69"/>
      <c r="AK69" s="69"/>
      <c r="AL69" s="69"/>
      <c r="AM69" s="69"/>
    </row>
    <row r="70" spans="1:39" ht="18.75" customHeight="1" x14ac:dyDescent="0.25">
      <c r="A70" s="208" t="s">
        <v>178</v>
      </c>
      <c r="B70" s="211" t="s">
        <v>179</v>
      </c>
      <c r="C70" s="214" t="s">
        <v>32</v>
      </c>
      <c r="D70" s="216" t="s">
        <v>180</v>
      </c>
      <c r="E70" s="217"/>
      <c r="F70" s="217"/>
      <c r="G70" s="217"/>
      <c r="H70" s="218"/>
      <c r="I70" s="219" t="s">
        <v>117</v>
      </c>
      <c r="J70" s="220"/>
      <c r="K70" s="221"/>
      <c r="L70" s="105"/>
      <c r="M70" s="72"/>
      <c r="N70" s="72"/>
      <c r="O70" s="72"/>
      <c r="P70" s="72"/>
      <c r="Q70" s="72"/>
      <c r="R70" s="72"/>
      <c r="S70" s="72"/>
      <c r="T70" s="72"/>
      <c r="U70" s="72"/>
      <c r="V70" s="72"/>
      <c r="W70" s="72"/>
      <c r="X70" s="72"/>
      <c r="Y70" s="72"/>
      <c r="Z70" s="72"/>
      <c r="AA70" s="72"/>
      <c r="AB70" s="72"/>
      <c r="AC70" s="72"/>
      <c r="AD70" s="72"/>
      <c r="AE70" s="72"/>
      <c r="AF70" s="69"/>
      <c r="AG70" s="69"/>
      <c r="AH70" s="69"/>
      <c r="AI70" s="69"/>
      <c r="AJ70" s="69"/>
      <c r="AK70" s="69"/>
      <c r="AL70" s="69"/>
      <c r="AM70" s="69"/>
    </row>
    <row r="71" spans="1:39" ht="15" customHeight="1" x14ac:dyDescent="0.25">
      <c r="A71" s="209"/>
      <c r="B71" s="212"/>
      <c r="C71" s="215"/>
      <c r="D71" s="222" t="s">
        <v>1</v>
      </c>
      <c r="E71" s="257" t="s">
        <v>33</v>
      </c>
      <c r="F71" s="251" t="s">
        <v>8</v>
      </c>
      <c r="G71" s="251" t="s">
        <v>7</v>
      </c>
      <c r="H71" s="259" t="s">
        <v>7</v>
      </c>
      <c r="I71" s="261" t="s">
        <v>35</v>
      </c>
      <c r="J71" s="263" t="s">
        <v>46</v>
      </c>
      <c r="K71" s="249" t="s">
        <v>3</v>
      </c>
      <c r="L71" s="105"/>
      <c r="M71" s="72"/>
      <c r="N71" s="72"/>
      <c r="O71" s="72"/>
      <c r="P71" s="72"/>
      <c r="Q71" s="72"/>
      <c r="R71" s="72"/>
      <c r="S71" s="72"/>
      <c r="T71" s="72"/>
      <c r="U71" s="72"/>
      <c r="V71" s="72"/>
      <c r="W71" s="72"/>
      <c r="X71" s="72"/>
      <c r="Y71" s="72"/>
      <c r="Z71" s="72"/>
      <c r="AA71" s="72"/>
      <c r="AB71" s="72"/>
      <c r="AC71" s="72"/>
      <c r="AD71" s="72"/>
      <c r="AE71" s="72"/>
      <c r="AF71" s="69"/>
      <c r="AG71" s="69"/>
      <c r="AH71" s="69"/>
      <c r="AI71" s="69"/>
      <c r="AJ71" s="69"/>
      <c r="AK71" s="69"/>
      <c r="AL71" s="69"/>
      <c r="AM71" s="69"/>
    </row>
    <row r="72" spans="1:39" ht="15.75" customHeight="1" thickBot="1" x14ac:dyDescent="0.3">
      <c r="A72" s="210"/>
      <c r="B72" s="213"/>
      <c r="C72" s="215"/>
      <c r="D72" s="223"/>
      <c r="E72" s="258"/>
      <c r="F72" s="258"/>
      <c r="G72" s="258"/>
      <c r="H72" s="260"/>
      <c r="I72" s="262"/>
      <c r="J72" s="264"/>
      <c r="K72" s="250"/>
      <c r="L72" s="105"/>
      <c r="M72" s="72"/>
      <c r="N72" s="72"/>
      <c r="O72" s="72"/>
      <c r="P72" s="72"/>
      <c r="Q72" s="72"/>
      <c r="R72" s="72"/>
      <c r="S72" s="72"/>
      <c r="T72" s="72"/>
      <c r="U72" s="72"/>
      <c r="V72" s="72"/>
      <c r="W72" s="72"/>
      <c r="X72" s="72"/>
      <c r="Y72" s="72"/>
      <c r="Z72" s="72"/>
      <c r="AA72" s="72"/>
      <c r="AB72" s="72"/>
      <c r="AC72" s="72"/>
      <c r="AD72" s="72"/>
      <c r="AE72" s="72"/>
      <c r="AF72" s="69"/>
      <c r="AG72" s="69"/>
      <c r="AH72" s="69"/>
      <c r="AI72" s="69"/>
      <c r="AJ72" s="69"/>
      <c r="AK72" s="69"/>
      <c r="AL72" s="69"/>
      <c r="AM72" s="69"/>
    </row>
    <row r="73" spans="1:39" x14ac:dyDescent="0.25">
      <c r="A73" s="78"/>
      <c r="B73" s="79"/>
      <c r="C73" s="237" t="s">
        <v>17</v>
      </c>
      <c r="D73" s="80"/>
      <c r="E73" s="81"/>
      <c r="F73" s="80"/>
      <c r="G73" s="81"/>
      <c r="H73" s="81"/>
      <c r="I73" s="82"/>
      <c r="J73" s="83"/>
      <c r="K73" s="84"/>
      <c r="L73" s="105"/>
      <c r="M73" s="72"/>
      <c r="N73" s="72"/>
      <c r="O73" s="72"/>
      <c r="P73" s="72"/>
      <c r="Q73" s="72"/>
      <c r="R73" s="72"/>
      <c r="S73" s="72"/>
      <c r="T73" s="72"/>
      <c r="U73" s="72"/>
      <c r="V73" s="72"/>
      <c r="W73" s="72"/>
      <c r="X73" s="72"/>
      <c r="Y73" s="72"/>
      <c r="Z73" s="72"/>
      <c r="AA73" s="72"/>
      <c r="AB73" s="72"/>
      <c r="AC73" s="72"/>
      <c r="AD73" s="72"/>
      <c r="AE73" s="72"/>
      <c r="AF73" s="69"/>
      <c r="AG73" s="69"/>
      <c r="AH73" s="69"/>
      <c r="AI73" s="69"/>
      <c r="AJ73" s="69"/>
      <c r="AK73" s="69"/>
      <c r="AL73" s="69"/>
      <c r="AM73" s="69"/>
    </row>
    <row r="74" spans="1:39" x14ac:dyDescent="0.25">
      <c r="A74" s="85"/>
      <c r="B74" s="86"/>
      <c r="C74" s="238"/>
      <c r="D74" s="87"/>
      <c r="E74" s="88"/>
      <c r="F74" s="87"/>
      <c r="G74" s="88"/>
      <c r="H74" s="88"/>
      <c r="I74" s="87"/>
      <c r="J74" s="88"/>
      <c r="K74" s="89"/>
      <c r="L74" s="105"/>
      <c r="M74" s="72"/>
      <c r="N74" s="72"/>
      <c r="O74" s="72"/>
      <c r="P74" s="72"/>
      <c r="Q74" s="72"/>
      <c r="R74" s="72"/>
      <c r="S74" s="72"/>
      <c r="T74" s="72"/>
      <c r="U74" s="72"/>
      <c r="V74" s="72"/>
      <c r="W74" s="72"/>
      <c r="X74" s="72"/>
      <c r="Y74" s="72"/>
      <c r="Z74" s="72"/>
      <c r="AA74" s="72"/>
      <c r="AB74" s="72"/>
      <c r="AC74" s="72"/>
      <c r="AD74" s="72"/>
      <c r="AE74" s="72"/>
      <c r="AF74" s="69"/>
      <c r="AG74" s="69"/>
      <c r="AH74" s="69"/>
      <c r="AI74" s="69"/>
      <c r="AJ74" s="69"/>
      <c r="AK74" s="69"/>
      <c r="AL74" s="69"/>
      <c r="AM74" s="69"/>
    </row>
    <row r="75" spans="1:39" x14ac:dyDescent="0.25">
      <c r="A75" s="161">
        <v>-100</v>
      </c>
      <c r="B75" s="86"/>
      <c r="C75" s="90" t="s">
        <v>21</v>
      </c>
      <c r="D75" s="87"/>
      <c r="E75" s="88"/>
      <c r="F75" s="159"/>
      <c r="G75" s="88">
        <v>400</v>
      </c>
      <c r="H75" s="88"/>
      <c r="I75" s="87" t="str">
        <f>IF(B77&lt;0,-B77,"")</f>
        <v/>
      </c>
      <c r="J75" s="88"/>
      <c r="K75" s="89">
        <v>500</v>
      </c>
      <c r="L75" s="105"/>
      <c r="M75" s="72"/>
      <c r="N75" s="72"/>
      <c r="O75" s="72"/>
      <c r="P75" s="72"/>
      <c r="Q75" s="72"/>
      <c r="R75" s="72"/>
      <c r="S75" s="72"/>
      <c r="T75" s="72"/>
      <c r="U75" s="72"/>
      <c r="V75" s="72"/>
      <c r="W75" s="72"/>
      <c r="X75" s="72"/>
      <c r="Y75" s="72"/>
      <c r="Z75" s="72"/>
      <c r="AA75" s="72"/>
      <c r="AB75" s="72"/>
      <c r="AC75" s="72"/>
      <c r="AD75" s="72"/>
      <c r="AE75" s="72"/>
      <c r="AF75" s="69"/>
      <c r="AG75" s="69"/>
      <c r="AH75" s="69"/>
      <c r="AI75" s="69"/>
      <c r="AJ75" s="69"/>
      <c r="AK75" s="69"/>
      <c r="AL75" s="69"/>
      <c r="AM75" s="69"/>
    </row>
    <row r="76" spans="1:39" x14ac:dyDescent="0.25">
      <c r="A76" s="85"/>
      <c r="B76" s="86"/>
      <c r="C76" s="90"/>
      <c r="D76" s="87"/>
      <c r="E76" s="88"/>
      <c r="F76" s="87"/>
      <c r="G76" s="88"/>
      <c r="H76" s="88"/>
      <c r="I76" s="87"/>
      <c r="J76" s="88"/>
      <c r="K76" s="89"/>
      <c r="L76" s="105"/>
      <c r="M76" s="72"/>
      <c r="N76" s="72"/>
      <c r="O76" s="72"/>
      <c r="P76" s="72"/>
      <c r="Q76" s="72"/>
      <c r="R76" s="72"/>
      <c r="S76" s="72"/>
      <c r="T76" s="72"/>
      <c r="U76" s="72"/>
      <c r="V76" s="72"/>
      <c r="W76" s="72"/>
      <c r="X76" s="72"/>
      <c r="Y76" s="72"/>
      <c r="Z76" s="72"/>
      <c r="AA76" s="72"/>
      <c r="AB76" s="72"/>
      <c r="AC76" s="72"/>
      <c r="AD76" s="72"/>
      <c r="AE76" s="72"/>
      <c r="AF76" s="69"/>
      <c r="AG76" s="69"/>
      <c r="AH76" s="69"/>
      <c r="AI76" s="69"/>
      <c r="AJ76" s="69"/>
      <c r="AK76" s="69"/>
      <c r="AL76" s="69"/>
      <c r="AM76" s="69"/>
    </row>
    <row r="77" spans="1:39" x14ac:dyDescent="0.25">
      <c r="A77" s="85" t="str">
        <f>IF(OR(A75="OK",B75&gt;=0,B77&gt;=0),"OK","Pas ok")</f>
        <v>OK</v>
      </c>
      <c r="B77" s="86">
        <f>(SUM(D77:H77))-(SUM(I77:AA77))</f>
        <v>428</v>
      </c>
      <c r="C77" s="90" t="s">
        <v>23</v>
      </c>
      <c r="D77" s="87">
        <v>500</v>
      </c>
      <c r="E77" s="91">
        <v>300</v>
      </c>
      <c r="F77" s="92">
        <v>78</v>
      </c>
      <c r="G77" s="88"/>
      <c r="H77" s="88"/>
      <c r="I77" s="87">
        <v>250</v>
      </c>
      <c r="J77" s="88"/>
      <c r="K77" s="89">
        <v>200</v>
      </c>
      <c r="L77" s="105"/>
      <c r="M77" s="72"/>
      <c r="N77" s="72"/>
      <c r="O77" s="72"/>
      <c r="P77" s="72"/>
      <c r="Q77" s="72"/>
      <c r="R77" s="72"/>
      <c r="S77" s="72"/>
      <c r="T77" s="72"/>
      <c r="U77" s="72"/>
      <c r="V77" s="72"/>
      <c r="W77" s="72"/>
      <c r="X77" s="72"/>
      <c r="Y77" s="72"/>
      <c r="Z77" s="72"/>
      <c r="AA77" s="72"/>
      <c r="AB77" s="72"/>
      <c r="AC77" s="72"/>
      <c r="AD77" s="72"/>
      <c r="AE77" s="72"/>
      <c r="AF77" s="69"/>
      <c r="AG77" s="69"/>
      <c r="AH77" s="69"/>
      <c r="AI77" s="69"/>
      <c r="AJ77" s="69"/>
      <c r="AK77" s="69"/>
      <c r="AL77" s="69"/>
      <c r="AM77" s="69"/>
    </row>
    <row r="78" spans="1:39" x14ac:dyDescent="0.25">
      <c r="A78" s="85"/>
      <c r="B78" s="86"/>
      <c r="C78" s="90"/>
      <c r="D78" s="87"/>
      <c r="E78" s="88"/>
      <c r="F78" s="87"/>
      <c r="G78" s="88"/>
      <c r="H78" s="88"/>
      <c r="I78" s="87"/>
      <c r="J78" s="88"/>
      <c r="K78" s="89"/>
      <c r="L78" s="106"/>
      <c r="M78" s="72"/>
      <c r="N78" s="72"/>
      <c r="O78" s="72"/>
      <c r="P78" s="72"/>
      <c r="Q78" s="72"/>
      <c r="R78" s="72"/>
      <c r="S78" s="72"/>
      <c r="T78" s="72"/>
      <c r="U78" s="72"/>
      <c r="V78" s="72"/>
      <c r="W78" s="72"/>
      <c r="X78" s="72"/>
      <c r="Y78" s="72"/>
      <c r="Z78" s="72"/>
      <c r="AA78" s="72"/>
      <c r="AB78" s="72"/>
      <c r="AC78" s="72"/>
      <c r="AD78" s="72"/>
      <c r="AE78" s="72"/>
      <c r="AF78" s="69"/>
      <c r="AG78" s="69"/>
      <c r="AH78" s="69"/>
      <c r="AI78" s="69"/>
      <c r="AJ78" s="69"/>
      <c r="AK78" s="69"/>
      <c r="AL78" s="69"/>
      <c r="AM78" s="69"/>
    </row>
    <row r="79" spans="1:39" x14ac:dyDescent="0.25">
      <c r="A79" s="85" t="str">
        <f>IF(OR(A77="OK",B77&gt;=0,B79&gt;=0),"OK","Pas ok")</f>
        <v>OK</v>
      </c>
      <c r="B79" s="86"/>
      <c r="C79" s="90" t="s">
        <v>24</v>
      </c>
      <c r="D79" s="87"/>
      <c r="E79" s="88"/>
      <c r="F79" s="87"/>
      <c r="G79" s="88"/>
      <c r="H79" s="88"/>
      <c r="I79" s="87" t="str">
        <f>IF(B81&lt;0,-B81,"")</f>
        <v/>
      </c>
      <c r="J79" s="88"/>
      <c r="K79" s="89">
        <v>250</v>
      </c>
      <c r="L79" s="106"/>
      <c r="M79" s="72"/>
      <c r="N79" s="72"/>
      <c r="O79" s="72"/>
      <c r="P79" s="72"/>
      <c r="Q79" s="72"/>
      <c r="R79" s="72"/>
      <c r="S79" s="72"/>
      <c r="T79" s="72"/>
      <c r="U79" s="72"/>
      <c r="V79" s="72"/>
      <c r="W79" s="72"/>
      <c r="X79" s="72"/>
      <c r="Y79" s="72"/>
      <c r="Z79" s="72"/>
      <c r="AA79" s="72"/>
      <c r="AB79" s="72"/>
      <c r="AC79" s="72"/>
      <c r="AD79" s="72"/>
      <c r="AE79" s="72"/>
      <c r="AF79" s="69"/>
      <c r="AG79" s="69"/>
      <c r="AH79" s="69"/>
      <c r="AI79" s="69"/>
      <c r="AJ79" s="69"/>
      <c r="AK79" s="69"/>
      <c r="AL79" s="69"/>
      <c r="AM79" s="69"/>
    </row>
    <row r="80" spans="1:39" x14ac:dyDescent="0.25">
      <c r="A80" s="85"/>
      <c r="B80" s="86"/>
      <c r="C80" s="90"/>
      <c r="D80" s="87"/>
      <c r="E80" s="88"/>
      <c r="F80" s="87"/>
      <c r="G80" s="88"/>
      <c r="H80" s="88"/>
      <c r="I80" s="87"/>
      <c r="J80" s="88"/>
      <c r="K80" s="89"/>
      <c r="L80" s="106"/>
      <c r="M80" s="72"/>
      <c r="N80" s="72"/>
      <c r="O80" s="72"/>
      <c r="P80" s="72"/>
      <c r="Q80" s="72"/>
      <c r="R80" s="72"/>
      <c r="S80" s="72"/>
      <c r="T80" s="72"/>
      <c r="U80" s="72"/>
      <c r="V80" s="72"/>
      <c r="W80" s="72"/>
      <c r="X80" s="72"/>
      <c r="Y80" s="72"/>
      <c r="Z80" s="72"/>
      <c r="AA80" s="72"/>
      <c r="AB80" s="72"/>
      <c r="AC80" s="72"/>
      <c r="AD80" s="72"/>
      <c r="AE80" s="72"/>
      <c r="AF80" s="69"/>
      <c r="AG80" s="69"/>
      <c r="AH80" s="69"/>
      <c r="AI80" s="69"/>
      <c r="AJ80" s="69"/>
      <c r="AK80" s="69"/>
      <c r="AL80" s="69"/>
      <c r="AM80" s="69"/>
    </row>
    <row r="81" spans="1:39" x14ac:dyDescent="0.25">
      <c r="A81" s="85" t="str">
        <f>IF(OR(A79="OK",B79&gt;=0,B81&gt;=0),"OK","Pas ok")</f>
        <v>OK</v>
      </c>
      <c r="B81" s="86">
        <f>(SUM(D81:H81))-(SUM(I81:AA81))</f>
        <v>0</v>
      </c>
      <c r="C81" s="90" t="s">
        <v>25</v>
      </c>
      <c r="D81" s="87">
        <v>700</v>
      </c>
      <c r="E81" s="88"/>
      <c r="F81" s="87"/>
      <c r="G81" s="88"/>
      <c r="H81" s="88"/>
      <c r="I81" s="87" t="str">
        <f>IF(B86&lt;0,-B86,"")</f>
        <v/>
      </c>
      <c r="J81" s="88">
        <v>500</v>
      </c>
      <c r="K81" s="89">
        <v>200</v>
      </c>
      <c r="L81" s="106"/>
      <c r="M81" s="72"/>
      <c r="N81" s="72"/>
      <c r="O81" s="72"/>
      <c r="P81" s="72"/>
      <c r="Q81" s="72"/>
      <c r="R81" s="72"/>
      <c r="S81" s="72"/>
      <c r="T81" s="72"/>
      <c r="U81" s="72"/>
      <c r="V81" s="72"/>
      <c r="W81" s="72"/>
      <c r="X81" s="72"/>
      <c r="Y81" s="72"/>
      <c r="Z81" s="72"/>
      <c r="AA81" s="72"/>
      <c r="AB81" s="72"/>
      <c r="AC81" s="72"/>
      <c r="AD81" s="72"/>
      <c r="AE81" s="72"/>
      <c r="AF81" s="69"/>
      <c r="AG81" s="69"/>
      <c r="AH81" s="69"/>
      <c r="AI81" s="69"/>
      <c r="AJ81" s="69"/>
      <c r="AK81" s="69"/>
      <c r="AL81" s="69"/>
      <c r="AM81" s="69"/>
    </row>
    <row r="82" spans="1:39" ht="15.75" thickBot="1" x14ac:dyDescent="0.3">
      <c r="A82" s="85"/>
      <c r="B82" s="86"/>
      <c r="C82" s="90"/>
      <c r="D82" s="87"/>
      <c r="E82" s="88"/>
      <c r="F82" s="87"/>
      <c r="G82" s="88"/>
      <c r="H82" s="88"/>
      <c r="I82" s="87"/>
      <c r="J82" s="88"/>
      <c r="K82" s="89"/>
      <c r="L82" s="106"/>
      <c r="M82" s="72"/>
      <c r="N82" s="72"/>
      <c r="O82" s="72"/>
      <c r="P82" s="72"/>
      <c r="Q82" s="72"/>
      <c r="R82" s="72"/>
      <c r="S82" s="72"/>
      <c r="T82" s="72"/>
      <c r="U82" s="72"/>
      <c r="V82" s="72"/>
      <c r="W82" s="72"/>
      <c r="X82" s="72"/>
      <c r="Y82" s="72"/>
      <c r="Z82" s="72"/>
      <c r="AA82" s="72"/>
      <c r="AB82" s="72"/>
      <c r="AC82" s="72"/>
      <c r="AD82" s="72"/>
      <c r="AE82" s="72"/>
      <c r="AF82" s="69"/>
      <c r="AG82" s="69"/>
      <c r="AH82" s="69"/>
      <c r="AI82" s="69"/>
      <c r="AJ82" s="69"/>
      <c r="AK82" s="69"/>
      <c r="AL82" s="69"/>
      <c r="AM82" s="69"/>
    </row>
    <row r="83" spans="1:39" ht="15.75" thickBot="1" x14ac:dyDescent="0.3">
      <c r="A83" s="93" t="s">
        <v>124</v>
      </c>
      <c r="B83" s="94">
        <v>328</v>
      </c>
      <c r="C83" s="95" t="str">
        <f>"Dépôt de "&amp;(T81+T79)&amp;"$"</f>
        <v>Dépôt de 0$</v>
      </c>
      <c r="D83" s="87"/>
      <c r="E83" s="88"/>
      <c r="F83" s="87"/>
      <c r="G83" s="88"/>
      <c r="H83" s="88"/>
      <c r="I83" s="87"/>
      <c r="J83" s="88"/>
      <c r="K83" s="89"/>
      <c r="L83" s="106"/>
      <c r="M83" s="72"/>
      <c r="N83" s="72"/>
      <c r="O83" s="72"/>
      <c r="P83" s="72"/>
      <c r="Q83" s="72"/>
      <c r="R83" s="72"/>
      <c r="S83" s="72"/>
      <c r="T83" s="72"/>
      <c r="U83" s="72"/>
      <c r="V83" s="72"/>
      <c r="W83" s="72"/>
      <c r="X83" s="72"/>
      <c r="Y83" s="72"/>
      <c r="Z83" s="72"/>
      <c r="AA83" s="72"/>
      <c r="AB83" s="72"/>
      <c r="AC83" s="72"/>
      <c r="AD83" s="72"/>
      <c r="AE83" s="72"/>
      <c r="AF83" s="69"/>
      <c r="AG83" s="69"/>
      <c r="AH83" s="69"/>
      <c r="AI83" s="69"/>
      <c r="AJ83" s="69"/>
      <c r="AK83" s="69"/>
      <c r="AL83" s="69"/>
      <c r="AM83" s="69"/>
    </row>
    <row r="84" spans="1:39" x14ac:dyDescent="0.25">
      <c r="A84" s="85"/>
      <c r="B84" s="86"/>
      <c r="C84" s="239" t="s">
        <v>18</v>
      </c>
      <c r="D84" s="87"/>
      <c r="E84" s="88"/>
      <c r="F84" s="87"/>
      <c r="G84" s="88"/>
      <c r="H84" s="88"/>
      <c r="I84" s="87"/>
      <c r="J84" s="88"/>
      <c r="K84" s="89"/>
      <c r="L84" s="106"/>
      <c r="M84" s="72"/>
      <c r="N84" s="72"/>
      <c r="O84" s="72"/>
      <c r="P84" s="72"/>
      <c r="Q84" s="72"/>
      <c r="R84" s="72"/>
      <c r="S84" s="72"/>
      <c r="T84" s="72"/>
      <c r="U84" s="72"/>
      <c r="V84" s="72"/>
      <c r="W84" s="72"/>
      <c r="X84" s="72"/>
      <c r="Y84" s="72"/>
      <c r="Z84" s="72"/>
      <c r="AA84" s="72"/>
      <c r="AB84" s="72"/>
      <c r="AC84" s="72"/>
      <c r="AD84" s="72"/>
      <c r="AE84" s="72"/>
      <c r="AF84" s="69"/>
      <c r="AG84" s="69"/>
      <c r="AH84" s="69"/>
      <c r="AI84" s="69"/>
      <c r="AJ84" s="69"/>
      <c r="AK84" s="69"/>
      <c r="AL84" s="69"/>
      <c r="AM84" s="69"/>
    </row>
    <row r="85" spans="1:39" x14ac:dyDescent="0.25">
      <c r="A85" s="85"/>
      <c r="B85" s="86"/>
      <c r="C85" s="239"/>
      <c r="D85" s="87"/>
      <c r="E85" s="88"/>
      <c r="F85" s="87"/>
      <c r="G85" s="88"/>
      <c r="H85" s="88"/>
      <c r="I85" s="87"/>
      <c r="J85" s="88"/>
      <c r="K85" s="89"/>
      <c r="L85" s="106"/>
      <c r="M85" s="72"/>
      <c r="N85" s="72"/>
      <c r="O85" s="72"/>
      <c r="P85" s="72"/>
      <c r="Q85" s="72"/>
      <c r="R85" s="72"/>
      <c r="S85" s="72"/>
      <c r="T85" s="72"/>
      <c r="U85" s="72"/>
      <c r="V85" s="72"/>
      <c r="W85" s="72"/>
      <c r="X85" s="72"/>
      <c r="Y85" s="72"/>
      <c r="Z85" s="72"/>
      <c r="AA85" s="72"/>
      <c r="AB85" s="72"/>
      <c r="AC85" s="72"/>
      <c r="AD85" s="72"/>
      <c r="AE85" s="72"/>
      <c r="AF85" s="69"/>
      <c r="AG85" s="69"/>
      <c r="AH85" s="69"/>
      <c r="AI85" s="69"/>
      <c r="AJ85" s="69"/>
      <c r="AK85" s="69"/>
      <c r="AL85" s="69"/>
      <c r="AM85" s="69"/>
    </row>
    <row r="86" spans="1:39" ht="15.75" thickBot="1" x14ac:dyDescent="0.3">
      <c r="A86" s="96"/>
      <c r="B86" s="97">
        <f>(SUM(D86:H86))-(SUM(I86:AA86))</f>
        <v>0</v>
      </c>
      <c r="C86" s="98" t="s">
        <v>22</v>
      </c>
      <c r="D86" s="99"/>
      <c r="E86" s="100"/>
      <c r="F86" s="99"/>
      <c r="G86" s="100"/>
      <c r="H86" s="100"/>
      <c r="I86" s="99" t="str">
        <f>IF(B87&lt;0,-B87,"")</f>
        <v/>
      </c>
      <c r="J86" s="100"/>
      <c r="K86" s="101"/>
      <c r="L86" s="106"/>
      <c r="M86" s="72"/>
      <c r="N86" s="72"/>
      <c r="O86" s="72"/>
      <c r="P86" s="72"/>
      <c r="Q86" s="72"/>
      <c r="R86" s="72"/>
      <c r="S86" s="72"/>
      <c r="T86" s="72"/>
      <c r="U86" s="72"/>
      <c r="V86" s="72"/>
      <c r="W86" s="72"/>
      <c r="X86" s="72"/>
      <c r="Y86" s="72"/>
      <c r="Z86" s="72"/>
      <c r="AA86" s="72"/>
      <c r="AB86" s="72"/>
      <c r="AC86" s="72"/>
      <c r="AD86" s="72"/>
      <c r="AE86" s="72"/>
      <c r="AF86" s="69"/>
      <c r="AG86" s="69"/>
      <c r="AH86" s="69"/>
      <c r="AI86" s="69"/>
      <c r="AJ86" s="69"/>
      <c r="AK86" s="69"/>
      <c r="AL86" s="69"/>
      <c r="AM86" s="69"/>
    </row>
    <row r="87" spans="1:39" ht="6.75" customHeight="1" x14ac:dyDescent="0.25">
      <c r="A87" s="102"/>
      <c r="B87" s="103"/>
      <c r="C87" s="107"/>
      <c r="D87" s="107"/>
      <c r="E87" s="107"/>
      <c r="F87" s="107"/>
      <c r="G87" s="107"/>
      <c r="H87" s="107"/>
      <c r="I87" s="107"/>
      <c r="J87" s="107"/>
      <c r="K87" s="107"/>
      <c r="L87" s="108"/>
      <c r="M87" s="72"/>
      <c r="N87" s="72"/>
      <c r="O87" s="72"/>
      <c r="P87" s="72"/>
      <c r="Q87" s="72"/>
      <c r="R87" s="72"/>
      <c r="S87" s="72"/>
      <c r="T87" s="72"/>
      <c r="U87" s="72"/>
      <c r="V87" s="72"/>
      <c r="W87" s="72"/>
      <c r="X87" s="72"/>
      <c r="Y87" s="72"/>
      <c r="Z87" s="72"/>
      <c r="AA87" s="72"/>
      <c r="AB87" s="72"/>
      <c r="AC87" s="72"/>
      <c r="AD87" s="72"/>
      <c r="AE87" s="72"/>
      <c r="AF87" s="69"/>
      <c r="AG87" s="69"/>
      <c r="AH87" s="69"/>
      <c r="AI87" s="69"/>
      <c r="AJ87" s="69"/>
      <c r="AK87" s="69"/>
      <c r="AL87" s="69"/>
      <c r="AM87" s="69"/>
    </row>
    <row r="88" spans="1:39" ht="13.5" customHeight="1" x14ac:dyDescent="0.25">
      <c r="A88" s="169"/>
      <c r="B88" s="170"/>
      <c r="C88" s="171"/>
      <c r="D88" s="171"/>
      <c r="E88" s="171"/>
      <c r="F88" s="171"/>
      <c r="G88" s="171"/>
      <c r="H88" s="171"/>
      <c r="I88" s="171"/>
      <c r="J88" s="171"/>
      <c r="K88" s="171"/>
      <c r="L88" s="172"/>
      <c r="M88" s="72"/>
      <c r="N88" s="72"/>
      <c r="O88" s="72"/>
      <c r="P88" s="72"/>
      <c r="Q88" s="72"/>
      <c r="R88" s="72"/>
      <c r="S88" s="72"/>
      <c r="T88" s="72"/>
      <c r="U88" s="72"/>
      <c r="V88" s="72"/>
      <c r="W88" s="72"/>
      <c r="X88" s="72"/>
      <c r="Y88" s="72"/>
      <c r="Z88" s="72"/>
      <c r="AA88" s="72"/>
      <c r="AB88" s="72"/>
      <c r="AC88" s="72"/>
      <c r="AD88" s="72"/>
      <c r="AE88" s="72"/>
      <c r="AF88" s="69"/>
      <c r="AG88" s="69"/>
      <c r="AH88" s="69"/>
      <c r="AI88" s="69"/>
      <c r="AJ88" s="69"/>
      <c r="AK88" s="69"/>
      <c r="AL88" s="69"/>
      <c r="AM88" s="69"/>
    </row>
    <row r="89" spans="1:39" ht="15.75" x14ac:dyDescent="0.25">
      <c r="A89" s="231" t="s">
        <v>153</v>
      </c>
      <c r="B89" s="232"/>
      <c r="C89" s="232"/>
      <c r="D89" s="232"/>
      <c r="E89" s="232"/>
      <c r="F89" s="232"/>
      <c r="G89" s="232"/>
      <c r="H89" s="232"/>
      <c r="I89" s="232"/>
      <c r="J89" s="232"/>
      <c r="K89" s="232"/>
      <c r="L89" s="233"/>
      <c r="M89" s="72"/>
      <c r="N89" s="72"/>
      <c r="O89" s="72"/>
      <c r="P89" s="72"/>
      <c r="Q89" s="72"/>
      <c r="R89" s="72"/>
      <c r="S89" s="72"/>
      <c r="T89" s="72"/>
      <c r="U89" s="72"/>
      <c r="V89" s="72"/>
      <c r="W89" s="72"/>
      <c r="X89" s="72"/>
      <c r="Y89" s="72"/>
      <c r="Z89" s="72"/>
      <c r="AA89" s="72"/>
      <c r="AB89" s="72"/>
      <c r="AC89" s="72"/>
      <c r="AD89" s="72"/>
      <c r="AE89" s="72"/>
      <c r="AF89" s="69"/>
      <c r="AG89" s="69"/>
      <c r="AH89" s="69"/>
      <c r="AI89" s="69"/>
      <c r="AJ89" s="69"/>
      <c r="AK89" s="69"/>
      <c r="AL89" s="69"/>
      <c r="AM89" s="69"/>
    </row>
    <row r="90" spans="1:39" ht="15.75" x14ac:dyDescent="0.25">
      <c r="A90" s="231" t="s">
        <v>154</v>
      </c>
      <c r="B90" s="232"/>
      <c r="C90" s="232"/>
      <c r="D90" s="232"/>
      <c r="E90" s="232"/>
      <c r="F90" s="232"/>
      <c r="G90" s="232"/>
      <c r="H90" s="232"/>
      <c r="I90" s="232"/>
      <c r="J90" s="232"/>
      <c r="K90" s="232"/>
      <c r="L90" s="233"/>
      <c r="M90" s="72"/>
      <c r="N90" s="72"/>
      <c r="O90" s="72"/>
      <c r="P90" s="72"/>
      <c r="Q90" s="72"/>
      <c r="R90" s="72"/>
      <c r="S90" s="72"/>
      <c r="T90" s="72"/>
      <c r="U90" s="72"/>
      <c r="V90" s="72"/>
      <c r="W90" s="72"/>
      <c r="X90" s="72"/>
      <c r="Y90" s="72"/>
      <c r="Z90" s="72"/>
      <c r="AA90" s="72"/>
      <c r="AB90" s="72"/>
      <c r="AC90" s="72"/>
      <c r="AD90" s="72"/>
      <c r="AE90" s="72"/>
      <c r="AF90" s="69"/>
      <c r="AG90" s="69"/>
      <c r="AH90" s="69"/>
      <c r="AI90" s="69"/>
      <c r="AJ90" s="69"/>
      <c r="AK90" s="69"/>
      <c r="AL90" s="69"/>
      <c r="AM90" s="69"/>
    </row>
    <row r="91" spans="1:39" ht="15.75" x14ac:dyDescent="0.25">
      <c r="A91" s="231" t="s">
        <v>155</v>
      </c>
      <c r="B91" s="232"/>
      <c r="C91" s="232"/>
      <c r="D91" s="232"/>
      <c r="E91" s="232"/>
      <c r="F91" s="232"/>
      <c r="G91" s="232"/>
      <c r="H91" s="232"/>
      <c r="I91" s="232"/>
      <c r="J91" s="232"/>
      <c r="K91" s="232"/>
      <c r="L91" s="233"/>
      <c r="M91" s="72"/>
      <c r="N91" s="72"/>
      <c r="O91" s="72"/>
      <c r="P91" s="72"/>
      <c r="Q91" s="72"/>
      <c r="R91" s="72"/>
      <c r="S91" s="72"/>
      <c r="T91" s="72"/>
      <c r="U91" s="72"/>
      <c r="V91" s="72"/>
      <c r="W91" s="72"/>
      <c r="X91" s="72"/>
      <c r="Y91" s="72"/>
      <c r="Z91" s="72"/>
      <c r="AA91" s="72"/>
      <c r="AB91" s="72"/>
      <c r="AC91" s="72"/>
      <c r="AD91" s="72"/>
      <c r="AE91" s="72"/>
      <c r="AF91" s="69"/>
      <c r="AG91" s="69"/>
      <c r="AH91" s="69"/>
      <c r="AI91" s="69"/>
      <c r="AJ91" s="69"/>
      <c r="AK91" s="69"/>
      <c r="AL91" s="69"/>
      <c r="AM91" s="69"/>
    </row>
    <row r="92" spans="1:39" ht="16.5" thickBot="1" x14ac:dyDescent="0.3">
      <c r="A92" s="246" t="s">
        <v>200</v>
      </c>
      <c r="B92" s="247"/>
      <c r="C92" s="247"/>
      <c r="D92" s="247"/>
      <c r="E92" s="247"/>
      <c r="F92" s="247"/>
      <c r="G92" s="247"/>
      <c r="H92" s="247"/>
      <c r="I92" s="247"/>
      <c r="J92" s="247"/>
      <c r="K92" s="247"/>
      <c r="L92" s="248"/>
      <c r="M92" s="72"/>
      <c r="N92" s="72"/>
      <c r="O92" s="72"/>
      <c r="P92" s="72"/>
      <c r="Q92" s="72"/>
      <c r="R92" s="72"/>
      <c r="S92" s="72"/>
      <c r="T92" s="72"/>
      <c r="U92" s="72"/>
      <c r="V92" s="72"/>
      <c r="W92" s="72"/>
      <c r="X92" s="72"/>
      <c r="Y92" s="72"/>
      <c r="Z92" s="72"/>
      <c r="AA92" s="72"/>
      <c r="AB92" s="72"/>
      <c r="AC92" s="72"/>
      <c r="AD92" s="72"/>
      <c r="AE92" s="72"/>
      <c r="AF92" s="69"/>
      <c r="AG92" s="69"/>
      <c r="AH92" s="69"/>
      <c r="AI92" s="69"/>
      <c r="AJ92" s="69"/>
      <c r="AK92" s="69"/>
      <c r="AL92" s="69"/>
      <c r="AM92" s="69"/>
    </row>
    <row r="93" spans="1:39" ht="16.5" thickBot="1" x14ac:dyDescent="0.3">
      <c r="A93" s="173"/>
      <c r="B93" s="174"/>
      <c r="C93" s="175"/>
      <c r="D93" s="175"/>
      <c r="E93" s="175"/>
      <c r="F93" s="175"/>
      <c r="G93" s="175"/>
      <c r="H93" s="175"/>
      <c r="I93" s="175"/>
      <c r="J93" s="175"/>
      <c r="K93" s="175"/>
      <c r="L93" s="176"/>
      <c r="M93" s="72"/>
      <c r="N93" s="72"/>
      <c r="O93" s="72"/>
      <c r="P93" s="72"/>
      <c r="Q93" s="72"/>
      <c r="R93" s="72"/>
      <c r="S93" s="72"/>
      <c r="T93" s="72"/>
      <c r="U93" s="72"/>
      <c r="V93" s="72"/>
      <c r="W93" s="72"/>
      <c r="X93" s="72"/>
      <c r="Y93" s="72"/>
      <c r="Z93" s="72"/>
      <c r="AA93" s="72"/>
      <c r="AB93" s="72"/>
      <c r="AC93" s="72"/>
      <c r="AD93" s="72"/>
      <c r="AE93" s="72"/>
      <c r="AF93" s="69"/>
      <c r="AG93" s="69"/>
      <c r="AH93" s="69"/>
      <c r="AI93" s="69"/>
      <c r="AJ93" s="69"/>
      <c r="AK93" s="69"/>
      <c r="AL93" s="69"/>
      <c r="AM93" s="69"/>
    </row>
    <row r="94" spans="1:39" ht="15.75" x14ac:dyDescent="0.25">
      <c r="A94" s="224" t="s">
        <v>156</v>
      </c>
      <c r="B94" s="225"/>
      <c r="C94" s="225"/>
      <c r="D94" s="225"/>
      <c r="E94" s="225"/>
      <c r="F94" s="225"/>
      <c r="G94" s="225"/>
      <c r="H94" s="225"/>
      <c r="I94" s="225"/>
      <c r="J94" s="225"/>
      <c r="K94" s="225"/>
      <c r="L94" s="226"/>
      <c r="M94" s="72"/>
      <c r="N94" s="72"/>
      <c r="O94" s="72"/>
      <c r="P94" s="72"/>
      <c r="Q94" s="72"/>
      <c r="R94" s="72"/>
      <c r="S94" s="72"/>
      <c r="T94" s="72"/>
      <c r="U94" s="72"/>
      <c r="V94" s="72"/>
      <c r="W94" s="72"/>
      <c r="X94" s="72"/>
      <c r="Y94" s="72"/>
      <c r="Z94" s="72"/>
      <c r="AA94" s="72"/>
      <c r="AB94" s="72"/>
      <c r="AC94" s="72"/>
      <c r="AD94" s="72"/>
      <c r="AE94" s="72"/>
      <c r="AF94" s="69"/>
      <c r="AG94" s="69"/>
      <c r="AH94" s="69"/>
      <c r="AI94" s="69"/>
      <c r="AJ94" s="69"/>
      <c r="AK94" s="69"/>
      <c r="AL94" s="69"/>
      <c r="AM94" s="69"/>
    </row>
    <row r="95" spans="1:39" ht="15.75" x14ac:dyDescent="0.25">
      <c r="A95" s="228" t="s">
        <v>157</v>
      </c>
      <c r="B95" s="229"/>
      <c r="C95" s="229"/>
      <c r="D95" s="229"/>
      <c r="E95" s="229"/>
      <c r="F95" s="229"/>
      <c r="G95" s="229"/>
      <c r="H95" s="229"/>
      <c r="I95" s="229"/>
      <c r="J95" s="229"/>
      <c r="K95" s="229"/>
      <c r="L95" s="230"/>
      <c r="M95" s="72"/>
      <c r="N95" s="72"/>
      <c r="O95" s="72"/>
      <c r="P95" s="72"/>
      <c r="Q95" s="72"/>
      <c r="R95" s="72"/>
      <c r="S95" s="72"/>
      <c r="T95" s="72"/>
      <c r="U95" s="72"/>
      <c r="V95" s="72"/>
      <c r="W95" s="72"/>
      <c r="X95" s="72"/>
      <c r="Y95" s="72"/>
      <c r="Z95" s="72"/>
      <c r="AA95" s="72"/>
      <c r="AB95" s="72"/>
      <c r="AC95" s="72"/>
      <c r="AD95" s="72"/>
      <c r="AE95" s="72"/>
      <c r="AF95" s="69"/>
      <c r="AG95" s="69"/>
      <c r="AH95" s="69"/>
      <c r="AI95" s="69"/>
      <c r="AJ95" s="69"/>
      <c r="AK95" s="69"/>
      <c r="AL95" s="69"/>
      <c r="AM95" s="69"/>
    </row>
    <row r="96" spans="1:39" ht="15.75" x14ac:dyDescent="0.25">
      <c r="A96" s="228" t="s">
        <v>203</v>
      </c>
      <c r="B96" s="229"/>
      <c r="C96" s="229"/>
      <c r="D96" s="229"/>
      <c r="E96" s="229"/>
      <c r="F96" s="229"/>
      <c r="G96" s="229"/>
      <c r="H96" s="229"/>
      <c r="I96" s="229"/>
      <c r="J96" s="229"/>
      <c r="K96" s="229"/>
      <c r="L96" s="230"/>
      <c r="M96" s="72"/>
      <c r="N96" s="72"/>
      <c r="O96" s="72"/>
      <c r="P96" s="72"/>
      <c r="Q96" s="72"/>
      <c r="R96" s="72"/>
      <c r="S96" s="72"/>
      <c r="T96" s="72"/>
      <c r="U96" s="72"/>
      <c r="V96" s="72"/>
      <c r="W96" s="72"/>
      <c r="X96" s="72"/>
      <c r="Y96" s="72"/>
      <c r="Z96" s="72"/>
      <c r="AA96" s="72"/>
      <c r="AB96" s="72"/>
      <c r="AC96" s="72"/>
      <c r="AD96" s="72"/>
      <c r="AE96" s="72"/>
      <c r="AF96" s="69"/>
      <c r="AG96" s="69"/>
      <c r="AH96" s="69"/>
      <c r="AI96" s="69"/>
      <c r="AJ96" s="69"/>
      <c r="AK96" s="69"/>
      <c r="AL96" s="69"/>
      <c r="AM96" s="69"/>
    </row>
    <row r="97" spans="1:39" ht="15.75" x14ac:dyDescent="0.25">
      <c r="A97" s="228" t="s">
        <v>201</v>
      </c>
      <c r="B97" s="229"/>
      <c r="C97" s="229"/>
      <c r="D97" s="229"/>
      <c r="E97" s="229"/>
      <c r="F97" s="229"/>
      <c r="G97" s="229"/>
      <c r="H97" s="229"/>
      <c r="I97" s="229"/>
      <c r="J97" s="229"/>
      <c r="K97" s="229"/>
      <c r="L97" s="230"/>
      <c r="M97" s="72"/>
      <c r="N97" s="72"/>
      <c r="O97" s="72"/>
      <c r="P97" s="72"/>
      <c r="Q97" s="72"/>
      <c r="R97" s="72"/>
      <c r="S97" s="72"/>
      <c r="T97" s="72"/>
      <c r="U97" s="72"/>
      <c r="V97" s="72"/>
      <c r="W97" s="72"/>
      <c r="X97" s="72"/>
      <c r="Y97" s="72"/>
      <c r="Z97" s="72"/>
      <c r="AA97" s="72"/>
      <c r="AB97" s="72"/>
      <c r="AC97" s="72"/>
      <c r="AD97" s="72"/>
      <c r="AE97" s="72"/>
      <c r="AF97" s="69"/>
      <c r="AG97" s="69"/>
      <c r="AH97" s="69"/>
      <c r="AI97" s="69"/>
      <c r="AJ97" s="69"/>
      <c r="AK97" s="69"/>
      <c r="AL97" s="69"/>
      <c r="AM97" s="69"/>
    </row>
    <row r="98" spans="1:39" ht="16.5" thickBot="1" x14ac:dyDescent="0.3">
      <c r="A98" s="234" t="s">
        <v>202</v>
      </c>
      <c r="B98" s="235"/>
      <c r="C98" s="235"/>
      <c r="D98" s="235"/>
      <c r="E98" s="235"/>
      <c r="F98" s="235"/>
      <c r="G98" s="235"/>
      <c r="H98" s="235"/>
      <c r="I98" s="235"/>
      <c r="J98" s="235"/>
      <c r="K98" s="235"/>
      <c r="L98" s="236"/>
      <c r="M98" s="72"/>
      <c r="N98" s="72"/>
      <c r="O98" s="72"/>
      <c r="P98" s="72"/>
      <c r="Q98" s="72"/>
      <c r="R98" s="72"/>
      <c r="S98" s="72"/>
      <c r="T98" s="72"/>
      <c r="U98" s="72"/>
      <c r="V98" s="72"/>
      <c r="W98" s="72"/>
      <c r="X98" s="72"/>
      <c r="Y98" s="72"/>
      <c r="Z98" s="72"/>
      <c r="AA98" s="72"/>
      <c r="AB98" s="72"/>
      <c r="AC98" s="72"/>
      <c r="AD98" s="72"/>
      <c r="AE98" s="72"/>
      <c r="AF98" s="69"/>
      <c r="AG98" s="69"/>
      <c r="AH98" s="69"/>
      <c r="AI98" s="69"/>
      <c r="AJ98" s="69"/>
      <c r="AK98" s="69"/>
      <c r="AL98" s="69"/>
      <c r="AM98" s="69"/>
    </row>
    <row r="99" spans="1:39" ht="21.75" thickBot="1" x14ac:dyDescent="0.4">
      <c r="A99" s="243" t="s">
        <v>40</v>
      </c>
      <c r="B99" s="244"/>
      <c r="C99" s="245"/>
      <c r="D99" s="109"/>
      <c r="E99" s="240" t="s">
        <v>43</v>
      </c>
      <c r="F99" s="241"/>
      <c r="G99" s="241"/>
      <c r="H99" s="241"/>
      <c r="I99" s="241"/>
      <c r="J99" s="241"/>
      <c r="K99" s="241"/>
      <c r="L99" s="242"/>
      <c r="M99" s="72"/>
      <c r="N99" s="72"/>
      <c r="O99" s="72"/>
      <c r="P99" s="72"/>
      <c r="Q99" s="72"/>
      <c r="R99" s="72"/>
      <c r="S99" s="72"/>
      <c r="T99" s="72"/>
      <c r="U99" s="72"/>
      <c r="V99" s="72"/>
      <c r="W99" s="72"/>
      <c r="X99" s="72"/>
      <c r="Y99" s="72"/>
      <c r="Z99" s="72"/>
      <c r="AA99" s="72"/>
      <c r="AB99" s="72"/>
      <c r="AC99" s="72"/>
      <c r="AD99" s="72"/>
      <c r="AE99" s="72"/>
      <c r="AF99" s="69"/>
      <c r="AG99" s="69"/>
      <c r="AH99" s="69"/>
      <c r="AI99" s="69"/>
      <c r="AJ99" s="69"/>
      <c r="AK99" s="69"/>
      <c r="AL99" s="69"/>
      <c r="AM99" s="69"/>
    </row>
    <row r="100" spans="1:39" s="116" customFormat="1" ht="21" x14ac:dyDescent="0.35">
      <c r="A100" s="110"/>
      <c r="B100" s="111"/>
      <c r="C100" s="111"/>
      <c r="D100" s="104"/>
      <c r="E100" s="112"/>
      <c r="F100" s="112"/>
      <c r="G100" s="112"/>
      <c r="H100" s="112"/>
      <c r="I100" s="112"/>
      <c r="J100" s="112"/>
      <c r="K100" s="112"/>
      <c r="L100" s="113"/>
      <c r="M100" s="114"/>
      <c r="N100" s="114"/>
      <c r="O100" s="114"/>
      <c r="P100" s="114"/>
      <c r="Q100" s="114"/>
      <c r="R100" s="114"/>
      <c r="S100" s="114"/>
      <c r="T100" s="114"/>
      <c r="U100" s="114"/>
      <c r="V100" s="114"/>
      <c r="W100" s="114"/>
      <c r="X100" s="114"/>
      <c r="Y100" s="114"/>
      <c r="Z100" s="114"/>
      <c r="AA100" s="114"/>
      <c r="AB100" s="114"/>
      <c r="AC100" s="114"/>
      <c r="AD100" s="114"/>
      <c r="AE100" s="114"/>
      <c r="AF100" s="115"/>
      <c r="AG100" s="115"/>
      <c r="AH100" s="115"/>
      <c r="AI100" s="115"/>
      <c r="AJ100" s="115"/>
      <c r="AK100" s="115"/>
      <c r="AL100" s="115"/>
      <c r="AM100" s="115"/>
    </row>
    <row r="101" spans="1:39" s="116" customFormat="1" ht="20.100000000000001" customHeight="1" x14ac:dyDescent="0.25">
      <c r="A101" s="205"/>
      <c r="B101" s="333" t="s">
        <v>160</v>
      </c>
      <c r="C101" s="333"/>
      <c r="D101" s="64"/>
      <c r="E101" s="334" t="s">
        <v>158</v>
      </c>
      <c r="F101" s="334"/>
      <c r="G101" s="334"/>
      <c r="H101" s="334"/>
      <c r="I101" s="334"/>
      <c r="J101" s="334"/>
      <c r="K101" s="334"/>
      <c r="L101" s="335"/>
      <c r="M101" s="114"/>
      <c r="N101" s="114"/>
      <c r="O101" s="114"/>
      <c r="P101" s="114"/>
      <c r="Q101" s="114"/>
      <c r="R101" s="114"/>
      <c r="S101" s="114"/>
      <c r="T101" s="114"/>
      <c r="U101" s="114"/>
      <c r="V101" s="114"/>
      <c r="W101" s="114"/>
      <c r="X101" s="114"/>
      <c r="Y101" s="114"/>
      <c r="Z101" s="114"/>
      <c r="AA101" s="114"/>
      <c r="AB101" s="114"/>
      <c r="AC101" s="114"/>
      <c r="AD101" s="114"/>
      <c r="AE101" s="114"/>
      <c r="AF101" s="115"/>
      <c r="AG101" s="115"/>
      <c r="AH101" s="115"/>
      <c r="AI101" s="115"/>
      <c r="AJ101" s="115"/>
      <c r="AK101" s="115"/>
      <c r="AL101" s="115"/>
      <c r="AM101" s="115"/>
    </row>
    <row r="102" spans="1:39" s="116" customFormat="1" ht="20.100000000000001" customHeight="1" x14ac:dyDescent="0.25">
      <c r="A102" s="338" t="s">
        <v>161</v>
      </c>
      <c r="B102" s="333"/>
      <c r="C102" s="333"/>
      <c r="D102" s="64"/>
      <c r="E102" s="334" t="s">
        <v>48</v>
      </c>
      <c r="F102" s="334"/>
      <c r="G102" s="334"/>
      <c r="H102" s="334"/>
      <c r="I102" s="334"/>
      <c r="J102" s="334"/>
      <c r="K102" s="334"/>
      <c r="L102" s="335"/>
      <c r="M102" s="114"/>
      <c r="N102" s="114"/>
      <c r="O102" s="114"/>
      <c r="P102" s="114"/>
      <c r="Q102" s="114"/>
      <c r="R102" s="114"/>
      <c r="S102" s="114"/>
      <c r="T102" s="114"/>
      <c r="U102" s="114"/>
      <c r="V102" s="114"/>
      <c r="W102" s="114"/>
      <c r="X102" s="114"/>
      <c r="Y102" s="114"/>
      <c r="Z102" s="114"/>
      <c r="AA102" s="114"/>
      <c r="AB102" s="114"/>
      <c r="AC102" s="114"/>
      <c r="AD102" s="114"/>
      <c r="AE102" s="114"/>
      <c r="AF102" s="115"/>
      <c r="AG102" s="115"/>
      <c r="AH102" s="115"/>
      <c r="AI102" s="115"/>
      <c r="AJ102" s="115"/>
      <c r="AK102" s="115"/>
      <c r="AL102" s="115"/>
      <c r="AM102" s="115"/>
    </row>
    <row r="103" spans="1:39" s="116" customFormat="1" ht="20.100000000000001" customHeight="1" x14ac:dyDescent="0.25">
      <c r="A103" s="338" t="s">
        <v>162</v>
      </c>
      <c r="B103" s="333"/>
      <c r="C103" s="333"/>
      <c r="D103" s="64"/>
      <c r="E103" s="253" t="s">
        <v>159</v>
      </c>
      <c r="F103" s="253"/>
      <c r="G103" s="253"/>
      <c r="H103" s="253"/>
      <c r="I103" s="253"/>
      <c r="J103" s="253"/>
      <c r="K103" s="253"/>
      <c r="L103" s="254"/>
      <c r="M103" s="114"/>
      <c r="N103" s="114"/>
      <c r="O103" s="114"/>
      <c r="P103" s="114"/>
      <c r="Q103" s="114"/>
      <c r="R103" s="114"/>
      <c r="S103" s="114"/>
      <c r="T103" s="114"/>
      <c r="U103" s="114"/>
      <c r="V103" s="114"/>
      <c r="W103" s="114"/>
      <c r="X103" s="114"/>
      <c r="Y103" s="114"/>
      <c r="Z103" s="114"/>
      <c r="AA103" s="114"/>
      <c r="AB103" s="114"/>
      <c r="AC103" s="114"/>
      <c r="AD103" s="114"/>
      <c r="AE103" s="114"/>
      <c r="AF103" s="115"/>
      <c r="AG103" s="115"/>
      <c r="AH103" s="115"/>
      <c r="AI103" s="115"/>
      <c r="AJ103" s="115"/>
      <c r="AK103" s="115"/>
      <c r="AL103" s="115"/>
      <c r="AM103" s="115"/>
    </row>
    <row r="104" spans="1:39" s="116" customFormat="1" ht="16.5" customHeight="1" x14ac:dyDescent="0.25">
      <c r="A104" s="203"/>
      <c r="B104" s="227"/>
      <c r="C104" s="227"/>
      <c r="D104" s="65"/>
      <c r="E104" s="336" t="s">
        <v>49</v>
      </c>
      <c r="F104" s="336"/>
      <c r="G104" s="336"/>
      <c r="H104" s="336"/>
      <c r="I104" s="336"/>
      <c r="J104" s="336"/>
      <c r="K104" s="336"/>
      <c r="L104" s="337"/>
      <c r="M104" s="114"/>
      <c r="N104" s="114"/>
      <c r="O104" s="114"/>
      <c r="P104" s="114"/>
      <c r="Q104" s="114"/>
      <c r="R104" s="114"/>
      <c r="S104" s="114"/>
      <c r="T104" s="114"/>
      <c r="U104" s="114"/>
      <c r="V104" s="114"/>
      <c r="W104" s="114"/>
      <c r="X104" s="114"/>
      <c r="Y104" s="114"/>
      <c r="Z104" s="114"/>
      <c r="AA104" s="114"/>
      <c r="AB104" s="114"/>
      <c r="AC104" s="114"/>
      <c r="AD104" s="114"/>
      <c r="AE104" s="114"/>
      <c r="AF104" s="115"/>
      <c r="AG104" s="115"/>
      <c r="AH104" s="115"/>
      <c r="AI104" s="115"/>
      <c r="AJ104" s="115"/>
      <c r="AK104" s="115"/>
      <c r="AL104" s="115"/>
      <c r="AM104" s="115"/>
    </row>
    <row r="105" spans="1:39" s="116" customFormat="1" ht="20.100000000000001" customHeight="1" x14ac:dyDescent="0.25">
      <c r="A105" s="204"/>
      <c r="B105" s="332" t="s">
        <v>163</v>
      </c>
      <c r="C105" s="332"/>
      <c r="D105" s="64"/>
      <c r="E105" s="272" t="s">
        <v>68</v>
      </c>
      <c r="F105" s="272"/>
      <c r="G105" s="272"/>
      <c r="H105" s="272"/>
      <c r="I105" s="272"/>
      <c r="J105" s="272"/>
      <c r="K105" s="272"/>
      <c r="L105" s="273"/>
      <c r="M105" s="114"/>
      <c r="N105" s="114"/>
      <c r="O105" s="114"/>
      <c r="P105" s="114"/>
      <c r="Q105" s="114"/>
      <c r="R105" s="114"/>
      <c r="S105" s="114"/>
      <c r="T105" s="114"/>
      <c r="U105" s="114"/>
      <c r="V105" s="114"/>
      <c r="W105" s="114"/>
      <c r="X105" s="114"/>
      <c r="Y105" s="114"/>
      <c r="Z105" s="114"/>
      <c r="AA105" s="114"/>
      <c r="AB105" s="114"/>
      <c r="AC105" s="114"/>
      <c r="AD105" s="114"/>
      <c r="AE105" s="114"/>
      <c r="AF105" s="115"/>
      <c r="AG105" s="115"/>
      <c r="AH105" s="115"/>
      <c r="AI105" s="115"/>
      <c r="AJ105" s="115"/>
      <c r="AK105" s="115"/>
      <c r="AL105" s="115"/>
      <c r="AM105" s="115"/>
    </row>
    <row r="106" spans="1:39" s="116" customFormat="1" ht="20.100000000000001" customHeight="1" x14ac:dyDescent="0.25">
      <c r="A106" s="205"/>
      <c r="B106" s="333" t="s">
        <v>70</v>
      </c>
      <c r="C106" s="333"/>
      <c r="D106" s="64"/>
      <c r="E106" s="274"/>
      <c r="F106" s="274"/>
      <c r="G106" s="274"/>
      <c r="H106" s="274"/>
      <c r="I106" s="274"/>
      <c r="J106" s="274"/>
      <c r="K106" s="274"/>
      <c r="L106" s="275"/>
      <c r="M106" s="114"/>
      <c r="N106" s="114"/>
      <c r="O106" s="114"/>
      <c r="P106" s="114"/>
      <c r="Q106" s="114"/>
      <c r="R106" s="114"/>
      <c r="S106" s="114"/>
      <c r="T106" s="114"/>
      <c r="U106" s="114"/>
      <c r="V106" s="114"/>
      <c r="W106" s="114"/>
      <c r="X106" s="114"/>
      <c r="Y106" s="114"/>
      <c r="Z106" s="114"/>
      <c r="AA106" s="114"/>
      <c r="AB106" s="114"/>
      <c r="AC106" s="114"/>
      <c r="AD106" s="114"/>
      <c r="AE106" s="114"/>
      <c r="AF106" s="115"/>
      <c r="AG106" s="115"/>
      <c r="AH106" s="115"/>
      <c r="AI106" s="115"/>
      <c r="AJ106" s="115"/>
      <c r="AK106" s="115"/>
      <c r="AL106" s="115"/>
      <c r="AM106" s="115"/>
    </row>
    <row r="107" spans="1:39" s="116" customFormat="1" ht="20.100000000000001" customHeight="1" x14ac:dyDescent="0.25">
      <c r="A107" s="339" t="s">
        <v>39</v>
      </c>
      <c r="B107" s="340"/>
      <c r="C107" s="340"/>
      <c r="D107" s="64"/>
      <c r="E107" s="274"/>
      <c r="F107" s="274"/>
      <c r="G107" s="274"/>
      <c r="H107" s="274"/>
      <c r="I107" s="274"/>
      <c r="J107" s="274"/>
      <c r="K107" s="274"/>
      <c r="L107" s="275"/>
      <c r="M107" s="114"/>
      <c r="N107" s="114"/>
      <c r="O107" s="114"/>
      <c r="P107" s="114"/>
      <c r="Q107" s="114"/>
      <c r="R107" s="114"/>
      <c r="S107" s="114"/>
      <c r="T107" s="114"/>
      <c r="U107" s="114"/>
      <c r="V107" s="114"/>
      <c r="W107" s="114"/>
      <c r="X107" s="114"/>
      <c r="Y107" s="114"/>
      <c r="Z107" s="114"/>
      <c r="AA107" s="114"/>
      <c r="AB107" s="114"/>
      <c r="AC107" s="114"/>
      <c r="AD107" s="114"/>
      <c r="AE107" s="114"/>
      <c r="AF107" s="115"/>
      <c r="AG107" s="115"/>
      <c r="AH107" s="115"/>
      <c r="AI107" s="115"/>
      <c r="AJ107" s="115"/>
      <c r="AK107" s="115"/>
      <c r="AL107" s="115"/>
      <c r="AM107" s="115"/>
    </row>
    <row r="108" spans="1:39" s="116" customFormat="1" ht="20.100000000000001" customHeight="1" x14ac:dyDescent="0.25">
      <c r="A108" s="339" t="s">
        <v>164</v>
      </c>
      <c r="B108" s="340"/>
      <c r="C108" s="340"/>
      <c r="D108" s="64"/>
      <c r="E108" s="276"/>
      <c r="F108" s="276"/>
      <c r="G108" s="276"/>
      <c r="H108" s="276"/>
      <c r="I108" s="276"/>
      <c r="J108" s="276"/>
      <c r="K108" s="276"/>
      <c r="L108" s="277"/>
      <c r="M108" s="114"/>
      <c r="N108" s="114"/>
      <c r="O108" s="114"/>
      <c r="P108" s="114"/>
      <c r="Q108" s="114"/>
      <c r="R108" s="114"/>
      <c r="S108" s="114"/>
      <c r="T108" s="114"/>
      <c r="U108" s="114"/>
      <c r="V108" s="114"/>
      <c r="W108" s="114"/>
      <c r="X108" s="114"/>
      <c r="Y108" s="114"/>
      <c r="Z108" s="114"/>
      <c r="AA108" s="114"/>
      <c r="AB108" s="114"/>
      <c r="AC108" s="114"/>
      <c r="AD108" s="114"/>
      <c r="AE108" s="114"/>
      <c r="AF108" s="115"/>
      <c r="AG108" s="115"/>
      <c r="AH108" s="115"/>
      <c r="AI108" s="115"/>
      <c r="AJ108" s="115"/>
      <c r="AK108" s="115"/>
      <c r="AL108" s="115"/>
      <c r="AM108" s="115"/>
    </row>
    <row r="109" spans="1:39" s="116" customFormat="1" ht="20.100000000000001" customHeight="1" x14ac:dyDescent="0.25">
      <c r="A109" s="341" t="s">
        <v>42</v>
      </c>
      <c r="B109" s="342"/>
      <c r="C109" s="342"/>
      <c r="D109" s="64"/>
      <c r="E109" s="280" t="s">
        <v>67</v>
      </c>
      <c r="F109" s="280"/>
      <c r="G109" s="280"/>
      <c r="H109" s="280"/>
      <c r="I109" s="280"/>
      <c r="J109" s="280"/>
      <c r="K109" s="280"/>
      <c r="L109" s="281"/>
      <c r="M109" s="114"/>
      <c r="N109" s="114"/>
      <c r="O109" s="114"/>
      <c r="P109" s="114"/>
      <c r="Q109" s="114"/>
      <c r="R109" s="114"/>
      <c r="S109" s="114"/>
      <c r="T109" s="114"/>
      <c r="U109" s="114"/>
      <c r="V109" s="114"/>
      <c r="W109" s="114"/>
      <c r="X109" s="114"/>
      <c r="Y109" s="114"/>
      <c r="Z109" s="114"/>
      <c r="AA109" s="114"/>
      <c r="AB109" s="114"/>
      <c r="AC109" s="114"/>
      <c r="AD109" s="114"/>
      <c r="AE109" s="114"/>
      <c r="AF109" s="115"/>
      <c r="AG109" s="115"/>
      <c r="AH109" s="115"/>
      <c r="AI109" s="115"/>
      <c r="AJ109" s="115"/>
      <c r="AK109" s="115"/>
      <c r="AL109" s="115"/>
      <c r="AM109" s="115"/>
    </row>
    <row r="110" spans="1:39" s="116" customFormat="1" ht="20.100000000000001" customHeight="1" x14ac:dyDescent="0.25">
      <c r="A110" s="343" t="s">
        <v>41</v>
      </c>
      <c r="B110" s="344"/>
      <c r="C110" s="344"/>
      <c r="D110" s="64"/>
      <c r="E110" s="278" t="s">
        <v>48</v>
      </c>
      <c r="F110" s="278"/>
      <c r="G110" s="278"/>
      <c r="H110" s="278"/>
      <c r="I110" s="278"/>
      <c r="J110" s="278"/>
      <c r="K110" s="278"/>
      <c r="L110" s="279"/>
      <c r="M110" s="114"/>
      <c r="N110" s="114"/>
      <c r="O110" s="114"/>
      <c r="P110" s="114"/>
      <c r="Q110" s="114"/>
      <c r="R110" s="114"/>
      <c r="S110" s="114"/>
      <c r="T110" s="114"/>
      <c r="U110" s="114"/>
      <c r="V110" s="114"/>
      <c r="W110" s="114"/>
      <c r="X110" s="114"/>
      <c r="Y110" s="114"/>
      <c r="Z110" s="114"/>
      <c r="AA110" s="114"/>
      <c r="AB110" s="114"/>
      <c r="AC110" s="114"/>
      <c r="AD110" s="114"/>
      <c r="AE110" s="114"/>
      <c r="AF110" s="115"/>
      <c r="AG110" s="115"/>
      <c r="AH110" s="115"/>
      <c r="AI110" s="115"/>
      <c r="AJ110" s="115"/>
      <c r="AK110" s="115"/>
      <c r="AL110" s="115"/>
      <c r="AM110" s="115"/>
    </row>
    <row r="111" spans="1:39" s="116" customFormat="1" ht="20.100000000000001" customHeight="1" x14ac:dyDescent="0.25">
      <c r="A111" s="326" t="s">
        <v>38</v>
      </c>
      <c r="B111" s="327"/>
      <c r="C111" s="327"/>
      <c r="D111" s="64"/>
      <c r="E111" s="328" t="s">
        <v>69</v>
      </c>
      <c r="F111" s="328"/>
      <c r="G111" s="328"/>
      <c r="H111" s="328"/>
      <c r="I111" s="328"/>
      <c r="J111" s="328"/>
      <c r="K111" s="328"/>
      <c r="L111" s="329"/>
      <c r="M111" s="114"/>
      <c r="N111" s="114"/>
      <c r="O111" s="114"/>
      <c r="P111" s="114"/>
      <c r="Q111" s="114"/>
      <c r="R111" s="114"/>
      <c r="S111" s="114"/>
      <c r="T111" s="114"/>
      <c r="U111" s="114"/>
      <c r="V111" s="114"/>
      <c r="W111" s="114"/>
      <c r="X111" s="114"/>
      <c r="Y111" s="114"/>
      <c r="Z111" s="114"/>
      <c r="AA111" s="114"/>
      <c r="AB111" s="114"/>
      <c r="AC111" s="114"/>
      <c r="AD111" s="114"/>
      <c r="AE111" s="114"/>
      <c r="AF111" s="115"/>
      <c r="AG111" s="115"/>
      <c r="AH111" s="115"/>
      <c r="AI111" s="115"/>
      <c r="AJ111" s="115"/>
      <c r="AK111" s="115"/>
      <c r="AL111" s="115"/>
      <c r="AM111" s="115"/>
    </row>
    <row r="112" spans="1:39" s="116" customFormat="1" ht="20.100000000000001" customHeight="1" x14ac:dyDescent="0.25">
      <c r="A112" s="117"/>
      <c r="B112" s="118"/>
      <c r="C112" s="119"/>
      <c r="D112" s="120"/>
      <c r="E112" s="330" t="s">
        <v>47</v>
      </c>
      <c r="F112" s="330"/>
      <c r="G112" s="330"/>
      <c r="H112" s="330"/>
      <c r="I112" s="330"/>
      <c r="J112" s="330"/>
      <c r="K112" s="330"/>
      <c r="L112" s="331"/>
      <c r="M112" s="114"/>
      <c r="N112" s="114"/>
      <c r="O112" s="114"/>
      <c r="P112" s="114"/>
      <c r="Q112" s="114"/>
      <c r="R112" s="114"/>
      <c r="S112" s="114"/>
      <c r="T112" s="114"/>
      <c r="U112" s="114"/>
      <c r="V112" s="114"/>
      <c r="W112" s="114"/>
      <c r="X112" s="114"/>
      <c r="Y112" s="114"/>
      <c r="Z112" s="114"/>
      <c r="AA112" s="114"/>
      <c r="AB112" s="114"/>
      <c r="AC112" s="114"/>
      <c r="AD112" s="114"/>
      <c r="AE112" s="114"/>
      <c r="AF112" s="115"/>
      <c r="AG112" s="115"/>
      <c r="AH112" s="115"/>
      <c r="AI112" s="115"/>
      <c r="AJ112" s="115"/>
      <c r="AK112" s="115"/>
      <c r="AL112" s="115"/>
      <c r="AM112" s="115"/>
    </row>
    <row r="113" spans="1:39" s="116" customFormat="1" ht="15.75" customHeight="1" thickBot="1" x14ac:dyDescent="0.3">
      <c r="A113" s="117"/>
      <c r="B113" s="118"/>
      <c r="C113" s="119"/>
      <c r="D113" s="120"/>
      <c r="E113" s="121"/>
      <c r="F113" s="121"/>
      <c r="G113" s="121"/>
      <c r="H113" s="121"/>
      <c r="I113" s="121"/>
      <c r="J113" s="121"/>
      <c r="K113" s="121"/>
      <c r="L113" s="122"/>
      <c r="M113" s="114"/>
      <c r="N113" s="114"/>
      <c r="O113" s="114"/>
      <c r="P113" s="114"/>
      <c r="Q113" s="114"/>
      <c r="R113" s="114"/>
      <c r="S113" s="114"/>
      <c r="T113" s="114"/>
      <c r="U113" s="114"/>
      <c r="V113" s="114"/>
      <c r="W113" s="114"/>
      <c r="X113" s="114"/>
      <c r="Y113" s="114"/>
      <c r="Z113" s="114"/>
      <c r="AA113" s="114"/>
      <c r="AB113" s="114"/>
      <c r="AC113" s="114"/>
      <c r="AD113" s="114"/>
      <c r="AE113" s="114"/>
      <c r="AF113" s="115"/>
      <c r="AG113" s="115"/>
      <c r="AH113" s="115"/>
      <c r="AI113" s="115"/>
      <c r="AJ113" s="115"/>
      <c r="AK113" s="115"/>
      <c r="AL113" s="115"/>
      <c r="AM113" s="115"/>
    </row>
    <row r="114" spans="1:39" ht="21.75" thickBot="1" x14ac:dyDescent="0.4">
      <c r="A114" s="266" t="s">
        <v>44</v>
      </c>
      <c r="B114" s="267"/>
      <c r="C114" s="268"/>
      <c r="D114" s="123"/>
      <c r="E114" s="269" t="s">
        <v>43</v>
      </c>
      <c r="F114" s="270"/>
      <c r="G114" s="270"/>
      <c r="H114" s="270"/>
      <c r="I114" s="270"/>
      <c r="J114" s="270"/>
      <c r="K114" s="270"/>
      <c r="L114" s="271"/>
      <c r="M114" s="72"/>
      <c r="N114" s="72"/>
      <c r="O114" s="72"/>
      <c r="P114" s="72"/>
      <c r="Q114" s="72"/>
      <c r="R114" s="72"/>
      <c r="S114" s="72"/>
      <c r="T114" s="72"/>
      <c r="U114" s="72"/>
      <c r="V114" s="72"/>
      <c r="W114" s="72"/>
      <c r="X114" s="72"/>
      <c r="Y114" s="72"/>
      <c r="Z114" s="72"/>
      <c r="AA114" s="72"/>
      <c r="AB114" s="72"/>
      <c r="AC114" s="72"/>
      <c r="AD114" s="72"/>
      <c r="AE114" s="72"/>
      <c r="AF114" s="69"/>
      <c r="AG114" s="69"/>
      <c r="AH114" s="69"/>
      <c r="AI114" s="69"/>
      <c r="AJ114" s="69"/>
      <c r="AK114" s="69"/>
      <c r="AL114" s="69"/>
      <c r="AM114" s="69"/>
    </row>
    <row r="115" spans="1:39" ht="20.100000000000001" customHeight="1" x14ac:dyDescent="0.25">
      <c r="A115" s="202"/>
      <c r="B115" s="349" t="s">
        <v>45</v>
      </c>
      <c r="C115" s="349"/>
      <c r="D115" s="67"/>
      <c r="E115" s="350"/>
      <c r="F115" s="350"/>
      <c r="G115" s="350"/>
      <c r="H115" s="350"/>
      <c r="I115" s="350"/>
      <c r="J115" s="350"/>
      <c r="K115" s="350"/>
      <c r="L115" s="351"/>
      <c r="M115" s="72"/>
      <c r="N115" s="72"/>
      <c r="O115" s="72"/>
      <c r="P115" s="72"/>
      <c r="Q115" s="72"/>
      <c r="R115" s="72"/>
      <c r="S115" s="72"/>
      <c r="T115" s="72"/>
      <c r="U115" s="72"/>
      <c r="V115" s="72"/>
      <c r="W115" s="72"/>
      <c r="X115" s="72"/>
      <c r="Y115" s="72"/>
      <c r="Z115" s="72"/>
      <c r="AA115" s="72"/>
      <c r="AB115" s="72"/>
      <c r="AC115" s="72"/>
      <c r="AD115" s="72"/>
      <c r="AE115" s="72"/>
      <c r="AF115" s="69"/>
      <c r="AG115" s="69"/>
      <c r="AH115" s="69"/>
      <c r="AI115" s="69"/>
      <c r="AJ115" s="69"/>
      <c r="AK115" s="69"/>
      <c r="AL115" s="69"/>
      <c r="AM115" s="69"/>
    </row>
    <row r="116" spans="1:39" ht="20.100000000000001" customHeight="1" x14ac:dyDescent="0.25">
      <c r="A116" s="338" t="s">
        <v>166</v>
      </c>
      <c r="B116" s="333"/>
      <c r="C116" s="333"/>
      <c r="D116" s="64"/>
      <c r="E116" s="334" t="s">
        <v>72</v>
      </c>
      <c r="F116" s="334"/>
      <c r="G116" s="334"/>
      <c r="H116" s="334"/>
      <c r="I116" s="334"/>
      <c r="J116" s="334"/>
      <c r="K116" s="334"/>
      <c r="L116" s="335"/>
      <c r="M116" s="72"/>
      <c r="N116" s="72"/>
      <c r="O116" s="72"/>
      <c r="P116" s="72"/>
      <c r="Q116" s="72"/>
      <c r="R116" s="72"/>
      <c r="S116" s="72"/>
      <c r="T116" s="72"/>
      <c r="U116" s="72"/>
      <c r="V116" s="72"/>
      <c r="W116" s="72"/>
      <c r="X116" s="72"/>
      <c r="Y116" s="72"/>
      <c r="Z116" s="72"/>
      <c r="AA116" s="72"/>
      <c r="AB116" s="72"/>
      <c r="AC116" s="72"/>
      <c r="AD116" s="72"/>
      <c r="AE116" s="72"/>
      <c r="AF116" s="69"/>
      <c r="AG116" s="69"/>
      <c r="AH116" s="69"/>
      <c r="AI116" s="69"/>
      <c r="AJ116" s="69"/>
      <c r="AK116" s="69"/>
      <c r="AL116" s="69"/>
      <c r="AM116" s="69"/>
    </row>
    <row r="117" spans="1:39" ht="20.100000000000001" customHeight="1" x14ac:dyDescent="0.25">
      <c r="A117" s="338" t="s">
        <v>162</v>
      </c>
      <c r="B117" s="333"/>
      <c r="C117" s="333"/>
      <c r="D117" s="64"/>
      <c r="E117" s="253" t="s">
        <v>165</v>
      </c>
      <c r="F117" s="253"/>
      <c r="G117" s="253"/>
      <c r="H117" s="253"/>
      <c r="I117" s="253"/>
      <c r="J117" s="253"/>
      <c r="K117" s="253"/>
      <c r="L117" s="254"/>
      <c r="M117" s="72"/>
      <c r="N117" s="72"/>
      <c r="O117" s="72"/>
      <c r="P117" s="72"/>
      <c r="Q117" s="72"/>
      <c r="R117" s="72"/>
      <c r="S117" s="72"/>
      <c r="T117" s="72"/>
      <c r="U117" s="72"/>
      <c r="V117" s="72"/>
      <c r="W117" s="72"/>
      <c r="X117" s="72"/>
      <c r="Y117" s="72"/>
      <c r="Z117" s="72"/>
      <c r="AA117" s="72"/>
      <c r="AB117" s="72"/>
      <c r="AC117" s="72"/>
      <c r="AD117" s="72"/>
      <c r="AE117" s="72"/>
      <c r="AF117" s="69"/>
      <c r="AG117" s="69"/>
      <c r="AH117" s="69"/>
      <c r="AI117" s="69"/>
      <c r="AJ117" s="69"/>
      <c r="AK117" s="69"/>
      <c r="AL117" s="69"/>
      <c r="AM117" s="69"/>
    </row>
    <row r="118" spans="1:39" ht="20.100000000000001" customHeight="1" x14ac:dyDescent="0.25">
      <c r="A118" s="203"/>
      <c r="B118" s="227"/>
      <c r="C118" s="227"/>
      <c r="D118" s="65"/>
      <c r="E118" s="345" t="s">
        <v>49</v>
      </c>
      <c r="F118" s="345"/>
      <c r="G118" s="345"/>
      <c r="H118" s="345"/>
      <c r="I118" s="345"/>
      <c r="J118" s="345"/>
      <c r="K118" s="345"/>
      <c r="L118" s="346"/>
      <c r="M118" s="72"/>
      <c r="N118" s="72"/>
      <c r="O118" s="72"/>
      <c r="P118" s="72"/>
      <c r="Q118" s="72"/>
      <c r="R118" s="72"/>
      <c r="S118" s="72"/>
      <c r="T118" s="72"/>
      <c r="U118" s="72"/>
      <c r="V118" s="72"/>
      <c r="W118" s="72"/>
      <c r="X118" s="72"/>
      <c r="Y118" s="72"/>
      <c r="Z118" s="72"/>
      <c r="AA118" s="72"/>
      <c r="AB118" s="72"/>
      <c r="AC118" s="72"/>
      <c r="AD118" s="72"/>
      <c r="AE118" s="72"/>
      <c r="AF118" s="69"/>
      <c r="AG118" s="69"/>
      <c r="AH118" s="69"/>
      <c r="AI118" s="69"/>
      <c r="AJ118" s="69"/>
      <c r="AK118" s="69"/>
      <c r="AL118" s="69"/>
      <c r="AM118" s="69"/>
    </row>
    <row r="119" spans="1:39" ht="20.100000000000001" customHeight="1" x14ac:dyDescent="0.25">
      <c r="A119" s="204"/>
      <c r="B119" s="332" t="s">
        <v>50</v>
      </c>
      <c r="C119" s="332"/>
      <c r="D119" s="64"/>
      <c r="E119" s="347" t="s">
        <v>170</v>
      </c>
      <c r="F119" s="347"/>
      <c r="G119" s="347"/>
      <c r="H119" s="347"/>
      <c r="I119" s="347"/>
      <c r="J119" s="347"/>
      <c r="K119" s="347"/>
      <c r="L119" s="348"/>
      <c r="M119" s="72"/>
      <c r="N119" s="72"/>
      <c r="O119" s="72"/>
      <c r="P119" s="72"/>
      <c r="Q119" s="72"/>
      <c r="R119" s="72"/>
      <c r="S119" s="72"/>
      <c r="T119" s="72"/>
      <c r="U119" s="72"/>
      <c r="V119" s="72"/>
      <c r="W119" s="72"/>
      <c r="X119" s="72"/>
      <c r="Y119" s="72"/>
      <c r="Z119" s="72"/>
      <c r="AA119" s="72"/>
      <c r="AB119" s="72"/>
      <c r="AC119" s="72"/>
      <c r="AD119" s="72"/>
      <c r="AE119" s="72"/>
      <c r="AF119" s="69"/>
      <c r="AG119" s="69"/>
      <c r="AH119" s="69"/>
      <c r="AI119" s="69"/>
      <c r="AJ119" s="69"/>
      <c r="AK119" s="69"/>
      <c r="AL119" s="69"/>
      <c r="AM119" s="69"/>
    </row>
    <row r="120" spans="1:39" ht="20.100000000000001" customHeight="1" x14ac:dyDescent="0.25">
      <c r="A120" s="205"/>
      <c r="B120" s="333" t="s">
        <v>204</v>
      </c>
      <c r="C120" s="333"/>
      <c r="D120" s="64"/>
      <c r="E120" s="334" t="s">
        <v>171</v>
      </c>
      <c r="F120" s="334"/>
      <c r="G120" s="334"/>
      <c r="H120" s="334"/>
      <c r="I120" s="334"/>
      <c r="J120" s="334"/>
      <c r="K120" s="334"/>
      <c r="L120" s="335"/>
      <c r="M120" s="72"/>
      <c r="N120" s="72"/>
      <c r="O120" s="72"/>
      <c r="P120" s="72"/>
      <c r="Q120" s="72"/>
      <c r="R120" s="72"/>
      <c r="S120" s="72"/>
      <c r="T120" s="72"/>
      <c r="U120" s="72"/>
      <c r="V120" s="72"/>
      <c r="W120" s="72"/>
      <c r="X120" s="72"/>
      <c r="Y120" s="72"/>
      <c r="Z120" s="72"/>
      <c r="AA120" s="72"/>
      <c r="AB120" s="72"/>
      <c r="AC120" s="72"/>
      <c r="AD120" s="72"/>
      <c r="AE120" s="72"/>
      <c r="AF120" s="69"/>
      <c r="AG120" s="69"/>
      <c r="AH120" s="69"/>
      <c r="AI120" s="69"/>
      <c r="AJ120" s="69"/>
      <c r="AK120" s="69"/>
      <c r="AL120" s="69"/>
      <c r="AM120" s="69"/>
    </row>
    <row r="121" spans="1:39" ht="20.100000000000001" customHeight="1" x14ac:dyDescent="0.25">
      <c r="A121" s="339" t="s">
        <v>52</v>
      </c>
      <c r="B121" s="340"/>
      <c r="C121" s="340"/>
      <c r="D121" s="64"/>
      <c r="E121" s="334" t="s">
        <v>172</v>
      </c>
      <c r="F121" s="334"/>
      <c r="G121" s="334"/>
      <c r="H121" s="334"/>
      <c r="I121" s="334"/>
      <c r="J121" s="334"/>
      <c r="K121" s="334"/>
      <c r="L121" s="335"/>
      <c r="M121" s="72"/>
      <c r="N121" s="72"/>
      <c r="O121" s="72"/>
      <c r="P121" s="72"/>
      <c r="Q121" s="72"/>
      <c r="R121" s="72"/>
      <c r="S121" s="72"/>
      <c r="T121" s="72"/>
      <c r="U121" s="72"/>
      <c r="V121" s="72"/>
      <c r="W121" s="72"/>
      <c r="X121" s="72"/>
      <c r="Y121" s="72"/>
      <c r="Z121" s="72"/>
      <c r="AA121" s="72"/>
      <c r="AB121" s="72"/>
      <c r="AC121" s="72"/>
      <c r="AD121" s="72"/>
      <c r="AE121" s="72"/>
      <c r="AF121" s="69"/>
      <c r="AG121" s="69"/>
      <c r="AH121" s="69"/>
      <c r="AI121" s="69"/>
      <c r="AJ121" s="69"/>
      <c r="AK121" s="69"/>
      <c r="AL121" s="69"/>
      <c r="AM121" s="69"/>
    </row>
    <row r="122" spans="1:39" ht="20.100000000000001" customHeight="1" x14ac:dyDescent="0.25">
      <c r="A122" s="339" t="s">
        <v>53</v>
      </c>
      <c r="B122" s="340"/>
      <c r="C122" s="340"/>
      <c r="D122" s="64"/>
      <c r="E122" s="334" t="s">
        <v>55</v>
      </c>
      <c r="F122" s="334"/>
      <c r="G122" s="334"/>
      <c r="H122" s="334"/>
      <c r="I122" s="334"/>
      <c r="J122" s="334"/>
      <c r="K122" s="334"/>
      <c r="L122" s="335"/>
      <c r="M122" s="72"/>
      <c r="N122" s="72"/>
      <c r="O122" s="72"/>
      <c r="P122" s="72"/>
      <c r="Q122" s="72"/>
      <c r="R122" s="72"/>
      <c r="S122" s="72"/>
      <c r="T122" s="72"/>
      <c r="U122" s="72"/>
      <c r="V122" s="72"/>
      <c r="W122" s="72"/>
      <c r="X122" s="72"/>
      <c r="Y122" s="72"/>
      <c r="Z122" s="72"/>
      <c r="AA122" s="72"/>
      <c r="AB122" s="72"/>
      <c r="AC122" s="72"/>
      <c r="AD122" s="72"/>
      <c r="AE122" s="72"/>
      <c r="AF122" s="69"/>
      <c r="AG122" s="69"/>
      <c r="AH122" s="69"/>
      <c r="AI122" s="69"/>
      <c r="AJ122" s="69"/>
      <c r="AK122" s="69"/>
      <c r="AL122" s="69"/>
      <c r="AM122" s="69"/>
    </row>
    <row r="123" spans="1:39" ht="20.100000000000001" customHeight="1" x14ac:dyDescent="0.25">
      <c r="A123" s="339" t="s">
        <v>54</v>
      </c>
      <c r="B123" s="340"/>
      <c r="C123" s="340"/>
      <c r="D123" s="64"/>
      <c r="E123" s="334" t="s">
        <v>172</v>
      </c>
      <c r="F123" s="334"/>
      <c r="G123" s="334"/>
      <c r="H123" s="334"/>
      <c r="I123" s="334"/>
      <c r="J123" s="334"/>
      <c r="K123" s="334"/>
      <c r="L123" s="335"/>
      <c r="M123" s="72"/>
      <c r="N123" s="72"/>
      <c r="O123" s="72"/>
      <c r="P123" s="72"/>
      <c r="Q123" s="72"/>
      <c r="R123" s="72"/>
      <c r="S123" s="72"/>
      <c r="T123" s="72"/>
      <c r="U123" s="72"/>
      <c r="V123" s="72"/>
      <c r="W123" s="72"/>
      <c r="X123" s="72"/>
      <c r="Y123" s="72"/>
      <c r="Z123" s="72"/>
      <c r="AA123" s="72"/>
      <c r="AB123" s="72"/>
      <c r="AC123" s="72"/>
      <c r="AD123" s="72"/>
      <c r="AE123" s="72"/>
      <c r="AF123" s="69"/>
      <c r="AG123" s="69"/>
      <c r="AH123" s="69"/>
      <c r="AI123" s="69"/>
      <c r="AJ123" s="69"/>
      <c r="AK123" s="69"/>
      <c r="AL123" s="69"/>
      <c r="AM123" s="69"/>
    </row>
    <row r="124" spans="1:39" ht="20.100000000000001" customHeight="1" x14ac:dyDescent="0.25">
      <c r="A124" s="339" t="s">
        <v>56</v>
      </c>
      <c r="B124" s="340"/>
      <c r="C124" s="340"/>
      <c r="D124" s="64"/>
      <c r="E124" s="334" t="s">
        <v>172</v>
      </c>
      <c r="F124" s="334"/>
      <c r="G124" s="334"/>
      <c r="H124" s="334"/>
      <c r="I124" s="334"/>
      <c r="J124" s="334"/>
      <c r="K124" s="334"/>
      <c r="L124" s="335"/>
      <c r="M124" s="72"/>
      <c r="N124" s="72"/>
      <c r="O124" s="72"/>
      <c r="P124" s="72"/>
      <c r="Q124" s="72"/>
      <c r="R124" s="72"/>
      <c r="S124" s="72"/>
      <c r="T124" s="72"/>
      <c r="U124" s="72"/>
      <c r="V124" s="72"/>
      <c r="W124" s="72"/>
      <c r="X124" s="72"/>
      <c r="Y124" s="72"/>
      <c r="Z124" s="72"/>
      <c r="AA124" s="72"/>
      <c r="AB124" s="72"/>
      <c r="AC124" s="72"/>
      <c r="AD124" s="72"/>
      <c r="AE124" s="72"/>
      <c r="AF124" s="69"/>
      <c r="AG124" s="69"/>
      <c r="AH124" s="69"/>
      <c r="AI124" s="69"/>
      <c r="AJ124" s="69"/>
      <c r="AK124" s="69"/>
      <c r="AL124" s="69"/>
      <c r="AM124" s="69"/>
    </row>
    <row r="125" spans="1:39" ht="20.100000000000001" customHeight="1" x14ac:dyDescent="0.25">
      <c r="A125" s="338" t="s">
        <v>57</v>
      </c>
      <c r="B125" s="333"/>
      <c r="C125" s="333"/>
      <c r="D125" s="64"/>
      <c r="E125" s="334" t="s">
        <v>172</v>
      </c>
      <c r="F125" s="334"/>
      <c r="G125" s="334"/>
      <c r="H125" s="334"/>
      <c r="I125" s="334"/>
      <c r="J125" s="334"/>
      <c r="K125" s="334"/>
      <c r="L125" s="335"/>
      <c r="M125" s="72"/>
      <c r="N125" s="72"/>
      <c r="O125" s="72"/>
      <c r="P125" s="72"/>
      <c r="Q125" s="72"/>
      <c r="R125" s="72"/>
      <c r="S125" s="72"/>
      <c r="T125" s="72"/>
      <c r="U125" s="72"/>
      <c r="V125" s="72"/>
      <c r="W125" s="72"/>
      <c r="X125" s="72"/>
      <c r="Y125" s="72"/>
      <c r="Z125" s="72"/>
      <c r="AA125" s="72"/>
      <c r="AB125" s="72"/>
      <c r="AC125" s="72"/>
      <c r="AD125" s="72"/>
      <c r="AE125" s="72"/>
      <c r="AF125" s="69"/>
      <c r="AG125" s="69"/>
      <c r="AH125" s="69"/>
      <c r="AI125" s="69"/>
      <c r="AJ125" s="69"/>
      <c r="AK125" s="69"/>
      <c r="AL125" s="69"/>
      <c r="AM125" s="69"/>
    </row>
    <row r="126" spans="1:39" ht="20.100000000000001" customHeight="1" x14ac:dyDescent="0.25">
      <c r="A126" s="339" t="s">
        <v>58</v>
      </c>
      <c r="B126" s="340"/>
      <c r="C126" s="340"/>
      <c r="D126" s="64"/>
      <c r="E126" s="368" t="s">
        <v>173</v>
      </c>
      <c r="F126" s="369"/>
      <c r="G126" s="369"/>
      <c r="H126" s="369"/>
      <c r="I126" s="370"/>
      <c r="J126" s="370"/>
      <c r="K126" s="370"/>
      <c r="L126" s="371"/>
      <c r="M126" s="72"/>
      <c r="N126" s="72"/>
      <c r="O126" s="72"/>
      <c r="P126" s="72"/>
      <c r="Q126" s="72"/>
      <c r="R126" s="72"/>
      <c r="S126" s="72"/>
      <c r="T126" s="72"/>
      <c r="U126" s="72"/>
      <c r="V126" s="72"/>
      <c r="W126" s="72"/>
      <c r="X126" s="72"/>
      <c r="Y126" s="72"/>
      <c r="Z126" s="72"/>
      <c r="AA126" s="72"/>
      <c r="AB126" s="72"/>
      <c r="AC126" s="72"/>
      <c r="AD126" s="72"/>
      <c r="AE126" s="72"/>
      <c r="AF126" s="69"/>
      <c r="AG126" s="69"/>
      <c r="AH126" s="69"/>
      <c r="AI126" s="69"/>
      <c r="AJ126" s="69"/>
      <c r="AK126" s="69"/>
      <c r="AL126" s="69"/>
      <c r="AM126" s="69"/>
    </row>
    <row r="127" spans="1:39" ht="20.100000000000001" customHeight="1" x14ac:dyDescent="0.25">
      <c r="A127" s="339" t="s">
        <v>59</v>
      </c>
      <c r="B127" s="340"/>
      <c r="C127" s="340"/>
      <c r="D127" s="64"/>
      <c r="E127" s="368" t="s">
        <v>173</v>
      </c>
      <c r="F127" s="369"/>
      <c r="G127" s="369"/>
      <c r="H127" s="369"/>
      <c r="I127" s="370"/>
      <c r="J127" s="370"/>
      <c r="K127" s="370"/>
      <c r="L127" s="371"/>
      <c r="M127" s="72"/>
      <c r="N127" s="72"/>
      <c r="O127" s="72"/>
      <c r="P127" s="72"/>
      <c r="Q127" s="72"/>
      <c r="R127" s="72"/>
      <c r="S127" s="72"/>
      <c r="T127" s="72"/>
      <c r="U127" s="72"/>
      <c r="V127" s="72"/>
      <c r="W127" s="72"/>
      <c r="X127" s="72"/>
      <c r="Y127" s="72"/>
      <c r="Z127" s="72"/>
      <c r="AA127" s="72"/>
      <c r="AB127" s="72"/>
      <c r="AC127" s="72"/>
      <c r="AD127" s="72"/>
      <c r="AE127" s="72"/>
      <c r="AF127" s="69"/>
      <c r="AG127" s="69"/>
      <c r="AH127" s="69"/>
      <c r="AI127" s="69"/>
      <c r="AJ127" s="69"/>
      <c r="AK127" s="69"/>
      <c r="AL127" s="69"/>
      <c r="AM127" s="69"/>
    </row>
    <row r="128" spans="1:39" ht="20.100000000000001" customHeight="1" x14ac:dyDescent="0.25">
      <c r="A128" s="339" t="s">
        <v>60</v>
      </c>
      <c r="B128" s="340"/>
      <c r="C128" s="340"/>
      <c r="D128" s="64"/>
      <c r="E128" s="368" t="s">
        <v>173</v>
      </c>
      <c r="F128" s="369"/>
      <c r="G128" s="369"/>
      <c r="H128" s="369"/>
      <c r="I128" s="370"/>
      <c r="J128" s="370"/>
      <c r="K128" s="370"/>
      <c r="L128" s="371"/>
      <c r="M128" s="72"/>
      <c r="N128" s="72"/>
      <c r="O128" s="72"/>
      <c r="P128" s="72"/>
      <c r="Q128" s="72"/>
      <c r="R128" s="72"/>
      <c r="S128" s="72"/>
      <c r="T128" s="72"/>
      <c r="U128" s="72"/>
      <c r="V128" s="72"/>
      <c r="W128" s="72"/>
      <c r="X128" s="72"/>
      <c r="Y128" s="72"/>
      <c r="Z128" s="72"/>
      <c r="AA128" s="72"/>
      <c r="AB128" s="72"/>
      <c r="AC128" s="72"/>
      <c r="AD128" s="72"/>
      <c r="AE128" s="72"/>
      <c r="AF128" s="69"/>
      <c r="AG128" s="69"/>
      <c r="AH128" s="69"/>
      <c r="AI128" s="69"/>
      <c r="AJ128" s="69"/>
      <c r="AK128" s="69"/>
      <c r="AL128" s="69"/>
      <c r="AM128" s="69"/>
    </row>
    <row r="129" spans="1:39" ht="20.100000000000001" customHeight="1" x14ac:dyDescent="0.25">
      <c r="A129" s="339" t="s">
        <v>61</v>
      </c>
      <c r="B129" s="340"/>
      <c r="C129" s="340"/>
      <c r="D129" s="64"/>
      <c r="E129" s="368" t="s">
        <v>173</v>
      </c>
      <c r="F129" s="369"/>
      <c r="G129" s="369"/>
      <c r="H129" s="369"/>
      <c r="I129" s="372"/>
      <c r="J129" s="372"/>
      <c r="K129" s="372"/>
      <c r="L129" s="373"/>
      <c r="M129" s="72"/>
      <c r="N129" s="72"/>
      <c r="O129" s="72"/>
      <c r="P129" s="72"/>
      <c r="Q129" s="72"/>
      <c r="R129" s="72"/>
      <c r="S129" s="72"/>
      <c r="T129" s="72"/>
      <c r="U129" s="72"/>
      <c r="V129" s="72"/>
      <c r="W129" s="72"/>
      <c r="X129" s="72"/>
      <c r="Y129" s="72"/>
      <c r="Z129" s="72"/>
      <c r="AA129" s="72"/>
      <c r="AB129" s="72"/>
      <c r="AC129" s="72"/>
      <c r="AD129" s="72"/>
      <c r="AE129" s="72"/>
      <c r="AF129" s="69"/>
      <c r="AG129" s="69"/>
      <c r="AH129" s="69"/>
      <c r="AI129" s="69"/>
      <c r="AJ129" s="69"/>
      <c r="AK129" s="69"/>
      <c r="AL129" s="69"/>
      <c r="AM129" s="69"/>
    </row>
    <row r="130" spans="1:39" ht="20.100000000000001" customHeight="1" x14ac:dyDescent="0.25">
      <c r="A130" s="206"/>
      <c r="B130" s="207"/>
      <c r="C130" s="207" t="s">
        <v>64</v>
      </c>
      <c r="D130" s="64"/>
      <c r="E130" s="334" t="s">
        <v>172</v>
      </c>
      <c r="F130" s="334"/>
      <c r="G130" s="334"/>
      <c r="H130" s="334"/>
      <c r="I130" s="334"/>
      <c r="J130" s="334"/>
      <c r="K130" s="334"/>
      <c r="L130" s="335"/>
      <c r="M130" s="72"/>
      <c r="N130" s="72"/>
      <c r="O130" s="72"/>
      <c r="P130" s="72"/>
      <c r="Q130" s="72"/>
      <c r="R130" s="72"/>
      <c r="S130" s="72"/>
      <c r="T130" s="72"/>
      <c r="U130" s="72"/>
      <c r="V130" s="72"/>
      <c r="W130" s="72"/>
      <c r="X130" s="72"/>
      <c r="Y130" s="72"/>
      <c r="Z130" s="72"/>
      <c r="AA130" s="72"/>
      <c r="AB130" s="72"/>
      <c r="AC130" s="72"/>
      <c r="AD130" s="72"/>
      <c r="AE130" s="72"/>
      <c r="AF130" s="69"/>
      <c r="AG130" s="69"/>
      <c r="AH130" s="69"/>
      <c r="AI130" s="69"/>
      <c r="AJ130" s="69"/>
      <c r="AK130" s="69"/>
      <c r="AL130" s="69"/>
      <c r="AM130" s="69"/>
    </row>
    <row r="131" spans="1:39" ht="20.100000000000001" customHeight="1" x14ac:dyDescent="0.25">
      <c r="A131" s="206"/>
      <c r="B131" s="207"/>
      <c r="C131" s="207" t="s">
        <v>63</v>
      </c>
      <c r="D131" s="64"/>
      <c r="E131" s="334" t="s">
        <v>172</v>
      </c>
      <c r="F131" s="334"/>
      <c r="G131" s="334"/>
      <c r="H131" s="334"/>
      <c r="I131" s="334"/>
      <c r="J131" s="334"/>
      <c r="K131" s="334"/>
      <c r="L131" s="335"/>
      <c r="M131" s="72"/>
      <c r="N131" s="72"/>
      <c r="O131" s="72"/>
      <c r="P131" s="72"/>
      <c r="Q131" s="72"/>
      <c r="R131" s="72"/>
      <c r="S131" s="72"/>
      <c r="T131" s="72"/>
      <c r="U131" s="72"/>
      <c r="V131" s="72"/>
      <c r="W131" s="72"/>
      <c r="X131" s="72"/>
      <c r="Y131" s="72"/>
      <c r="Z131" s="72"/>
      <c r="AA131" s="72"/>
      <c r="AB131" s="72"/>
      <c r="AC131" s="72"/>
      <c r="AD131" s="72"/>
      <c r="AE131" s="72"/>
      <c r="AF131" s="69"/>
      <c r="AG131" s="69"/>
      <c r="AH131" s="69"/>
      <c r="AI131" s="69"/>
      <c r="AJ131" s="69"/>
      <c r="AK131" s="69"/>
      <c r="AL131" s="69"/>
      <c r="AM131" s="69"/>
    </row>
    <row r="132" spans="1:39" ht="20.100000000000001" customHeight="1" x14ac:dyDescent="0.25">
      <c r="A132" s="206"/>
      <c r="B132" s="207"/>
      <c r="C132" s="207" t="s">
        <v>167</v>
      </c>
      <c r="D132" s="64"/>
      <c r="E132" s="334" t="s">
        <v>172</v>
      </c>
      <c r="F132" s="334"/>
      <c r="G132" s="334"/>
      <c r="H132" s="334"/>
      <c r="I132" s="334"/>
      <c r="J132" s="334"/>
      <c r="K132" s="334"/>
      <c r="L132" s="335"/>
      <c r="M132" s="72"/>
      <c r="N132" s="72"/>
      <c r="O132" s="72"/>
      <c r="P132" s="72"/>
      <c r="Q132" s="72"/>
      <c r="R132" s="72"/>
      <c r="S132" s="72"/>
      <c r="T132" s="72"/>
      <c r="U132" s="72"/>
      <c r="V132" s="72"/>
      <c r="W132" s="72"/>
      <c r="X132" s="72"/>
      <c r="Y132" s="72"/>
      <c r="Z132" s="72"/>
      <c r="AA132" s="72"/>
      <c r="AB132" s="72"/>
      <c r="AC132" s="72"/>
      <c r="AD132" s="72"/>
      <c r="AE132" s="72"/>
      <c r="AF132" s="69"/>
      <c r="AG132" s="69"/>
      <c r="AH132" s="69"/>
      <c r="AI132" s="69"/>
      <c r="AJ132" s="69"/>
      <c r="AK132" s="69"/>
      <c r="AL132" s="69"/>
      <c r="AM132" s="69"/>
    </row>
    <row r="133" spans="1:39" ht="20.100000000000001" customHeight="1" x14ac:dyDescent="0.25">
      <c r="A133" s="206"/>
      <c r="B133" s="207"/>
      <c r="C133" s="207" t="s">
        <v>62</v>
      </c>
      <c r="D133" s="64"/>
      <c r="E133" s="334" t="s">
        <v>172</v>
      </c>
      <c r="F133" s="334"/>
      <c r="G133" s="334"/>
      <c r="H133" s="334"/>
      <c r="I133" s="334"/>
      <c r="J133" s="334"/>
      <c r="K133" s="334"/>
      <c r="L133" s="335"/>
      <c r="M133" s="72"/>
      <c r="N133" s="72"/>
      <c r="O133" s="72"/>
      <c r="P133" s="72"/>
      <c r="Q133" s="72"/>
      <c r="R133" s="72"/>
      <c r="S133" s="72"/>
      <c r="T133" s="72"/>
      <c r="U133" s="72"/>
      <c r="V133" s="72"/>
      <c r="W133" s="72"/>
      <c r="X133" s="72"/>
      <c r="Y133" s="72"/>
      <c r="Z133" s="72"/>
      <c r="AA133" s="72"/>
      <c r="AB133" s="72"/>
      <c r="AC133" s="72"/>
      <c r="AD133" s="72"/>
      <c r="AE133" s="72"/>
      <c r="AF133" s="69"/>
      <c r="AG133" s="69"/>
      <c r="AH133" s="69"/>
      <c r="AI133" s="69"/>
      <c r="AJ133" s="69"/>
      <c r="AK133" s="69"/>
      <c r="AL133" s="69"/>
      <c r="AM133" s="69"/>
    </row>
    <row r="134" spans="1:39" ht="8.25" customHeight="1" x14ac:dyDescent="0.25">
      <c r="A134" s="206"/>
      <c r="B134" s="207"/>
      <c r="C134" s="207"/>
      <c r="D134" s="66"/>
      <c r="E134" s="191"/>
      <c r="F134" s="191"/>
      <c r="G134" s="191"/>
      <c r="H134" s="191"/>
      <c r="I134" s="191"/>
      <c r="J134" s="191"/>
      <c r="K134" s="191"/>
      <c r="L134" s="192"/>
      <c r="M134" s="72"/>
      <c r="N134" s="72"/>
      <c r="O134" s="72"/>
      <c r="P134" s="72"/>
      <c r="Q134" s="72"/>
      <c r="R134" s="72"/>
      <c r="S134" s="72"/>
      <c r="T134" s="72"/>
      <c r="U134" s="72"/>
      <c r="V134" s="72"/>
      <c r="W134" s="72"/>
      <c r="X134" s="72"/>
      <c r="Y134" s="72"/>
      <c r="Z134" s="72"/>
      <c r="AA134" s="72"/>
      <c r="AB134" s="72"/>
      <c r="AC134" s="72"/>
      <c r="AD134" s="72"/>
      <c r="AE134" s="72"/>
      <c r="AF134" s="69"/>
      <c r="AG134" s="69"/>
      <c r="AH134" s="69"/>
      <c r="AI134" s="69"/>
      <c r="AJ134" s="69"/>
      <c r="AK134" s="69"/>
      <c r="AL134" s="69"/>
      <c r="AM134" s="69"/>
    </row>
    <row r="135" spans="1:39" ht="20.100000000000001" customHeight="1" x14ac:dyDescent="0.25">
      <c r="A135" s="339" t="s">
        <v>168</v>
      </c>
      <c r="B135" s="340"/>
      <c r="C135" s="340"/>
      <c r="D135" s="64"/>
      <c r="E135" s="253" t="s">
        <v>174</v>
      </c>
      <c r="F135" s="253"/>
      <c r="G135" s="253"/>
      <c r="H135" s="253"/>
      <c r="I135" s="253"/>
      <c r="J135" s="253"/>
      <c r="K135" s="253"/>
      <c r="L135" s="254"/>
      <c r="M135" s="72"/>
      <c r="N135" s="72"/>
      <c r="O135" s="72"/>
      <c r="P135" s="72"/>
      <c r="Q135" s="72"/>
      <c r="R135" s="72"/>
      <c r="S135" s="72"/>
      <c r="T135" s="72"/>
      <c r="U135" s="72"/>
      <c r="V135" s="72"/>
      <c r="W135" s="72"/>
      <c r="X135" s="72"/>
      <c r="Y135" s="72"/>
      <c r="Z135" s="72"/>
      <c r="AA135" s="72"/>
      <c r="AB135" s="72"/>
      <c r="AC135" s="72"/>
      <c r="AD135" s="72"/>
      <c r="AE135" s="72"/>
      <c r="AF135" s="69"/>
      <c r="AG135" s="69"/>
      <c r="AH135" s="69"/>
      <c r="AI135" s="69"/>
      <c r="AJ135" s="69"/>
      <c r="AK135" s="69"/>
      <c r="AL135" s="69"/>
      <c r="AM135" s="69"/>
    </row>
    <row r="136" spans="1:39" ht="20.100000000000001" customHeight="1" x14ac:dyDescent="0.25">
      <c r="A136" s="206"/>
      <c r="B136" s="207"/>
      <c r="C136" s="207"/>
      <c r="D136" s="66"/>
      <c r="E136" s="255" t="s">
        <v>175</v>
      </c>
      <c r="F136" s="255"/>
      <c r="G136" s="255"/>
      <c r="H136" s="255"/>
      <c r="I136" s="255"/>
      <c r="J136" s="255"/>
      <c r="K136" s="255"/>
      <c r="L136" s="256"/>
      <c r="M136" s="72"/>
      <c r="N136" s="72"/>
      <c r="O136" s="72"/>
      <c r="P136" s="72"/>
      <c r="Q136" s="72"/>
      <c r="R136" s="72"/>
      <c r="S136" s="72"/>
      <c r="T136" s="72"/>
      <c r="U136" s="72"/>
      <c r="V136" s="72"/>
      <c r="W136" s="72"/>
      <c r="X136" s="72"/>
      <c r="Y136" s="72"/>
      <c r="Z136" s="72"/>
      <c r="AA136" s="72"/>
      <c r="AB136" s="72"/>
      <c r="AC136" s="72"/>
      <c r="AD136" s="72"/>
      <c r="AE136" s="72"/>
      <c r="AF136" s="69"/>
      <c r="AG136" s="69"/>
      <c r="AH136" s="69"/>
      <c r="AI136" s="69"/>
      <c r="AJ136" s="69"/>
      <c r="AK136" s="69"/>
      <c r="AL136" s="69"/>
      <c r="AM136" s="69"/>
    </row>
    <row r="137" spans="1:39" ht="20.100000000000001" customHeight="1" x14ac:dyDescent="0.25">
      <c r="A137" s="339" t="s">
        <v>169</v>
      </c>
      <c r="B137" s="340"/>
      <c r="C137" s="352"/>
      <c r="D137" s="64"/>
      <c r="E137" s="374" t="s">
        <v>176</v>
      </c>
      <c r="F137" s="255"/>
      <c r="G137" s="255"/>
      <c r="H137" s="255"/>
      <c r="I137" s="255"/>
      <c r="J137" s="255"/>
      <c r="K137" s="255"/>
      <c r="L137" s="256"/>
      <c r="M137" s="72"/>
      <c r="N137" s="72"/>
      <c r="O137" s="72"/>
      <c r="P137" s="72"/>
      <c r="Q137" s="72"/>
      <c r="R137" s="72"/>
      <c r="S137" s="72"/>
      <c r="T137" s="72"/>
      <c r="U137" s="72"/>
      <c r="V137" s="72"/>
      <c r="W137" s="72"/>
      <c r="X137" s="72"/>
      <c r="Y137" s="72"/>
      <c r="Z137" s="72"/>
      <c r="AA137" s="72"/>
      <c r="AB137" s="72"/>
      <c r="AC137" s="72"/>
      <c r="AD137" s="72"/>
      <c r="AE137" s="72"/>
      <c r="AF137" s="69"/>
      <c r="AG137" s="69"/>
      <c r="AH137" s="69"/>
      <c r="AI137" s="69"/>
      <c r="AJ137" s="69"/>
      <c r="AK137" s="69"/>
      <c r="AL137" s="69"/>
      <c r="AM137" s="69"/>
    </row>
    <row r="138" spans="1:39" ht="9" customHeight="1" x14ac:dyDescent="0.25">
      <c r="A138" s="206"/>
      <c r="B138" s="207"/>
      <c r="C138" s="207"/>
      <c r="D138" s="66"/>
      <c r="E138" s="193"/>
      <c r="F138" s="193"/>
      <c r="G138" s="193"/>
      <c r="H138" s="193"/>
      <c r="I138" s="193"/>
      <c r="J138" s="193"/>
      <c r="K138" s="193"/>
      <c r="L138" s="194"/>
      <c r="M138" s="72"/>
      <c r="N138" s="72"/>
      <c r="O138" s="72"/>
      <c r="P138" s="72"/>
      <c r="Q138" s="72"/>
      <c r="R138" s="72"/>
      <c r="S138" s="72"/>
      <c r="T138" s="72"/>
      <c r="U138" s="72"/>
      <c r="V138" s="72"/>
      <c r="W138" s="72"/>
      <c r="X138" s="72"/>
      <c r="Y138" s="72"/>
      <c r="Z138" s="72"/>
      <c r="AA138" s="72"/>
      <c r="AB138" s="72"/>
      <c r="AC138" s="72"/>
      <c r="AD138" s="72"/>
      <c r="AE138" s="72"/>
      <c r="AF138" s="69"/>
      <c r="AG138" s="69"/>
      <c r="AH138" s="69"/>
      <c r="AI138" s="69"/>
      <c r="AJ138" s="69"/>
      <c r="AK138" s="69"/>
      <c r="AL138" s="69"/>
      <c r="AM138" s="69"/>
    </row>
    <row r="139" spans="1:39" ht="20.100000000000001" customHeight="1" x14ac:dyDescent="0.25">
      <c r="A139" s="339" t="s">
        <v>90</v>
      </c>
      <c r="B139" s="340"/>
      <c r="C139" s="352"/>
      <c r="D139" s="64"/>
      <c r="E139" s="265" t="s">
        <v>174</v>
      </c>
      <c r="F139" s="253"/>
      <c r="G139" s="253"/>
      <c r="H139" s="253"/>
      <c r="I139" s="253"/>
      <c r="J139" s="253"/>
      <c r="K139" s="253"/>
      <c r="L139" s="254"/>
      <c r="M139" s="72"/>
      <c r="N139" s="72"/>
      <c r="O139" s="72"/>
      <c r="P139" s="72"/>
      <c r="Q139" s="72"/>
      <c r="R139" s="72"/>
      <c r="S139" s="72"/>
      <c r="T139" s="72"/>
      <c r="U139" s="72"/>
      <c r="V139" s="72"/>
      <c r="W139" s="72"/>
      <c r="X139" s="72"/>
      <c r="Y139" s="72"/>
      <c r="Z139" s="72"/>
      <c r="AA139" s="72"/>
      <c r="AB139" s="72"/>
      <c r="AC139" s="72"/>
      <c r="AD139" s="72"/>
      <c r="AE139" s="72"/>
      <c r="AF139" s="69"/>
      <c r="AG139" s="69"/>
      <c r="AH139" s="69"/>
      <c r="AI139" s="69"/>
      <c r="AJ139" s="69"/>
      <c r="AK139" s="69"/>
      <c r="AL139" s="69"/>
      <c r="AM139" s="69"/>
    </row>
    <row r="140" spans="1:39" ht="20.100000000000001" customHeight="1" x14ac:dyDescent="0.25">
      <c r="A140" s="206"/>
      <c r="B140" s="207"/>
      <c r="C140" s="207"/>
      <c r="D140" s="66"/>
      <c r="E140" s="255" t="s">
        <v>175</v>
      </c>
      <c r="F140" s="255"/>
      <c r="G140" s="255"/>
      <c r="H140" s="255"/>
      <c r="I140" s="255"/>
      <c r="J140" s="255"/>
      <c r="K140" s="255"/>
      <c r="L140" s="256"/>
      <c r="M140" s="72"/>
      <c r="N140" s="72"/>
      <c r="O140" s="72"/>
      <c r="P140" s="72"/>
      <c r="Q140" s="72"/>
      <c r="R140" s="72"/>
      <c r="S140" s="72"/>
      <c r="T140" s="72"/>
      <c r="U140" s="72"/>
      <c r="V140" s="72"/>
      <c r="W140" s="72"/>
      <c r="X140" s="72"/>
      <c r="Y140" s="72"/>
      <c r="Z140" s="72"/>
      <c r="AA140" s="72"/>
      <c r="AB140" s="72"/>
      <c r="AC140" s="72"/>
      <c r="AD140" s="72"/>
      <c r="AE140" s="72"/>
      <c r="AF140" s="69"/>
      <c r="AG140" s="69"/>
      <c r="AH140" s="69"/>
      <c r="AI140" s="69"/>
      <c r="AJ140" s="69"/>
      <c r="AK140" s="69"/>
      <c r="AL140" s="69"/>
      <c r="AM140" s="69"/>
    </row>
    <row r="141" spans="1:39" ht="20.100000000000001" customHeight="1" x14ac:dyDescent="0.25">
      <c r="A141" s="339" t="s">
        <v>89</v>
      </c>
      <c r="B141" s="340"/>
      <c r="C141" s="340"/>
      <c r="D141" s="64"/>
      <c r="E141" s="253" t="s">
        <v>174</v>
      </c>
      <c r="F141" s="253"/>
      <c r="G141" s="253"/>
      <c r="H141" s="253"/>
      <c r="I141" s="253"/>
      <c r="J141" s="253"/>
      <c r="K141" s="253"/>
      <c r="L141" s="254"/>
      <c r="M141" s="72"/>
      <c r="N141" s="72"/>
      <c r="O141" s="72"/>
      <c r="P141" s="72"/>
      <c r="Q141" s="72"/>
      <c r="R141" s="72"/>
      <c r="S141" s="72"/>
      <c r="T141" s="72"/>
      <c r="U141" s="72"/>
      <c r="V141" s="72"/>
      <c r="W141" s="72"/>
      <c r="X141" s="72"/>
      <c r="Y141" s="72"/>
      <c r="Z141" s="72"/>
      <c r="AA141" s="72"/>
      <c r="AB141" s="72"/>
      <c r="AC141" s="72"/>
      <c r="AD141" s="72"/>
      <c r="AE141" s="72"/>
      <c r="AF141" s="69"/>
      <c r="AG141" s="69"/>
      <c r="AH141" s="69"/>
      <c r="AI141" s="69"/>
      <c r="AJ141" s="69"/>
      <c r="AK141" s="69"/>
      <c r="AL141" s="69"/>
      <c r="AM141" s="69"/>
    </row>
    <row r="142" spans="1:39" ht="27" customHeight="1" thickBot="1" x14ac:dyDescent="0.3">
      <c r="A142" s="206"/>
      <c r="B142" s="207"/>
      <c r="C142" s="207"/>
      <c r="D142" s="66"/>
      <c r="E142" s="255" t="s">
        <v>175</v>
      </c>
      <c r="F142" s="255"/>
      <c r="G142" s="255"/>
      <c r="H142" s="255"/>
      <c r="I142" s="255"/>
      <c r="J142" s="255"/>
      <c r="K142" s="255"/>
      <c r="L142" s="256"/>
      <c r="M142" s="72"/>
      <c r="N142" s="72"/>
      <c r="O142" s="72"/>
      <c r="P142" s="72"/>
      <c r="Q142" s="72"/>
      <c r="R142" s="72"/>
      <c r="S142" s="72"/>
      <c r="T142" s="72"/>
      <c r="U142" s="72"/>
      <c r="V142" s="72"/>
      <c r="W142" s="72"/>
      <c r="X142" s="72"/>
      <c r="Y142" s="72"/>
      <c r="Z142" s="72"/>
      <c r="AA142" s="72"/>
      <c r="AB142" s="72"/>
      <c r="AC142" s="72"/>
      <c r="AD142" s="72"/>
      <c r="AE142" s="72"/>
      <c r="AF142" s="69"/>
      <c r="AG142" s="69"/>
      <c r="AH142" s="69"/>
      <c r="AI142" s="69"/>
      <c r="AJ142" s="69"/>
      <c r="AK142" s="69"/>
      <c r="AL142" s="69"/>
      <c r="AM142" s="69"/>
    </row>
    <row r="143" spans="1:39" ht="2.25" customHeight="1" x14ac:dyDescent="0.25">
      <c r="A143" s="353" t="s">
        <v>177</v>
      </c>
      <c r="B143" s="354"/>
      <c r="C143" s="354"/>
      <c r="D143" s="354"/>
      <c r="E143" s="354"/>
      <c r="F143" s="354"/>
      <c r="G143" s="354"/>
      <c r="H143" s="354"/>
      <c r="I143" s="354"/>
      <c r="J143" s="359" t="s">
        <v>206</v>
      </c>
      <c r="K143" s="360"/>
      <c r="L143" s="361"/>
      <c r="M143" s="72"/>
      <c r="N143" s="72"/>
      <c r="O143" s="72"/>
      <c r="P143" s="72"/>
      <c r="Q143" s="72"/>
      <c r="R143" s="72"/>
      <c r="S143" s="72"/>
      <c r="T143" s="72"/>
      <c r="U143" s="72"/>
      <c r="V143" s="72"/>
      <c r="W143" s="72"/>
      <c r="X143" s="72"/>
      <c r="Y143" s="72"/>
      <c r="Z143" s="72"/>
      <c r="AA143" s="72"/>
      <c r="AB143" s="72"/>
      <c r="AC143" s="72"/>
      <c r="AD143" s="72"/>
      <c r="AE143" s="72"/>
      <c r="AF143" s="69"/>
      <c r="AG143" s="69"/>
      <c r="AH143" s="69"/>
      <c r="AI143" s="69"/>
      <c r="AJ143" s="69"/>
      <c r="AK143" s="69"/>
      <c r="AL143" s="69"/>
      <c r="AM143" s="69"/>
    </row>
    <row r="144" spans="1:39" ht="15" customHeight="1" x14ac:dyDescent="0.25">
      <c r="A144" s="355"/>
      <c r="B144" s="356"/>
      <c r="C144" s="356"/>
      <c r="D144" s="356"/>
      <c r="E144" s="356"/>
      <c r="F144" s="356"/>
      <c r="G144" s="356"/>
      <c r="H144" s="356"/>
      <c r="I144" s="356"/>
      <c r="J144" s="362"/>
      <c r="K144" s="363"/>
      <c r="L144" s="364"/>
      <c r="M144" s="72"/>
      <c r="N144" s="72"/>
      <c r="O144" s="72"/>
      <c r="P144" s="72"/>
      <c r="Q144" s="72"/>
      <c r="R144" s="72"/>
      <c r="S144" s="72"/>
      <c r="T144" s="72"/>
      <c r="U144" s="72"/>
      <c r="V144" s="72"/>
      <c r="W144" s="72"/>
      <c r="X144" s="72"/>
      <c r="Y144" s="72"/>
      <c r="Z144" s="72"/>
      <c r="AA144" s="72"/>
      <c r="AB144" s="72"/>
      <c r="AC144" s="72"/>
      <c r="AD144" s="72"/>
      <c r="AE144" s="72"/>
      <c r="AF144" s="69"/>
      <c r="AG144" s="69"/>
      <c r="AH144" s="69"/>
      <c r="AI144" s="69"/>
      <c r="AJ144" s="69"/>
      <c r="AK144" s="69"/>
      <c r="AL144" s="69"/>
      <c r="AM144" s="69"/>
    </row>
    <row r="145" spans="1:39" ht="15.75" customHeight="1" thickBot="1" x14ac:dyDescent="0.3">
      <c r="A145" s="357"/>
      <c r="B145" s="358"/>
      <c r="C145" s="358"/>
      <c r="D145" s="358"/>
      <c r="E145" s="358"/>
      <c r="F145" s="358"/>
      <c r="G145" s="358"/>
      <c r="H145" s="358"/>
      <c r="I145" s="358"/>
      <c r="J145" s="365"/>
      <c r="K145" s="366"/>
      <c r="L145" s="367"/>
      <c r="M145" s="72"/>
      <c r="N145" s="72"/>
      <c r="O145" s="72"/>
      <c r="P145" s="72"/>
      <c r="Q145" s="72"/>
      <c r="R145" s="72"/>
      <c r="S145" s="72"/>
      <c r="T145" s="72"/>
      <c r="U145" s="72"/>
      <c r="V145" s="72"/>
      <c r="W145" s="72"/>
      <c r="X145" s="72"/>
      <c r="Y145" s="72"/>
      <c r="Z145" s="72"/>
      <c r="AA145" s="72"/>
      <c r="AB145" s="72"/>
      <c r="AC145" s="72"/>
      <c r="AD145" s="72"/>
      <c r="AE145" s="72"/>
      <c r="AF145" s="69"/>
      <c r="AG145" s="69"/>
      <c r="AH145" s="69"/>
      <c r="AI145" s="69"/>
      <c r="AJ145" s="69"/>
      <c r="AK145" s="69"/>
      <c r="AL145" s="69"/>
      <c r="AM145" s="69"/>
    </row>
    <row r="146" spans="1:39" x14ac:dyDescent="0.25">
      <c r="B146" s="124"/>
      <c r="C146" s="72"/>
      <c r="D146" s="72"/>
      <c r="E146" s="72"/>
      <c r="F146" s="72"/>
      <c r="G146" s="72"/>
      <c r="H146" s="72"/>
      <c r="I146" s="72"/>
      <c r="J146" s="72"/>
      <c r="K146" s="72"/>
      <c r="L146" s="72"/>
      <c r="M146" s="72"/>
      <c r="N146" s="72"/>
      <c r="O146" s="72"/>
      <c r="P146" s="72"/>
      <c r="Q146" s="72"/>
      <c r="R146" s="72"/>
      <c r="S146" s="72"/>
      <c r="T146" s="72"/>
      <c r="U146" s="72"/>
      <c r="V146" s="72"/>
      <c r="W146" s="72"/>
      <c r="X146" s="72"/>
      <c r="Y146" s="72"/>
      <c r="Z146" s="72"/>
      <c r="AA146" s="72"/>
      <c r="AB146" s="72"/>
      <c r="AC146" s="72"/>
      <c r="AD146" s="72"/>
      <c r="AE146" s="72"/>
      <c r="AF146" s="69"/>
      <c r="AG146" s="69"/>
      <c r="AH146" s="69"/>
      <c r="AI146" s="69"/>
      <c r="AJ146" s="69"/>
      <c r="AK146" s="69"/>
      <c r="AL146" s="69"/>
      <c r="AM146" s="69"/>
    </row>
    <row r="147" spans="1:39" x14ac:dyDescent="0.25">
      <c r="B147" s="124"/>
      <c r="C147" s="72"/>
      <c r="D147" s="72"/>
      <c r="E147" s="72"/>
      <c r="F147" s="72"/>
      <c r="G147" s="72"/>
      <c r="H147" s="72"/>
      <c r="I147" s="72"/>
      <c r="J147" s="72"/>
      <c r="K147" s="72"/>
      <c r="L147" s="72"/>
      <c r="M147" s="72"/>
      <c r="N147" s="72"/>
      <c r="O147" s="72"/>
      <c r="P147" s="72"/>
      <c r="Q147" s="72"/>
      <c r="R147" s="72"/>
      <c r="S147" s="72"/>
      <c r="T147" s="72"/>
      <c r="U147" s="72"/>
      <c r="V147" s="72"/>
      <c r="W147" s="72"/>
      <c r="X147" s="72"/>
      <c r="Y147" s="72"/>
      <c r="Z147" s="72"/>
      <c r="AA147" s="72"/>
      <c r="AB147" s="72"/>
      <c r="AC147" s="72"/>
      <c r="AD147" s="72"/>
      <c r="AE147" s="72"/>
      <c r="AF147" s="69"/>
      <c r="AG147" s="69"/>
      <c r="AH147" s="69"/>
      <c r="AI147" s="69"/>
      <c r="AJ147" s="69"/>
      <c r="AK147" s="69"/>
      <c r="AL147" s="69"/>
      <c r="AM147" s="69"/>
    </row>
    <row r="148" spans="1:39" x14ac:dyDescent="0.25">
      <c r="B148" s="124"/>
      <c r="C148" s="72"/>
      <c r="D148" s="72"/>
      <c r="E148" s="72"/>
      <c r="F148" s="72"/>
      <c r="G148" s="72"/>
      <c r="H148" s="72"/>
      <c r="I148" s="72"/>
      <c r="J148" s="72"/>
      <c r="K148" s="72"/>
      <c r="L148" s="72"/>
      <c r="M148" s="72"/>
      <c r="N148" s="72"/>
      <c r="O148" s="72"/>
      <c r="P148" s="72"/>
      <c r="Q148" s="72"/>
      <c r="R148" s="72"/>
      <c r="S148" s="72"/>
      <c r="T148" s="72"/>
      <c r="U148" s="72"/>
      <c r="V148" s="72"/>
      <c r="W148" s="72"/>
      <c r="X148" s="72"/>
      <c r="Y148" s="72"/>
      <c r="Z148" s="72"/>
      <c r="AA148" s="72"/>
      <c r="AB148" s="72"/>
      <c r="AC148" s="72"/>
      <c r="AD148" s="72"/>
      <c r="AE148" s="72"/>
      <c r="AF148" s="69"/>
      <c r="AG148" s="69"/>
      <c r="AH148" s="69"/>
      <c r="AI148" s="69"/>
      <c r="AJ148" s="69"/>
      <c r="AK148" s="69"/>
      <c r="AL148" s="69"/>
      <c r="AM148" s="69"/>
    </row>
    <row r="149" spans="1:39" x14ac:dyDescent="0.25">
      <c r="B149" s="125"/>
      <c r="C149" s="72"/>
      <c r="D149" s="72"/>
      <c r="E149" s="72"/>
      <c r="F149" s="72"/>
      <c r="G149" s="72"/>
      <c r="H149" s="72"/>
      <c r="I149" s="72"/>
      <c r="J149" s="72"/>
      <c r="K149" s="72"/>
      <c r="L149" s="72"/>
      <c r="M149" s="72"/>
      <c r="N149" s="72"/>
      <c r="O149" s="72"/>
      <c r="P149" s="72"/>
      <c r="Q149" s="72"/>
      <c r="R149" s="72"/>
      <c r="S149" s="72"/>
      <c r="T149" s="72"/>
      <c r="U149" s="72"/>
      <c r="V149" s="72"/>
      <c r="W149" s="72"/>
      <c r="X149" s="72"/>
      <c r="Y149" s="72"/>
      <c r="Z149" s="72"/>
      <c r="AA149" s="72"/>
      <c r="AB149" s="72"/>
      <c r="AC149" s="72"/>
      <c r="AD149" s="72"/>
      <c r="AE149" s="72"/>
      <c r="AF149" s="69"/>
      <c r="AG149" s="69"/>
      <c r="AH149" s="69"/>
      <c r="AI149" s="69"/>
      <c r="AJ149" s="69"/>
      <c r="AK149" s="69"/>
      <c r="AL149" s="69"/>
      <c r="AM149" s="69"/>
    </row>
    <row r="150" spans="1:39" x14ac:dyDescent="0.25">
      <c r="B150" s="124"/>
      <c r="C150" s="72"/>
      <c r="D150" s="72"/>
      <c r="E150" s="72"/>
      <c r="F150" s="72"/>
      <c r="G150" s="72"/>
      <c r="H150" s="72"/>
      <c r="I150" s="72"/>
      <c r="J150" s="72"/>
      <c r="K150" s="72"/>
      <c r="L150" s="72"/>
      <c r="M150" s="72"/>
      <c r="N150" s="72"/>
      <c r="O150" s="72"/>
      <c r="P150" s="72"/>
      <c r="Q150" s="72"/>
      <c r="R150" s="72"/>
      <c r="S150" s="72"/>
      <c r="T150" s="72"/>
      <c r="U150" s="72"/>
      <c r="V150" s="72"/>
      <c r="W150" s="72"/>
      <c r="X150" s="72"/>
      <c r="Y150" s="72"/>
      <c r="Z150" s="72"/>
      <c r="AA150" s="72"/>
      <c r="AB150" s="72"/>
      <c r="AC150" s="72"/>
      <c r="AD150" s="72"/>
      <c r="AE150" s="72"/>
      <c r="AF150" s="69"/>
      <c r="AG150" s="69"/>
      <c r="AH150" s="69"/>
      <c r="AI150" s="69"/>
      <c r="AJ150" s="69"/>
      <c r="AK150" s="69"/>
      <c r="AL150" s="69"/>
      <c r="AM150" s="69"/>
    </row>
    <row r="151" spans="1:39" x14ac:dyDescent="0.25">
      <c r="B151" s="124"/>
      <c r="C151" s="72"/>
      <c r="D151" s="72"/>
      <c r="E151" s="72"/>
      <c r="F151" s="72"/>
      <c r="G151" s="72"/>
      <c r="H151" s="72"/>
      <c r="I151" s="72"/>
      <c r="J151" s="72"/>
      <c r="K151" s="72"/>
      <c r="L151" s="72"/>
      <c r="M151" s="72"/>
      <c r="N151" s="72"/>
      <c r="O151" s="72"/>
      <c r="P151" s="72"/>
      <c r="Q151" s="72"/>
      <c r="R151" s="72"/>
      <c r="S151" s="72"/>
      <c r="T151" s="72"/>
      <c r="U151" s="72"/>
      <c r="V151" s="72"/>
      <c r="W151" s="72"/>
      <c r="X151" s="72"/>
      <c r="Y151" s="72"/>
      <c r="Z151" s="72"/>
      <c r="AA151" s="72"/>
      <c r="AB151" s="72"/>
      <c r="AC151" s="72"/>
      <c r="AD151" s="72"/>
      <c r="AE151" s="72"/>
      <c r="AF151" s="69"/>
      <c r="AG151" s="69"/>
      <c r="AH151" s="69"/>
      <c r="AI151" s="69"/>
      <c r="AJ151" s="69"/>
      <c r="AK151" s="69"/>
      <c r="AL151" s="69"/>
      <c r="AM151" s="69"/>
    </row>
    <row r="152" spans="1:39" x14ac:dyDescent="0.25">
      <c r="B152" s="124"/>
      <c r="C152" s="72"/>
      <c r="D152" s="72"/>
      <c r="E152" s="72"/>
      <c r="F152" s="72"/>
      <c r="G152" s="72"/>
      <c r="H152" s="72"/>
      <c r="I152" s="72"/>
      <c r="J152" s="72"/>
      <c r="K152" s="72"/>
      <c r="L152" s="72"/>
      <c r="M152" s="72"/>
      <c r="N152" s="72"/>
      <c r="O152" s="72"/>
      <c r="P152" s="72"/>
      <c r="Q152" s="72"/>
      <c r="R152" s="72"/>
      <c r="S152" s="72"/>
      <c r="T152" s="72"/>
      <c r="U152" s="72"/>
      <c r="V152" s="72"/>
      <c r="W152" s="72"/>
      <c r="X152" s="72"/>
      <c r="Y152" s="72"/>
      <c r="Z152" s="72"/>
      <c r="AA152" s="72"/>
      <c r="AB152" s="72"/>
      <c r="AC152" s="72"/>
      <c r="AD152" s="72"/>
      <c r="AE152" s="72"/>
      <c r="AF152" s="69"/>
      <c r="AG152" s="69"/>
      <c r="AH152" s="69"/>
      <c r="AI152" s="69"/>
      <c r="AJ152" s="69"/>
      <c r="AK152" s="69"/>
      <c r="AL152" s="69"/>
      <c r="AM152" s="69"/>
    </row>
    <row r="153" spans="1:39" x14ac:dyDescent="0.25">
      <c r="B153" s="124"/>
      <c r="C153" s="72"/>
      <c r="D153" s="72"/>
      <c r="E153" s="72"/>
      <c r="F153" s="72"/>
      <c r="G153" s="72"/>
      <c r="H153" s="72"/>
      <c r="I153" s="72"/>
      <c r="J153" s="72"/>
      <c r="K153" s="72"/>
      <c r="L153" s="72"/>
      <c r="M153" s="72"/>
      <c r="N153" s="72"/>
      <c r="O153" s="72"/>
      <c r="P153" s="72"/>
      <c r="Q153" s="72"/>
      <c r="R153" s="72"/>
      <c r="S153" s="72"/>
      <c r="T153" s="72"/>
      <c r="U153" s="72"/>
      <c r="V153" s="72"/>
      <c r="W153" s="72"/>
      <c r="X153" s="72"/>
      <c r="Y153" s="72"/>
      <c r="Z153" s="72"/>
      <c r="AA153" s="72"/>
      <c r="AB153" s="72"/>
      <c r="AC153" s="72"/>
      <c r="AD153" s="72"/>
      <c r="AE153" s="72"/>
      <c r="AF153" s="69"/>
      <c r="AG153" s="69"/>
      <c r="AH153" s="69"/>
      <c r="AI153" s="69"/>
      <c r="AJ153" s="69"/>
      <c r="AK153" s="69"/>
      <c r="AL153" s="69"/>
      <c r="AM153" s="69"/>
    </row>
    <row r="154" spans="1:39" x14ac:dyDescent="0.25">
      <c r="B154" s="124"/>
      <c r="C154" s="72"/>
      <c r="D154" s="72"/>
      <c r="E154" s="72"/>
      <c r="F154" s="72"/>
      <c r="G154" s="72"/>
      <c r="H154" s="72"/>
      <c r="I154" s="72"/>
      <c r="J154" s="72"/>
      <c r="K154" s="72"/>
      <c r="L154" s="72"/>
      <c r="M154" s="72"/>
      <c r="N154" s="72"/>
      <c r="O154" s="72"/>
      <c r="P154" s="72"/>
      <c r="Q154" s="72"/>
      <c r="R154" s="72"/>
      <c r="S154" s="72"/>
      <c r="T154" s="72"/>
      <c r="U154" s="72"/>
      <c r="V154" s="72"/>
      <c r="W154" s="72"/>
      <c r="X154" s="72"/>
      <c r="Y154" s="72"/>
      <c r="Z154" s="72"/>
      <c r="AA154" s="72"/>
      <c r="AB154" s="72"/>
      <c r="AC154" s="72"/>
      <c r="AD154" s="72"/>
      <c r="AE154" s="72"/>
      <c r="AF154" s="69"/>
      <c r="AG154" s="69"/>
      <c r="AH154" s="69"/>
      <c r="AI154" s="69"/>
      <c r="AJ154" s="69"/>
      <c r="AK154" s="69"/>
      <c r="AL154" s="69"/>
      <c r="AM154" s="69"/>
    </row>
    <row r="155" spans="1:39" x14ac:dyDescent="0.25">
      <c r="B155" s="124"/>
      <c r="C155" s="72"/>
      <c r="D155" s="72"/>
      <c r="E155" s="72"/>
      <c r="F155" s="72"/>
      <c r="G155" s="72"/>
      <c r="H155" s="72"/>
      <c r="I155" s="72"/>
      <c r="J155" s="72"/>
      <c r="K155" s="72"/>
      <c r="L155" s="72"/>
      <c r="M155" s="72"/>
      <c r="N155" s="72"/>
      <c r="O155" s="72"/>
      <c r="P155" s="72"/>
      <c r="Q155" s="72"/>
      <c r="R155" s="72"/>
      <c r="S155" s="72"/>
      <c r="T155" s="72"/>
      <c r="U155" s="72"/>
      <c r="V155" s="72"/>
      <c r="W155" s="72"/>
      <c r="X155" s="72"/>
      <c r="Y155" s="72"/>
      <c r="Z155" s="72"/>
      <c r="AA155" s="72"/>
      <c r="AB155" s="72"/>
      <c r="AC155" s="72"/>
      <c r="AD155" s="72"/>
      <c r="AE155" s="72"/>
      <c r="AF155" s="69"/>
      <c r="AG155" s="69"/>
      <c r="AH155" s="69"/>
      <c r="AI155" s="69"/>
      <c r="AJ155" s="69"/>
      <c r="AK155" s="69"/>
      <c r="AL155" s="69"/>
      <c r="AM155" s="69"/>
    </row>
    <row r="156" spans="1:39" x14ac:dyDescent="0.25">
      <c r="B156" s="124"/>
      <c r="C156" s="72"/>
      <c r="D156" s="72"/>
      <c r="E156" s="72"/>
      <c r="F156" s="72"/>
      <c r="G156" s="72"/>
      <c r="H156" s="72"/>
      <c r="I156" s="72"/>
      <c r="J156" s="72"/>
      <c r="K156" s="72"/>
      <c r="L156" s="72"/>
      <c r="M156" s="72"/>
      <c r="N156" s="72"/>
      <c r="O156" s="72"/>
      <c r="P156" s="72"/>
      <c r="Q156" s="72"/>
      <c r="R156" s="72"/>
      <c r="S156" s="72"/>
      <c r="T156" s="72"/>
      <c r="U156" s="72"/>
      <c r="V156" s="72"/>
      <c r="W156" s="72"/>
      <c r="X156" s="72"/>
      <c r="Y156" s="72"/>
      <c r="Z156" s="72"/>
      <c r="AA156" s="72"/>
      <c r="AB156" s="72"/>
      <c r="AC156" s="72"/>
      <c r="AD156" s="72"/>
      <c r="AE156" s="72"/>
      <c r="AF156" s="69"/>
      <c r="AG156" s="69"/>
      <c r="AH156" s="69"/>
      <c r="AI156" s="69"/>
      <c r="AJ156" s="69"/>
      <c r="AK156" s="69"/>
      <c r="AL156" s="69"/>
      <c r="AM156" s="69"/>
    </row>
    <row r="157" spans="1:39" x14ac:dyDescent="0.25">
      <c r="B157" s="124"/>
      <c r="C157" s="72"/>
      <c r="D157" s="72"/>
      <c r="E157" s="72"/>
      <c r="F157" s="72"/>
      <c r="G157" s="72"/>
      <c r="H157" s="72"/>
      <c r="I157" s="72"/>
      <c r="J157" s="72"/>
      <c r="K157" s="72"/>
      <c r="L157" s="72"/>
      <c r="M157" s="72"/>
      <c r="N157" s="72"/>
      <c r="O157" s="72"/>
      <c r="P157" s="72"/>
      <c r="Q157" s="72"/>
      <c r="R157" s="72"/>
      <c r="S157" s="72"/>
      <c r="T157" s="72"/>
      <c r="U157" s="72"/>
      <c r="V157" s="72"/>
      <c r="W157" s="72"/>
      <c r="X157" s="72"/>
      <c r="Y157" s="72"/>
      <c r="Z157" s="72"/>
      <c r="AA157" s="72"/>
      <c r="AB157" s="72"/>
      <c r="AC157" s="72"/>
      <c r="AD157" s="72"/>
      <c r="AE157" s="72"/>
      <c r="AF157" s="69"/>
      <c r="AG157" s="69"/>
      <c r="AH157" s="69"/>
      <c r="AI157" s="69"/>
      <c r="AJ157" s="69"/>
      <c r="AK157" s="69"/>
      <c r="AL157" s="69"/>
      <c r="AM157" s="69"/>
    </row>
    <row r="158" spans="1:39" x14ac:dyDescent="0.25">
      <c r="B158" s="124"/>
      <c r="C158" s="72"/>
      <c r="D158" s="72"/>
      <c r="E158" s="72"/>
      <c r="F158" s="72"/>
      <c r="G158" s="72"/>
      <c r="H158" s="72"/>
      <c r="I158" s="72"/>
      <c r="J158" s="72"/>
      <c r="K158" s="72"/>
      <c r="L158" s="72"/>
      <c r="M158" s="72"/>
      <c r="N158" s="72"/>
      <c r="O158" s="72"/>
      <c r="P158" s="72"/>
      <c r="Q158" s="72"/>
      <c r="R158" s="72"/>
      <c r="S158" s="72"/>
      <c r="T158" s="72"/>
      <c r="U158" s="72"/>
      <c r="V158" s="72"/>
      <c r="W158" s="72"/>
      <c r="X158" s="72"/>
      <c r="Y158" s="72"/>
      <c r="Z158" s="72"/>
      <c r="AA158" s="72"/>
      <c r="AB158" s="72"/>
      <c r="AC158" s="72"/>
      <c r="AD158" s="72"/>
      <c r="AE158" s="72"/>
      <c r="AF158" s="69"/>
      <c r="AG158" s="69"/>
      <c r="AH158" s="69"/>
      <c r="AI158" s="69"/>
      <c r="AJ158" s="69"/>
      <c r="AK158" s="69"/>
      <c r="AL158" s="69"/>
      <c r="AM158" s="69"/>
    </row>
    <row r="159" spans="1:39" x14ac:dyDescent="0.25">
      <c r="B159" s="125"/>
      <c r="C159" s="72"/>
      <c r="D159" s="72"/>
      <c r="E159" s="72"/>
      <c r="F159" s="72"/>
      <c r="G159" s="72"/>
      <c r="H159" s="72"/>
      <c r="I159" s="72"/>
      <c r="J159" s="72"/>
      <c r="K159" s="72"/>
      <c r="L159" s="72"/>
      <c r="M159" s="72"/>
      <c r="N159" s="72"/>
      <c r="O159" s="72"/>
      <c r="P159" s="72"/>
      <c r="Q159" s="72"/>
      <c r="R159" s="72"/>
      <c r="S159" s="72"/>
      <c r="T159" s="72"/>
      <c r="U159" s="72"/>
      <c r="V159" s="72"/>
      <c r="W159" s="72"/>
      <c r="X159" s="72"/>
      <c r="Y159" s="72"/>
      <c r="Z159" s="72"/>
      <c r="AA159" s="72"/>
      <c r="AB159" s="72"/>
      <c r="AC159" s="72"/>
      <c r="AD159" s="72"/>
      <c r="AE159" s="72"/>
      <c r="AF159" s="69"/>
      <c r="AG159" s="69"/>
      <c r="AH159" s="69"/>
      <c r="AI159" s="69"/>
      <c r="AJ159" s="69"/>
      <c r="AK159" s="69"/>
      <c r="AL159" s="69"/>
      <c r="AM159" s="69"/>
    </row>
    <row r="160" spans="1:39" x14ac:dyDescent="0.25">
      <c r="B160" s="124"/>
      <c r="C160" s="72"/>
      <c r="D160" s="72"/>
      <c r="E160" s="72"/>
      <c r="F160" s="72"/>
      <c r="G160" s="72"/>
      <c r="H160" s="72"/>
      <c r="I160" s="72"/>
      <c r="J160" s="72"/>
      <c r="K160" s="72"/>
      <c r="L160" s="72"/>
      <c r="M160" s="72"/>
      <c r="N160" s="72"/>
      <c r="O160" s="72"/>
      <c r="P160" s="72"/>
      <c r="Q160" s="72"/>
      <c r="R160" s="72"/>
      <c r="S160" s="72"/>
      <c r="T160" s="72"/>
      <c r="U160" s="72"/>
      <c r="V160" s="72"/>
      <c r="W160" s="72"/>
      <c r="X160" s="72"/>
      <c r="Y160" s="72"/>
      <c r="Z160" s="72"/>
      <c r="AA160" s="72"/>
      <c r="AB160" s="72"/>
      <c r="AC160" s="72"/>
      <c r="AD160" s="72"/>
      <c r="AE160" s="72"/>
      <c r="AF160" s="69"/>
      <c r="AG160" s="69"/>
      <c r="AH160" s="69"/>
      <c r="AI160" s="69"/>
      <c r="AJ160" s="69"/>
      <c r="AK160" s="69"/>
      <c r="AL160" s="69"/>
      <c r="AM160" s="69"/>
    </row>
    <row r="161" spans="2:39" x14ac:dyDescent="0.25">
      <c r="B161" s="124"/>
      <c r="C161" s="72"/>
      <c r="D161" s="72"/>
      <c r="E161" s="72"/>
      <c r="F161" s="72"/>
      <c r="G161" s="72"/>
      <c r="H161" s="72"/>
      <c r="I161" s="72"/>
      <c r="J161" s="72"/>
      <c r="K161" s="72"/>
      <c r="L161" s="72"/>
      <c r="M161" s="72"/>
      <c r="N161" s="72"/>
      <c r="O161" s="72"/>
      <c r="P161" s="72"/>
      <c r="Q161" s="72"/>
      <c r="R161" s="72"/>
      <c r="S161" s="72"/>
      <c r="T161" s="72"/>
      <c r="U161" s="72"/>
      <c r="V161" s="72"/>
      <c r="W161" s="72"/>
      <c r="X161" s="72"/>
      <c r="Y161" s="72"/>
      <c r="Z161" s="72"/>
      <c r="AA161" s="72"/>
      <c r="AB161" s="72"/>
      <c r="AC161" s="72"/>
      <c r="AD161" s="72"/>
      <c r="AE161" s="72"/>
      <c r="AF161" s="69"/>
      <c r="AG161" s="69"/>
      <c r="AH161" s="69"/>
      <c r="AI161" s="69"/>
      <c r="AJ161" s="69"/>
      <c r="AK161" s="69"/>
      <c r="AL161" s="69"/>
      <c r="AM161" s="69"/>
    </row>
    <row r="162" spans="2:39" x14ac:dyDescent="0.25">
      <c r="B162" s="124"/>
      <c r="C162" s="72"/>
      <c r="D162" s="72"/>
      <c r="E162" s="72"/>
      <c r="F162" s="72"/>
      <c r="G162" s="72"/>
      <c r="H162" s="72"/>
      <c r="I162" s="72"/>
      <c r="J162" s="72"/>
      <c r="K162" s="72"/>
      <c r="L162" s="72"/>
      <c r="M162" s="72"/>
      <c r="N162" s="72"/>
      <c r="O162" s="72"/>
      <c r="P162" s="72"/>
      <c r="Q162" s="72"/>
      <c r="R162" s="72"/>
      <c r="S162" s="72"/>
      <c r="T162" s="72"/>
      <c r="U162" s="72"/>
      <c r="V162" s="72"/>
      <c r="W162" s="72"/>
      <c r="X162" s="72"/>
      <c r="Y162" s="72"/>
      <c r="Z162" s="72"/>
      <c r="AA162" s="72"/>
      <c r="AB162" s="72"/>
      <c r="AC162" s="72"/>
      <c r="AD162" s="72"/>
      <c r="AE162" s="72"/>
      <c r="AF162" s="69"/>
      <c r="AG162" s="69"/>
      <c r="AH162" s="69"/>
      <c r="AI162" s="69"/>
      <c r="AJ162" s="69"/>
      <c r="AK162" s="69"/>
      <c r="AL162" s="69"/>
      <c r="AM162" s="69"/>
    </row>
    <row r="163" spans="2:39" x14ac:dyDescent="0.25">
      <c r="B163" s="124"/>
      <c r="C163" s="72"/>
      <c r="D163" s="72"/>
      <c r="E163" s="72"/>
      <c r="F163" s="72"/>
      <c r="G163" s="72"/>
      <c r="H163" s="72"/>
      <c r="I163" s="72"/>
      <c r="J163" s="72"/>
      <c r="K163" s="72"/>
      <c r="L163" s="72"/>
      <c r="M163" s="72"/>
      <c r="N163" s="72"/>
      <c r="O163" s="72"/>
      <c r="P163" s="72"/>
      <c r="Q163" s="72"/>
      <c r="R163" s="72"/>
      <c r="S163" s="72"/>
      <c r="T163" s="72"/>
      <c r="U163" s="72"/>
      <c r="V163" s="72"/>
      <c r="W163" s="72"/>
      <c r="X163" s="72"/>
      <c r="Y163" s="72"/>
      <c r="Z163" s="72"/>
      <c r="AA163" s="72"/>
      <c r="AB163" s="72"/>
      <c r="AC163" s="72"/>
      <c r="AD163" s="72"/>
      <c r="AE163" s="72"/>
      <c r="AF163" s="69"/>
      <c r="AG163" s="69"/>
      <c r="AH163" s="69"/>
      <c r="AI163" s="69"/>
      <c r="AJ163" s="69"/>
      <c r="AK163" s="69"/>
      <c r="AL163" s="69"/>
      <c r="AM163" s="69"/>
    </row>
    <row r="164" spans="2:39" x14ac:dyDescent="0.25">
      <c r="B164" s="124"/>
      <c r="C164" s="72"/>
      <c r="D164" s="72"/>
      <c r="E164" s="72"/>
      <c r="F164" s="72"/>
      <c r="G164" s="72"/>
      <c r="H164" s="72"/>
      <c r="I164" s="72"/>
      <c r="J164" s="72"/>
      <c r="K164" s="72"/>
      <c r="L164" s="72"/>
      <c r="M164" s="72"/>
      <c r="N164" s="72"/>
      <c r="O164" s="72"/>
      <c r="P164" s="72"/>
      <c r="Q164" s="72"/>
      <c r="R164" s="72"/>
      <c r="S164" s="72"/>
      <c r="T164" s="72"/>
      <c r="U164" s="72"/>
      <c r="V164" s="72"/>
      <c r="W164" s="72"/>
      <c r="X164" s="72"/>
      <c r="Y164" s="72"/>
      <c r="Z164" s="72"/>
      <c r="AA164" s="72"/>
      <c r="AB164" s="72"/>
      <c r="AC164" s="72"/>
      <c r="AD164" s="72"/>
      <c r="AE164" s="72"/>
      <c r="AF164" s="69"/>
      <c r="AG164" s="69"/>
      <c r="AH164" s="69"/>
      <c r="AI164" s="69"/>
      <c r="AJ164" s="69"/>
      <c r="AK164" s="69"/>
      <c r="AL164" s="69"/>
      <c r="AM164" s="69"/>
    </row>
    <row r="165" spans="2:39" x14ac:dyDescent="0.25">
      <c r="B165" s="124"/>
      <c r="C165" s="72"/>
      <c r="D165" s="72"/>
      <c r="E165" s="72"/>
      <c r="F165" s="72"/>
      <c r="G165" s="72"/>
      <c r="H165" s="72"/>
      <c r="I165" s="72"/>
      <c r="J165" s="72"/>
      <c r="K165" s="72"/>
      <c r="L165" s="72"/>
      <c r="M165" s="72"/>
      <c r="N165" s="72"/>
      <c r="O165" s="72"/>
      <c r="P165" s="72"/>
      <c r="Q165" s="72"/>
      <c r="R165" s="72"/>
      <c r="S165" s="72"/>
      <c r="T165" s="72"/>
      <c r="U165" s="72"/>
      <c r="V165" s="72"/>
      <c r="W165" s="72"/>
      <c r="X165" s="72"/>
      <c r="Y165" s="72"/>
      <c r="Z165" s="72"/>
      <c r="AA165" s="72"/>
      <c r="AB165" s="72"/>
      <c r="AC165" s="72"/>
      <c r="AD165" s="72"/>
      <c r="AE165" s="72"/>
      <c r="AF165" s="69"/>
      <c r="AG165" s="69"/>
      <c r="AH165" s="69"/>
      <c r="AI165" s="69"/>
      <c r="AJ165" s="69"/>
      <c r="AK165" s="69"/>
      <c r="AL165" s="69"/>
      <c r="AM165" s="69"/>
    </row>
    <row r="166" spans="2:39" x14ac:dyDescent="0.25">
      <c r="B166" s="124"/>
      <c r="C166" s="72"/>
      <c r="D166" s="72"/>
      <c r="E166" s="72"/>
      <c r="F166" s="72"/>
      <c r="G166" s="72"/>
      <c r="H166" s="72"/>
      <c r="I166" s="72"/>
      <c r="J166" s="72"/>
      <c r="K166" s="72"/>
      <c r="L166" s="72"/>
      <c r="M166" s="72"/>
      <c r="N166" s="72"/>
      <c r="O166" s="72"/>
      <c r="P166" s="72"/>
      <c r="Q166" s="72"/>
      <c r="R166" s="72"/>
      <c r="S166" s="72"/>
      <c r="T166" s="72"/>
      <c r="U166" s="72"/>
      <c r="V166" s="72"/>
      <c r="W166" s="72"/>
      <c r="X166" s="72"/>
      <c r="Y166" s="72"/>
      <c r="Z166" s="72"/>
      <c r="AA166" s="72"/>
      <c r="AB166" s="72"/>
      <c r="AC166" s="72"/>
      <c r="AD166" s="72"/>
      <c r="AE166" s="72"/>
      <c r="AF166" s="69"/>
      <c r="AG166" s="69"/>
      <c r="AH166" s="69"/>
      <c r="AI166" s="69"/>
      <c r="AJ166" s="69"/>
      <c r="AK166" s="69"/>
      <c r="AL166" s="69"/>
      <c r="AM166" s="69"/>
    </row>
    <row r="167" spans="2:39" x14ac:dyDescent="0.25">
      <c r="B167" s="124"/>
      <c r="C167" s="72"/>
      <c r="D167" s="72"/>
      <c r="E167" s="72"/>
      <c r="F167" s="72"/>
      <c r="G167" s="72"/>
      <c r="H167" s="72"/>
      <c r="I167" s="72"/>
      <c r="J167" s="72"/>
      <c r="K167" s="72"/>
      <c r="L167" s="72"/>
      <c r="M167" s="72"/>
      <c r="N167" s="72"/>
      <c r="O167" s="72"/>
      <c r="P167" s="72"/>
      <c r="Q167" s="72"/>
      <c r="R167" s="72"/>
      <c r="S167" s="72"/>
      <c r="T167" s="72"/>
      <c r="U167" s="72"/>
      <c r="V167" s="72"/>
      <c r="W167" s="72"/>
      <c r="X167" s="72"/>
      <c r="Y167" s="72"/>
      <c r="Z167" s="72"/>
      <c r="AA167" s="72"/>
      <c r="AB167" s="72"/>
      <c r="AC167" s="72"/>
      <c r="AD167" s="72"/>
      <c r="AE167" s="72"/>
      <c r="AF167" s="69"/>
      <c r="AG167" s="69"/>
      <c r="AH167" s="69"/>
      <c r="AI167" s="69"/>
      <c r="AJ167" s="69"/>
      <c r="AK167" s="69"/>
      <c r="AL167" s="69"/>
      <c r="AM167" s="69"/>
    </row>
    <row r="168" spans="2:39" x14ac:dyDescent="0.25">
      <c r="B168" s="124"/>
      <c r="C168" s="72"/>
      <c r="D168" s="72"/>
      <c r="E168" s="72"/>
      <c r="F168" s="72"/>
      <c r="G168" s="72"/>
      <c r="H168" s="72"/>
      <c r="I168" s="72"/>
      <c r="J168" s="72"/>
      <c r="K168" s="72"/>
      <c r="L168" s="72"/>
      <c r="M168" s="72"/>
      <c r="N168" s="72"/>
      <c r="O168" s="72"/>
      <c r="P168" s="72"/>
      <c r="Q168" s="72"/>
      <c r="R168" s="72"/>
      <c r="S168" s="72"/>
      <c r="T168" s="72"/>
      <c r="U168" s="72"/>
      <c r="V168" s="72"/>
      <c r="W168" s="72"/>
      <c r="X168" s="72"/>
      <c r="Y168" s="72"/>
      <c r="Z168" s="72"/>
      <c r="AA168" s="72"/>
      <c r="AB168" s="72"/>
      <c r="AC168" s="72"/>
      <c r="AD168" s="72"/>
      <c r="AE168" s="72"/>
      <c r="AF168" s="69"/>
      <c r="AG168" s="69"/>
      <c r="AH168" s="69"/>
      <c r="AI168" s="69"/>
      <c r="AJ168" s="69"/>
      <c r="AK168" s="69"/>
      <c r="AL168" s="69"/>
      <c r="AM168" s="69"/>
    </row>
    <row r="169" spans="2:39" x14ac:dyDescent="0.25">
      <c r="B169" s="124"/>
      <c r="C169" s="72"/>
      <c r="D169" s="72"/>
      <c r="E169" s="72"/>
      <c r="F169" s="72"/>
      <c r="G169" s="72"/>
      <c r="H169" s="72"/>
      <c r="I169" s="72"/>
      <c r="J169" s="72"/>
      <c r="K169" s="72"/>
      <c r="L169" s="72"/>
      <c r="M169" s="72"/>
      <c r="N169" s="72"/>
      <c r="O169" s="72"/>
      <c r="P169" s="72"/>
      <c r="Q169" s="72"/>
      <c r="R169" s="72"/>
      <c r="S169" s="72"/>
      <c r="T169" s="72"/>
      <c r="U169" s="72"/>
      <c r="V169" s="72"/>
      <c r="W169" s="72"/>
      <c r="X169" s="72"/>
      <c r="Y169" s="72"/>
      <c r="Z169" s="72"/>
      <c r="AA169" s="72"/>
      <c r="AB169" s="72"/>
      <c r="AC169" s="72"/>
      <c r="AD169" s="72"/>
      <c r="AE169" s="72"/>
      <c r="AF169" s="69"/>
      <c r="AG169" s="69"/>
      <c r="AH169" s="69"/>
      <c r="AI169" s="69"/>
      <c r="AJ169" s="69"/>
      <c r="AK169" s="69"/>
      <c r="AL169" s="69"/>
      <c r="AM169" s="69"/>
    </row>
    <row r="170" spans="2:39" x14ac:dyDescent="0.25">
      <c r="B170" s="124"/>
      <c r="C170" s="72"/>
      <c r="D170" s="72"/>
      <c r="E170" s="72"/>
      <c r="F170" s="72"/>
      <c r="G170" s="72"/>
      <c r="H170" s="72"/>
      <c r="I170" s="72"/>
      <c r="J170" s="72"/>
      <c r="K170" s="72"/>
      <c r="L170" s="72"/>
      <c r="M170" s="72"/>
      <c r="N170" s="72"/>
      <c r="O170" s="72"/>
      <c r="P170" s="72"/>
      <c r="Q170" s="72"/>
      <c r="R170" s="72"/>
      <c r="S170" s="72"/>
      <c r="T170" s="72"/>
      <c r="U170" s="72"/>
      <c r="V170" s="72"/>
      <c r="W170" s="72"/>
      <c r="X170" s="72"/>
      <c r="Y170" s="72"/>
      <c r="Z170" s="72"/>
      <c r="AA170" s="72"/>
      <c r="AB170" s="72"/>
      <c r="AC170" s="72"/>
      <c r="AD170" s="72"/>
      <c r="AE170" s="72"/>
      <c r="AF170" s="69"/>
      <c r="AG170" s="69"/>
      <c r="AH170" s="69"/>
      <c r="AI170" s="69"/>
      <c r="AJ170" s="69"/>
      <c r="AK170" s="69"/>
      <c r="AL170" s="69"/>
      <c r="AM170" s="69"/>
    </row>
    <row r="171" spans="2:39" x14ac:dyDescent="0.25">
      <c r="B171" s="125"/>
      <c r="C171" s="72"/>
      <c r="D171" s="72"/>
      <c r="E171" s="72"/>
      <c r="F171" s="72"/>
      <c r="G171" s="72"/>
      <c r="H171" s="72"/>
      <c r="I171" s="72"/>
      <c r="J171" s="72"/>
      <c r="K171" s="72"/>
      <c r="L171" s="72"/>
      <c r="M171" s="72"/>
      <c r="N171" s="72"/>
      <c r="O171" s="72"/>
      <c r="P171" s="72"/>
      <c r="Q171" s="72"/>
      <c r="R171" s="72"/>
      <c r="S171" s="72"/>
      <c r="T171" s="72"/>
      <c r="U171" s="72"/>
      <c r="V171" s="72"/>
      <c r="W171" s="72"/>
      <c r="X171" s="72"/>
      <c r="Y171" s="72"/>
      <c r="Z171" s="72"/>
      <c r="AA171" s="72"/>
      <c r="AB171" s="72"/>
      <c r="AC171" s="72"/>
      <c r="AD171" s="72"/>
      <c r="AE171" s="72"/>
      <c r="AF171" s="69"/>
      <c r="AG171" s="69"/>
      <c r="AH171" s="69"/>
      <c r="AI171" s="69"/>
      <c r="AJ171" s="69"/>
      <c r="AK171" s="69"/>
      <c r="AL171" s="69"/>
      <c r="AM171" s="69"/>
    </row>
    <row r="172" spans="2:39" x14ac:dyDescent="0.25">
      <c r="B172" s="124"/>
      <c r="C172" s="72"/>
      <c r="D172" s="72"/>
      <c r="E172" s="72"/>
      <c r="F172" s="72"/>
      <c r="G172" s="72"/>
      <c r="H172" s="72"/>
      <c r="I172" s="72"/>
      <c r="J172" s="72"/>
      <c r="K172" s="72"/>
      <c r="L172" s="72"/>
      <c r="M172" s="72"/>
      <c r="N172" s="72"/>
      <c r="O172" s="72"/>
      <c r="P172" s="72"/>
      <c r="Q172" s="72"/>
      <c r="R172" s="72"/>
      <c r="S172" s="72"/>
      <c r="T172" s="72"/>
      <c r="U172" s="72"/>
      <c r="V172" s="72"/>
      <c r="W172" s="72"/>
      <c r="X172" s="72"/>
      <c r="Y172" s="72"/>
      <c r="Z172" s="72"/>
      <c r="AA172" s="72"/>
      <c r="AB172" s="72"/>
      <c r="AC172" s="72"/>
      <c r="AD172" s="72"/>
      <c r="AE172" s="72"/>
      <c r="AF172" s="69"/>
      <c r="AG172" s="69"/>
      <c r="AH172" s="69"/>
      <c r="AI172" s="69"/>
      <c r="AJ172" s="69"/>
      <c r="AK172" s="69"/>
      <c r="AL172" s="69"/>
      <c r="AM172" s="69"/>
    </row>
    <row r="173" spans="2:39" x14ac:dyDescent="0.25">
      <c r="B173" s="124"/>
      <c r="C173" s="72"/>
      <c r="D173" s="72"/>
      <c r="E173" s="72"/>
      <c r="F173" s="72"/>
      <c r="G173" s="72"/>
      <c r="H173" s="72"/>
      <c r="I173" s="72"/>
      <c r="J173" s="72"/>
      <c r="K173" s="72"/>
      <c r="L173" s="72"/>
      <c r="M173" s="72"/>
      <c r="N173" s="72"/>
      <c r="O173" s="72"/>
      <c r="P173" s="72"/>
      <c r="Q173" s="72"/>
      <c r="R173" s="72"/>
      <c r="S173" s="72"/>
      <c r="T173" s="72"/>
      <c r="U173" s="72"/>
      <c r="V173" s="72"/>
      <c r="W173" s="72"/>
      <c r="X173" s="72"/>
      <c r="Y173" s="72"/>
      <c r="Z173" s="72"/>
      <c r="AA173" s="72"/>
      <c r="AB173" s="72"/>
      <c r="AC173" s="72"/>
      <c r="AD173" s="72"/>
      <c r="AE173" s="72"/>
      <c r="AF173" s="69"/>
      <c r="AG173" s="69"/>
      <c r="AH173" s="69"/>
      <c r="AI173" s="69"/>
      <c r="AJ173" s="69"/>
      <c r="AK173" s="69"/>
      <c r="AL173" s="69"/>
      <c r="AM173" s="69"/>
    </row>
    <row r="174" spans="2:39" x14ac:dyDescent="0.25">
      <c r="B174" s="124"/>
      <c r="C174" s="72"/>
      <c r="D174" s="72"/>
      <c r="E174" s="72"/>
      <c r="F174" s="72"/>
      <c r="G174" s="72"/>
      <c r="H174" s="72"/>
      <c r="I174" s="72"/>
      <c r="J174" s="72"/>
      <c r="K174" s="72"/>
      <c r="L174" s="72"/>
      <c r="M174" s="72"/>
      <c r="N174" s="72"/>
      <c r="O174" s="72"/>
      <c r="P174" s="72"/>
      <c r="Q174" s="72"/>
      <c r="R174" s="72"/>
      <c r="S174" s="72"/>
      <c r="T174" s="72"/>
      <c r="U174" s="72"/>
      <c r="V174" s="72"/>
      <c r="W174" s="72"/>
      <c r="X174" s="72"/>
      <c r="Y174" s="72"/>
      <c r="Z174" s="72"/>
      <c r="AA174" s="72"/>
      <c r="AB174" s="72"/>
      <c r="AC174" s="72"/>
      <c r="AD174" s="72"/>
      <c r="AE174" s="72"/>
      <c r="AF174" s="69"/>
      <c r="AG174" s="69"/>
      <c r="AH174" s="69"/>
      <c r="AI174" s="69"/>
      <c r="AJ174" s="69"/>
      <c r="AK174" s="69"/>
      <c r="AL174" s="69"/>
      <c r="AM174" s="69"/>
    </row>
    <row r="175" spans="2:39" x14ac:dyDescent="0.25">
      <c r="B175" s="124"/>
      <c r="C175" s="72"/>
      <c r="D175" s="72"/>
      <c r="E175" s="72"/>
      <c r="F175" s="72"/>
      <c r="G175" s="72"/>
      <c r="H175" s="72"/>
      <c r="I175" s="72"/>
      <c r="J175" s="72"/>
      <c r="K175" s="72"/>
      <c r="L175" s="72"/>
      <c r="M175" s="72"/>
      <c r="N175" s="72"/>
      <c r="O175" s="72"/>
      <c r="P175" s="72"/>
      <c r="Q175" s="72"/>
      <c r="R175" s="72"/>
      <c r="S175" s="72"/>
      <c r="T175" s="72"/>
      <c r="U175" s="72"/>
      <c r="V175" s="72"/>
      <c r="W175" s="72"/>
      <c r="X175" s="72"/>
      <c r="Y175" s="72"/>
      <c r="Z175" s="72"/>
      <c r="AA175" s="72"/>
      <c r="AB175" s="72"/>
      <c r="AC175" s="72"/>
      <c r="AD175" s="72"/>
      <c r="AE175" s="72"/>
      <c r="AF175" s="69"/>
      <c r="AG175" s="69"/>
      <c r="AH175" s="69"/>
      <c r="AI175" s="69"/>
      <c r="AJ175" s="69"/>
      <c r="AK175" s="69"/>
      <c r="AL175" s="69"/>
      <c r="AM175" s="69"/>
    </row>
    <row r="176" spans="2:39" x14ac:dyDescent="0.25">
      <c r="B176" s="124"/>
      <c r="C176" s="72"/>
      <c r="D176" s="72"/>
      <c r="E176" s="72"/>
      <c r="F176" s="72"/>
      <c r="G176" s="72"/>
      <c r="H176" s="72"/>
      <c r="I176" s="72"/>
      <c r="J176" s="72"/>
      <c r="K176" s="72"/>
      <c r="L176" s="72"/>
      <c r="M176" s="72"/>
      <c r="N176" s="72"/>
      <c r="O176" s="72"/>
      <c r="P176" s="72"/>
      <c r="Q176" s="72"/>
      <c r="R176" s="72"/>
      <c r="S176" s="72"/>
      <c r="T176" s="72"/>
      <c r="U176" s="72"/>
      <c r="V176" s="72"/>
      <c r="W176" s="72"/>
      <c r="X176" s="72"/>
      <c r="Y176" s="72"/>
      <c r="Z176" s="72"/>
      <c r="AA176" s="72"/>
      <c r="AB176" s="72"/>
      <c r="AC176" s="72"/>
      <c r="AD176" s="72"/>
      <c r="AE176" s="72"/>
      <c r="AF176" s="69"/>
      <c r="AG176" s="69"/>
      <c r="AH176" s="69"/>
      <c r="AI176" s="69"/>
      <c r="AJ176" s="69"/>
      <c r="AK176" s="69"/>
      <c r="AL176" s="69"/>
      <c r="AM176" s="69"/>
    </row>
    <row r="177" spans="2:39" x14ac:dyDescent="0.25">
      <c r="B177" s="124"/>
      <c r="C177" s="72"/>
      <c r="D177" s="72"/>
      <c r="E177" s="72"/>
      <c r="F177" s="72"/>
      <c r="G177" s="72"/>
      <c r="H177" s="72"/>
      <c r="I177" s="72"/>
      <c r="J177" s="72"/>
      <c r="K177" s="72"/>
      <c r="L177" s="72"/>
      <c r="M177" s="72"/>
      <c r="N177" s="72"/>
      <c r="O177" s="72"/>
      <c r="P177" s="72"/>
      <c r="Q177" s="72"/>
      <c r="R177" s="72"/>
      <c r="S177" s="72"/>
      <c r="T177" s="72"/>
      <c r="U177" s="72"/>
      <c r="V177" s="72"/>
      <c r="W177" s="72"/>
      <c r="X177" s="72"/>
      <c r="Y177" s="72"/>
      <c r="Z177" s="72"/>
      <c r="AA177" s="72"/>
      <c r="AB177" s="72"/>
      <c r="AC177" s="72"/>
      <c r="AD177" s="72"/>
      <c r="AE177" s="72"/>
      <c r="AF177" s="69"/>
      <c r="AG177" s="69"/>
      <c r="AH177" s="69"/>
      <c r="AI177" s="69"/>
      <c r="AJ177" s="69"/>
      <c r="AK177" s="69"/>
      <c r="AL177" s="69"/>
      <c r="AM177" s="69"/>
    </row>
    <row r="178" spans="2:39" x14ac:dyDescent="0.25">
      <c r="B178" s="124"/>
      <c r="C178" s="72"/>
      <c r="D178" s="72"/>
      <c r="E178" s="72"/>
      <c r="F178" s="72"/>
      <c r="G178" s="72"/>
      <c r="H178" s="72"/>
      <c r="I178" s="72"/>
      <c r="J178" s="72"/>
      <c r="K178" s="72"/>
      <c r="L178" s="72"/>
      <c r="M178" s="72"/>
      <c r="N178" s="72"/>
      <c r="O178" s="72"/>
      <c r="P178" s="72"/>
      <c r="Q178" s="72"/>
      <c r="R178" s="72"/>
      <c r="S178" s="72"/>
      <c r="T178" s="72"/>
      <c r="U178" s="72"/>
      <c r="V178" s="72"/>
      <c r="W178" s="72"/>
      <c r="X178" s="72"/>
      <c r="Y178" s="72"/>
      <c r="Z178" s="72"/>
      <c r="AA178" s="72"/>
      <c r="AB178" s="72"/>
      <c r="AC178" s="72"/>
      <c r="AD178" s="72"/>
      <c r="AE178" s="72"/>
      <c r="AF178" s="69"/>
      <c r="AG178" s="69"/>
      <c r="AH178" s="69"/>
      <c r="AI178" s="69"/>
      <c r="AJ178" s="69"/>
      <c r="AK178" s="69"/>
      <c r="AL178" s="69"/>
      <c r="AM178" s="69"/>
    </row>
    <row r="179" spans="2:39" x14ac:dyDescent="0.25">
      <c r="B179" s="124"/>
      <c r="C179" s="72"/>
      <c r="D179" s="72"/>
      <c r="E179" s="72"/>
      <c r="F179" s="72"/>
      <c r="G179" s="72"/>
      <c r="H179" s="72"/>
      <c r="I179" s="72"/>
      <c r="J179" s="72"/>
      <c r="K179" s="72"/>
      <c r="L179" s="72"/>
      <c r="M179" s="72"/>
      <c r="N179" s="72"/>
      <c r="O179" s="72"/>
      <c r="P179" s="72"/>
      <c r="Q179" s="72"/>
      <c r="R179" s="72"/>
      <c r="S179" s="72"/>
      <c r="T179" s="72"/>
      <c r="U179" s="72"/>
      <c r="V179" s="72"/>
      <c r="W179" s="72"/>
      <c r="X179" s="72"/>
      <c r="Y179" s="72"/>
      <c r="Z179" s="72"/>
      <c r="AA179" s="72"/>
      <c r="AB179" s="72"/>
      <c r="AC179" s="72"/>
      <c r="AD179" s="72"/>
      <c r="AE179" s="72"/>
      <c r="AF179" s="69"/>
      <c r="AG179" s="69"/>
      <c r="AH179" s="69"/>
      <c r="AI179" s="69"/>
      <c r="AJ179" s="69"/>
      <c r="AK179" s="69"/>
      <c r="AL179" s="69"/>
      <c r="AM179" s="69"/>
    </row>
    <row r="180" spans="2:39" x14ac:dyDescent="0.25">
      <c r="B180" s="124"/>
      <c r="C180" s="72"/>
      <c r="D180" s="72"/>
      <c r="E180" s="72"/>
      <c r="F180" s="72"/>
      <c r="G180" s="72"/>
      <c r="H180" s="72"/>
      <c r="I180" s="72"/>
      <c r="J180" s="72"/>
      <c r="K180" s="72"/>
      <c r="L180" s="72"/>
      <c r="M180" s="72"/>
      <c r="N180" s="72"/>
      <c r="O180" s="72"/>
      <c r="P180" s="72"/>
      <c r="Q180" s="72"/>
      <c r="R180" s="72"/>
      <c r="S180" s="72"/>
      <c r="T180" s="72"/>
      <c r="U180" s="72"/>
      <c r="V180" s="72"/>
      <c r="W180" s="72"/>
      <c r="X180" s="72"/>
      <c r="Y180" s="72"/>
      <c r="Z180" s="72"/>
      <c r="AA180" s="72"/>
      <c r="AB180" s="72"/>
      <c r="AC180" s="72"/>
      <c r="AD180" s="72"/>
      <c r="AE180" s="72"/>
      <c r="AF180" s="69"/>
      <c r="AG180" s="69"/>
      <c r="AH180" s="69"/>
      <c r="AI180" s="69"/>
      <c r="AJ180" s="69"/>
      <c r="AK180" s="69"/>
      <c r="AL180" s="69"/>
      <c r="AM180" s="69"/>
    </row>
    <row r="181" spans="2:39" x14ac:dyDescent="0.25">
      <c r="B181" s="125"/>
      <c r="C181" s="72"/>
      <c r="D181" s="72"/>
      <c r="E181" s="72"/>
      <c r="F181" s="72"/>
      <c r="G181" s="72"/>
      <c r="H181" s="72"/>
      <c r="I181" s="72"/>
      <c r="J181" s="72"/>
      <c r="K181" s="72"/>
      <c r="L181" s="72"/>
      <c r="M181" s="72"/>
      <c r="N181" s="72"/>
      <c r="O181" s="72"/>
      <c r="P181" s="72"/>
      <c r="Q181" s="72"/>
      <c r="R181" s="72"/>
      <c r="S181" s="72"/>
      <c r="T181" s="72"/>
      <c r="U181" s="72"/>
      <c r="V181" s="72"/>
      <c r="W181" s="72"/>
      <c r="X181" s="72"/>
      <c r="Y181" s="72"/>
      <c r="Z181" s="72"/>
      <c r="AA181" s="72"/>
      <c r="AB181" s="72"/>
      <c r="AC181" s="72"/>
      <c r="AD181" s="72"/>
      <c r="AE181" s="72"/>
      <c r="AF181" s="69"/>
      <c r="AG181" s="69"/>
      <c r="AH181" s="69"/>
      <c r="AI181" s="69"/>
      <c r="AJ181" s="69"/>
      <c r="AK181" s="69"/>
      <c r="AL181" s="69"/>
      <c r="AM181" s="69"/>
    </row>
    <row r="182" spans="2:39" x14ac:dyDescent="0.25">
      <c r="B182" s="124"/>
      <c r="C182" s="72"/>
      <c r="D182" s="72"/>
      <c r="E182" s="72"/>
      <c r="F182" s="72"/>
      <c r="G182" s="72"/>
      <c r="H182" s="72"/>
      <c r="I182" s="72"/>
      <c r="J182" s="72"/>
      <c r="K182" s="72"/>
      <c r="L182" s="72"/>
      <c r="M182" s="72"/>
      <c r="N182" s="72"/>
      <c r="O182" s="72"/>
      <c r="P182" s="72"/>
      <c r="Q182" s="72"/>
      <c r="R182" s="72"/>
      <c r="S182" s="72"/>
      <c r="T182" s="72"/>
      <c r="U182" s="72"/>
      <c r="V182" s="72"/>
      <c r="W182" s="72"/>
      <c r="X182" s="72"/>
      <c r="Y182" s="72"/>
      <c r="Z182" s="72"/>
      <c r="AA182" s="72"/>
      <c r="AB182" s="72"/>
      <c r="AC182" s="72"/>
      <c r="AD182" s="72"/>
      <c r="AE182" s="72"/>
      <c r="AF182" s="69"/>
      <c r="AG182" s="69"/>
      <c r="AH182" s="69"/>
      <c r="AI182" s="69"/>
      <c r="AJ182" s="69"/>
      <c r="AK182" s="69"/>
      <c r="AL182" s="69"/>
      <c r="AM182" s="69"/>
    </row>
  </sheetData>
  <sheetProtection password="CC4B" sheet="1" objects="1" scenarios="1" selectLockedCells="1"/>
  <mergeCells count="157">
    <mergeCell ref="E132:L132"/>
    <mergeCell ref="A137:C137"/>
    <mergeCell ref="A143:I145"/>
    <mergeCell ref="J143:L145"/>
    <mergeCell ref="A62:L62"/>
    <mergeCell ref="E126:H126"/>
    <mergeCell ref="E127:H127"/>
    <mergeCell ref="E128:H128"/>
    <mergeCell ref="E129:H129"/>
    <mergeCell ref="I126:L126"/>
    <mergeCell ref="I127:L127"/>
    <mergeCell ref="I128:L128"/>
    <mergeCell ref="I129:L129"/>
    <mergeCell ref="A139:C139"/>
    <mergeCell ref="A141:C141"/>
    <mergeCell ref="A127:C127"/>
    <mergeCell ref="A128:C128"/>
    <mergeCell ref="A129:C129"/>
    <mergeCell ref="A135:C135"/>
    <mergeCell ref="E137:L137"/>
    <mergeCell ref="A95:L95"/>
    <mergeCell ref="E131:L131"/>
    <mergeCell ref="E133:L133"/>
    <mergeCell ref="E130:L130"/>
    <mergeCell ref="A124:C124"/>
    <mergeCell ref="E124:L124"/>
    <mergeCell ref="A125:C125"/>
    <mergeCell ref="E125:L125"/>
    <mergeCell ref="A126:C126"/>
    <mergeCell ref="A121:C121"/>
    <mergeCell ref="E121:L121"/>
    <mergeCell ref="A122:C122"/>
    <mergeCell ref="E122:L122"/>
    <mergeCell ref="A123:C123"/>
    <mergeCell ref="E123:L123"/>
    <mergeCell ref="B118:C118"/>
    <mergeCell ref="E118:L118"/>
    <mergeCell ref="B119:C119"/>
    <mergeCell ref="E119:L119"/>
    <mergeCell ref="B120:C120"/>
    <mergeCell ref="E120:L120"/>
    <mergeCell ref="B115:C115"/>
    <mergeCell ref="E115:L115"/>
    <mergeCell ref="A116:C116"/>
    <mergeCell ref="E116:L116"/>
    <mergeCell ref="A117:C117"/>
    <mergeCell ref="E117:L117"/>
    <mergeCell ref="A111:C111"/>
    <mergeCell ref="E111:L111"/>
    <mergeCell ref="E112:L112"/>
    <mergeCell ref="B105:C105"/>
    <mergeCell ref="B106:C106"/>
    <mergeCell ref="E101:L101"/>
    <mergeCell ref="E102:L102"/>
    <mergeCell ref="E103:L103"/>
    <mergeCell ref="E104:L104"/>
    <mergeCell ref="A102:C102"/>
    <mergeCell ref="B101:C101"/>
    <mergeCell ref="A103:C103"/>
    <mergeCell ref="A107:C107"/>
    <mergeCell ref="A108:C108"/>
    <mergeCell ref="A109:C109"/>
    <mergeCell ref="A110:C110"/>
    <mergeCell ref="A68:L68"/>
    <mergeCell ref="A30:A32"/>
    <mergeCell ref="B30:B32"/>
    <mergeCell ref="D31:D32"/>
    <mergeCell ref="E31:E32"/>
    <mergeCell ref="A49:L49"/>
    <mergeCell ref="A52:L52"/>
    <mergeCell ref="A56:L56"/>
    <mergeCell ref="A53:L53"/>
    <mergeCell ref="A54:L54"/>
    <mergeCell ref="A57:L57"/>
    <mergeCell ref="A50:L50"/>
    <mergeCell ref="A60:L60"/>
    <mergeCell ref="A59:L59"/>
    <mergeCell ref="A65:L65"/>
    <mergeCell ref="A63:L63"/>
    <mergeCell ref="A64:L64"/>
    <mergeCell ref="C30:C32"/>
    <mergeCell ref="D30:H30"/>
    <mergeCell ref="I30:K30"/>
    <mergeCell ref="I31:I32"/>
    <mergeCell ref="J31:J32"/>
    <mergeCell ref="H31:H32"/>
    <mergeCell ref="F31:F32"/>
    <mergeCell ref="A19:L19"/>
    <mergeCell ref="A17:L17"/>
    <mergeCell ref="A15:L15"/>
    <mergeCell ref="H11:L11"/>
    <mergeCell ref="H13:L13"/>
    <mergeCell ref="A25:L25"/>
    <mergeCell ref="A26:L26"/>
    <mergeCell ref="A27:L27"/>
    <mergeCell ref="C28:J28"/>
    <mergeCell ref="A20:L20"/>
    <mergeCell ref="A24:L24"/>
    <mergeCell ref="A23:L23"/>
    <mergeCell ref="H18:L18"/>
    <mergeCell ref="H21:L21"/>
    <mergeCell ref="A16:L16"/>
    <mergeCell ref="A22:L22"/>
    <mergeCell ref="A2:L2"/>
    <mergeCell ref="A1:L1"/>
    <mergeCell ref="A3:L3"/>
    <mergeCell ref="A5:L5"/>
    <mergeCell ref="A4:L4"/>
    <mergeCell ref="A10:L10"/>
    <mergeCell ref="A14:L14"/>
    <mergeCell ref="A12:L12"/>
    <mergeCell ref="A6:L6"/>
    <mergeCell ref="A7:L7"/>
    <mergeCell ref="A8:L8"/>
    <mergeCell ref="A9:L9"/>
    <mergeCell ref="C33:C34"/>
    <mergeCell ref="C44:C45"/>
    <mergeCell ref="K31:K32"/>
    <mergeCell ref="G31:G32"/>
    <mergeCell ref="A48:L48"/>
    <mergeCell ref="E141:L141"/>
    <mergeCell ref="E136:L136"/>
    <mergeCell ref="E140:L140"/>
    <mergeCell ref="E142:L142"/>
    <mergeCell ref="E71:E72"/>
    <mergeCell ref="F71:F72"/>
    <mergeCell ref="G71:G72"/>
    <mergeCell ref="H71:H72"/>
    <mergeCell ref="I71:I72"/>
    <mergeCell ref="J71:J72"/>
    <mergeCell ref="K71:K72"/>
    <mergeCell ref="E135:L135"/>
    <mergeCell ref="E139:L139"/>
    <mergeCell ref="A90:L90"/>
    <mergeCell ref="A114:C114"/>
    <mergeCell ref="E114:L114"/>
    <mergeCell ref="E105:L108"/>
    <mergeCell ref="E110:L110"/>
    <mergeCell ref="E109:L109"/>
    <mergeCell ref="A70:A72"/>
    <mergeCell ref="B70:B72"/>
    <mergeCell ref="C70:C72"/>
    <mergeCell ref="D70:H70"/>
    <mergeCell ref="I70:K70"/>
    <mergeCell ref="D71:D72"/>
    <mergeCell ref="A94:L94"/>
    <mergeCell ref="B104:C104"/>
    <mergeCell ref="A97:L97"/>
    <mergeCell ref="A96:L96"/>
    <mergeCell ref="A91:L91"/>
    <mergeCell ref="A98:L98"/>
    <mergeCell ref="C73:C74"/>
    <mergeCell ref="C84:C85"/>
    <mergeCell ref="A89:L89"/>
    <mergeCell ref="E99:L99"/>
    <mergeCell ref="A99:C99"/>
    <mergeCell ref="A92:L92"/>
  </mergeCells>
  <conditionalFormatting sqref="B33:B46">
    <cfRule type="cellIs" dxfId="6" priority="4" stopIfTrue="1" operator="between">
      <formula>0.1</formula>
      <formula>99999999999</formula>
    </cfRule>
  </conditionalFormatting>
  <conditionalFormatting sqref="D35:E35 G35:K35 D33:K34 D36:K46 G75:K75 D73:K74 D76:K86">
    <cfRule type="expression" dxfId="5" priority="3" stopIfTrue="1">
      <formula>MOD(ROW(),2)=0</formula>
    </cfRule>
  </conditionalFormatting>
  <conditionalFormatting sqref="D75:E75">
    <cfRule type="expression" dxfId="4" priority="1" stopIfTrue="1">
      <formula>MOD(ROW(),2)=0</formula>
    </cfRule>
  </conditionalFormatting>
  <conditionalFormatting sqref="B73:B86">
    <cfRule type="cellIs" dxfId="3" priority="2" stopIfTrue="1" operator="between">
      <formula>0.1</formula>
      <formula>99999999999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173"/>
  <sheetViews>
    <sheetView zoomScaleNormal="100" workbookViewId="0">
      <pane xSplit="3" ySplit="3" topLeftCell="D4" activePane="bottomRight" state="frozen"/>
      <selection pane="topRight" activeCell="C1" sqref="C1"/>
      <selection pane="bottomLeft" activeCell="A8" sqref="A8"/>
      <selection pane="bottomRight" activeCell="D4" sqref="D4"/>
    </sheetView>
  </sheetViews>
  <sheetFormatPr baseColWidth="10" defaultRowHeight="15" x14ac:dyDescent="0.25"/>
  <cols>
    <col min="1" max="1" width="12.5703125" style="12" bestFit="1" customWidth="1"/>
    <col min="2" max="2" width="15.140625" bestFit="1" customWidth="1"/>
    <col min="3" max="3" width="18.140625" bestFit="1" customWidth="1"/>
    <col min="4" max="4" width="9.7109375" bestFit="1" customWidth="1"/>
    <col min="5" max="5" width="7.42578125" bestFit="1" customWidth="1"/>
    <col min="6" max="6" width="15.28515625" bestFit="1" customWidth="1"/>
    <col min="7" max="7" width="14.140625" bestFit="1" customWidth="1"/>
    <col min="8" max="8" width="6.5703125" customWidth="1"/>
    <col min="9" max="9" width="10.85546875" bestFit="1" customWidth="1"/>
    <col min="10" max="10" width="7.85546875" bestFit="1" customWidth="1"/>
    <col min="11" max="14" width="7.28515625" bestFit="1" customWidth="1"/>
    <col min="15" max="15" width="20.42578125" bestFit="1" customWidth="1"/>
    <col min="16" max="16" width="14.7109375" bestFit="1" customWidth="1"/>
    <col min="17" max="17" width="9.28515625" bestFit="1" customWidth="1"/>
    <col min="18" max="18" width="12.7109375" bestFit="1" customWidth="1"/>
    <col min="19" max="19" width="12.28515625" bestFit="1" customWidth="1"/>
    <col min="20" max="20" width="9.140625" bestFit="1" customWidth="1"/>
    <col min="21" max="21" width="10.28515625" bestFit="1" customWidth="1"/>
    <col min="22" max="22" width="7.140625" customWidth="1"/>
    <col min="23" max="23" width="12.140625" bestFit="1" customWidth="1"/>
    <col min="24" max="24" width="7.42578125" bestFit="1" customWidth="1"/>
    <col min="25" max="26" width="7.42578125" customWidth="1"/>
    <col min="27" max="27" width="7.42578125" bestFit="1" customWidth="1"/>
    <col min="28" max="28" width="12.7109375" bestFit="1" customWidth="1"/>
    <col min="29" max="29" width="12.7109375" customWidth="1"/>
    <col min="30" max="30" width="12.7109375" bestFit="1" customWidth="1"/>
    <col min="31" max="31" width="10.85546875" bestFit="1" customWidth="1"/>
    <col min="32" max="32" width="10.140625" bestFit="1" customWidth="1"/>
    <col min="33" max="33" width="11.140625" bestFit="1" customWidth="1"/>
    <col min="34" max="34" width="8.5703125" bestFit="1" customWidth="1"/>
    <col min="35" max="35" width="11.42578125" bestFit="1" customWidth="1"/>
    <col min="36" max="36" width="11.28515625" customWidth="1"/>
    <col min="37" max="41" width="7.28515625" bestFit="1" customWidth="1"/>
    <col min="42" max="42" width="7.5703125" bestFit="1" customWidth="1"/>
  </cols>
  <sheetData>
    <row r="1" spans="1:53" ht="19.5" thickBot="1" x14ac:dyDescent="0.3">
      <c r="A1" s="208" t="s">
        <v>178</v>
      </c>
      <c r="B1" s="408" t="s">
        <v>179</v>
      </c>
      <c r="C1" s="411" t="s">
        <v>32</v>
      </c>
      <c r="D1" s="403" t="s">
        <v>180</v>
      </c>
      <c r="E1" s="404"/>
      <c r="F1" s="404"/>
      <c r="G1" s="404"/>
      <c r="H1" s="404"/>
      <c r="I1" s="404"/>
      <c r="J1" s="404"/>
      <c r="K1" s="404"/>
      <c r="L1" s="404"/>
      <c r="M1" s="404"/>
      <c r="N1" s="405"/>
      <c r="O1" s="413" t="s">
        <v>119</v>
      </c>
      <c r="P1" s="414"/>
      <c r="Q1" s="414"/>
      <c r="R1" s="414"/>
      <c r="S1" s="414"/>
      <c r="T1" s="414"/>
      <c r="U1" s="414"/>
      <c r="V1" s="414"/>
      <c r="W1" s="414"/>
      <c r="X1" s="414"/>
      <c r="Y1" s="414"/>
      <c r="Z1" s="414"/>
      <c r="AA1" s="414"/>
      <c r="AB1" s="414"/>
      <c r="AC1" s="414"/>
      <c r="AD1" s="414"/>
      <c r="AE1" s="415"/>
      <c r="AF1" s="415"/>
      <c r="AG1" s="415"/>
      <c r="AH1" s="415"/>
      <c r="AI1" s="415"/>
      <c r="AJ1" s="414"/>
      <c r="AK1" s="414"/>
      <c r="AL1" s="414"/>
      <c r="AM1" s="414"/>
      <c r="AN1" s="414"/>
      <c r="AO1" s="416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</row>
    <row r="2" spans="1:53" ht="15.75" customHeight="1" x14ac:dyDescent="0.25">
      <c r="A2" s="209"/>
      <c r="B2" s="409"/>
      <c r="C2" s="412"/>
      <c r="D2" s="382" t="s">
        <v>1</v>
      </c>
      <c r="E2" s="384" t="s">
        <v>2</v>
      </c>
      <c r="F2" s="386" t="s">
        <v>33</v>
      </c>
      <c r="G2" s="386" t="s">
        <v>34</v>
      </c>
      <c r="H2" s="384" t="s">
        <v>8</v>
      </c>
      <c r="I2" s="386" t="s">
        <v>71</v>
      </c>
      <c r="J2" s="384" t="s">
        <v>122</v>
      </c>
      <c r="K2" s="384" t="s">
        <v>7</v>
      </c>
      <c r="L2" s="384" t="s">
        <v>7</v>
      </c>
      <c r="M2" s="384" t="s">
        <v>7</v>
      </c>
      <c r="N2" s="387" t="s">
        <v>7</v>
      </c>
      <c r="O2" s="406" t="s">
        <v>35</v>
      </c>
      <c r="P2" s="389" t="s">
        <v>46</v>
      </c>
      <c r="Q2" s="380" t="s">
        <v>3</v>
      </c>
      <c r="R2" s="380" t="s">
        <v>4</v>
      </c>
      <c r="S2" s="389" t="s">
        <v>51</v>
      </c>
      <c r="T2" s="380" t="s">
        <v>5</v>
      </c>
      <c r="U2" s="380" t="s">
        <v>11</v>
      </c>
      <c r="V2" s="380" t="s">
        <v>12</v>
      </c>
      <c r="W2" s="380" t="s">
        <v>13</v>
      </c>
      <c r="X2" s="380" t="s">
        <v>9</v>
      </c>
      <c r="Y2" s="380" t="s">
        <v>15</v>
      </c>
      <c r="Z2" s="380" t="s">
        <v>91</v>
      </c>
      <c r="AA2" s="380" t="s">
        <v>92</v>
      </c>
      <c r="AB2" s="389" t="s">
        <v>66</v>
      </c>
      <c r="AC2" s="389" t="s">
        <v>121</v>
      </c>
      <c r="AD2" s="417" t="s">
        <v>65</v>
      </c>
      <c r="AE2" s="398" t="s">
        <v>6</v>
      </c>
      <c r="AF2" s="400" t="s">
        <v>181</v>
      </c>
      <c r="AG2" s="400" t="s">
        <v>182</v>
      </c>
      <c r="AH2" s="394" t="s">
        <v>10</v>
      </c>
      <c r="AI2" s="396" t="s">
        <v>183</v>
      </c>
      <c r="AJ2" s="392" t="s">
        <v>184</v>
      </c>
      <c r="AK2" s="380" t="s">
        <v>7</v>
      </c>
      <c r="AL2" s="380" t="s">
        <v>7</v>
      </c>
      <c r="AM2" s="380" t="s">
        <v>7</v>
      </c>
      <c r="AN2" s="380" t="s">
        <v>7</v>
      </c>
      <c r="AO2" s="390" t="s">
        <v>7</v>
      </c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</row>
    <row r="3" spans="1:53" ht="15.75" customHeight="1" thickBot="1" x14ac:dyDescent="0.3">
      <c r="A3" s="210"/>
      <c r="B3" s="410"/>
      <c r="C3" s="412"/>
      <c r="D3" s="383"/>
      <c r="E3" s="385"/>
      <c r="F3" s="385"/>
      <c r="G3" s="385"/>
      <c r="H3" s="385"/>
      <c r="I3" s="385"/>
      <c r="J3" s="385"/>
      <c r="K3" s="385"/>
      <c r="L3" s="385"/>
      <c r="M3" s="385"/>
      <c r="N3" s="388"/>
      <c r="O3" s="407"/>
      <c r="P3" s="381"/>
      <c r="Q3" s="381"/>
      <c r="R3" s="381"/>
      <c r="S3" s="381"/>
      <c r="T3" s="381"/>
      <c r="U3" s="381"/>
      <c r="V3" s="381"/>
      <c r="W3" s="381"/>
      <c r="X3" s="381"/>
      <c r="Y3" s="381"/>
      <c r="Z3" s="381"/>
      <c r="AA3" s="381"/>
      <c r="AB3" s="381"/>
      <c r="AC3" s="402"/>
      <c r="AD3" s="418"/>
      <c r="AE3" s="399"/>
      <c r="AF3" s="395"/>
      <c r="AG3" s="401"/>
      <c r="AH3" s="395"/>
      <c r="AI3" s="397"/>
      <c r="AJ3" s="393"/>
      <c r="AK3" s="381"/>
      <c r="AL3" s="381"/>
      <c r="AM3" s="381"/>
      <c r="AN3" s="381"/>
      <c r="AO3" s="39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</row>
    <row r="4" spans="1:53" x14ac:dyDescent="0.25">
      <c r="A4" s="15"/>
      <c r="B4" s="27">
        <f>IF(AND(A14="OK",A12="OK",A10="OK",A8="OK",A6="OK"),IF(B14&gt;0,B14,0)+IF(B12&gt;0,B12,0)+IF(B10&gt;0,B10,0)+IF(B8&gt;0,B8,0)+IF(B6&gt;0,B6,0),B6)</f>
        <v>0</v>
      </c>
      <c r="C4" s="378" t="s">
        <v>17</v>
      </c>
      <c r="D4" s="136"/>
      <c r="E4" s="137"/>
      <c r="F4" s="138"/>
      <c r="G4" s="139"/>
      <c r="H4" s="139"/>
      <c r="I4" s="137"/>
      <c r="J4" s="140"/>
      <c r="K4" s="138"/>
      <c r="L4" s="137"/>
      <c r="M4" s="138"/>
      <c r="N4" s="137"/>
      <c r="O4" s="141"/>
      <c r="P4" s="142"/>
      <c r="Q4" s="138"/>
      <c r="R4" s="137"/>
      <c r="S4" s="137"/>
      <c r="T4" s="138"/>
      <c r="U4" s="137"/>
      <c r="V4" s="138"/>
      <c r="W4" s="137"/>
      <c r="X4" s="138"/>
      <c r="Y4" s="137"/>
      <c r="Z4" s="138"/>
      <c r="AA4" s="137"/>
      <c r="AB4" s="137"/>
      <c r="AC4" s="137"/>
      <c r="AD4" s="139"/>
      <c r="AE4" s="136"/>
      <c r="AF4" s="137"/>
      <c r="AG4" s="137"/>
      <c r="AH4" s="138"/>
      <c r="AI4" s="143"/>
      <c r="AJ4" s="138"/>
      <c r="AK4" s="137"/>
      <c r="AL4" s="138"/>
      <c r="AM4" s="137"/>
      <c r="AN4" s="138"/>
      <c r="AO4" s="143"/>
      <c r="AP4" s="2"/>
      <c r="AQ4" s="2"/>
      <c r="AR4" s="2"/>
      <c r="AS4" s="2"/>
      <c r="AT4" s="1"/>
      <c r="AU4" s="1"/>
      <c r="AV4" s="1"/>
      <c r="AW4" s="1"/>
      <c r="AX4" s="1"/>
      <c r="AY4" s="1"/>
      <c r="AZ4" s="1"/>
      <c r="BA4" s="1"/>
    </row>
    <row r="5" spans="1:53" x14ac:dyDescent="0.25">
      <c r="A5" s="16"/>
      <c r="B5" s="47"/>
      <c r="C5" s="379"/>
      <c r="D5" s="144"/>
      <c r="E5" s="135"/>
      <c r="F5" s="145"/>
      <c r="G5" s="146"/>
      <c r="H5" s="146"/>
      <c r="I5" s="135"/>
      <c r="J5" s="147"/>
      <c r="K5" s="145"/>
      <c r="L5" s="135"/>
      <c r="M5" s="145"/>
      <c r="N5" s="135"/>
      <c r="O5" s="148"/>
      <c r="P5" s="135"/>
      <c r="Q5" s="145"/>
      <c r="R5" s="135"/>
      <c r="S5" s="135"/>
      <c r="T5" s="145"/>
      <c r="U5" s="135"/>
      <c r="V5" s="145"/>
      <c r="W5" s="135"/>
      <c r="X5" s="145"/>
      <c r="Y5" s="135"/>
      <c r="Z5" s="145"/>
      <c r="AA5" s="135"/>
      <c r="AB5" s="135"/>
      <c r="AC5" s="135"/>
      <c r="AD5" s="146"/>
      <c r="AE5" s="144"/>
      <c r="AF5" s="135"/>
      <c r="AG5" s="135"/>
      <c r="AH5" s="145"/>
      <c r="AI5" s="149"/>
      <c r="AJ5" s="145"/>
      <c r="AK5" s="135"/>
      <c r="AL5" s="145"/>
      <c r="AM5" s="135"/>
      <c r="AN5" s="145"/>
      <c r="AO5" s="149"/>
      <c r="AP5" s="2"/>
      <c r="AQ5" s="2"/>
      <c r="AR5" s="2"/>
      <c r="AS5" s="2"/>
      <c r="AT5" s="1"/>
      <c r="AU5" s="1"/>
      <c r="AV5" s="1"/>
      <c r="AW5" s="1"/>
      <c r="AX5" s="1"/>
      <c r="AY5" s="1"/>
      <c r="AZ5" s="1"/>
      <c r="BA5" s="1"/>
    </row>
    <row r="6" spans="1:53" x14ac:dyDescent="0.25">
      <c r="A6" s="160" t="str">
        <f>IF(OR(B6&gt;=0),"OK",B6)</f>
        <v>OK</v>
      </c>
      <c r="B6" s="133">
        <f>(SUM(D6:N6))-(SUM(O6:AO6))</f>
        <v>0</v>
      </c>
      <c r="C6" s="7" t="s">
        <v>74</v>
      </c>
      <c r="D6" s="144" t="str">
        <f>IF(OR(EXPLICATION!D$102=4,EXPLICATION!D$102=1,AND(EXPLICATION!D$102=2,EXPLICATION!D$103=1)),EXPLICATION!D$101,"")</f>
        <v/>
      </c>
      <c r="E6" s="135"/>
      <c r="F6" s="150">
        <f>EXPLICATION!D$105</f>
        <v>0</v>
      </c>
      <c r="G6" s="146"/>
      <c r="H6" s="151">
        <f>EXPLICATION!D$107</f>
        <v>0</v>
      </c>
      <c r="I6" s="150">
        <f>EXPLICATION!D$108</f>
        <v>0</v>
      </c>
      <c r="J6" s="147"/>
      <c r="K6" s="145"/>
      <c r="L6" s="135"/>
      <c r="M6" s="145"/>
      <c r="N6" s="135"/>
      <c r="O6" s="148" t="str">
        <f>IF(B8&lt;0,-B8,"")</f>
        <v/>
      </c>
      <c r="P6" s="135" t="str">
        <f>IF(OR(EXPLICATION!D$116=4,AND(EXPLICATION!D$116=2,EXPLICATION!D$117=1)),EXPLICATION!D$115,"")</f>
        <v/>
      </c>
      <c r="Q6" s="145">
        <f>EXPLICATION!D$119</f>
        <v>0</v>
      </c>
      <c r="R6" s="135">
        <f>EXPLICATION!D$120</f>
        <v>0</v>
      </c>
      <c r="S6" s="135">
        <f>EXPLICATION!D$121</f>
        <v>0</v>
      </c>
      <c r="T6" s="145">
        <f>EXPLICATION!D$122</f>
        <v>0</v>
      </c>
      <c r="U6" s="135"/>
      <c r="V6" s="145"/>
      <c r="W6" s="135"/>
      <c r="X6" s="145">
        <f>EXPLICATION!D$126</f>
        <v>0</v>
      </c>
      <c r="Y6" s="135">
        <f>EXPLICATION!D$127</f>
        <v>0</v>
      </c>
      <c r="Z6" s="145">
        <f>EXPLICATION!D$128</f>
        <v>0</v>
      </c>
      <c r="AA6" s="135">
        <f>EXPLICATION!D$129</f>
        <v>0</v>
      </c>
      <c r="AB6" s="135">
        <f>EXPLICATION!D130</f>
        <v>0</v>
      </c>
      <c r="AC6" s="135"/>
      <c r="AD6" s="146"/>
      <c r="AE6" s="144"/>
      <c r="AF6" s="135"/>
      <c r="AG6" s="135"/>
      <c r="AH6" s="145"/>
      <c r="AI6" s="149"/>
      <c r="AJ6" s="145"/>
      <c r="AK6" s="135"/>
      <c r="AL6" s="145"/>
      <c r="AM6" s="135"/>
      <c r="AN6" s="145"/>
      <c r="AO6" s="149"/>
      <c r="AP6" s="2"/>
      <c r="AQ6" s="2"/>
      <c r="AR6" s="2"/>
      <c r="AS6" s="2"/>
      <c r="AT6" s="1"/>
      <c r="AU6" s="1"/>
      <c r="AV6" s="1"/>
      <c r="AW6" s="1"/>
      <c r="AX6" s="1"/>
      <c r="AY6" s="1"/>
      <c r="AZ6" s="1"/>
      <c r="BA6" s="1"/>
    </row>
    <row r="7" spans="1:53" x14ac:dyDescent="0.25">
      <c r="A7" s="160"/>
      <c r="B7" s="133"/>
      <c r="C7" s="7"/>
      <c r="D7" s="144"/>
      <c r="E7" s="135"/>
      <c r="F7" s="145"/>
      <c r="G7" s="146"/>
      <c r="H7" s="146"/>
      <c r="I7" s="135"/>
      <c r="J7" s="147"/>
      <c r="K7" s="145"/>
      <c r="L7" s="135"/>
      <c r="M7" s="145"/>
      <c r="N7" s="135"/>
      <c r="O7" s="148"/>
      <c r="P7" s="135"/>
      <c r="Q7" s="145"/>
      <c r="R7" s="135"/>
      <c r="S7" s="135"/>
      <c r="T7" s="145"/>
      <c r="U7" s="135"/>
      <c r="V7" s="145"/>
      <c r="W7" s="135"/>
      <c r="X7" s="145"/>
      <c r="Y7" s="135"/>
      <c r="Z7" s="145"/>
      <c r="AA7" s="135"/>
      <c r="AB7" s="135"/>
      <c r="AC7" s="135"/>
      <c r="AD7" s="146"/>
      <c r="AE7" s="144"/>
      <c r="AF7" s="135"/>
      <c r="AG7" s="135"/>
      <c r="AH7" s="145"/>
      <c r="AI7" s="149"/>
      <c r="AJ7" s="145"/>
      <c r="AK7" s="135"/>
      <c r="AL7" s="145"/>
      <c r="AM7" s="135"/>
      <c r="AN7" s="145"/>
      <c r="AO7" s="149"/>
      <c r="AP7" s="2"/>
      <c r="AQ7" s="2"/>
      <c r="AR7" s="2"/>
      <c r="AS7" s="2"/>
      <c r="AT7" s="1"/>
      <c r="AU7" s="1"/>
      <c r="AV7" s="1"/>
      <c r="AW7" s="1"/>
      <c r="AX7" s="1"/>
      <c r="AY7" s="1"/>
      <c r="AZ7" s="1"/>
      <c r="BA7" s="1"/>
    </row>
    <row r="8" spans="1:53" x14ac:dyDescent="0.25">
      <c r="A8" s="160" t="str">
        <f>IF(A6&lt;0,"DÉFICIT",IF(OR(A6="OK",B6&gt;=0,B8&gt;=0),"OK",B8))</f>
        <v>OK</v>
      </c>
      <c r="B8" s="133">
        <f>(SUM(D8:N8))-(SUM(O8:AO8))</f>
        <v>0</v>
      </c>
      <c r="C8" s="7" t="s">
        <v>75</v>
      </c>
      <c r="D8" s="144" t="str">
        <f>IF(OR(EXPLICATION!D$102=4,AND(EXPLICATION!D$102=2,EXPLICATION!D$103="")),EXPLICATION!D$101,"")</f>
        <v/>
      </c>
      <c r="E8" s="146" t="str">
        <f>IF(OR(EXPLICATION!D$110=4,AND(EXPLICATION!D$110=2,EXPLICATION!D$111="")),EXPLICATION!D$109,"")</f>
        <v/>
      </c>
      <c r="F8" s="135"/>
      <c r="G8" s="145"/>
      <c r="H8" s="146"/>
      <c r="I8" s="135"/>
      <c r="J8" s="147"/>
      <c r="K8" s="145"/>
      <c r="L8" s="135"/>
      <c r="M8" s="145"/>
      <c r="N8" s="135"/>
      <c r="O8" s="148" t="str">
        <f>IF(B10&lt;0,-B10,"")</f>
        <v/>
      </c>
      <c r="P8" s="135" t="str">
        <f>IF(OR(EXPLICATION!D$116=4,AND(EXPLICATION!D$116=2,EXPLICATION!D$117="")),EXPLICATION!D$115,"")</f>
        <v/>
      </c>
      <c r="Q8" s="145">
        <f>EXPLICATION!D$119</f>
        <v>0</v>
      </c>
      <c r="R8" s="135"/>
      <c r="S8" s="135"/>
      <c r="T8" s="145">
        <f>EXPLICATION!D$122</f>
        <v>0</v>
      </c>
      <c r="U8" s="135"/>
      <c r="V8" s="145"/>
      <c r="W8" s="135"/>
      <c r="X8" s="145"/>
      <c r="Y8" s="135"/>
      <c r="Z8" s="145"/>
      <c r="AA8" s="135"/>
      <c r="AB8" s="135"/>
      <c r="AC8" s="135"/>
      <c r="AD8" s="146"/>
      <c r="AE8" s="144"/>
      <c r="AF8" s="135"/>
      <c r="AG8" s="135"/>
      <c r="AH8" s="145"/>
      <c r="AI8" s="149"/>
      <c r="AJ8" s="145"/>
      <c r="AK8" s="135"/>
      <c r="AL8" s="145"/>
      <c r="AM8" s="135"/>
      <c r="AN8" s="145"/>
      <c r="AO8" s="149"/>
      <c r="AP8" s="2"/>
      <c r="AQ8" s="2"/>
      <c r="AR8" s="2"/>
      <c r="AS8" s="2"/>
      <c r="AT8" s="1"/>
      <c r="AU8" s="1"/>
      <c r="AV8" s="1"/>
      <c r="AW8" s="1"/>
      <c r="AX8" s="1"/>
      <c r="AY8" s="1"/>
      <c r="AZ8" s="1"/>
      <c r="BA8" s="1"/>
    </row>
    <row r="9" spans="1:53" x14ac:dyDescent="0.25">
      <c r="A9" s="160"/>
      <c r="B9" s="133"/>
      <c r="C9" s="7"/>
      <c r="D9" s="144"/>
      <c r="E9" s="135"/>
      <c r="F9" s="145"/>
      <c r="G9" s="146"/>
      <c r="H9" s="146"/>
      <c r="I9" s="135"/>
      <c r="J9" s="147"/>
      <c r="K9" s="145"/>
      <c r="L9" s="135"/>
      <c r="M9" s="145"/>
      <c r="N9" s="135"/>
      <c r="O9" s="148"/>
      <c r="P9" s="135"/>
      <c r="Q9" s="145"/>
      <c r="R9" s="135"/>
      <c r="S9" s="135"/>
      <c r="T9" s="145"/>
      <c r="U9" s="135"/>
      <c r="V9" s="145"/>
      <c r="W9" s="135"/>
      <c r="X9" s="145"/>
      <c r="Y9" s="135"/>
      <c r="Z9" s="145"/>
      <c r="AA9" s="135"/>
      <c r="AB9" s="135"/>
      <c r="AC9" s="135"/>
      <c r="AD9" s="146"/>
      <c r="AE9" s="144"/>
      <c r="AF9" s="135"/>
      <c r="AG9" s="135"/>
      <c r="AH9" s="145"/>
      <c r="AI9" s="149"/>
      <c r="AJ9" s="145"/>
      <c r="AK9" s="135"/>
      <c r="AL9" s="145"/>
      <c r="AM9" s="135"/>
      <c r="AN9" s="145"/>
      <c r="AO9" s="149"/>
      <c r="AP9" s="2"/>
      <c r="AQ9" s="2"/>
      <c r="AR9" s="2"/>
      <c r="AS9" s="2"/>
      <c r="AT9" s="1"/>
      <c r="AU9" s="1"/>
      <c r="AV9" s="1"/>
      <c r="AW9" s="1"/>
      <c r="AX9" s="1"/>
      <c r="AY9" s="1"/>
      <c r="AZ9" s="1"/>
      <c r="BA9" s="1"/>
    </row>
    <row r="10" spans="1:53" x14ac:dyDescent="0.25">
      <c r="A10" s="160" t="str">
        <f>IF(A8&lt;0,"DÉFICIT",IF(OR(A8="OK",B8&gt;=0,B10&gt;=0),"OK",B10))</f>
        <v>OK</v>
      </c>
      <c r="B10" s="133">
        <f>(SUM(D10:N10))-(SUM(O10:AO10))</f>
        <v>0</v>
      </c>
      <c r="C10" s="7" t="s">
        <v>76</v>
      </c>
      <c r="D10" s="144" t="str">
        <f>IF(OR(EXPLICATION!D$102=4,AND(EXPLICATION!D$102=2,EXPLICATION!D$103=1)),EXPLICATION!D$101,"")</f>
        <v/>
      </c>
      <c r="E10" s="135" t="str">
        <f>IF(OR(EXPLICATION!D$110=4,AND(EXPLICATION!D$110=2,EXPLICATION!D$111=1)),EXPLICATION!D$109,"")</f>
        <v/>
      </c>
      <c r="F10" s="145"/>
      <c r="G10" s="134">
        <f>EXPLICATION!D$106</f>
        <v>0</v>
      </c>
      <c r="H10" s="146"/>
      <c r="I10" s="135"/>
      <c r="J10" s="147"/>
      <c r="K10" s="145"/>
      <c r="L10" s="135"/>
      <c r="M10" s="145"/>
      <c r="N10" s="135"/>
      <c r="O10" s="148" t="str">
        <f>IF(B12&lt;0,-B12,"")</f>
        <v/>
      </c>
      <c r="P10" s="135" t="str">
        <f>IF(OR(EXPLICATION!D$116=4,AND(EXPLICATION!D$116=2,EXPLICATION!D$117=1)),EXPLICATION!D$115,"")</f>
        <v/>
      </c>
      <c r="Q10" s="145">
        <f>EXPLICATION!D$119</f>
        <v>0</v>
      </c>
      <c r="R10" s="135"/>
      <c r="S10" s="135"/>
      <c r="T10" s="145">
        <f>EXPLICATION!D$122</f>
        <v>0</v>
      </c>
      <c r="U10" s="135">
        <f>EXPLICATION!D$123</f>
        <v>0</v>
      </c>
      <c r="V10" s="145">
        <f>EXPLICATION!D$124</f>
        <v>0</v>
      </c>
      <c r="W10" s="135">
        <f>EXPLICATION!D$125</f>
        <v>0</v>
      </c>
      <c r="X10" s="145"/>
      <c r="Y10" s="135"/>
      <c r="Z10" s="145"/>
      <c r="AA10" s="135"/>
      <c r="AB10" s="135"/>
      <c r="AC10" s="135">
        <f>EXPLICATION!D$132</f>
        <v>0</v>
      </c>
      <c r="AD10" s="146">
        <f>EXPLICATION!D$131</f>
        <v>0</v>
      </c>
      <c r="AE10" s="144">
        <f>EXPLICATION!D$133</f>
        <v>0</v>
      </c>
      <c r="AF10" s="135"/>
      <c r="AG10" s="135"/>
      <c r="AH10" s="145"/>
      <c r="AI10" s="149"/>
      <c r="AJ10" s="145"/>
      <c r="AK10" s="135"/>
      <c r="AL10" s="145"/>
      <c r="AM10" s="135"/>
      <c r="AN10" s="145"/>
      <c r="AO10" s="149"/>
      <c r="AP10" s="2"/>
      <c r="AQ10" s="2"/>
      <c r="AR10" s="2"/>
      <c r="AS10" s="2"/>
      <c r="AT10" s="1"/>
      <c r="AU10" s="1"/>
      <c r="AV10" s="1"/>
      <c r="AW10" s="1"/>
      <c r="AX10" s="1"/>
      <c r="AY10" s="1"/>
      <c r="AZ10" s="1"/>
      <c r="BA10" s="1"/>
    </row>
    <row r="11" spans="1:53" x14ac:dyDescent="0.25">
      <c r="A11" s="160"/>
      <c r="B11" s="133"/>
      <c r="C11" s="7"/>
      <c r="D11" s="144"/>
      <c r="E11" s="135"/>
      <c r="F11" s="145"/>
      <c r="G11" s="146"/>
      <c r="H11" s="146"/>
      <c r="I11" s="135"/>
      <c r="J11" s="147"/>
      <c r="K11" s="145"/>
      <c r="L11" s="135"/>
      <c r="M11" s="145"/>
      <c r="N11" s="135"/>
      <c r="O11" s="148"/>
      <c r="P11" s="135"/>
      <c r="Q11" s="145"/>
      <c r="R11" s="135"/>
      <c r="S11" s="135"/>
      <c r="T11" s="145"/>
      <c r="U11" s="135"/>
      <c r="V11" s="145"/>
      <c r="W11" s="135"/>
      <c r="X11" s="145"/>
      <c r="Y11" s="135"/>
      <c r="Z11" s="145"/>
      <c r="AA11" s="135"/>
      <c r="AB11" s="135"/>
      <c r="AC11" s="135"/>
      <c r="AD11" s="146"/>
      <c r="AE11" s="144"/>
      <c r="AF11" s="135"/>
      <c r="AG11" s="135"/>
      <c r="AH11" s="145"/>
      <c r="AI11" s="149"/>
      <c r="AJ11" s="145"/>
      <c r="AK11" s="135"/>
      <c r="AL11" s="145"/>
      <c r="AM11" s="135"/>
      <c r="AN11" s="145"/>
      <c r="AO11" s="149"/>
      <c r="AP11" s="2"/>
      <c r="AQ11" s="2"/>
      <c r="AR11" s="2"/>
      <c r="AS11" s="2"/>
      <c r="AT11" s="1"/>
      <c r="AU11" s="1"/>
      <c r="AV11" s="1"/>
      <c r="AW11" s="1"/>
      <c r="AX11" s="1"/>
      <c r="AY11" s="1"/>
      <c r="AZ11" s="1"/>
      <c r="BA11" s="1"/>
    </row>
    <row r="12" spans="1:53" x14ac:dyDescent="0.25">
      <c r="A12" s="160" t="str">
        <f>IF(A10&lt;0,"DÉFICIT",IF(OR(A10="OK",B10&gt;=0,B12&gt;=0),"OK",B12))</f>
        <v>OK</v>
      </c>
      <c r="B12" s="133">
        <f>(SUM(D12:N12))-(SUM(O12:AO12))</f>
        <v>0</v>
      </c>
      <c r="C12" s="7" t="s">
        <v>77</v>
      </c>
      <c r="D12" s="144" t="str">
        <f>IF(OR(EXPLICATION!D$102=4,AND(EXPLICATION!D$102=2,EXPLICATION!D$103="")),EXPLICATION!D$101,"")</f>
        <v/>
      </c>
      <c r="E12" s="135" t="str">
        <f>IF(OR(EXPLICATION!D$110=4,AND(EXPLICATION!D$110=2,EXPLICATION!D$111="")),EXPLICATION!D$109,"")</f>
        <v/>
      </c>
      <c r="F12" s="145"/>
      <c r="G12" s="146"/>
      <c r="H12" s="146"/>
      <c r="I12" s="135"/>
      <c r="J12" s="147"/>
      <c r="K12" s="145"/>
      <c r="L12" s="135"/>
      <c r="M12" s="145"/>
      <c r="N12" s="135"/>
      <c r="O12" s="148" t="str">
        <f>IF(B14&lt;0,-B14,"")</f>
        <v/>
      </c>
      <c r="P12" s="135" t="str">
        <f>IF(OR(EXPLICATION!D$116=4,AND(EXPLICATION!D$116=2,EXPLICATION!D$117="")),EXPLICATION!D$115,"")</f>
        <v/>
      </c>
      <c r="Q12" s="145">
        <f>EXPLICATION!D$119</f>
        <v>0</v>
      </c>
      <c r="R12" s="135"/>
      <c r="S12" s="135"/>
      <c r="T12" s="145">
        <f>EXPLICATION!D$122</f>
        <v>0</v>
      </c>
      <c r="U12" s="135"/>
      <c r="V12" s="145"/>
      <c r="W12" s="135"/>
      <c r="X12" s="145"/>
      <c r="Y12" s="135"/>
      <c r="Z12" s="145"/>
      <c r="AA12" s="135"/>
      <c r="AB12" s="135"/>
      <c r="AC12" s="135"/>
      <c r="AD12" s="146"/>
      <c r="AE12" s="144"/>
      <c r="AF12" s="135"/>
      <c r="AG12" s="135"/>
      <c r="AH12" s="145"/>
      <c r="AI12" s="149"/>
      <c r="AJ12" s="145"/>
      <c r="AK12" s="135"/>
      <c r="AL12" s="145"/>
      <c r="AM12" s="135"/>
      <c r="AN12" s="145"/>
      <c r="AO12" s="149"/>
      <c r="AP12" s="2"/>
      <c r="AQ12" s="2"/>
      <c r="AR12" s="2"/>
      <c r="AS12" s="2"/>
      <c r="AT12" s="1"/>
      <c r="AU12" s="1"/>
      <c r="AV12" s="1"/>
      <c r="AW12" s="1"/>
      <c r="AX12" s="1"/>
      <c r="AY12" s="1"/>
      <c r="AZ12" s="1"/>
      <c r="BA12" s="1"/>
    </row>
    <row r="13" spans="1:53" x14ac:dyDescent="0.25">
      <c r="A13" s="160"/>
      <c r="B13" s="133"/>
      <c r="C13" s="7"/>
      <c r="D13" s="144"/>
      <c r="E13" s="135"/>
      <c r="F13" s="145"/>
      <c r="G13" s="146"/>
      <c r="H13" s="146"/>
      <c r="I13" s="135"/>
      <c r="J13" s="147"/>
      <c r="K13" s="145"/>
      <c r="L13" s="135"/>
      <c r="M13" s="145"/>
      <c r="N13" s="135"/>
      <c r="O13" s="148"/>
      <c r="P13" s="135"/>
      <c r="Q13" s="145"/>
      <c r="R13" s="135"/>
      <c r="S13" s="135"/>
      <c r="T13" s="145"/>
      <c r="U13" s="135"/>
      <c r="V13" s="145"/>
      <c r="W13" s="135"/>
      <c r="X13" s="145"/>
      <c r="Y13" s="135"/>
      <c r="Z13" s="145"/>
      <c r="AA13" s="135"/>
      <c r="AB13" s="135"/>
      <c r="AC13" s="135"/>
      <c r="AD13" s="146"/>
      <c r="AE13" s="144"/>
      <c r="AF13" s="135"/>
      <c r="AG13" s="135"/>
      <c r="AH13" s="145"/>
      <c r="AI13" s="149"/>
      <c r="AJ13" s="145"/>
      <c r="AK13" s="135"/>
      <c r="AL13" s="145"/>
      <c r="AM13" s="135"/>
      <c r="AN13" s="145"/>
      <c r="AO13" s="149"/>
      <c r="AP13" s="2"/>
      <c r="AQ13" s="2"/>
      <c r="AR13" s="2"/>
      <c r="AS13" s="2"/>
      <c r="AT13" s="1"/>
      <c r="AU13" s="1"/>
      <c r="AV13" s="1"/>
      <c r="AW13" s="1"/>
      <c r="AX13" s="1"/>
      <c r="AY13" s="1"/>
      <c r="AZ13" s="1"/>
      <c r="BA13" s="1"/>
    </row>
    <row r="14" spans="1:53" x14ac:dyDescent="0.25">
      <c r="A14" s="160" t="str">
        <f>IF(A12&lt;0,"DÉFICIT",IF(OR(A12="OK",B12&gt;=0,B14&gt;=0),"OK",B14))</f>
        <v>OK</v>
      </c>
      <c r="B14" s="133">
        <f>(SUM(D14:N14))-(SUM(O14:AO14))</f>
        <v>0</v>
      </c>
      <c r="C14" s="9" t="s">
        <v>78</v>
      </c>
      <c r="D14" s="144" t="str">
        <f>IF(OR(EXPLICATION!D$102=1,AND(EXPLICATION!D$102=2,EXPLICATION!D$103=1)),EXPLICATION!D$101,"")</f>
        <v/>
      </c>
      <c r="E14" s="135" t="str">
        <f>IF(OR(EXPLICATION!D$110=1,EXPLICATION!D$110=4,AND(EXPLICATION!D$110=2,EXPLICATION!D$111=1)),EXPLICATION!D$109,"")</f>
        <v/>
      </c>
      <c r="F14" s="145"/>
      <c r="G14" s="146"/>
      <c r="H14" s="146"/>
      <c r="I14" s="135"/>
      <c r="J14" s="147"/>
      <c r="K14" s="145"/>
      <c r="L14" s="135"/>
      <c r="M14" s="145"/>
      <c r="N14" s="135"/>
      <c r="O14" s="148" t="str">
        <f>IF(B20&lt;0,-B20,"")</f>
        <v/>
      </c>
      <c r="P14" s="135" t="str">
        <f>IF(OR(EXPLICATION!D$116=1,EXPLICATION!D$116=4,AND(EXPLICATION!D$116=2,EXPLICATION!D$117=1)),EXPLICATION!D$115,"")</f>
        <v/>
      </c>
      <c r="Q14" s="145">
        <f>EXPLICATION!D$119</f>
        <v>0</v>
      </c>
      <c r="R14" s="135"/>
      <c r="S14" s="135"/>
      <c r="T14" s="145">
        <f>EXPLICATION!D$122</f>
        <v>0</v>
      </c>
      <c r="U14" s="135"/>
      <c r="V14" s="145"/>
      <c r="W14" s="135"/>
      <c r="X14" s="145"/>
      <c r="Y14" s="135"/>
      <c r="Z14" s="145"/>
      <c r="AA14" s="135"/>
      <c r="AB14" s="135"/>
      <c r="AC14" s="135"/>
      <c r="AD14" s="146"/>
      <c r="AE14" s="144"/>
      <c r="AF14" s="135">
        <f>EXPLICATION!D$137/12</f>
        <v>0</v>
      </c>
      <c r="AG14" s="135">
        <f>EXPLICATION!D$141/12</f>
        <v>0</v>
      </c>
      <c r="AH14" s="145">
        <f>EXPLICATION!D$139/12</f>
        <v>0</v>
      </c>
      <c r="AI14" s="149">
        <f>EXPLICATION!D$135/12</f>
        <v>0</v>
      </c>
      <c r="AJ14" s="145"/>
      <c r="AK14" s="135"/>
      <c r="AL14" s="145"/>
      <c r="AM14" s="135"/>
      <c r="AN14" s="145"/>
      <c r="AO14" s="149"/>
      <c r="AP14" s="2"/>
      <c r="AQ14" s="2"/>
      <c r="AR14" s="2"/>
      <c r="AS14" s="2"/>
      <c r="AT14" s="1"/>
      <c r="AU14" s="1"/>
      <c r="AV14" s="1"/>
      <c r="AW14" s="1"/>
      <c r="AX14" s="1"/>
      <c r="AY14" s="1"/>
      <c r="AZ14" s="1"/>
      <c r="BA14" s="1"/>
    </row>
    <row r="15" spans="1:53" ht="15.75" thickBot="1" x14ac:dyDescent="0.3">
      <c r="A15" s="16"/>
      <c r="B15" s="23"/>
      <c r="C15" s="7"/>
      <c r="D15" s="144"/>
      <c r="E15" s="135"/>
      <c r="F15" s="145"/>
      <c r="G15" s="146"/>
      <c r="H15" s="146"/>
      <c r="I15" s="135"/>
      <c r="J15" s="147"/>
      <c r="K15" s="145"/>
      <c r="L15" s="135"/>
      <c r="M15" s="145"/>
      <c r="N15" s="135"/>
      <c r="O15" s="148"/>
      <c r="P15" s="135"/>
      <c r="Q15" s="145"/>
      <c r="R15" s="135"/>
      <c r="S15" s="135"/>
      <c r="T15" s="145"/>
      <c r="U15" s="135"/>
      <c r="V15" s="145"/>
      <c r="W15" s="135"/>
      <c r="X15" s="145"/>
      <c r="Y15" s="135"/>
      <c r="Z15" s="145"/>
      <c r="AA15" s="135"/>
      <c r="AB15" s="135"/>
      <c r="AC15" s="135"/>
      <c r="AD15" s="146"/>
      <c r="AE15" s="144"/>
      <c r="AF15" s="135"/>
      <c r="AG15" s="135"/>
      <c r="AH15" s="145"/>
      <c r="AI15" s="149"/>
      <c r="AJ15" s="145"/>
      <c r="AK15" s="135"/>
      <c r="AL15" s="145"/>
      <c r="AM15" s="135"/>
      <c r="AN15" s="145"/>
      <c r="AO15" s="149"/>
      <c r="AP15" s="2"/>
      <c r="AQ15" s="2"/>
      <c r="AR15" s="2"/>
      <c r="AS15" s="2"/>
      <c r="AT15" s="1"/>
      <c r="AU15" s="1"/>
      <c r="AV15" s="1"/>
      <c r="AW15" s="1"/>
      <c r="AX15" s="1"/>
      <c r="AY15" s="1"/>
      <c r="AZ15" s="1"/>
      <c r="BA15" s="1"/>
    </row>
    <row r="16" spans="1:53" ht="15.75" thickBot="1" x14ac:dyDescent="0.3">
      <c r="A16" s="22" t="str">
        <f>IF(B16&gt;=0,"ÉPARGNE","DÉFICIT")</f>
        <v>ÉPARGNE</v>
      </c>
      <c r="B16" s="126">
        <f>IF(B4&lt;0,IF(B14&gt;0,B14,0)+IF(B12&gt;0,B12,0)+IF(B10&gt;0,B10,0)+IF(B8&gt;0,B8,0)+IF(B6&gt;0,B6,0)--B4,IF(B14&gt;0,B14,0)+IF(B12&gt;0,B12,0)+IF(B10&gt;0,B10,0)+IF(B8&gt;0,B8,0)+IF(B6&gt;0,B6,0))</f>
        <v>0</v>
      </c>
      <c r="C16" s="26" t="str">
        <f>"Dépôt de "&amp;ROUND(IF((AF14+AG14+AH14+AI14)&gt;=0,(AF14+AG14+AH14+AI14),0),0)&amp;" "&amp;"$"</f>
        <v>Dépôt de 0 $</v>
      </c>
      <c r="D16" s="144"/>
      <c r="E16" s="135"/>
      <c r="F16" s="145"/>
      <c r="G16" s="146"/>
      <c r="H16" s="146"/>
      <c r="I16" s="135"/>
      <c r="J16" s="147"/>
      <c r="K16" s="145"/>
      <c r="L16" s="135"/>
      <c r="M16" s="145"/>
      <c r="N16" s="135"/>
      <c r="O16" s="148"/>
      <c r="P16" s="135"/>
      <c r="Q16" s="145"/>
      <c r="R16" s="135"/>
      <c r="S16" s="135"/>
      <c r="T16" s="145"/>
      <c r="U16" s="135"/>
      <c r="V16" s="145"/>
      <c r="W16" s="135"/>
      <c r="X16" s="145"/>
      <c r="Y16" s="135"/>
      <c r="Z16" s="145"/>
      <c r="AA16" s="135"/>
      <c r="AB16" s="135"/>
      <c r="AC16" s="135"/>
      <c r="AD16" s="146"/>
      <c r="AE16" s="144"/>
      <c r="AF16" s="135"/>
      <c r="AG16" s="135"/>
      <c r="AH16" s="145"/>
      <c r="AI16" s="149"/>
      <c r="AJ16" s="145"/>
      <c r="AK16" s="135"/>
      <c r="AL16" s="145"/>
      <c r="AM16" s="135"/>
      <c r="AN16" s="145"/>
      <c r="AO16" s="149"/>
      <c r="AP16" s="2"/>
      <c r="AQ16" s="2"/>
      <c r="AR16" s="2"/>
      <c r="AS16" s="2"/>
      <c r="AT16" s="1"/>
      <c r="AU16" s="1"/>
      <c r="AV16" s="1"/>
      <c r="AW16" s="1"/>
      <c r="AX16" s="1"/>
      <c r="AY16" s="1"/>
      <c r="AZ16" s="1"/>
      <c r="BA16" s="1"/>
    </row>
    <row r="17" spans="1:53" x14ac:dyDescent="0.25">
      <c r="A17" s="16"/>
      <c r="B17" s="23"/>
      <c r="C17" s="13"/>
      <c r="D17" s="144"/>
      <c r="E17" s="135"/>
      <c r="F17" s="145"/>
      <c r="G17" s="146"/>
      <c r="H17" s="146"/>
      <c r="I17" s="135"/>
      <c r="J17" s="147"/>
      <c r="K17" s="145"/>
      <c r="L17" s="135"/>
      <c r="M17" s="145"/>
      <c r="N17" s="135"/>
      <c r="O17" s="148"/>
      <c r="P17" s="135"/>
      <c r="Q17" s="145"/>
      <c r="R17" s="135"/>
      <c r="S17" s="135"/>
      <c r="T17" s="145"/>
      <c r="U17" s="135"/>
      <c r="V17" s="145"/>
      <c r="W17" s="135"/>
      <c r="X17" s="145"/>
      <c r="Y17" s="135"/>
      <c r="Z17" s="145"/>
      <c r="AA17" s="135"/>
      <c r="AB17" s="135"/>
      <c r="AC17" s="135"/>
      <c r="AD17" s="146"/>
      <c r="AE17" s="144"/>
      <c r="AF17" s="135"/>
      <c r="AG17" s="135"/>
      <c r="AH17" s="145"/>
      <c r="AI17" s="149"/>
      <c r="AJ17" s="145"/>
      <c r="AK17" s="135"/>
      <c r="AL17" s="145"/>
      <c r="AM17" s="135"/>
      <c r="AN17" s="145"/>
      <c r="AO17" s="149"/>
      <c r="AP17" s="2"/>
      <c r="AQ17" s="2"/>
      <c r="AR17" s="2"/>
      <c r="AS17" s="2"/>
      <c r="AT17" s="1"/>
      <c r="AU17" s="1"/>
      <c r="AV17" s="1"/>
      <c r="AW17" s="1"/>
      <c r="AX17" s="1"/>
      <c r="AY17" s="1"/>
      <c r="AZ17" s="1"/>
      <c r="BA17" s="1"/>
    </row>
    <row r="18" spans="1:53" x14ac:dyDescent="0.25">
      <c r="A18" s="16"/>
      <c r="B18" s="24"/>
      <c r="C18" s="377" t="s">
        <v>18</v>
      </c>
      <c r="D18" s="144"/>
      <c r="E18" s="135"/>
      <c r="F18" s="145"/>
      <c r="G18" s="146"/>
      <c r="H18" s="146"/>
      <c r="I18" s="135"/>
      <c r="J18" s="147"/>
      <c r="K18" s="145"/>
      <c r="L18" s="135"/>
      <c r="M18" s="145"/>
      <c r="N18" s="135"/>
      <c r="O18" s="148"/>
      <c r="P18" s="135"/>
      <c r="Q18" s="145"/>
      <c r="R18" s="135"/>
      <c r="S18" s="135"/>
      <c r="T18" s="145"/>
      <c r="U18" s="135"/>
      <c r="V18" s="145"/>
      <c r="W18" s="135"/>
      <c r="X18" s="145"/>
      <c r="Y18" s="135"/>
      <c r="Z18" s="145"/>
      <c r="AA18" s="135"/>
      <c r="AB18" s="135"/>
      <c r="AC18" s="135"/>
      <c r="AD18" s="146"/>
      <c r="AE18" s="144"/>
      <c r="AF18" s="135"/>
      <c r="AG18" s="135"/>
      <c r="AH18" s="145"/>
      <c r="AI18" s="149"/>
      <c r="AJ18" s="145"/>
      <c r="AK18" s="135"/>
      <c r="AL18" s="145"/>
      <c r="AM18" s="135"/>
      <c r="AN18" s="145"/>
      <c r="AO18" s="149"/>
      <c r="AP18" s="2"/>
      <c r="AQ18" s="2"/>
      <c r="AR18" s="2"/>
      <c r="AS18" s="2"/>
      <c r="AT18" s="1"/>
      <c r="AU18" s="1"/>
      <c r="AV18" s="1"/>
      <c r="AW18" s="1"/>
      <c r="AX18" s="1"/>
      <c r="AY18" s="1"/>
      <c r="AZ18" s="1"/>
      <c r="BA18" s="1"/>
    </row>
    <row r="19" spans="1:53" x14ac:dyDescent="0.25">
      <c r="A19" s="16"/>
      <c r="B19" s="24"/>
      <c r="C19" s="377"/>
      <c r="D19" s="144"/>
      <c r="E19" s="135"/>
      <c r="F19" s="145"/>
      <c r="G19" s="146"/>
      <c r="H19" s="146"/>
      <c r="I19" s="135"/>
      <c r="J19" s="147"/>
      <c r="K19" s="145"/>
      <c r="L19" s="135"/>
      <c r="M19" s="145"/>
      <c r="N19" s="135"/>
      <c r="O19" s="148"/>
      <c r="P19" s="135"/>
      <c r="Q19" s="145"/>
      <c r="R19" s="135"/>
      <c r="S19" s="135"/>
      <c r="T19" s="145"/>
      <c r="U19" s="135"/>
      <c r="V19" s="145"/>
      <c r="W19" s="135"/>
      <c r="X19" s="145"/>
      <c r="Y19" s="135"/>
      <c r="Z19" s="145"/>
      <c r="AA19" s="135"/>
      <c r="AB19" s="135"/>
      <c r="AC19" s="135"/>
      <c r="AD19" s="146"/>
      <c r="AE19" s="144"/>
      <c r="AF19" s="135"/>
      <c r="AG19" s="135"/>
      <c r="AH19" s="145"/>
      <c r="AI19" s="149"/>
      <c r="AJ19" s="145"/>
      <c r="AK19" s="135"/>
      <c r="AL19" s="145"/>
      <c r="AM19" s="135"/>
      <c r="AN19" s="145"/>
      <c r="AO19" s="149"/>
      <c r="AP19" s="2"/>
      <c r="AQ19" s="2"/>
      <c r="AR19" s="2"/>
      <c r="AS19" s="2"/>
      <c r="AT19" s="1"/>
      <c r="AU19" s="1"/>
      <c r="AV19" s="1"/>
      <c r="AW19" s="1"/>
      <c r="AX19" s="1"/>
      <c r="AY19" s="1"/>
      <c r="AZ19" s="1"/>
      <c r="BA19" s="1"/>
    </row>
    <row r="20" spans="1:53" x14ac:dyDescent="0.25">
      <c r="A20" s="160" t="str">
        <f>IF(A14&lt;0,"DÉFICIT",IF(OR(A14="OK",B14&gt;=0,B20&gt;=0),"OK",B20))</f>
        <v>OK</v>
      </c>
      <c r="B20" s="133">
        <f>(SUM(D20:N20))-(SUM(O20:AO20))</f>
        <v>0</v>
      </c>
      <c r="C20" s="7" t="s">
        <v>79</v>
      </c>
      <c r="D20" s="144" t="str">
        <f>IF(OR(EXPLICATION!D$102=4,AND(EXPLICATION!D$102=2,EXPLICATION!D$103="")),EXPLICATION!D$101,"")</f>
        <v/>
      </c>
      <c r="E20" s="135" t="str">
        <f>IF(OR(EXPLICATION!D$110=4,AND(EXPLICATION!D$110=2,EXPLICATION!D$111="")),EXPLICATION!D$109,"")</f>
        <v/>
      </c>
      <c r="F20" s="150">
        <f>EXPLICATION!D$105</f>
        <v>0</v>
      </c>
      <c r="G20" s="146"/>
      <c r="H20" s="146"/>
      <c r="I20" s="150">
        <f>EXPLICATION!D$108</f>
        <v>0</v>
      </c>
      <c r="J20" s="147"/>
      <c r="K20" s="145"/>
      <c r="L20" s="135"/>
      <c r="M20" s="145"/>
      <c r="N20" s="135"/>
      <c r="O20" s="148" t="str">
        <f>IF(B22&lt;0,-B22,"")</f>
        <v/>
      </c>
      <c r="P20" s="135" t="str">
        <f>IF(OR(EXPLICATION!D$116=4,AND(EXPLICATION!D$116=2,EXPLICATION!D$117="")),EXPLICATION!D$115,"")</f>
        <v/>
      </c>
      <c r="Q20" s="145">
        <f>EXPLICATION!D$119</f>
        <v>0</v>
      </c>
      <c r="R20" s="135">
        <f>EXPLICATION!D$120</f>
        <v>0</v>
      </c>
      <c r="S20" s="135">
        <f>EXPLICATION!D$121</f>
        <v>0</v>
      </c>
      <c r="T20" s="145">
        <f>EXPLICATION!D$122</f>
        <v>0</v>
      </c>
      <c r="U20" s="135"/>
      <c r="V20" s="145"/>
      <c r="W20" s="135"/>
      <c r="X20" s="145">
        <f>EXPLICATION!D$126</f>
        <v>0</v>
      </c>
      <c r="Y20" s="135">
        <f>EXPLICATION!D$127</f>
        <v>0</v>
      </c>
      <c r="Z20" s="145">
        <f>EXPLICATION!D$128</f>
        <v>0</v>
      </c>
      <c r="AA20" s="135">
        <f>EXPLICATION!D$129</f>
        <v>0</v>
      </c>
      <c r="AB20" s="135">
        <f>EXPLICATION!D144</f>
        <v>0</v>
      </c>
      <c r="AC20" s="135"/>
      <c r="AD20" s="146"/>
      <c r="AE20" s="144"/>
      <c r="AF20" s="135"/>
      <c r="AG20" s="135"/>
      <c r="AH20" s="145"/>
      <c r="AI20" s="149"/>
      <c r="AJ20" s="145"/>
      <c r="AK20" s="135"/>
      <c r="AL20" s="145"/>
      <c r="AM20" s="135"/>
      <c r="AN20" s="145"/>
      <c r="AO20" s="149"/>
      <c r="AP20" s="2"/>
      <c r="AQ20" s="2"/>
      <c r="AR20" s="2"/>
      <c r="AS20" s="2"/>
      <c r="AT20" s="1"/>
      <c r="AU20" s="1"/>
      <c r="AV20" s="1"/>
      <c r="AW20" s="1"/>
      <c r="AX20" s="1"/>
      <c r="AY20" s="1"/>
      <c r="AZ20" s="1"/>
      <c r="BA20" s="1"/>
    </row>
    <row r="21" spans="1:53" x14ac:dyDescent="0.25">
      <c r="A21" s="160"/>
      <c r="B21" s="133"/>
      <c r="C21" s="7"/>
      <c r="D21" s="144"/>
      <c r="E21" s="135"/>
      <c r="F21" s="145"/>
      <c r="G21" s="146"/>
      <c r="H21" s="146"/>
      <c r="I21" s="135"/>
      <c r="J21" s="147"/>
      <c r="K21" s="145"/>
      <c r="L21" s="135"/>
      <c r="M21" s="145"/>
      <c r="N21" s="135"/>
      <c r="O21" s="148"/>
      <c r="P21" s="135"/>
      <c r="Q21" s="145"/>
      <c r="R21" s="135"/>
      <c r="S21" s="135"/>
      <c r="T21" s="145"/>
      <c r="U21" s="135"/>
      <c r="V21" s="145"/>
      <c r="W21" s="135"/>
      <c r="X21" s="145"/>
      <c r="Y21" s="135"/>
      <c r="Z21" s="145"/>
      <c r="AA21" s="135"/>
      <c r="AB21" s="135"/>
      <c r="AC21" s="135"/>
      <c r="AD21" s="146"/>
      <c r="AE21" s="144"/>
      <c r="AF21" s="135"/>
      <c r="AG21" s="135"/>
      <c r="AH21" s="145"/>
      <c r="AI21" s="149"/>
      <c r="AJ21" s="145"/>
      <c r="AK21" s="135"/>
      <c r="AL21" s="145"/>
      <c r="AM21" s="135"/>
      <c r="AN21" s="145"/>
      <c r="AO21" s="149"/>
      <c r="AP21" s="2"/>
      <c r="AQ21" s="2"/>
      <c r="AR21" s="2"/>
      <c r="AS21" s="2"/>
      <c r="AT21" s="1"/>
      <c r="AU21" s="1"/>
      <c r="AV21" s="1"/>
      <c r="AW21" s="1"/>
      <c r="AX21" s="1"/>
      <c r="AY21" s="1"/>
      <c r="AZ21" s="1"/>
      <c r="BA21" s="1"/>
    </row>
    <row r="22" spans="1:53" x14ac:dyDescent="0.25">
      <c r="A22" s="160" t="str">
        <f>IF(A20&lt;0,"DÉFICIT",IF(OR(A20="OK",B20&gt;=0,B22&gt;=0),"OK",B22))</f>
        <v>OK</v>
      </c>
      <c r="B22" s="133">
        <f>(SUM(D22:N22))-(SUM(O22:AO22))</f>
        <v>0</v>
      </c>
      <c r="C22" s="7" t="str">
        <f>(MID(C20,6,3)+1)&amp;" "&amp;"au"&amp;" "&amp;(MID(C20,6,3)+7)&amp;" "&amp;"("&amp;(MID(C20,6,3)+4)&amp;")"</f>
        <v>11 au 17 (14)</v>
      </c>
      <c r="D22" s="144" t="str">
        <f>IF(OR(EXPLICATION!D$102=4,AND(EXPLICATION!D$102=2,EXPLICATION!D$103=1)),EXPLICATION!D$101,"")</f>
        <v/>
      </c>
      <c r="E22" s="135" t="str">
        <f>IF(OR(EXPLICATION!D$110=4,AND(EXPLICATION!D$110=2,EXPLICATION!D$111=1)),EXPLICATION!D$109,"")</f>
        <v/>
      </c>
      <c r="F22" s="145"/>
      <c r="G22" s="146"/>
      <c r="H22" s="146"/>
      <c r="I22" s="135"/>
      <c r="J22" s="147"/>
      <c r="K22" s="145"/>
      <c r="L22" s="135"/>
      <c r="M22" s="145"/>
      <c r="N22" s="135"/>
      <c r="O22" s="148" t="str">
        <f>IF(B24&lt;0,-B24,"")</f>
        <v/>
      </c>
      <c r="P22" s="135" t="str">
        <f>IF(OR(EXPLICATION!D$116=4,AND(EXPLICATION!D$116=2,EXPLICATION!D$117=1)),EXPLICATION!D$115,"")</f>
        <v/>
      </c>
      <c r="Q22" s="145">
        <f>EXPLICATION!D$119</f>
        <v>0</v>
      </c>
      <c r="R22" s="135"/>
      <c r="S22" s="135"/>
      <c r="T22" s="145">
        <f>EXPLICATION!D$122</f>
        <v>0</v>
      </c>
      <c r="U22" s="135">
        <f>EXPLICATION!D$123</f>
        <v>0</v>
      </c>
      <c r="V22" s="145">
        <f>EXPLICATION!D$124</f>
        <v>0</v>
      </c>
      <c r="W22" s="135">
        <f>EXPLICATION!D$125</f>
        <v>0</v>
      </c>
      <c r="X22" s="145"/>
      <c r="Y22" s="135"/>
      <c r="Z22" s="145"/>
      <c r="AA22" s="135"/>
      <c r="AB22" s="135"/>
      <c r="AC22" s="135">
        <f>EXPLICATION!D$132</f>
        <v>0</v>
      </c>
      <c r="AD22" s="146">
        <f>EXPLICATION!D$131</f>
        <v>0</v>
      </c>
      <c r="AE22" s="144">
        <f>EXPLICATION!D$133</f>
        <v>0</v>
      </c>
      <c r="AF22" s="135"/>
      <c r="AG22" s="135"/>
      <c r="AH22" s="145"/>
      <c r="AI22" s="149"/>
      <c r="AJ22" s="145"/>
      <c r="AK22" s="135"/>
      <c r="AL22" s="145"/>
      <c r="AM22" s="135"/>
      <c r="AN22" s="145"/>
      <c r="AO22" s="149"/>
      <c r="AP22" s="2"/>
      <c r="AQ22" s="2"/>
      <c r="AR22" s="2"/>
      <c r="AS22" s="2"/>
      <c r="AT22" s="1"/>
      <c r="AU22" s="1"/>
      <c r="AV22" s="1"/>
      <c r="AW22" s="1"/>
      <c r="AX22" s="1"/>
      <c r="AY22" s="1"/>
      <c r="AZ22" s="1"/>
      <c r="BA22" s="1"/>
    </row>
    <row r="23" spans="1:53" x14ac:dyDescent="0.25">
      <c r="A23" s="160"/>
      <c r="B23" s="133"/>
      <c r="C23" s="7"/>
      <c r="D23" s="144"/>
      <c r="E23" s="135"/>
      <c r="F23" s="145"/>
      <c r="G23" s="146"/>
      <c r="H23" s="146"/>
      <c r="I23" s="135"/>
      <c r="J23" s="147"/>
      <c r="K23" s="145"/>
      <c r="L23" s="135"/>
      <c r="M23" s="145"/>
      <c r="N23" s="135"/>
      <c r="O23" s="148"/>
      <c r="P23" s="135"/>
      <c r="Q23" s="145"/>
      <c r="R23" s="135"/>
      <c r="S23" s="135"/>
      <c r="T23" s="145"/>
      <c r="U23" s="135"/>
      <c r="V23" s="145"/>
      <c r="W23" s="135"/>
      <c r="X23" s="145"/>
      <c r="Y23" s="135"/>
      <c r="Z23" s="145"/>
      <c r="AA23" s="135"/>
      <c r="AB23" s="135"/>
      <c r="AC23" s="135"/>
      <c r="AD23" s="146"/>
      <c r="AE23" s="144"/>
      <c r="AF23" s="135"/>
      <c r="AG23" s="135"/>
      <c r="AH23" s="145"/>
      <c r="AI23" s="149"/>
      <c r="AJ23" s="145"/>
      <c r="AK23" s="135"/>
      <c r="AL23" s="145"/>
      <c r="AM23" s="135"/>
      <c r="AN23" s="145"/>
      <c r="AO23" s="149"/>
      <c r="AP23" s="2"/>
      <c r="AQ23" s="2"/>
      <c r="AR23" s="2"/>
      <c r="AS23" s="2"/>
      <c r="AT23" s="1"/>
      <c r="AU23" s="1"/>
      <c r="AV23" s="1"/>
      <c r="AW23" s="1"/>
      <c r="AX23" s="1"/>
      <c r="AY23" s="1"/>
      <c r="AZ23" s="1"/>
      <c r="BA23" s="1"/>
    </row>
    <row r="24" spans="1:53" x14ac:dyDescent="0.25">
      <c r="A24" s="160" t="str">
        <f>IF(A22&lt;0,"DÉFICIT",IF(OR(A22="OK",B22&gt;=0,B24&gt;=0),"OK",B24))</f>
        <v>OK</v>
      </c>
      <c r="B24" s="133">
        <f>(SUM(D24:N24))-(SUM(O24:AO24))</f>
        <v>0</v>
      </c>
      <c r="C24" s="7" t="str">
        <f t="shared" ref="C24" si="0">(MID(C22,6,3)+1)&amp;" "&amp;"au"&amp;" "&amp;(MID(C22,6,3)+7)&amp;" "&amp;"("&amp;(MID(C22,6,3)+4)&amp;")"</f>
        <v>18 au 24 (21)</v>
      </c>
      <c r="D24" s="144" t="str">
        <f>IF(OR(EXPLICATION!D$102=4,AND(EXPLICATION!D$102=2,EXPLICATION!D$103="")),EXPLICATION!D$101,"")</f>
        <v/>
      </c>
      <c r="E24" s="135" t="str">
        <f>IF(OR(EXPLICATION!D$110=4,AND(EXPLICATION!D$110=2,EXPLICATION!D$111="")),EXPLICATION!D$109,"")</f>
        <v/>
      </c>
      <c r="F24" s="145"/>
      <c r="G24" s="134">
        <f>EXPLICATION!D$106</f>
        <v>0</v>
      </c>
      <c r="H24" s="146"/>
      <c r="I24" s="135"/>
      <c r="J24" s="147"/>
      <c r="K24" s="145"/>
      <c r="L24" s="135"/>
      <c r="M24" s="145"/>
      <c r="N24" s="135"/>
      <c r="O24" s="148" t="str">
        <f>IF(B26&lt;0,-B26,"")</f>
        <v/>
      </c>
      <c r="P24" s="135" t="str">
        <f>IF(OR(EXPLICATION!D$116=4,AND(EXPLICATION!D$116=2,EXPLICATION!D$117="")),EXPLICATION!D$115,"")</f>
        <v/>
      </c>
      <c r="Q24" s="145">
        <f>EXPLICATION!D$119</f>
        <v>0</v>
      </c>
      <c r="R24" s="135"/>
      <c r="S24" s="135"/>
      <c r="T24" s="145">
        <f>EXPLICATION!D$122</f>
        <v>0</v>
      </c>
      <c r="U24" s="135"/>
      <c r="V24" s="145"/>
      <c r="W24" s="135"/>
      <c r="X24" s="145"/>
      <c r="Y24" s="135"/>
      <c r="Z24" s="145"/>
      <c r="AA24" s="135"/>
      <c r="AB24" s="135"/>
      <c r="AC24" s="135"/>
      <c r="AD24" s="146"/>
      <c r="AE24" s="144"/>
      <c r="AF24" s="135"/>
      <c r="AG24" s="135"/>
      <c r="AH24" s="145"/>
      <c r="AI24" s="149"/>
      <c r="AJ24" s="145"/>
      <c r="AK24" s="135"/>
      <c r="AL24" s="145"/>
      <c r="AM24" s="135"/>
      <c r="AN24" s="145"/>
      <c r="AO24" s="149"/>
      <c r="AP24" s="2"/>
      <c r="AQ24" s="2"/>
      <c r="AR24" s="2"/>
      <c r="AS24" s="2"/>
      <c r="AT24" s="1"/>
      <c r="AU24" s="1"/>
      <c r="AV24" s="1"/>
      <c r="AW24" s="1"/>
      <c r="AX24" s="1"/>
      <c r="AY24" s="1"/>
      <c r="AZ24" s="1"/>
      <c r="BA24" s="1"/>
    </row>
    <row r="25" spans="1:53" x14ac:dyDescent="0.25">
      <c r="A25" s="160"/>
      <c r="B25" s="133"/>
      <c r="C25" s="7"/>
      <c r="D25" s="144"/>
      <c r="E25" s="135"/>
      <c r="F25" s="145"/>
      <c r="G25" s="146"/>
      <c r="H25" s="146"/>
      <c r="I25" s="135"/>
      <c r="J25" s="147"/>
      <c r="K25" s="145"/>
      <c r="L25" s="135"/>
      <c r="M25" s="145"/>
      <c r="N25" s="135"/>
      <c r="O25" s="148"/>
      <c r="P25" s="135"/>
      <c r="Q25" s="145"/>
      <c r="R25" s="135"/>
      <c r="S25" s="135"/>
      <c r="T25" s="145"/>
      <c r="U25" s="135"/>
      <c r="V25" s="145"/>
      <c r="W25" s="135"/>
      <c r="X25" s="145"/>
      <c r="Y25" s="135"/>
      <c r="Z25" s="145"/>
      <c r="AA25" s="135"/>
      <c r="AB25" s="135"/>
      <c r="AC25" s="135"/>
      <c r="AD25" s="146"/>
      <c r="AE25" s="144"/>
      <c r="AF25" s="135"/>
      <c r="AG25" s="135"/>
      <c r="AH25" s="145"/>
      <c r="AI25" s="149"/>
      <c r="AJ25" s="145"/>
      <c r="AK25" s="135"/>
      <c r="AL25" s="145"/>
      <c r="AM25" s="135"/>
      <c r="AN25" s="145"/>
      <c r="AO25" s="149"/>
      <c r="AP25" s="2"/>
      <c r="AQ25" s="2"/>
      <c r="AR25" s="2"/>
      <c r="AS25" s="2"/>
      <c r="AT25" s="1"/>
      <c r="AU25" s="1"/>
      <c r="AV25" s="1"/>
      <c r="AW25" s="1"/>
      <c r="AX25" s="1"/>
      <c r="AY25" s="1"/>
      <c r="AZ25" s="1"/>
      <c r="BA25" s="1"/>
    </row>
    <row r="26" spans="1:53" x14ac:dyDescent="0.25">
      <c r="A26" s="160" t="str">
        <f>IF(A24&lt;0,"DÉFICIT",IF(OR(A24="OK",B24&gt;=0,B26&gt;=0),"OK",B26))</f>
        <v>OK</v>
      </c>
      <c r="B26" s="133">
        <f>(SUM(D26:N26))-(SUM(O26:AO26))</f>
        <v>0</v>
      </c>
      <c r="C26" s="7" t="s">
        <v>80</v>
      </c>
      <c r="D26" s="144" t="str">
        <f>IF(OR(EXPLICATION!D$102=1,EXPLICATION!D$102=4,AND(EXPLICATION!D$102=2,EXPLICATION!D$103=1)),EXPLICATION!D$101,"")</f>
        <v/>
      </c>
      <c r="E26" s="135" t="str">
        <f>IF(OR(EXPLICATION!D$110=1,EXPLICATION!D$110=4,AND(EXPLICATION!D$110=2,EXPLICATION!D$111=1)),EXPLICATION!D$109,"")</f>
        <v/>
      </c>
      <c r="F26" s="145"/>
      <c r="G26" s="146"/>
      <c r="H26" s="146"/>
      <c r="I26" s="135"/>
      <c r="J26" s="147"/>
      <c r="K26" s="145"/>
      <c r="L26" s="135"/>
      <c r="M26" s="145"/>
      <c r="N26" s="135"/>
      <c r="O26" s="148" t="str">
        <f>IF(B32&lt;0,-B32,"")</f>
        <v/>
      </c>
      <c r="P26" s="135" t="str">
        <f>IF(OR(EXPLICATION!D$116=1,EXPLICATION!D$116=4,AND(EXPLICATION!D$116=2,EXPLICATION!D$117=1)),EXPLICATION!D$115,"")</f>
        <v/>
      </c>
      <c r="Q26" s="145">
        <f>EXPLICATION!D$119</f>
        <v>0</v>
      </c>
      <c r="R26" s="135"/>
      <c r="S26" s="135"/>
      <c r="T26" s="145">
        <f>EXPLICATION!D$122</f>
        <v>0</v>
      </c>
      <c r="U26" s="135"/>
      <c r="V26" s="145"/>
      <c r="W26" s="135"/>
      <c r="X26" s="145"/>
      <c r="Y26" s="135"/>
      <c r="Z26" s="145"/>
      <c r="AA26" s="135"/>
      <c r="AB26" s="135"/>
      <c r="AC26" s="135"/>
      <c r="AD26" s="146"/>
      <c r="AE26" s="144"/>
      <c r="AF26" s="135">
        <f>EXPLICATION!D$137/12</f>
        <v>0</v>
      </c>
      <c r="AG26" s="135">
        <f>EXPLICATION!D$141/12</f>
        <v>0</v>
      </c>
      <c r="AH26" s="145">
        <f>EXPLICATION!D$139/12</f>
        <v>0</v>
      </c>
      <c r="AI26" s="149">
        <f>EXPLICATION!D$135/12</f>
        <v>0</v>
      </c>
      <c r="AJ26" s="145"/>
      <c r="AK26" s="135"/>
      <c r="AL26" s="145"/>
      <c r="AM26" s="135"/>
      <c r="AN26" s="145"/>
      <c r="AO26" s="149"/>
      <c r="AP26" s="2"/>
      <c r="AQ26" s="2"/>
      <c r="AR26" s="2"/>
      <c r="AS26" s="2"/>
      <c r="AT26" s="1"/>
      <c r="AU26" s="1"/>
      <c r="AV26" s="1"/>
      <c r="AW26" s="1"/>
      <c r="AX26" s="1"/>
      <c r="AY26" s="1"/>
      <c r="AZ26" s="1"/>
      <c r="BA26" s="1"/>
    </row>
    <row r="27" spans="1:53" ht="15.75" thickBot="1" x14ac:dyDescent="0.3">
      <c r="A27" s="16"/>
      <c r="B27" s="24"/>
      <c r="C27" s="7"/>
      <c r="D27" s="144"/>
      <c r="E27" s="135"/>
      <c r="F27" s="145"/>
      <c r="G27" s="146"/>
      <c r="H27" s="146"/>
      <c r="I27" s="135"/>
      <c r="J27" s="147"/>
      <c r="K27" s="145"/>
      <c r="L27" s="135"/>
      <c r="M27" s="145"/>
      <c r="N27" s="135"/>
      <c r="O27" s="148"/>
      <c r="P27" s="135"/>
      <c r="Q27" s="145"/>
      <c r="R27" s="135"/>
      <c r="S27" s="135"/>
      <c r="T27" s="145"/>
      <c r="U27" s="135"/>
      <c r="V27" s="145"/>
      <c r="W27" s="135"/>
      <c r="X27" s="145"/>
      <c r="Y27" s="135"/>
      <c r="Z27" s="145"/>
      <c r="AA27" s="135"/>
      <c r="AB27" s="135"/>
      <c r="AC27" s="135"/>
      <c r="AD27" s="146"/>
      <c r="AE27" s="144"/>
      <c r="AF27" s="135"/>
      <c r="AG27" s="135"/>
      <c r="AH27" s="145"/>
      <c r="AI27" s="149"/>
      <c r="AJ27" s="145"/>
      <c r="AK27" s="135"/>
      <c r="AL27" s="145"/>
      <c r="AM27" s="135"/>
      <c r="AN27" s="145"/>
      <c r="AO27" s="149"/>
      <c r="AP27" s="2"/>
      <c r="AQ27" s="2"/>
      <c r="AR27" s="2"/>
      <c r="AS27" s="2"/>
      <c r="AT27" s="1"/>
      <c r="AU27" s="1"/>
      <c r="AV27" s="1"/>
      <c r="AW27" s="1"/>
      <c r="AX27" s="1"/>
      <c r="AY27" s="1"/>
      <c r="AZ27" s="1"/>
      <c r="BA27" s="1"/>
    </row>
    <row r="28" spans="1:53" ht="15.75" thickBot="1" x14ac:dyDescent="0.3">
      <c r="A28" s="22" t="str">
        <f>IF(B28&gt;=0,"ÉPARGNE","DÉFICIT")</f>
        <v>ÉPARGNE</v>
      </c>
      <c r="B28" s="126">
        <f>IF(AND(A26="OK",A24="OK",A22="OK",A20="OK"),IF(B26&gt;0,B26,0)+IF(B24&gt;0,B24,0)+IF(B22&gt;0,B22,0)+IF(B20&gt;0,B20,0),B20)</f>
        <v>0</v>
      </c>
      <c r="C28" s="14" t="str">
        <f>"Dépôt de "&amp;ROUND(IF((AF26+AG26+AH26+AI26)&gt;=0,(AF26+AG26+AH26+AI26),0),0)&amp;" "&amp;"$"</f>
        <v>Dépôt de 0 $</v>
      </c>
      <c r="D28" s="144"/>
      <c r="E28" s="135"/>
      <c r="F28" s="145"/>
      <c r="G28" s="146"/>
      <c r="H28" s="146"/>
      <c r="I28" s="135"/>
      <c r="J28" s="147"/>
      <c r="K28" s="145"/>
      <c r="L28" s="135"/>
      <c r="M28" s="145"/>
      <c r="N28" s="135"/>
      <c r="O28" s="148"/>
      <c r="P28" s="135"/>
      <c r="Q28" s="145"/>
      <c r="R28" s="135"/>
      <c r="S28" s="135"/>
      <c r="T28" s="145"/>
      <c r="U28" s="135"/>
      <c r="V28" s="145"/>
      <c r="W28" s="135"/>
      <c r="X28" s="145"/>
      <c r="Y28" s="135"/>
      <c r="Z28" s="145"/>
      <c r="AA28" s="135"/>
      <c r="AB28" s="135"/>
      <c r="AC28" s="135"/>
      <c r="AD28" s="146"/>
      <c r="AE28" s="144"/>
      <c r="AF28" s="135"/>
      <c r="AG28" s="135"/>
      <c r="AH28" s="145"/>
      <c r="AI28" s="149"/>
      <c r="AJ28" s="145"/>
      <c r="AK28" s="135"/>
      <c r="AL28" s="145"/>
      <c r="AM28" s="135"/>
      <c r="AN28" s="145"/>
      <c r="AO28" s="149"/>
      <c r="AP28" s="2"/>
      <c r="AQ28" s="2"/>
      <c r="AR28" s="2"/>
      <c r="AS28" s="2"/>
      <c r="AT28" s="1"/>
      <c r="AU28" s="1"/>
      <c r="AV28" s="1"/>
      <c r="AW28" s="1"/>
      <c r="AX28" s="1"/>
      <c r="AY28" s="1"/>
      <c r="AZ28" s="1"/>
      <c r="BA28" s="1"/>
    </row>
    <row r="29" spans="1:53" x14ac:dyDescent="0.25">
      <c r="A29" s="16"/>
      <c r="B29" s="24"/>
      <c r="C29" s="8"/>
      <c r="D29" s="144"/>
      <c r="E29" s="135"/>
      <c r="F29" s="145"/>
      <c r="G29" s="146"/>
      <c r="H29" s="146"/>
      <c r="I29" s="135"/>
      <c r="J29" s="147"/>
      <c r="K29" s="145"/>
      <c r="L29" s="135"/>
      <c r="M29" s="145"/>
      <c r="N29" s="135"/>
      <c r="O29" s="148"/>
      <c r="P29" s="135"/>
      <c r="Q29" s="145"/>
      <c r="R29" s="135"/>
      <c r="S29" s="135"/>
      <c r="T29" s="145"/>
      <c r="U29" s="135"/>
      <c r="V29" s="145"/>
      <c r="W29" s="135"/>
      <c r="X29" s="145"/>
      <c r="Y29" s="135"/>
      <c r="Z29" s="145"/>
      <c r="AA29" s="135"/>
      <c r="AB29" s="135"/>
      <c r="AC29" s="135"/>
      <c r="AD29" s="146"/>
      <c r="AE29" s="144"/>
      <c r="AF29" s="135"/>
      <c r="AG29" s="135"/>
      <c r="AH29" s="145"/>
      <c r="AI29" s="149"/>
      <c r="AJ29" s="145"/>
      <c r="AK29" s="135"/>
      <c r="AL29" s="145"/>
      <c r="AM29" s="135"/>
      <c r="AN29" s="145"/>
      <c r="AO29" s="149"/>
      <c r="AP29" s="2"/>
      <c r="AQ29" s="2"/>
      <c r="AR29" s="2"/>
      <c r="AS29" s="2"/>
      <c r="AT29" s="1"/>
      <c r="AU29" s="1"/>
      <c r="AV29" s="1"/>
      <c r="AW29" s="1"/>
      <c r="AX29" s="1"/>
      <c r="AY29" s="1"/>
      <c r="AZ29" s="1"/>
      <c r="BA29" s="1"/>
    </row>
    <row r="30" spans="1:53" x14ac:dyDescent="0.25">
      <c r="A30" s="16"/>
      <c r="B30" s="24"/>
      <c r="C30" s="375" t="s">
        <v>19</v>
      </c>
      <c r="D30" s="144"/>
      <c r="E30" s="135"/>
      <c r="F30" s="145"/>
      <c r="G30" s="146"/>
      <c r="H30" s="146"/>
      <c r="I30" s="135"/>
      <c r="J30" s="147"/>
      <c r="K30" s="145"/>
      <c r="L30" s="135"/>
      <c r="M30" s="145"/>
      <c r="N30" s="135"/>
      <c r="O30" s="148"/>
      <c r="P30" s="135"/>
      <c r="Q30" s="145"/>
      <c r="R30" s="135"/>
      <c r="S30" s="135"/>
      <c r="T30" s="145"/>
      <c r="U30" s="135"/>
      <c r="V30" s="145"/>
      <c r="W30" s="135"/>
      <c r="X30" s="145"/>
      <c r="Y30" s="135"/>
      <c r="Z30" s="145"/>
      <c r="AA30" s="135"/>
      <c r="AB30" s="135"/>
      <c r="AC30" s="135"/>
      <c r="AD30" s="146"/>
      <c r="AE30" s="144"/>
      <c r="AF30" s="135"/>
      <c r="AG30" s="135"/>
      <c r="AH30" s="145"/>
      <c r="AI30" s="149"/>
      <c r="AJ30" s="145"/>
      <c r="AK30" s="135"/>
      <c r="AL30" s="145"/>
      <c r="AM30" s="135"/>
      <c r="AN30" s="145"/>
      <c r="AO30" s="149"/>
      <c r="AP30" s="2"/>
      <c r="AQ30" s="2"/>
      <c r="AR30" s="2"/>
      <c r="AS30" s="2"/>
      <c r="AT30" s="1"/>
      <c r="AU30" s="1"/>
      <c r="AV30" s="1"/>
      <c r="AW30" s="1"/>
      <c r="AX30" s="1"/>
      <c r="AY30" s="1"/>
      <c r="AZ30" s="1"/>
      <c r="BA30" s="1"/>
    </row>
    <row r="31" spans="1:53" x14ac:dyDescent="0.25">
      <c r="A31" s="16"/>
      <c r="B31" s="24"/>
      <c r="C31" s="376"/>
      <c r="D31" s="144"/>
      <c r="E31" s="135"/>
      <c r="F31" s="145"/>
      <c r="G31" s="146"/>
      <c r="H31" s="146"/>
      <c r="I31" s="135"/>
      <c r="J31" s="147"/>
      <c r="K31" s="145"/>
      <c r="L31" s="135"/>
      <c r="M31" s="145"/>
      <c r="N31" s="135"/>
      <c r="O31" s="148"/>
      <c r="P31" s="135"/>
      <c r="Q31" s="145"/>
      <c r="R31" s="135"/>
      <c r="S31" s="135"/>
      <c r="T31" s="145"/>
      <c r="U31" s="135"/>
      <c r="V31" s="145"/>
      <c r="W31" s="135"/>
      <c r="X31" s="145"/>
      <c r="Y31" s="135"/>
      <c r="Z31" s="145"/>
      <c r="AA31" s="135"/>
      <c r="AB31" s="135"/>
      <c r="AC31" s="135"/>
      <c r="AD31" s="146"/>
      <c r="AE31" s="144"/>
      <c r="AF31" s="135"/>
      <c r="AG31" s="135"/>
      <c r="AH31" s="145"/>
      <c r="AI31" s="149"/>
      <c r="AJ31" s="145"/>
      <c r="AK31" s="135"/>
      <c r="AL31" s="145"/>
      <c r="AM31" s="135"/>
      <c r="AN31" s="145"/>
      <c r="AO31" s="149"/>
      <c r="AP31" s="2"/>
      <c r="AQ31" s="2"/>
      <c r="AR31" s="2"/>
      <c r="AS31" s="2"/>
      <c r="AT31" s="1"/>
      <c r="AU31" s="1"/>
      <c r="AV31" s="1"/>
      <c r="AW31" s="1"/>
      <c r="AX31" s="1"/>
      <c r="AY31" s="1"/>
      <c r="AZ31" s="1"/>
      <c r="BA31" s="1"/>
    </row>
    <row r="32" spans="1:53" x14ac:dyDescent="0.25">
      <c r="A32" s="160" t="str">
        <f>IF(A26&lt;0,"DÉFICIT",IF(OR(A26="OK",B26&gt;=0,B32&gt;=0),"OK",B32))</f>
        <v>OK</v>
      </c>
      <c r="B32" s="133">
        <f>(SUM(D32:N32))-(SUM(O32:AO32))</f>
        <v>0</v>
      </c>
      <c r="C32" s="7" t="s">
        <v>79</v>
      </c>
      <c r="D32" s="144" t="str">
        <f>IF(OR(EXPLICATION!D$102=4,AND(EXPLICATION!D$102=2,EXPLICATION!D$103="")),EXPLICATION!D$101,"")</f>
        <v/>
      </c>
      <c r="E32" s="135" t="str">
        <f>IF(OR(EXPLICATION!D$110=4,AND(EXPLICATION!D$110=2,EXPLICATION!D$111="")),EXPLICATION!D$109,"")</f>
        <v/>
      </c>
      <c r="F32" s="150">
        <v>0</v>
      </c>
      <c r="G32" s="146"/>
      <c r="H32" s="146"/>
      <c r="I32" s="150">
        <f>EXPLICATION!D$108</f>
        <v>0</v>
      </c>
      <c r="J32" s="147"/>
      <c r="K32" s="145"/>
      <c r="L32" s="135"/>
      <c r="M32" s="145"/>
      <c r="N32" s="135"/>
      <c r="O32" s="148" t="str">
        <f>IF(B34&lt;0,-B34,"")</f>
        <v/>
      </c>
      <c r="P32" s="135" t="str">
        <f>IF(OR(EXPLICATION!D$116=4,AND(EXPLICATION!D$116=2,EXPLICATION!D$117="")),EXPLICATION!D$115,"")</f>
        <v/>
      </c>
      <c r="Q32" s="145">
        <f>EXPLICATION!D$119</f>
        <v>0</v>
      </c>
      <c r="R32" s="135">
        <f>EXPLICATION!D$120</f>
        <v>0</v>
      </c>
      <c r="S32" s="135">
        <f>EXPLICATION!D$121</f>
        <v>0</v>
      </c>
      <c r="T32" s="145">
        <f>EXPLICATION!D$122</f>
        <v>0</v>
      </c>
      <c r="U32" s="135"/>
      <c r="V32" s="145"/>
      <c r="W32" s="135"/>
      <c r="X32" s="145">
        <f>EXPLICATION!D$126</f>
        <v>0</v>
      </c>
      <c r="Y32" s="135">
        <f>EXPLICATION!D$127</f>
        <v>0</v>
      </c>
      <c r="Z32" s="145">
        <f>EXPLICATION!D$128</f>
        <v>0</v>
      </c>
      <c r="AA32" s="135">
        <f>EXPLICATION!D$129</f>
        <v>0</v>
      </c>
      <c r="AB32" s="135">
        <f>EXPLICATION!D156</f>
        <v>0</v>
      </c>
      <c r="AC32" s="135"/>
      <c r="AD32" s="146"/>
      <c r="AE32" s="144"/>
      <c r="AF32" s="135"/>
      <c r="AG32" s="135"/>
      <c r="AH32" s="145"/>
      <c r="AI32" s="149"/>
      <c r="AJ32" s="145"/>
      <c r="AK32" s="135"/>
      <c r="AL32" s="145"/>
      <c r="AM32" s="135"/>
      <c r="AN32" s="145"/>
      <c r="AO32" s="149"/>
      <c r="AP32" s="2"/>
      <c r="AQ32" s="2"/>
      <c r="AR32" s="2"/>
      <c r="AS32" s="2"/>
      <c r="AT32" s="1"/>
      <c r="AU32" s="1"/>
      <c r="AV32" s="1"/>
      <c r="AW32" s="1"/>
      <c r="AX32" s="1"/>
      <c r="AY32" s="1"/>
      <c r="AZ32" s="1"/>
      <c r="BA32" s="1"/>
    </row>
    <row r="33" spans="1:53" x14ac:dyDescent="0.25">
      <c r="A33" s="160"/>
      <c r="B33" s="133"/>
      <c r="C33" s="7"/>
      <c r="D33" s="144"/>
      <c r="E33" s="135"/>
      <c r="F33" s="145"/>
      <c r="G33" s="146"/>
      <c r="H33" s="146"/>
      <c r="I33" s="135"/>
      <c r="J33" s="147"/>
      <c r="K33" s="145"/>
      <c r="L33" s="135"/>
      <c r="M33" s="145"/>
      <c r="N33" s="135"/>
      <c r="O33" s="148"/>
      <c r="P33" s="135"/>
      <c r="Q33" s="145"/>
      <c r="R33" s="135"/>
      <c r="S33" s="135"/>
      <c r="T33" s="145"/>
      <c r="U33" s="135"/>
      <c r="V33" s="145"/>
      <c r="W33" s="135"/>
      <c r="X33" s="145"/>
      <c r="Y33" s="135"/>
      <c r="Z33" s="145"/>
      <c r="AA33" s="135"/>
      <c r="AB33" s="135"/>
      <c r="AC33" s="135"/>
      <c r="AD33" s="146"/>
      <c r="AE33" s="144"/>
      <c r="AF33" s="135"/>
      <c r="AG33" s="135"/>
      <c r="AH33" s="145"/>
      <c r="AI33" s="149"/>
      <c r="AJ33" s="145"/>
      <c r="AK33" s="135"/>
      <c r="AL33" s="145"/>
      <c r="AM33" s="135"/>
      <c r="AN33" s="145"/>
      <c r="AO33" s="149"/>
      <c r="AP33" s="2"/>
      <c r="AQ33" s="2"/>
      <c r="AR33" s="2"/>
      <c r="AS33" s="2"/>
      <c r="AT33" s="1"/>
      <c r="AU33" s="1"/>
      <c r="AV33" s="1"/>
      <c r="AW33" s="1"/>
      <c r="AX33" s="1"/>
      <c r="AY33" s="1"/>
      <c r="AZ33" s="1"/>
      <c r="BA33" s="1"/>
    </row>
    <row r="34" spans="1:53" x14ac:dyDescent="0.25">
      <c r="A34" s="160" t="str">
        <f>IF(A32&lt;0,"DÉFICIT",IF(OR(A32="OK",B32&gt;=0,B34&gt;=0),"OK",B34))</f>
        <v>OK</v>
      </c>
      <c r="B34" s="133">
        <f>(SUM(D34:N34))-(SUM(O34:AO34))</f>
        <v>0</v>
      </c>
      <c r="C34" s="7" t="str">
        <f t="shared" ref="C34:C38" si="1">(MID(C32,6,3)+1)&amp;" "&amp;"au"&amp;" "&amp;(MID(C32,6,3)+7)&amp;" "&amp;"("&amp;(MID(C32,6,3)+4)&amp;")"</f>
        <v>11 au 17 (14)</v>
      </c>
      <c r="D34" s="144" t="str">
        <f>IF(OR(EXPLICATION!D$102=4,AND(EXPLICATION!D$102=2,EXPLICATION!D$103=1)),EXPLICATION!D$101,"")</f>
        <v/>
      </c>
      <c r="E34" s="135" t="str">
        <f>IF(OR(EXPLICATION!D$110=4,AND(EXPLICATION!D$110=2,EXPLICATION!D$111=1)),EXPLICATION!D$109,"")</f>
        <v/>
      </c>
      <c r="F34" s="145"/>
      <c r="G34" s="146"/>
      <c r="H34" s="146"/>
      <c r="I34" s="135"/>
      <c r="J34" s="147"/>
      <c r="K34" s="145"/>
      <c r="L34" s="135"/>
      <c r="M34" s="145"/>
      <c r="N34" s="135"/>
      <c r="O34" s="148" t="str">
        <f>IF(B36&lt;0,-B36,"")</f>
        <v/>
      </c>
      <c r="P34" s="135" t="str">
        <f>IF(OR(EXPLICATION!D$116=4,AND(EXPLICATION!D$116=2,EXPLICATION!D$117=1)),EXPLICATION!D$115,"")</f>
        <v/>
      </c>
      <c r="Q34" s="145">
        <f>EXPLICATION!D$119</f>
        <v>0</v>
      </c>
      <c r="R34" s="135"/>
      <c r="S34" s="135"/>
      <c r="T34" s="145">
        <f>EXPLICATION!D$122</f>
        <v>0</v>
      </c>
      <c r="U34" s="135">
        <f>EXPLICATION!D$123</f>
        <v>0</v>
      </c>
      <c r="V34" s="145">
        <f>EXPLICATION!D$124</f>
        <v>0</v>
      </c>
      <c r="W34" s="135">
        <f>EXPLICATION!D$125</f>
        <v>0</v>
      </c>
      <c r="X34" s="145"/>
      <c r="Y34" s="135"/>
      <c r="Z34" s="145"/>
      <c r="AA34" s="135"/>
      <c r="AB34" s="135"/>
      <c r="AC34" s="135">
        <f>EXPLICATION!D$132</f>
        <v>0</v>
      </c>
      <c r="AD34" s="146">
        <f>EXPLICATION!D$131</f>
        <v>0</v>
      </c>
      <c r="AE34" s="144">
        <f>EXPLICATION!D$133</f>
        <v>0</v>
      </c>
      <c r="AF34" s="135"/>
      <c r="AG34" s="135"/>
      <c r="AH34" s="145"/>
      <c r="AI34" s="149"/>
      <c r="AJ34" s="145"/>
      <c r="AK34" s="135"/>
      <c r="AL34" s="145"/>
      <c r="AM34" s="135"/>
      <c r="AN34" s="145"/>
      <c r="AO34" s="149"/>
      <c r="AP34" s="2"/>
      <c r="AQ34" s="2"/>
      <c r="AR34" s="2"/>
      <c r="AS34" s="2"/>
      <c r="AT34" s="1"/>
      <c r="AU34" s="1"/>
      <c r="AV34" s="1"/>
      <c r="AW34" s="1"/>
      <c r="AX34" s="1"/>
      <c r="AY34" s="1"/>
      <c r="AZ34" s="1"/>
      <c r="BA34" s="1"/>
    </row>
    <row r="35" spans="1:53" x14ac:dyDescent="0.25">
      <c r="A35" s="160"/>
      <c r="B35" s="133"/>
      <c r="C35" s="7"/>
      <c r="D35" s="144"/>
      <c r="E35" s="135"/>
      <c r="F35" s="145"/>
      <c r="G35" s="146"/>
      <c r="H35" s="146"/>
      <c r="I35" s="135"/>
      <c r="J35" s="147"/>
      <c r="K35" s="145"/>
      <c r="L35" s="135"/>
      <c r="M35" s="145"/>
      <c r="N35" s="135"/>
      <c r="O35" s="148"/>
      <c r="P35" s="135"/>
      <c r="Q35" s="145"/>
      <c r="R35" s="135"/>
      <c r="S35" s="135"/>
      <c r="T35" s="145"/>
      <c r="U35" s="135"/>
      <c r="V35" s="145"/>
      <c r="W35" s="135"/>
      <c r="X35" s="145"/>
      <c r="Y35" s="135"/>
      <c r="Z35" s="145"/>
      <c r="AA35" s="135"/>
      <c r="AB35" s="135"/>
      <c r="AC35" s="135"/>
      <c r="AD35" s="146"/>
      <c r="AE35" s="144"/>
      <c r="AF35" s="135"/>
      <c r="AG35" s="135"/>
      <c r="AH35" s="145"/>
      <c r="AI35" s="149"/>
      <c r="AJ35" s="145"/>
      <c r="AK35" s="135"/>
      <c r="AL35" s="145"/>
      <c r="AM35" s="135"/>
      <c r="AN35" s="145"/>
      <c r="AO35" s="149"/>
      <c r="AP35" s="2"/>
      <c r="AQ35" s="2"/>
      <c r="AR35" s="2"/>
      <c r="AS35" s="2"/>
      <c r="AT35" s="1"/>
      <c r="AU35" s="1"/>
      <c r="AV35" s="1"/>
      <c r="AW35" s="1"/>
      <c r="AX35" s="1"/>
      <c r="AY35" s="1"/>
      <c r="AZ35" s="1"/>
      <c r="BA35" s="1"/>
    </row>
    <row r="36" spans="1:53" x14ac:dyDescent="0.25">
      <c r="A36" s="160" t="str">
        <f>IF(A34&lt;0,"DÉFICIT",IF(OR(A34="OK",B34&gt;=0,B36&gt;=0),"OK",B36))</f>
        <v>OK</v>
      </c>
      <c r="B36" s="133">
        <f>(SUM(D36:N36))-(SUM(O36:AO36))</f>
        <v>0</v>
      </c>
      <c r="C36" s="7" t="str">
        <f t="shared" si="1"/>
        <v>18 au 24 (21)</v>
      </c>
      <c r="D36" s="144" t="str">
        <f>IF(OR(EXPLICATION!D$102=4,AND(EXPLICATION!D$102=2,EXPLICATION!D$103="")),EXPLICATION!D$101,"")</f>
        <v/>
      </c>
      <c r="E36" s="135" t="str">
        <f>IF(OR(EXPLICATION!D$110=4,AND(EXPLICATION!D$110=2,EXPLICATION!D$111="")),EXPLICATION!D$109,"")</f>
        <v/>
      </c>
      <c r="F36" s="145"/>
      <c r="G36" s="134">
        <f>EXPLICATION!D$106</f>
        <v>0</v>
      </c>
      <c r="H36" s="146"/>
      <c r="I36" s="135"/>
      <c r="J36" s="147"/>
      <c r="K36" s="145"/>
      <c r="L36" s="135"/>
      <c r="M36" s="145"/>
      <c r="N36" s="135"/>
      <c r="O36" s="148" t="str">
        <f>IF(B38&lt;0,-B38,"")</f>
        <v/>
      </c>
      <c r="P36" s="135" t="str">
        <f>IF(OR(EXPLICATION!D$116=4,AND(EXPLICATION!D$116=2,EXPLICATION!D$117="")),EXPLICATION!D$115,"")</f>
        <v/>
      </c>
      <c r="Q36" s="145">
        <f>EXPLICATION!D$119</f>
        <v>0</v>
      </c>
      <c r="R36" s="135"/>
      <c r="S36" s="135"/>
      <c r="T36" s="145">
        <f>EXPLICATION!D$122</f>
        <v>0</v>
      </c>
      <c r="U36" s="135"/>
      <c r="V36" s="145"/>
      <c r="W36" s="135"/>
      <c r="X36" s="145"/>
      <c r="Y36" s="135"/>
      <c r="Z36" s="145"/>
      <c r="AA36" s="135"/>
      <c r="AB36" s="135"/>
      <c r="AC36" s="135"/>
      <c r="AD36" s="146"/>
      <c r="AE36" s="144"/>
      <c r="AF36" s="135"/>
      <c r="AG36" s="135"/>
      <c r="AH36" s="145"/>
      <c r="AI36" s="149"/>
      <c r="AJ36" s="145"/>
      <c r="AK36" s="135"/>
      <c r="AL36" s="145"/>
      <c r="AM36" s="135"/>
      <c r="AN36" s="145"/>
      <c r="AO36" s="149"/>
      <c r="AP36" s="2"/>
      <c r="AQ36" s="2"/>
      <c r="AR36" s="2"/>
      <c r="AS36" s="2"/>
      <c r="AT36" s="1"/>
      <c r="AU36" s="1"/>
      <c r="AV36" s="1"/>
      <c r="AW36" s="1"/>
      <c r="AX36" s="1"/>
      <c r="AY36" s="1"/>
      <c r="AZ36" s="1"/>
      <c r="BA36" s="1"/>
    </row>
    <row r="37" spans="1:53" x14ac:dyDescent="0.25">
      <c r="A37" s="16"/>
      <c r="B37" s="133"/>
      <c r="C37" s="7"/>
      <c r="D37" s="144"/>
      <c r="E37" s="135"/>
      <c r="F37" s="145"/>
      <c r="G37" s="146"/>
      <c r="H37" s="146"/>
      <c r="I37" s="135"/>
      <c r="J37" s="147"/>
      <c r="K37" s="145"/>
      <c r="L37" s="135"/>
      <c r="M37" s="145"/>
      <c r="N37" s="135"/>
      <c r="O37" s="148"/>
      <c r="P37" s="135"/>
      <c r="Q37" s="145"/>
      <c r="R37" s="135"/>
      <c r="S37" s="135"/>
      <c r="T37" s="145"/>
      <c r="U37" s="135"/>
      <c r="V37" s="145"/>
      <c r="W37" s="135"/>
      <c r="X37" s="145"/>
      <c r="Y37" s="135"/>
      <c r="Z37" s="145"/>
      <c r="AA37" s="135"/>
      <c r="AB37" s="135"/>
      <c r="AC37" s="135"/>
      <c r="AD37" s="146"/>
      <c r="AE37" s="144"/>
      <c r="AF37" s="135"/>
      <c r="AG37" s="135"/>
      <c r="AH37" s="145"/>
      <c r="AI37" s="149"/>
      <c r="AJ37" s="145"/>
      <c r="AK37" s="135"/>
      <c r="AL37" s="145"/>
      <c r="AM37" s="135"/>
      <c r="AN37" s="145"/>
      <c r="AO37" s="149"/>
      <c r="AP37" s="2"/>
      <c r="AQ37" s="2"/>
      <c r="AR37" s="2"/>
      <c r="AS37" s="2"/>
      <c r="AT37" s="1"/>
      <c r="AU37" s="1"/>
      <c r="AV37" s="1"/>
      <c r="AW37" s="1"/>
      <c r="AX37" s="1"/>
      <c r="AY37" s="1"/>
      <c r="AZ37" s="1"/>
      <c r="BA37" s="1"/>
    </row>
    <row r="38" spans="1:53" x14ac:dyDescent="0.25">
      <c r="A38" s="160" t="str">
        <f>IF(A36&lt;0,"DÉFICIT",IF(OR(A36="OK",B36&gt;=0,B38&gt;=0),"OK",B38))</f>
        <v>OK</v>
      </c>
      <c r="B38" s="133">
        <f>(SUM(D38:N38))-(SUM(O38:AO38))</f>
        <v>0</v>
      </c>
      <c r="C38" s="7" t="str">
        <f t="shared" si="1"/>
        <v>25 au 31 (28)</v>
      </c>
      <c r="D38" s="144" t="str">
        <f>IF(OR(EXPLICATION!D$102=4,AND(EXPLICATION!D$102=2,EXPLICATION!D$103=1)),EXPLICATION!D$101,"")</f>
        <v/>
      </c>
      <c r="E38" s="135" t="str">
        <f>IF(OR(EXPLICATION!D$110=1,EXPLICATION!D$110=4,AND(EXPLICATION!D$110=2,EXPLICATION!D$111=1)),EXPLICATION!D$109,"")</f>
        <v/>
      </c>
      <c r="F38" s="145"/>
      <c r="G38" s="146"/>
      <c r="H38" s="146"/>
      <c r="I38" s="135"/>
      <c r="J38" s="147"/>
      <c r="K38" s="145"/>
      <c r="L38" s="135"/>
      <c r="M38" s="145"/>
      <c r="N38" s="135"/>
      <c r="O38" s="148" t="str">
        <f>IF(B44&lt;0,-B44,"")</f>
        <v/>
      </c>
      <c r="P38" s="135" t="str">
        <f>IF(OR(EXPLICATION!D$116=1,EXPLICATION!D$116=4,AND(EXPLICATION!D$116=2,EXPLICATION!D$117=1)),EXPLICATION!D$115,"")</f>
        <v/>
      </c>
      <c r="Q38" s="145">
        <f>EXPLICATION!D$119</f>
        <v>0</v>
      </c>
      <c r="R38" s="135"/>
      <c r="S38" s="135"/>
      <c r="T38" s="145">
        <f>EXPLICATION!D$122</f>
        <v>0</v>
      </c>
      <c r="U38" s="135"/>
      <c r="V38" s="145"/>
      <c r="W38" s="135"/>
      <c r="X38" s="145"/>
      <c r="Y38" s="135"/>
      <c r="Z38" s="145"/>
      <c r="AA38" s="135"/>
      <c r="AB38" s="135"/>
      <c r="AC38" s="135"/>
      <c r="AD38" s="146"/>
      <c r="AE38" s="144"/>
      <c r="AF38" s="135">
        <f>EXPLICATION!D$137/12</f>
        <v>0</v>
      </c>
      <c r="AG38" s="135">
        <f>EXPLICATION!D$141/12</f>
        <v>0</v>
      </c>
      <c r="AH38" s="145">
        <f>EXPLICATION!D$139/12</f>
        <v>0</v>
      </c>
      <c r="AI38" s="149">
        <f>EXPLICATION!D$135/12</f>
        <v>0</v>
      </c>
      <c r="AJ38" s="145"/>
      <c r="AK38" s="135"/>
      <c r="AL38" s="145"/>
      <c r="AM38" s="135"/>
      <c r="AN38" s="145"/>
      <c r="AO38" s="149"/>
      <c r="AP38" s="2"/>
      <c r="AQ38" s="2"/>
      <c r="AR38" s="2"/>
      <c r="AS38" s="2"/>
      <c r="AT38" s="1"/>
      <c r="AU38" s="1"/>
      <c r="AV38" s="1"/>
      <c r="AW38" s="1"/>
      <c r="AX38" s="1"/>
      <c r="AY38" s="1"/>
      <c r="AZ38" s="1"/>
      <c r="BA38" s="1"/>
    </row>
    <row r="39" spans="1:53" ht="15.75" thickBot="1" x14ac:dyDescent="0.3">
      <c r="A39" s="16"/>
      <c r="B39" s="24"/>
      <c r="C39" s="7"/>
      <c r="D39" s="144"/>
      <c r="E39" s="135"/>
      <c r="F39" s="145"/>
      <c r="G39" s="146"/>
      <c r="H39" s="146"/>
      <c r="I39" s="135"/>
      <c r="J39" s="147"/>
      <c r="K39" s="145"/>
      <c r="L39" s="135"/>
      <c r="M39" s="145"/>
      <c r="N39" s="135"/>
      <c r="O39" s="148"/>
      <c r="P39" s="135"/>
      <c r="Q39" s="145"/>
      <c r="R39" s="135"/>
      <c r="S39" s="135"/>
      <c r="T39" s="145"/>
      <c r="U39" s="135"/>
      <c r="V39" s="145"/>
      <c r="W39" s="135"/>
      <c r="X39" s="145"/>
      <c r="Y39" s="135"/>
      <c r="Z39" s="145"/>
      <c r="AA39" s="135"/>
      <c r="AB39" s="135"/>
      <c r="AC39" s="135"/>
      <c r="AD39" s="146"/>
      <c r="AE39" s="144"/>
      <c r="AF39" s="135"/>
      <c r="AG39" s="135"/>
      <c r="AH39" s="145"/>
      <c r="AI39" s="149"/>
      <c r="AJ39" s="145"/>
      <c r="AK39" s="135"/>
      <c r="AL39" s="145"/>
      <c r="AM39" s="135"/>
      <c r="AN39" s="145"/>
      <c r="AO39" s="149"/>
      <c r="AP39" s="2"/>
      <c r="AQ39" s="2"/>
      <c r="AR39" s="2"/>
      <c r="AS39" s="2"/>
      <c r="AT39" s="1"/>
      <c r="AU39" s="1"/>
      <c r="AV39" s="1"/>
      <c r="AW39" s="1"/>
      <c r="AX39" s="1"/>
      <c r="AY39" s="1"/>
      <c r="AZ39" s="1"/>
      <c r="BA39" s="1"/>
    </row>
    <row r="40" spans="1:53" ht="15.75" thickBot="1" x14ac:dyDescent="0.3">
      <c r="A40" s="22" t="str">
        <f>IF(B40&gt;=0,"ÉPARGNE","DÉFICIT")</f>
        <v>ÉPARGNE</v>
      </c>
      <c r="B40" s="126">
        <f>IF(AND(A38="OK",A36="OK",A34="OK",A32="OK"),IF(B38&gt;0,B38,0)+IF(B36&gt;0,B36,0)+IF(B34&gt;0,B34,0)+IF(B32&gt;0,B32,0),B32)</f>
        <v>0</v>
      </c>
      <c r="C40" s="14" t="str">
        <f>"Dépôt de "&amp;ROUND(IF((AF38+AG38+AH38+AI38)&gt;=0,(AF38+AG38+AH38+AI38),0),0)&amp;" "&amp;"$"</f>
        <v>Dépôt de 0 $</v>
      </c>
      <c r="D40" s="144"/>
      <c r="E40" s="135"/>
      <c r="F40" s="145"/>
      <c r="G40" s="146"/>
      <c r="H40" s="146"/>
      <c r="I40" s="135"/>
      <c r="J40" s="147"/>
      <c r="K40" s="145"/>
      <c r="L40" s="135"/>
      <c r="M40" s="145"/>
      <c r="N40" s="135"/>
      <c r="O40" s="148"/>
      <c r="P40" s="135"/>
      <c r="Q40" s="145"/>
      <c r="R40" s="135"/>
      <c r="S40" s="135"/>
      <c r="T40" s="145"/>
      <c r="U40" s="135"/>
      <c r="V40" s="145"/>
      <c r="W40" s="135"/>
      <c r="X40" s="145"/>
      <c r="Y40" s="135"/>
      <c r="Z40" s="145"/>
      <c r="AA40" s="135"/>
      <c r="AB40" s="135"/>
      <c r="AC40" s="135"/>
      <c r="AD40" s="146"/>
      <c r="AE40" s="144"/>
      <c r="AF40" s="135"/>
      <c r="AG40" s="135"/>
      <c r="AH40" s="145"/>
      <c r="AI40" s="149"/>
      <c r="AJ40" s="145"/>
      <c r="AK40" s="135"/>
      <c r="AL40" s="145"/>
      <c r="AM40" s="135"/>
      <c r="AN40" s="145"/>
      <c r="AO40" s="149"/>
      <c r="AP40" s="2"/>
      <c r="AQ40" s="2"/>
      <c r="AR40" s="2"/>
      <c r="AS40" s="2"/>
      <c r="AT40" s="1"/>
      <c r="AU40" s="1"/>
      <c r="AV40" s="1"/>
      <c r="AW40" s="1"/>
      <c r="AX40" s="1"/>
      <c r="AY40" s="1"/>
      <c r="AZ40" s="1"/>
      <c r="BA40" s="1"/>
    </row>
    <row r="41" spans="1:53" x14ac:dyDescent="0.25">
      <c r="A41" s="16"/>
      <c r="B41" s="24"/>
      <c r="C41" s="8"/>
      <c r="D41" s="144"/>
      <c r="E41" s="135"/>
      <c r="F41" s="145"/>
      <c r="G41" s="146"/>
      <c r="H41" s="146"/>
      <c r="I41" s="135"/>
      <c r="J41" s="147"/>
      <c r="K41" s="145"/>
      <c r="L41" s="135"/>
      <c r="M41" s="145"/>
      <c r="N41" s="135"/>
      <c r="O41" s="148"/>
      <c r="P41" s="135"/>
      <c r="Q41" s="145"/>
      <c r="R41" s="135"/>
      <c r="S41" s="135"/>
      <c r="T41" s="145"/>
      <c r="U41" s="135"/>
      <c r="V41" s="145"/>
      <c r="W41" s="135"/>
      <c r="X41" s="145"/>
      <c r="Y41" s="135"/>
      <c r="Z41" s="145"/>
      <c r="AA41" s="135"/>
      <c r="AB41" s="135"/>
      <c r="AC41" s="135"/>
      <c r="AD41" s="146"/>
      <c r="AE41" s="144"/>
      <c r="AF41" s="135"/>
      <c r="AG41" s="135"/>
      <c r="AH41" s="145"/>
      <c r="AI41" s="149"/>
      <c r="AJ41" s="145"/>
      <c r="AK41" s="135"/>
      <c r="AL41" s="145"/>
      <c r="AM41" s="135"/>
      <c r="AN41" s="145"/>
      <c r="AO41" s="149"/>
      <c r="AP41" s="2"/>
      <c r="AQ41" s="2"/>
      <c r="AR41" s="2"/>
      <c r="AS41" s="2"/>
      <c r="AT41" s="1"/>
      <c r="AU41" s="1"/>
      <c r="AV41" s="1"/>
      <c r="AW41" s="1"/>
      <c r="AX41" s="1"/>
      <c r="AY41" s="1"/>
      <c r="AZ41" s="1"/>
      <c r="BA41" s="1"/>
    </row>
    <row r="42" spans="1:53" x14ac:dyDescent="0.25">
      <c r="A42" s="16"/>
      <c r="B42" s="24"/>
      <c r="C42" s="375" t="s">
        <v>20</v>
      </c>
      <c r="D42" s="144"/>
      <c r="E42" s="135"/>
      <c r="F42" s="145"/>
      <c r="G42" s="146"/>
      <c r="H42" s="146"/>
      <c r="I42" s="135"/>
      <c r="J42" s="147"/>
      <c r="K42" s="145"/>
      <c r="L42" s="135"/>
      <c r="M42" s="145"/>
      <c r="N42" s="135"/>
      <c r="O42" s="148"/>
      <c r="P42" s="135"/>
      <c r="Q42" s="145"/>
      <c r="R42" s="135"/>
      <c r="S42" s="135"/>
      <c r="T42" s="145"/>
      <c r="U42" s="135"/>
      <c r="V42" s="145"/>
      <c r="W42" s="135"/>
      <c r="X42" s="145"/>
      <c r="Y42" s="135"/>
      <c r="Z42" s="145"/>
      <c r="AA42" s="135"/>
      <c r="AB42" s="135"/>
      <c r="AC42" s="135"/>
      <c r="AD42" s="146"/>
      <c r="AE42" s="144"/>
      <c r="AF42" s="135"/>
      <c r="AG42" s="135"/>
      <c r="AH42" s="145"/>
      <c r="AI42" s="149"/>
      <c r="AJ42" s="145"/>
      <c r="AK42" s="135"/>
      <c r="AL42" s="145"/>
      <c r="AM42" s="135"/>
      <c r="AN42" s="145"/>
      <c r="AO42" s="149"/>
      <c r="AP42" s="2"/>
      <c r="AQ42" s="2"/>
      <c r="AR42" s="2"/>
      <c r="AS42" s="2"/>
      <c r="AT42" s="1"/>
      <c r="AU42" s="1"/>
      <c r="AV42" s="1"/>
      <c r="AW42" s="1"/>
      <c r="AX42" s="1"/>
      <c r="AY42" s="1"/>
      <c r="AZ42" s="1"/>
      <c r="BA42" s="1"/>
    </row>
    <row r="43" spans="1:53" x14ac:dyDescent="0.25">
      <c r="A43" s="16"/>
      <c r="B43" s="24"/>
      <c r="C43" s="376"/>
      <c r="D43" s="144"/>
      <c r="E43" s="135"/>
      <c r="F43" s="145"/>
      <c r="G43" s="146"/>
      <c r="H43" s="146"/>
      <c r="I43" s="135"/>
      <c r="J43" s="147"/>
      <c r="K43" s="145"/>
      <c r="L43" s="135"/>
      <c r="M43" s="145"/>
      <c r="N43" s="135"/>
      <c r="O43" s="148"/>
      <c r="P43" s="135"/>
      <c r="Q43" s="145"/>
      <c r="R43" s="135"/>
      <c r="S43" s="135"/>
      <c r="T43" s="145"/>
      <c r="U43" s="135"/>
      <c r="V43" s="145"/>
      <c r="W43" s="135"/>
      <c r="X43" s="145"/>
      <c r="Y43" s="135"/>
      <c r="Z43" s="145"/>
      <c r="AA43" s="135"/>
      <c r="AB43" s="135"/>
      <c r="AC43" s="135"/>
      <c r="AD43" s="146"/>
      <c r="AE43" s="144"/>
      <c r="AF43" s="135"/>
      <c r="AG43" s="135"/>
      <c r="AH43" s="145"/>
      <c r="AI43" s="149"/>
      <c r="AJ43" s="145"/>
      <c r="AK43" s="135"/>
      <c r="AL43" s="145"/>
      <c r="AM43" s="135"/>
      <c r="AN43" s="145"/>
      <c r="AO43" s="149"/>
      <c r="AP43" s="2"/>
      <c r="AQ43" s="2"/>
      <c r="AR43" s="2"/>
      <c r="AS43" s="2"/>
      <c r="AT43" s="1"/>
      <c r="AU43" s="1"/>
      <c r="AV43" s="1"/>
      <c r="AW43" s="1"/>
      <c r="AX43" s="1"/>
      <c r="AY43" s="1"/>
      <c r="AZ43" s="1"/>
      <c r="BA43" s="1"/>
    </row>
    <row r="44" spans="1:53" x14ac:dyDescent="0.25">
      <c r="A44" s="160" t="str">
        <f>IF(A38&lt;0,"DÉFICIT",IF(OR(A38="OK",B38&gt;=0,B44&gt;=0),"OK",B44))</f>
        <v>OK</v>
      </c>
      <c r="B44" s="133">
        <f>(SUM(D44:N44))-(SUM(O44:AO44))</f>
        <v>0</v>
      </c>
      <c r="C44" s="7" t="s">
        <v>81</v>
      </c>
      <c r="D44" s="144" t="str">
        <f>IF(OR(EXPLICATION!D$102=1,AND(EXPLICATION!D$102=2,EXPLICATION!D$103="")),EXPLICATION!D$101,"")</f>
        <v/>
      </c>
      <c r="E44" s="135" t="str">
        <f>IF(OR(EXPLICATION!D$110=4,AND(EXPLICATION!D$110=2,EXPLICATION!D$111="")),EXPLICATION!D$109,"")</f>
        <v/>
      </c>
      <c r="F44" s="150">
        <v>0</v>
      </c>
      <c r="G44" s="146"/>
      <c r="H44" s="151">
        <f>EXPLICATION!D$107</f>
        <v>0</v>
      </c>
      <c r="I44" s="150">
        <f>EXPLICATION!D$108</f>
        <v>0</v>
      </c>
      <c r="J44" s="147"/>
      <c r="K44" s="145"/>
      <c r="L44" s="135"/>
      <c r="M44" s="145"/>
      <c r="N44" s="135"/>
      <c r="O44" s="148" t="str">
        <f>IF(B46&lt;0,-B46,"")</f>
        <v/>
      </c>
      <c r="P44" s="135" t="str">
        <f>IF(OR(EXPLICATION!D$116=4,AND(EXPLICATION!D$116=2,EXPLICATION!D$117="")),EXPLICATION!D$115,"")</f>
        <v/>
      </c>
      <c r="Q44" s="145">
        <f>EXPLICATION!D$119</f>
        <v>0</v>
      </c>
      <c r="R44" s="135">
        <f>EXPLICATION!D$120</f>
        <v>0</v>
      </c>
      <c r="S44" s="135">
        <f>EXPLICATION!D$121</f>
        <v>0</v>
      </c>
      <c r="T44" s="145">
        <f>EXPLICATION!D$122</f>
        <v>0</v>
      </c>
      <c r="U44" s="135"/>
      <c r="V44" s="145"/>
      <c r="W44" s="135"/>
      <c r="X44" s="145">
        <f>EXPLICATION!D$126</f>
        <v>0</v>
      </c>
      <c r="Y44" s="135">
        <f>EXPLICATION!D$127</f>
        <v>0</v>
      </c>
      <c r="Z44" s="145">
        <f>EXPLICATION!D$128</f>
        <v>0</v>
      </c>
      <c r="AA44" s="135">
        <f>EXPLICATION!D$129</f>
        <v>0</v>
      </c>
      <c r="AB44" s="135">
        <f>EXPLICATION!D168</f>
        <v>0</v>
      </c>
      <c r="AC44" s="135"/>
      <c r="AD44" s="146"/>
      <c r="AE44" s="144"/>
      <c r="AF44" s="135"/>
      <c r="AG44" s="135"/>
      <c r="AH44" s="145"/>
      <c r="AI44" s="149"/>
      <c r="AJ44" s="145"/>
      <c r="AK44" s="135"/>
      <c r="AL44" s="145"/>
      <c r="AM44" s="135"/>
      <c r="AN44" s="145"/>
      <c r="AO44" s="149"/>
      <c r="AP44" s="2"/>
      <c r="AQ44" s="2"/>
      <c r="AR44" s="2"/>
      <c r="AS44" s="2"/>
      <c r="AT44" s="1"/>
      <c r="AU44" s="1"/>
      <c r="AV44" s="1"/>
      <c r="AW44" s="1"/>
      <c r="AX44" s="1"/>
      <c r="AY44" s="1"/>
      <c r="AZ44" s="1"/>
      <c r="BA44" s="1"/>
    </row>
    <row r="45" spans="1:53" x14ac:dyDescent="0.25">
      <c r="A45" s="160"/>
      <c r="B45" s="133"/>
      <c r="C45" s="7"/>
      <c r="D45" s="144"/>
      <c r="E45" s="135"/>
      <c r="F45" s="145"/>
      <c r="G45" s="146"/>
      <c r="H45" s="146"/>
      <c r="I45" s="135"/>
      <c r="J45" s="147"/>
      <c r="K45" s="145"/>
      <c r="L45" s="135"/>
      <c r="M45" s="145"/>
      <c r="N45" s="135"/>
      <c r="O45" s="148"/>
      <c r="P45" s="135"/>
      <c r="Q45" s="145"/>
      <c r="R45" s="135"/>
      <c r="S45" s="135"/>
      <c r="T45" s="145"/>
      <c r="U45" s="135"/>
      <c r="V45" s="145"/>
      <c r="W45" s="135"/>
      <c r="X45" s="145"/>
      <c r="Y45" s="135"/>
      <c r="Z45" s="145"/>
      <c r="AA45" s="135"/>
      <c r="AB45" s="135"/>
      <c r="AC45" s="135"/>
      <c r="AD45" s="146"/>
      <c r="AE45" s="144"/>
      <c r="AF45" s="135"/>
      <c r="AG45" s="135"/>
      <c r="AH45" s="145"/>
      <c r="AI45" s="149"/>
      <c r="AJ45" s="145"/>
      <c r="AK45" s="135"/>
      <c r="AL45" s="145"/>
      <c r="AM45" s="135"/>
      <c r="AN45" s="145"/>
      <c r="AO45" s="149"/>
      <c r="AP45" s="2"/>
      <c r="AQ45" s="2"/>
      <c r="AR45" s="2"/>
      <c r="AS45" s="2"/>
      <c r="AT45" s="1"/>
      <c r="AU45" s="1"/>
      <c r="AV45" s="1"/>
      <c r="AW45" s="1"/>
      <c r="AX45" s="1"/>
      <c r="AY45" s="1"/>
      <c r="AZ45" s="1"/>
      <c r="BA45" s="1"/>
    </row>
    <row r="46" spans="1:53" x14ac:dyDescent="0.25">
      <c r="A46" s="160" t="str">
        <f>IF(A44&lt;0,"DÉFICIT",IF(OR(A44="OK",B44&gt;=0,B46&gt;=0),"OK",B46))</f>
        <v>OK</v>
      </c>
      <c r="B46" s="133">
        <f>(SUM(D46:N46))-(SUM(O46:AO46))</f>
        <v>0</v>
      </c>
      <c r="C46" s="7" t="str">
        <f t="shared" ref="C46:C50" si="2">(MID(C44,6,3)+1)&amp;" "&amp;"au"&amp;" "&amp;(MID(C44,6,3)+7)&amp;" "&amp;"("&amp;(MID(C44,6,3)+4)&amp;")"</f>
        <v>8 au 14 (11)</v>
      </c>
      <c r="D46" s="144" t="str">
        <f>IF(OR(EXPLICATION!D$102=4,AND(EXPLICATION!D$102=2,EXPLICATION!D$103=1)),EXPLICATION!D$101,"")</f>
        <v/>
      </c>
      <c r="E46" s="146" t="str">
        <f>IF(OR(EXPLICATION!D$110=4,AND(EXPLICATION!D$110=2,EXPLICATION!D$111=1)),EXPLICATION!D$109,"")</f>
        <v/>
      </c>
      <c r="F46" s="135"/>
      <c r="G46" s="145"/>
      <c r="H46" s="146"/>
      <c r="I46" s="135"/>
      <c r="J46" s="147"/>
      <c r="K46" s="145"/>
      <c r="L46" s="135"/>
      <c r="M46" s="145"/>
      <c r="N46" s="135"/>
      <c r="O46" s="148" t="str">
        <f>IF(B48&lt;0,-B48,"")</f>
        <v/>
      </c>
      <c r="P46" s="135" t="str">
        <f>IF(OR(EXPLICATION!D$116=4,AND(EXPLICATION!D$116=2,EXPLICATION!D$117=1)),EXPLICATION!D$115,"")</f>
        <v/>
      </c>
      <c r="Q46" s="145">
        <f>EXPLICATION!D$119</f>
        <v>0</v>
      </c>
      <c r="R46" s="135"/>
      <c r="S46" s="135"/>
      <c r="T46" s="145">
        <f>EXPLICATION!D$122</f>
        <v>0</v>
      </c>
      <c r="U46" s="135"/>
      <c r="V46" s="145"/>
      <c r="W46" s="135"/>
      <c r="X46" s="145"/>
      <c r="Y46" s="135"/>
      <c r="Z46" s="145"/>
      <c r="AA46" s="135"/>
      <c r="AB46" s="135"/>
      <c r="AC46" s="135"/>
      <c r="AD46" s="146"/>
      <c r="AE46" s="144"/>
      <c r="AF46" s="135"/>
      <c r="AG46" s="135"/>
      <c r="AH46" s="145"/>
      <c r="AI46" s="149"/>
      <c r="AJ46" s="145"/>
      <c r="AK46" s="135"/>
      <c r="AL46" s="145"/>
      <c r="AM46" s="135"/>
      <c r="AN46" s="145"/>
      <c r="AO46" s="149"/>
      <c r="AP46" s="2"/>
      <c r="AQ46" s="2"/>
      <c r="AR46" s="2"/>
      <c r="AS46" s="2"/>
      <c r="AT46" s="1"/>
      <c r="AU46" s="1"/>
      <c r="AV46" s="1"/>
      <c r="AW46" s="1"/>
      <c r="AX46" s="1"/>
      <c r="AY46" s="1"/>
      <c r="AZ46" s="1"/>
      <c r="BA46" s="1"/>
    </row>
    <row r="47" spans="1:53" x14ac:dyDescent="0.25">
      <c r="A47" s="160"/>
      <c r="B47" s="133"/>
      <c r="C47" s="7"/>
      <c r="D47" s="144"/>
      <c r="E47" s="135"/>
      <c r="F47" s="145"/>
      <c r="G47" s="146"/>
      <c r="H47" s="146"/>
      <c r="I47" s="135"/>
      <c r="J47" s="147"/>
      <c r="K47" s="145"/>
      <c r="L47" s="135"/>
      <c r="M47" s="145"/>
      <c r="N47" s="135"/>
      <c r="O47" s="148"/>
      <c r="P47" s="135"/>
      <c r="Q47" s="145"/>
      <c r="R47" s="135"/>
      <c r="S47" s="135"/>
      <c r="T47" s="145"/>
      <c r="U47" s="135"/>
      <c r="V47" s="145"/>
      <c r="W47" s="135"/>
      <c r="X47" s="145"/>
      <c r="Y47" s="135"/>
      <c r="Z47" s="145"/>
      <c r="AA47" s="135"/>
      <c r="AB47" s="135"/>
      <c r="AC47" s="135"/>
      <c r="AD47" s="146"/>
      <c r="AE47" s="144"/>
      <c r="AF47" s="135"/>
      <c r="AG47" s="135"/>
      <c r="AH47" s="145"/>
      <c r="AI47" s="149"/>
      <c r="AJ47" s="145"/>
      <c r="AK47" s="135"/>
      <c r="AL47" s="145"/>
      <c r="AM47" s="135"/>
      <c r="AN47" s="145"/>
      <c r="AO47" s="149"/>
      <c r="AP47" s="2"/>
      <c r="AQ47" s="2"/>
      <c r="AR47" s="2"/>
      <c r="AS47" s="2"/>
      <c r="AT47" s="1"/>
      <c r="AU47" s="1"/>
      <c r="AV47" s="1"/>
      <c r="AW47" s="1"/>
      <c r="AX47" s="1"/>
      <c r="AY47" s="1"/>
      <c r="AZ47" s="1"/>
      <c r="BA47" s="1"/>
    </row>
    <row r="48" spans="1:53" x14ac:dyDescent="0.25">
      <c r="A48" s="160" t="str">
        <f>IF(A46&lt;0,"DÉFICIT",IF(OR(A46="OK",B46&gt;=0,B48&gt;=0),"OK",B48))</f>
        <v>OK</v>
      </c>
      <c r="B48" s="133">
        <f>(SUM(D48:N48))-(SUM(O48:AO48))</f>
        <v>0</v>
      </c>
      <c r="C48" s="7" t="str">
        <f t="shared" si="2"/>
        <v>15 au 21 (18)</v>
      </c>
      <c r="D48" s="144" t="str">
        <f>IF(OR(EXPLICATION!D$102=4,AND(EXPLICATION!D$102=2,EXPLICATION!D$103="")),EXPLICATION!D$101,"")</f>
        <v/>
      </c>
      <c r="E48" s="135" t="str">
        <f>IF(OR(EXPLICATION!D$110=4,AND(EXPLICATION!D$110=2,EXPLICATION!D$111="")),EXPLICATION!D$109,"")</f>
        <v/>
      </c>
      <c r="F48" s="135"/>
      <c r="G48" s="134">
        <f>EXPLICATION!D$106</f>
        <v>0</v>
      </c>
      <c r="H48" s="146"/>
      <c r="I48" s="135"/>
      <c r="J48" s="147"/>
      <c r="K48" s="147"/>
      <c r="L48" s="147"/>
      <c r="M48" s="147"/>
      <c r="N48" s="147"/>
      <c r="O48" s="148" t="str">
        <f>IF(B50&lt;0,-B50,"")</f>
        <v/>
      </c>
      <c r="P48" s="135" t="str">
        <f>IF(OR(EXPLICATION!D$116=4,AND(EXPLICATION!D$116=2,EXPLICATION!D$117="")),EXPLICATION!D$115,"")</f>
        <v/>
      </c>
      <c r="Q48" s="145">
        <f>EXPLICATION!D$119</f>
        <v>0</v>
      </c>
      <c r="R48" s="135"/>
      <c r="S48" s="135"/>
      <c r="T48" s="145">
        <f>EXPLICATION!D$122</f>
        <v>0</v>
      </c>
      <c r="U48" s="135">
        <f>EXPLICATION!D$123</f>
        <v>0</v>
      </c>
      <c r="V48" s="145">
        <f>EXPLICATION!D$124</f>
        <v>0</v>
      </c>
      <c r="W48" s="135">
        <f>EXPLICATION!D$125</f>
        <v>0</v>
      </c>
      <c r="X48" s="145"/>
      <c r="Y48" s="135"/>
      <c r="Z48" s="145"/>
      <c r="AA48" s="135"/>
      <c r="AB48" s="135"/>
      <c r="AC48" s="135">
        <f>EXPLICATION!D$132</f>
        <v>0</v>
      </c>
      <c r="AD48" s="146">
        <f>EXPLICATION!D$131</f>
        <v>0</v>
      </c>
      <c r="AE48" s="144">
        <f>EXPLICATION!D$133</f>
        <v>0</v>
      </c>
      <c r="AF48" s="135"/>
      <c r="AG48" s="135"/>
      <c r="AH48" s="145"/>
      <c r="AI48" s="149"/>
      <c r="AJ48" s="145"/>
      <c r="AK48" s="135"/>
      <c r="AL48" s="145"/>
      <c r="AM48" s="135"/>
      <c r="AN48" s="147"/>
      <c r="AO48" s="149"/>
      <c r="AP48" s="2"/>
      <c r="AQ48" s="2"/>
      <c r="AR48" s="2"/>
      <c r="AS48" s="2"/>
      <c r="AT48" s="1"/>
      <c r="AU48" s="1"/>
      <c r="AV48" s="1"/>
      <c r="AW48" s="1"/>
      <c r="AX48" s="1"/>
      <c r="AY48" s="1"/>
      <c r="AZ48" s="1"/>
      <c r="BA48" s="1"/>
    </row>
    <row r="49" spans="1:53" x14ac:dyDescent="0.25">
      <c r="A49" s="160"/>
      <c r="B49" s="133"/>
      <c r="C49" s="7"/>
      <c r="D49" s="144"/>
      <c r="E49" s="135"/>
      <c r="F49" s="145"/>
      <c r="G49" s="146"/>
      <c r="H49" s="146"/>
      <c r="I49" s="135"/>
      <c r="J49" s="147"/>
      <c r="K49" s="145"/>
      <c r="L49" s="135"/>
      <c r="M49" s="145"/>
      <c r="N49" s="135"/>
      <c r="O49" s="148"/>
      <c r="P49" s="135"/>
      <c r="Q49" s="145"/>
      <c r="R49" s="135"/>
      <c r="S49" s="135"/>
      <c r="T49" s="145"/>
      <c r="U49" s="135"/>
      <c r="V49" s="145"/>
      <c r="W49" s="135"/>
      <c r="X49" s="145"/>
      <c r="Y49" s="135"/>
      <c r="Z49" s="145"/>
      <c r="AA49" s="135"/>
      <c r="AB49" s="135"/>
      <c r="AC49" s="135"/>
      <c r="AD49" s="146"/>
      <c r="AE49" s="144"/>
      <c r="AF49" s="135"/>
      <c r="AG49" s="135"/>
      <c r="AH49" s="145"/>
      <c r="AI49" s="149"/>
      <c r="AJ49" s="145"/>
      <c r="AK49" s="135"/>
      <c r="AL49" s="145"/>
      <c r="AM49" s="135"/>
      <c r="AN49" s="145"/>
      <c r="AO49" s="149"/>
      <c r="AP49" s="2"/>
      <c r="AQ49" s="2"/>
      <c r="AR49" s="2"/>
      <c r="AS49" s="2"/>
      <c r="AT49" s="1"/>
      <c r="AU49" s="1"/>
      <c r="AV49" s="1"/>
      <c r="AW49" s="1"/>
      <c r="AX49" s="1"/>
      <c r="AY49" s="1"/>
      <c r="AZ49" s="1"/>
      <c r="BA49" s="1"/>
    </row>
    <row r="50" spans="1:53" x14ac:dyDescent="0.25">
      <c r="A50" s="160" t="str">
        <f>IF(A48&lt;0,"DÉFICIT",IF(OR(A48="OK",B48&gt;=0,B50&gt;=0),"OK",B50))</f>
        <v>OK</v>
      </c>
      <c r="B50" s="133">
        <f>(SUM(D50:N50))-(SUM(O50:AO50))</f>
        <v>0</v>
      </c>
      <c r="C50" s="7" t="str">
        <f t="shared" si="2"/>
        <v>22 au 28 (25)</v>
      </c>
      <c r="D50" s="144" t="str">
        <f>IF(OR(EXPLICATION!D$102=4,AND(EXPLICATION!D$102=2,EXPLICATION!D$103=1)),EXPLICATION!D$101,"")</f>
        <v/>
      </c>
      <c r="E50" s="135" t="str">
        <f>IF(OR(EXPLICATION!D$110=1,EXPLICATION!D$110=4,AND(EXPLICATION!D$110=2,EXPLICATION!D$111=1)),EXPLICATION!D$109,"")</f>
        <v/>
      </c>
      <c r="F50" s="145"/>
      <c r="G50" s="146"/>
      <c r="H50" s="146"/>
      <c r="I50" s="135"/>
      <c r="J50" s="147"/>
      <c r="K50" s="145"/>
      <c r="L50" s="135"/>
      <c r="M50" s="145"/>
      <c r="N50" s="135"/>
      <c r="O50" s="148" t="str">
        <f>IF(B56&lt;0,-B56,"")</f>
        <v/>
      </c>
      <c r="P50" s="135" t="str">
        <f>IF(OR(EXPLICATION!D$116=1,EXPLICATION!D$116=4,AND(EXPLICATION!D$116=2,EXPLICATION!D$117=1)),EXPLICATION!D$115,"")</f>
        <v/>
      </c>
      <c r="Q50" s="145">
        <f>EXPLICATION!D$119</f>
        <v>0</v>
      </c>
      <c r="R50" s="135"/>
      <c r="S50" s="135"/>
      <c r="T50" s="145">
        <f>EXPLICATION!D$122</f>
        <v>0</v>
      </c>
      <c r="U50" s="135"/>
      <c r="V50" s="145"/>
      <c r="W50" s="135"/>
      <c r="X50" s="145"/>
      <c r="Y50" s="135"/>
      <c r="Z50" s="145"/>
      <c r="AA50" s="135"/>
      <c r="AB50" s="135"/>
      <c r="AC50" s="135"/>
      <c r="AD50" s="146"/>
      <c r="AE50" s="144"/>
      <c r="AF50" s="135">
        <f>EXPLICATION!D$137/12</f>
        <v>0</v>
      </c>
      <c r="AG50" s="135">
        <f>EXPLICATION!D$141/12</f>
        <v>0</v>
      </c>
      <c r="AH50" s="145">
        <f>EXPLICATION!D$139/12</f>
        <v>0</v>
      </c>
      <c r="AI50" s="149">
        <f>EXPLICATION!D$135/12</f>
        <v>0</v>
      </c>
      <c r="AJ50" s="145"/>
      <c r="AK50" s="135"/>
      <c r="AL50" s="145"/>
      <c r="AM50" s="135"/>
      <c r="AN50" s="145"/>
      <c r="AO50" s="149"/>
      <c r="AP50" s="2"/>
      <c r="AQ50" s="2"/>
      <c r="AR50" s="2"/>
      <c r="AS50" s="2"/>
      <c r="AT50" s="1"/>
      <c r="AU50" s="1"/>
      <c r="AV50" s="1"/>
      <c r="AW50" s="1"/>
      <c r="AX50" s="1"/>
      <c r="AY50" s="1"/>
      <c r="AZ50" s="1"/>
      <c r="BA50" s="1"/>
    </row>
    <row r="51" spans="1:53" ht="15.75" thickBot="1" x14ac:dyDescent="0.3">
      <c r="A51" s="16"/>
      <c r="B51" s="24"/>
      <c r="C51" s="7"/>
      <c r="D51" s="144"/>
      <c r="E51" s="135"/>
      <c r="F51" s="145"/>
      <c r="G51" s="146"/>
      <c r="H51" s="146"/>
      <c r="I51" s="135"/>
      <c r="J51" s="147"/>
      <c r="K51" s="145"/>
      <c r="L51" s="135"/>
      <c r="M51" s="145"/>
      <c r="N51" s="135"/>
      <c r="O51" s="148"/>
      <c r="P51" s="135"/>
      <c r="Q51" s="145"/>
      <c r="R51" s="135"/>
      <c r="S51" s="135"/>
      <c r="T51" s="145"/>
      <c r="U51" s="135"/>
      <c r="V51" s="145"/>
      <c r="W51" s="135"/>
      <c r="X51" s="145"/>
      <c r="Y51" s="135"/>
      <c r="Z51" s="145"/>
      <c r="AA51" s="135"/>
      <c r="AB51" s="135"/>
      <c r="AC51" s="135"/>
      <c r="AD51" s="146"/>
      <c r="AE51" s="144"/>
      <c r="AF51" s="135"/>
      <c r="AG51" s="135"/>
      <c r="AH51" s="145"/>
      <c r="AI51" s="149"/>
      <c r="AJ51" s="145"/>
      <c r="AK51" s="135"/>
      <c r="AL51" s="145"/>
      <c r="AM51" s="135"/>
      <c r="AN51" s="145"/>
      <c r="AO51" s="149"/>
      <c r="AP51" s="2"/>
      <c r="AQ51" s="2"/>
      <c r="AR51" s="2"/>
      <c r="AS51" s="2"/>
      <c r="AT51" s="1"/>
      <c r="AU51" s="1"/>
      <c r="AV51" s="1"/>
      <c r="AW51" s="1"/>
      <c r="AX51" s="1"/>
      <c r="AY51" s="1"/>
      <c r="AZ51" s="1"/>
      <c r="BA51" s="1"/>
    </row>
    <row r="52" spans="1:53" ht="15.75" thickBot="1" x14ac:dyDescent="0.3">
      <c r="A52" s="22" t="str">
        <f>IF(B52&gt;=0,"ÉPARGNE","DÉFICIT")</f>
        <v>ÉPARGNE</v>
      </c>
      <c r="B52" s="126">
        <f>IF(AND(A50="OK",A48="OK",A46="OK",A44="OK"),IF(B50&gt;0,B50,0)+IF(B48&gt;0,B48,0)+IF(B46&gt;0,B46,0)+IF(B44&gt;0,B44,0),B44)</f>
        <v>0</v>
      </c>
      <c r="C52" s="14" t="str">
        <f>"Dépôt de "&amp;ROUND(IF((AF50+AG50+AH50+AI50)&gt;=0,(AF50+AG50+AH50+AI50),0),0)&amp;" "&amp;"$"</f>
        <v>Dépôt de 0 $</v>
      </c>
      <c r="D52" s="144"/>
      <c r="E52" s="135"/>
      <c r="F52" s="145"/>
      <c r="G52" s="146"/>
      <c r="H52" s="146"/>
      <c r="I52" s="135"/>
      <c r="J52" s="147"/>
      <c r="K52" s="145"/>
      <c r="L52" s="135"/>
      <c r="M52" s="145"/>
      <c r="N52" s="135"/>
      <c r="O52" s="148"/>
      <c r="P52" s="135"/>
      <c r="Q52" s="145"/>
      <c r="R52" s="135"/>
      <c r="S52" s="135"/>
      <c r="T52" s="145"/>
      <c r="U52" s="135"/>
      <c r="V52" s="145"/>
      <c r="W52" s="135"/>
      <c r="X52" s="145"/>
      <c r="Y52" s="135"/>
      <c r="Z52" s="145"/>
      <c r="AA52" s="135"/>
      <c r="AB52" s="135"/>
      <c r="AC52" s="135"/>
      <c r="AD52" s="146"/>
      <c r="AE52" s="144"/>
      <c r="AF52" s="135"/>
      <c r="AG52" s="135"/>
      <c r="AH52" s="145"/>
      <c r="AI52" s="149"/>
      <c r="AJ52" s="145"/>
      <c r="AK52" s="135"/>
      <c r="AL52" s="145"/>
      <c r="AM52" s="135"/>
      <c r="AN52" s="145"/>
      <c r="AO52" s="149"/>
      <c r="AP52" s="2"/>
      <c r="AQ52" s="2"/>
      <c r="AR52" s="2"/>
      <c r="AS52" s="2"/>
      <c r="AT52" s="1"/>
      <c r="AU52" s="1"/>
      <c r="AV52" s="1"/>
      <c r="AW52" s="1"/>
      <c r="AX52" s="1"/>
      <c r="AY52" s="1"/>
      <c r="AZ52" s="1"/>
      <c r="BA52" s="1"/>
    </row>
    <row r="53" spans="1:53" x14ac:dyDescent="0.25">
      <c r="A53" s="16"/>
      <c r="B53" s="24"/>
      <c r="C53" s="8"/>
      <c r="D53" s="144"/>
      <c r="E53" s="135"/>
      <c r="F53" s="145"/>
      <c r="G53" s="146"/>
      <c r="H53" s="146"/>
      <c r="I53" s="135"/>
      <c r="J53" s="147"/>
      <c r="K53" s="145"/>
      <c r="L53" s="135"/>
      <c r="M53" s="145"/>
      <c r="N53" s="135"/>
      <c r="O53" s="148"/>
      <c r="P53" s="135"/>
      <c r="Q53" s="145"/>
      <c r="R53" s="135"/>
      <c r="S53" s="135"/>
      <c r="T53" s="145"/>
      <c r="U53" s="135"/>
      <c r="V53" s="145"/>
      <c r="W53" s="135"/>
      <c r="X53" s="145"/>
      <c r="Y53" s="135"/>
      <c r="Z53" s="145"/>
      <c r="AA53" s="135"/>
      <c r="AB53" s="135"/>
      <c r="AC53" s="135"/>
      <c r="AD53" s="146"/>
      <c r="AE53" s="144"/>
      <c r="AF53" s="135"/>
      <c r="AG53" s="135"/>
      <c r="AH53" s="145"/>
      <c r="AI53" s="149"/>
      <c r="AJ53" s="145"/>
      <c r="AK53" s="135"/>
      <c r="AL53" s="145"/>
      <c r="AM53" s="135"/>
      <c r="AN53" s="145"/>
      <c r="AO53" s="149"/>
      <c r="AP53" s="2"/>
      <c r="AQ53" s="2"/>
      <c r="AR53" s="2"/>
      <c r="AS53" s="2"/>
      <c r="AT53" s="1"/>
      <c r="AU53" s="1"/>
      <c r="AV53" s="1"/>
      <c r="AW53" s="1"/>
      <c r="AX53" s="1"/>
      <c r="AY53" s="1"/>
      <c r="AZ53" s="1"/>
      <c r="BA53" s="1"/>
    </row>
    <row r="54" spans="1:53" x14ac:dyDescent="0.25">
      <c r="A54" s="16"/>
      <c r="B54" s="24"/>
      <c r="C54" s="375" t="s">
        <v>26</v>
      </c>
      <c r="D54" s="144"/>
      <c r="E54" s="135"/>
      <c r="F54" s="145"/>
      <c r="G54" s="146"/>
      <c r="H54" s="146"/>
      <c r="I54" s="135"/>
      <c r="J54" s="147"/>
      <c r="K54" s="145"/>
      <c r="L54" s="135"/>
      <c r="M54" s="145"/>
      <c r="N54" s="135"/>
      <c r="O54" s="148"/>
      <c r="P54" s="135"/>
      <c r="Q54" s="145"/>
      <c r="R54" s="135"/>
      <c r="S54" s="135"/>
      <c r="T54" s="145"/>
      <c r="U54" s="135"/>
      <c r="V54" s="145"/>
      <c r="W54" s="135"/>
      <c r="X54" s="145"/>
      <c r="Y54" s="135"/>
      <c r="Z54" s="145"/>
      <c r="AA54" s="135"/>
      <c r="AB54" s="135"/>
      <c r="AC54" s="135"/>
      <c r="AD54" s="146"/>
      <c r="AE54" s="144"/>
      <c r="AF54" s="135"/>
      <c r="AG54" s="135"/>
      <c r="AH54" s="145"/>
      <c r="AI54" s="149"/>
      <c r="AJ54" s="145"/>
      <c r="AK54" s="135"/>
      <c r="AL54" s="145"/>
      <c r="AM54" s="135"/>
      <c r="AN54" s="145"/>
      <c r="AO54" s="149"/>
      <c r="AP54" s="2"/>
      <c r="AQ54" s="2"/>
      <c r="AR54" s="2"/>
      <c r="AS54" s="2"/>
      <c r="AT54" s="1"/>
      <c r="AU54" s="1"/>
      <c r="AV54" s="1"/>
      <c r="AW54" s="1"/>
      <c r="AX54" s="1"/>
      <c r="AY54" s="1"/>
      <c r="AZ54" s="1"/>
      <c r="BA54" s="1"/>
    </row>
    <row r="55" spans="1:53" x14ac:dyDescent="0.25">
      <c r="A55" s="16"/>
      <c r="B55" s="24"/>
      <c r="C55" s="376"/>
      <c r="D55" s="144"/>
      <c r="E55" s="135"/>
      <c r="F55" s="145"/>
      <c r="G55" s="146"/>
      <c r="H55" s="146"/>
      <c r="I55" s="135"/>
      <c r="J55" s="147"/>
      <c r="K55" s="145"/>
      <c r="L55" s="135"/>
      <c r="M55" s="145"/>
      <c r="N55" s="135"/>
      <c r="O55" s="148"/>
      <c r="P55" s="135"/>
      <c r="Q55" s="145"/>
      <c r="R55" s="135"/>
      <c r="S55" s="135"/>
      <c r="T55" s="145"/>
      <c r="U55" s="135"/>
      <c r="V55" s="145"/>
      <c r="W55" s="135"/>
      <c r="X55" s="145"/>
      <c r="Y55" s="135"/>
      <c r="Z55" s="145"/>
      <c r="AA55" s="135"/>
      <c r="AB55" s="135"/>
      <c r="AC55" s="135"/>
      <c r="AD55" s="146"/>
      <c r="AE55" s="144"/>
      <c r="AF55" s="135"/>
      <c r="AG55" s="135"/>
      <c r="AH55" s="145"/>
      <c r="AI55" s="149"/>
      <c r="AJ55" s="145"/>
      <c r="AK55" s="135"/>
      <c r="AL55" s="145"/>
      <c r="AM55" s="135"/>
      <c r="AN55" s="145"/>
      <c r="AO55" s="149"/>
      <c r="AP55" s="2"/>
      <c r="AQ55" s="2"/>
      <c r="AR55" s="2"/>
      <c r="AS55" s="2"/>
      <c r="AT55" s="1"/>
      <c r="AU55" s="1"/>
      <c r="AV55" s="1"/>
      <c r="AW55" s="1"/>
      <c r="AX55" s="1"/>
      <c r="AY55" s="1"/>
      <c r="AZ55" s="1"/>
      <c r="BA55" s="1"/>
    </row>
    <row r="56" spans="1:53" x14ac:dyDescent="0.25">
      <c r="A56" s="160" t="str">
        <f>IF(A50&lt;0,"DÉFICIT",IF(OR(A50="OK",B50&gt;=0,B56&gt;=0),"OK",B56))</f>
        <v>OK</v>
      </c>
      <c r="B56" s="133">
        <f>(SUM(D56:N56))-(SUM(O56:AO56))</f>
        <v>0</v>
      </c>
      <c r="C56" s="7" t="s">
        <v>82</v>
      </c>
      <c r="D56" s="144" t="str">
        <f>IF(OR(EXPLICATION!D$102=1,EXPLICATION!D$102=4,,AND(EXPLICATION!D$102=2,EXPLICATION!D$103="")),EXPLICATION!D$101,"")</f>
        <v/>
      </c>
      <c r="E56" s="135" t="str">
        <f>IF(OR(EXPLICATION!D$110=4,AND(EXPLICATION!D$110=2,EXPLICATION!D$111="")),EXPLICATION!D$109,"")</f>
        <v/>
      </c>
      <c r="F56" s="150">
        <v>0</v>
      </c>
      <c r="G56" s="146"/>
      <c r="H56" s="146"/>
      <c r="I56" s="150">
        <f>EXPLICATION!D$108</f>
        <v>0</v>
      </c>
      <c r="J56" s="147"/>
      <c r="K56" s="145"/>
      <c r="L56" s="135"/>
      <c r="M56" s="145"/>
      <c r="N56" s="135"/>
      <c r="O56" s="148" t="str">
        <f>IF(B58&lt;0,-B58,"")</f>
        <v/>
      </c>
      <c r="P56" s="135" t="str">
        <f>IF(OR(EXPLICATION!D$116=4,AND(EXPLICATION!D$116=2,EXPLICATION!D$117="")),EXPLICATION!D$115,"")</f>
        <v/>
      </c>
      <c r="Q56" s="145">
        <f>EXPLICATION!D$119</f>
        <v>0</v>
      </c>
      <c r="R56" s="135">
        <f>EXPLICATION!D$120</f>
        <v>0</v>
      </c>
      <c r="S56" s="135">
        <f>EXPLICATION!D$121</f>
        <v>0</v>
      </c>
      <c r="T56" s="145">
        <f>EXPLICATION!D$122</f>
        <v>0</v>
      </c>
      <c r="U56" s="135"/>
      <c r="V56" s="145"/>
      <c r="W56" s="135"/>
      <c r="X56" s="145">
        <f>EXPLICATION!D$126</f>
        <v>0</v>
      </c>
      <c r="Y56" s="135">
        <f>EXPLICATION!D$127</f>
        <v>0</v>
      </c>
      <c r="Z56" s="145">
        <f>EXPLICATION!D$128</f>
        <v>0</v>
      </c>
      <c r="AA56" s="135">
        <f>EXPLICATION!D$129</f>
        <v>0</v>
      </c>
      <c r="AB56" s="135">
        <f>EXPLICATION!D180</f>
        <v>0</v>
      </c>
      <c r="AC56" s="135"/>
      <c r="AD56" s="146"/>
      <c r="AE56" s="144"/>
      <c r="AF56" s="135"/>
      <c r="AG56" s="135"/>
      <c r="AH56" s="145"/>
      <c r="AI56" s="149"/>
      <c r="AJ56" s="145"/>
      <c r="AK56" s="135"/>
      <c r="AL56" s="145"/>
      <c r="AM56" s="135"/>
      <c r="AN56" s="145"/>
      <c r="AO56" s="149"/>
      <c r="AP56" s="2"/>
      <c r="AQ56" s="2"/>
      <c r="AR56" s="2"/>
      <c r="AS56" s="2"/>
      <c r="AT56" s="1"/>
      <c r="AU56" s="1"/>
      <c r="AV56" s="1"/>
      <c r="AW56" s="1"/>
      <c r="AX56" s="1"/>
      <c r="AY56" s="1"/>
      <c r="AZ56" s="1"/>
      <c r="BA56" s="1"/>
    </row>
    <row r="57" spans="1:53" x14ac:dyDescent="0.25">
      <c r="A57" s="16"/>
      <c r="B57" s="133"/>
      <c r="C57" s="7"/>
      <c r="D57" s="144"/>
      <c r="E57" s="135"/>
      <c r="F57" s="145"/>
      <c r="G57" s="146"/>
      <c r="H57" s="146"/>
      <c r="I57" s="135"/>
      <c r="J57" s="147"/>
      <c r="K57" s="145"/>
      <c r="L57" s="135"/>
      <c r="M57" s="145"/>
      <c r="N57" s="135"/>
      <c r="O57" s="148"/>
      <c r="P57" s="135"/>
      <c r="Q57" s="145"/>
      <c r="R57" s="135"/>
      <c r="S57" s="135"/>
      <c r="T57" s="145"/>
      <c r="U57" s="135"/>
      <c r="V57" s="145"/>
      <c r="W57" s="135"/>
      <c r="X57" s="145"/>
      <c r="Y57" s="135"/>
      <c r="Z57" s="145"/>
      <c r="AA57" s="135"/>
      <c r="AB57" s="135"/>
      <c r="AC57" s="135"/>
      <c r="AD57" s="146"/>
      <c r="AE57" s="144"/>
      <c r="AF57" s="135"/>
      <c r="AG57" s="135"/>
      <c r="AH57" s="145"/>
      <c r="AI57" s="149"/>
      <c r="AJ57" s="145"/>
      <c r="AK57" s="135"/>
      <c r="AL57" s="145"/>
      <c r="AM57" s="135"/>
      <c r="AN57" s="145"/>
      <c r="AO57" s="149"/>
      <c r="AP57" s="2"/>
      <c r="AQ57" s="2"/>
      <c r="AR57" s="2"/>
      <c r="AS57" s="2"/>
      <c r="AT57" s="1"/>
      <c r="AU57" s="1"/>
      <c r="AV57" s="1"/>
      <c r="AW57" s="1"/>
      <c r="AX57" s="1"/>
      <c r="AY57" s="1"/>
      <c r="AZ57" s="1"/>
      <c r="BA57" s="1"/>
    </row>
    <row r="58" spans="1:53" x14ac:dyDescent="0.25">
      <c r="A58" s="160" t="str">
        <f>IF(A56&lt;0,"DÉFICIT",IF(OR(A56="OK",B56&gt;=0,B58&gt;=0),"OK",B58))</f>
        <v>OK</v>
      </c>
      <c r="B58" s="133">
        <f>(SUM(D58:N58))-(SUM(O58:AO58))</f>
        <v>0</v>
      </c>
      <c r="C58" s="7" t="str">
        <f t="shared" ref="C58:C62" si="3">(MID(C56,6,3)+1)&amp;" "&amp;"au"&amp;" "&amp;(MID(C56,6,3)+7)&amp;" "&amp;"("&amp;(MID(C56,6,3)+4)&amp;")"</f>
        <v>6 au 12 (9)</v>
      </c>
      <c r="D58" s="144" t="str">
        <f>IF(OR(EXPLICATION!D$102=4,AND(EXPLICATION!D$102=2,EXPLICATION!D$103=1)),EXPLICATION!D$101,"")</f>
        <v/>
      </c>
      <c r="E58" s="146" t="str">
        <f>IF(OR(EXPLICATION!D$110=4,AND(EXPLICATION!D$110=2,EXPLICATION!D$111=1)),EXPLICATION!D$109,"")</f>
        <v/>
      </c>
      <c r="F58" s="135"/>
      <c r="G58" s="145"/>
      <c r="H58" s="146"/>
      <c r="I58" s="135"/>
      <c r="J58" s="147"/>
      <c r="K58" s="145"/>
      <c r="L58" s="135"/>
      <c r="M58" s="145"/>
      <c r="N58" s="135"/>
      <c r="O58" s="148" t="str">
        <f>IF(B60&lt;0,-B60,"")</f>
        <v/>
      </c>
      <c r="P58" s="135"/>
      <c r="Q58" s="145">
        <f>EXPLICATION!D$119</f>
        <v>0</v>
      </c>
      <c r="R58" s="135"/>
      <c r="S58" s="135"/>
      <c r="T58" s="145">
        <f>EXPLICATION!D$122</f>
        <v>0</v>
      </c>
      <c r="U58" s="135"/>
      <c r="V58" s="145"/>
      <c r="W58" s="135"/>
      <c r="X58" s="145"/>
      <c r="Y58" s="135"/>
      <c r="Z58" s="145"/>
      <c r="AA58" s="135"/>
      <c r="AB58" s="135"/>
      <c r="AC58" s="135"/>
      <c r="AD58" s="146"/>
      <c r="AE58" s="144"/>
      <c r="AF58" s="135"/>
      <c r="AG58" s="135"/>
      <c r="AH58" s="145"/>
      <c r="AI58" s="149"/>
      <c r="AJ58" s="145"/>
      <c r="AK58" s="135"/>
      <c r="AL58" s="145"/>
      <c r="AM58" s="135"/>
      <c r="AN58" s="145"/>
      <c r="AO58" s="149"/>
      <c r="AP58" s="2"/>
      <c r="AQ58" s="2"/>
      <c r="AR58" s="2"/>
      <c r="AS58" s="2"/>
      <c r="AT58" s="1"/>
      <c r="AU58" s="1"/>
      <c r="AV58" s="1"/>
      <c r="AW58" s="1"/>
      <c r="AX58" s="1"/>
      <c r="AY58" s="1"/>
      <c r="AZ58" s="1"/>
      <c r="BA58" s="1"/>
    </row>
    <row r="59" spans="1:53" x14ac:dyDescent="0.25">
      <c r="A59" s="160"/>
      <c r="B59" s="133"/>
      <c r="C59" s="7"/>
      <c r="D59" s="144"/>
      <c r="E59" s="135"/>
      <c r="F59" s="145"/>
      <c r="G59" s="146"/>
      <c r="H59" s="146"/>
      <c r="I59" s="135"/>
      <c r="J59" s="147"/>
      <c r="K59" s="145"/>
      <c r="L59" s="135"/>
      <c r="M59" s="145"/>
      <c r="N59" s="135"/>
      <c r="O59" s="148"/>
      <c r="P59" s="135"/>
      <c r="Q59" s="145"/>
      <c r="R59" s="135"/>
      <c r="S59" s="135"/>
      <c r="T59" s="145"/>
      <c r="U59" s="135"/>
      <c r="V59" s="145"/>
      <c r="W59" s="135"/>
      <c r="X59" s="145"/>
      <c r="Y59" s="135"/>
      <c r="Z59" s="145"/>
      <c r="AA59" s="135"/>
      <c r="AB59" s="135"/>
      <c r="AC59" s="135"/>
      <c r="AD59" s="146"/>
      <c r="AE59" s="144"/>
      <c r="AF59" s="135"/>
      <c r="AG59" s="135"/>
      <c r="AH59" s="145"/>
      <c r="AI59" s="149"/>
      <c r="AJ59" s="145"/>
      <c r="AK59" s="135"/>
      <c r="AL59" s="145"/>
      <c r="AM59" s="135"/>
      <c r="AN59" s="145"/>
      <c r="AO59" s="149"/>
      <c r="AP59" s="2"/>
      <c r="AQ59" s="2"/>
      <c r="AR59" s="2"/>
      <c r="AS59" s="2"/>
      <c r="AT59" s="1"/>
      <c r="AU59" s="1"/>
      <c r="AV59" s="1"/>
      <c r="AW59" s="1"/>
      <c r="AX59" s="1"/>
      <c r="AY59" s="1"/>
      <c r="AZ59" s="1"/>
      <c r="BA59" s="1"/>
    </row>
    <row r="60" spans="1:53" x14ac:dyDescent="0.25">
      <c r="A60" s="160" t="str">
        <f>IF(A58&lt;0,"DÉFICIT",IF(OR(A58="OK",B58&gt;=0,B60&gt;=0),"OK",B60))</f>
        <v>OK</v>
      </c>
      <c r="B60" s="133">
        <f>(SUM(D60:N60))-(SUM(O60:AO60))</f>
        <v>0</v>
      </c>
      <c r="C60" s="7" t="str">
        <f t="shared" si="3"/>
        <v>13 au 19 (16)</v>
      </c>
      <c r="D60" s="144" t="str">
        <f>IF(OR(EXPLICATION!D$102=4,AND(EXPLICATION!D$102=2,EXPLICATION!D$103="")),EXPLICATION!D$101,"")</f>
        <v/>
      </c>
      <c r="E60" s="135" t="str">
        <f>IF(OR(EXPLICATION!D$110=4,AND(EXPLICATION!D$110=2,EXPLICATION!D$111="")),EXPLICATION!D$109,"")</f>
        <v/>
      </c>
      <c r="F60" s="145"/>
      <c r="G60" s="146"/>
      <c r="H60" s="146"/>
      <c r="I60" s="135"/>
      <c r="J60" s="147"/>
      <c r="K60" s="145"/>
      <c r="L60" s="135"/>
      <c r="M60" s="145"/>
      <c r="N60" s="135"/>
      <c r="O60" s="148" t="str">
        <f>IF(B62&lt;0,-B62,"")</f>
        <v/>
      </c>
      <c r="P60" s="135" t="str">
        <f>IF(OR(EXPLICATION!D$116=4,AND(EXPLICATION!D$116=2,EXPLICATION!D$117="")),EXPLICATION!D$115,"")</f>
        <v/>
      </c>
      <c r="Q60" s="145">
        <f>EXPLICATION!D$119</f>
        <v>0</v>
      </c>
      <c r="R60" s="135"/>
      <c r="S60" s="135"/>
      <c r="T60" s="145">
        <f>EXPLICATION!D$122</f>
        <v>0</v>
      </c>
      <c r="U60" s="135">
        <f>EXPLICATION!D$123</f>
        <v>0</v>
      </c>
      <c r="V60" s="145">
        <f>EXPLICATION!D$124</f>
        <v>0</v>
      </c>
      <c r="W60" s="135">
        <f>EXPLICATION!D$125</f>
        <v>0</v>
      </c>
      <c r="X60" s="145"/>
      <c r="Y60" s="135"/>
      <c r="Z60" s="145"/>
      <c r="AA60" s="135"/>
      <c r="AB60" s="135"/>
      <c r="AC60" s="135">
        <f>EXPLICATION!D$132</f>
        <v>0</v>
      </c>
      <c r="AD60" s="146">
        <f>EXPLICATION!D$131</f>
        <v>0</v>
      </c>
      <c r="AE60" s="144">
        <f>EXPLICATION!D$133</f>
        <v>0</v>
      </c>
      <c r="AF60" s="135"/>
      <c r="AG60" s="135"/>
      <c r="AH60" s="145"/>
      <c r="AI60" s="149"/>
      <c r="AJ60" s="145"/>
      <c r="AK60" s="135"/>
      <c r="AL60" s="145"/>
      <c r="AM60" s="135"/>
      <c r="AN60" s="145"/>
      <c r="AO60" s="149"/>
      <c r="AP60" s="2"/>
      <c r="AQ60" s="2"/>
      <c r="AR60" s="2"/>
      <c r="AS60" s="2"/>
      <c r="AT60" s="1"/>
      <c r="AU60" s="1"/>
      <c r="AV60" s="1"/>
      <c r="AW60" s="1"/>
      <c r="AX60" s="1"/>
      <c r="AY60" s="1"/>
      <c r="AZ60" s="1"/>
      <c r="BA60" s="1"/>
    </row>
    <row r="61" spans="1:53" x14ac:dyDescent="0.25">
      <c r="A61" s="160"/>
      <c r="B61" s="133"/>
      <c r="C61" s="7"/>
      <c r="D61" s="144"/>
      <c r="E61" s="135"/>
      <c r="F61" s="145"/>
      <c r="G61" s="146"/>
      <c r="H61" s="146"/>
      <c r="I61" s="135"/>
      <c r="J61" s="147"/>
      <c r="K61" s="145"/>
      <c r="L61" s="135"/>
      <c r="M61" s="145"/>
      <c r="N61" s="135"/>
      <c r="O61" s="148"/>
      <c r="P61" s="135"/>
      <c r="Q61" s="145"/>
      <c r="R61" s="135"/>
      <c r="S61" s="135"/>
      <c r="T61" s="145"/>
      <c r="U61" s="135"/>
      <c r="V61" s="145"/>
      <c r="W61" s="135"/>
      <c r="X61" s="145"/>
      <c r="Y61" s="135"/>
      <c r="Z61" s="145"/>
      <c r="AA61" s="135"/>
      <c r="AB61" s="135"/>
      <c r="AC61" s="135"/>
      <c r="AD61" s="146"/>
      <c r="AE61" s="144"/>
      <c r="AF61" s="135"/>
      <c r="AG61" s="135"/>
      <c r="AH61" s="145"/>
      <c r="AI61" s="149"/>
      <c r="AJ61" s="145"/>
      <c r="AK61" s="135"/>
      <c r="AL61" s="145"/>
      <c r="AM61" s="135"/>
      <c r="AN61" s="145"/>
      <c r="AO61" s="149"/>
      <c r="AP61" s="2"/>
      <c r="AQ61" s="2"/>
      <c r="AR61" s="2"/>
      <c r="AS61" s="2"/>
      <c r="AT61" s="1"/>
      <c r="AU61" s="1"/>
      <c r="AV61" s="1"/>
      <c r="AW61" s="1"/>
      <c r="AX61" s="1"/>
      <c r="AY61" s="1"/>
      <c r="AZ61" s="1"/>
      <c r="BA61" s="1"/>
    </row>
    <row r="62" spans="1:53" x14ac:dyDescent="0.25">
      <c r="A62" s="160" t="str">
        <f>IF(A60&lt;0,"DÉFICIT",IF(OR(A60="OK",B60&gt;=0,B62&gt;=0),"OK",B62))</f>
        <v>OK</v>
      </c>
      <c r="B62" s="133">
        <f>(SUM(D62:N62))-(SUM(O62:AO62))</f>
        <v>0</v>
      </c>
      <c r="C62" s="7" t="str">
        <f t="shared" si="3"/>
        <v>20 au 26 (23)</v>
      </c>
      <c r="D62" s="144" t="str">
        <f>IF(OR(EXPLICATION!D$102=4,AND(EXPLICATION!D$102=2,EXPLICATION!D$103=1)),EXPLICATION!D$101,"")</f>
        <v/>
      </c>
      <c r="E62" s="135" t="str">
        <f>IF(OR(EXPLICATION!D$110=4,AND(EXPLICATION!D$110=2,EXPLICATION!D$111=1)),EXPLICATION!D$109,"")</f>
        <v/>
      </c>
      <c r="F62" s="145"/>
      <c r="G62" s="134">
        <f>EXPLICATION!D$106</f>
        <v>0</v>
      </c>
      <c r="H62" s="146"/>
      <c r="I62" s="135"/>
      <c r="J62" s="147"/>
      <c r="K62" s="145"/>
      <c r="L62" s="135"/>
      <c r="M62" s="145"/>
      <c r="N62" s="135"/>
      <c r="O62" s="148" t="str">
        <f>IF(B64&lt;0,-B64,"")</f>
        <v/>
      </c>
      <c r="P62" s="135" t="str">
        <f>IF(OR(EXPLICATION!D$116=4,AND(EXPLICATION!D$116=2,EXPLICATION!D$117=1)),EXPLICATION!D$115,"")</f>
        <v/>
      </c>
      <c r="Q62" s="145">
        <f>EXPLICATION!D$119</f>
        <v>0</v>
      </c>
      <c r="R62" s="135"/>
      <c r="S62" s="135"/>
      <c r="T62" s="145">
        <f>EXPLICATION!D$122</f>
        <v>0</v>
      </c>
      <c r="U62" s="135"/>
      <c r="V62" s="145"/>
      <c r="W62" s="135"/>
      <c r="X62" s="145"/>
      <c r="Y62" s="135"/>
      <c r="Z62" s="145"/>
      <c r="AA62" s="135"/>
      <c r="AB62" s="135"/>
      <c r="AC62" s="135"/>
      <c r="AD62" s="146"/>
      <c r="AE62" s="144"/>
      <c r="AF62" s="135"/>
      <c r="AG62" s="135"/>
      <c r="AH62" s="145"/>
      <c r="AI62" s="149"/>
      <c r="AJ62" s="145"/>
      <c r="AK62" s="135"/>
      <c r="AL62" s="145"/>
      <c r="AM62" s="135"/>
      <c r="AN62" s="145"/>
      <c r="AO62" s="149"/>
      <c r="AP62" s="2"/>
      <c r="AQ62" s="2"/>
      <c r="AR62" s="2"/>
      <c r="AS62" s="2"/>
      <c r="AT62" s="1"/>
      <c r="AU62" s="1"/>
      <c r="AV62" s="1"/>
      <c r="AW62" s="1"/>
      <c r="AX62" s="1"/>
      <c r="AY62" s="1"/>
      <c r="AZ62" s="1"/>
      <c r="BA62" s="1"/>
    </row>
    <row r="63" spans="1:53" x14ac:dyDescent="0.25">
      <c r="A63" s="160"/>
      <c r="B63" s="133"/>
      <c r="C63" s="7"/>
      <c r="D63" s="144"/>
      <c r="E63" s="135"/>
      <c r="F63" s="145"/>
      <c r="G63" s="146"/>
      <c r="H63" s="146"/>
      <c r="I63" s="135"/>
      <c r="J63" s="147"/>
      <c r="K63" s="145"/>
      <c r="L63" s="135"/>
      <c r="M63" s="145"/>
      <c r="N63" s="135"/>
      <c r="O63" s="148"/>
      <c r="P63" s="135"/>
      <c r="Q63" s="145"/>
      <c r="R63" s="135"/>
      <c r="S63" s="135"/>
      <c r="T63" s="145"/>
      <c r="U63" s="135"/>
      <c r="V63" s="145"/>
      <c r="W63" s="135"/>
      <c r="X63" s="145"/>
      <c r="Y63" s="135"/>
      <c r="Z63" s="145"/>
      <c r="AA63" s="135"/>
      <c r="AB63" s="135"/>
      <c r="AC63" s="135"/>
      <c r="AD63" s="146"/>
      <c r="AE63" s="144"/>
      <c r="AF63" s="135"/>
      <c r="AG63" s="135"/>
      <c r="AH63" s="145"/>
      <c r="AI63" s="149"/>
      <c r="AJ63" s="145"/>
      <c r="AK63" s="135"/>
      <c r="AL63" s="145"/>
      <c r="AM63" s="135"/>
      <c r="AN63" s="145"/>
      <c r="AO63" s="149"/>
      <c r="AP63" s="2"/>
      <c r="AQ63" s="2"/>
      <c r="AR63" s="2"/>
      <c r="AS63" s="2"/>
      <c r="AT63" s="1"/>
      <c r="AU63" s="1"/>
      <c r="AV63" s="1"/>
      <c r="AW63" s="1"/>
      <c r="AX63" s="1"/>
      <c r="AY63" s="1"/>
      <c r="AZ63" s="1"/>
      <c r="BA63" s="1"/>
    </row>
    <row r="64" spans="1:53" x14ac:dyDescent="0.25">
      <c r="A64" s="160" t="str">
        <f>IF(A62&lt;0,"DÉFICIT",IF(OR(A62="OK",B62&gt;=0,B64&gt;=0),"OK",B64))</f>
        <v>OK</v>
      </c>
      <c r="B64" s="133">
        <f>(SUM(D64:N64))-(SUM(O64:AO64))</f>
        <v>0</v>
      </c>
      <c r="C64" s="7" t="s">
        <v>83</v>
      </c>
      <c r="D64" s="144" t="str">
        <f>IF(OR(EXPLICATION!D$102=1,EXPLICATION!D$102=4,AND(EXPLICATION!D$102=2,EXPLICATION!D$103="")),EXPLICATION!D$101,"")</f>
        <v/>
      </c>
      <c r="E64" s="135" t="str">
        <f>IF(OR(EXPLICATION!D$110=1,EXPLICATION!D$110=4,AND(EXPLICATION!D$110=2,EXPLICATION!D$111="")),EXPLICATION!D$109,"")</f>
        <v/>
      </c>
      <c r="F64" s="145"/>
      <c r="G64" s="146"/>
      <c r="H64" s="146"/>
      <c r="I64" s="135"/>
      <c r="J64" s="147"/>
      <c r="K64" s="145"/>
      <c r="L64" s="135"/>
      <c r="M64" s="145"/>
      <c r="N64" s="135"/>
      <c r="O64" s="148" t="str">
        <f>IF(B70&lt;0,-B70,"")</f>
        <v/>
      </c>
      <c r="P64" s="135" t="str">
        <f>IF(OR(EXPLICATION!D$116=1,EXPLICATION!D$116=4,AND(EXPLICATION!D$116=2,EXPLICATION!D$117="")),EXPLICATION!D$115,"")</f>
        <v/>
      </c>
      <c r="Q64" s="145">
        <f>EXPLICATION!D$119</f>
        <v>0</v>
      </c>
      <c r="R64" s="135"/>
      <c r="S64" s="135"/>
      <c r="T64" s="145">
        <f>EXPLICATION!D$122</f>
        <v>0</v>
      </c>
      <c r="U64" s="135"/>
      <c r="V64" s="145"/>
      <c r="W64" s="135"/>
      <c r="X64" s="145"/>
      <c r="Y64" s="135"/>
      <c r="Z64" s="145"/>
      <c r="AA64" s="135"/>
      <c r="AB64" s="135"/>
      <c r="AC64" s="135"/>
      <c r="AD64" s="146"/>
      <c r="AE64" s="144"/>
      <c r="AF64" s="135">
        <f>EXPLICATION!D$137/12</f>
        <v>0</v>
      </c>
      <c r="AG64" s="135">
        <f>EXPLICATION!D$141/12</f>
        <v>0</v>
      </c>
      <c r="AH64" s="145">
        <f>EXPLICATION!D$139/12</f>
        <v>0</v>
      </c>
      <c r="AI64" s="149">
        <f>EXPLICATION!D$135/12</f>
        <v>0</v>
      </c>
      <c r="AJ64" s="145"/>
      <c r="AK64" s="135"/>
      <c r="AL64" s="145"/>
      <c r="AM64" s="135"/>
      <c r="AN64" s="145"/>
      <c r="AO64" s="149"/>
      <c r="AP64" s="2"/>
      <c r="AQ64" s="2"/>
      <c r="AR64" s="2"/>
      <c r="AS64" s="2"/>
      <c r="AT64" s="1"/>
      <c r="AU64" s="1"/>
      <c r="AV64" s="1"/>
      <c r="AW64" s="1"/>
      <c r="AX64" s="1"/>
      <c r="AY64" s="1"/>
      <c r="AZ64" s="1"/>
      <c r="BA64" s="1"/>
    </row>
    <row r="65" spans="1:53" ht="15.75" thickBot="1" x14ac:dyDescent="0.3">
      <c r="A65" s="16"/>
      <c r="B65" s="24"/>
      <c r="C65" s="7"/>
      <c r="D65" s="144"/>
      <c r="E65" s="135"/>
      <c r="F65" s="145"/>
      <c r="G65" s="146"/>
      <c r="H65" s="146"/>
      <c r="I65" s="135"/>
      <c r="J65" s="147"/>
      <c r="K65" s="145"/>
      <c r="L65" s="135"/>
      <c r="M65" s="145"/>
      <c r="N65" s="135"/>
      <c r="O65" s="148"/>
      <c r="P65" s="135"/>
      <c r="Q65" s="145"/>
      <c r="R65" s="135"/>
      <c r="S65" s="135"/>
      <c r="T65" s="145"/>
      <c r="U65" s="135"/>
      <c r="V65" s="145"/>
      <c r="W65" s="135"/>
      <c r="X65" s="145"/>
      <c r="Y65" s="135"/>
      <c r="Z65" s="145"/>
      <c r="AA65" s="135"/>
      <c r="AB65" s="135"/>
      <c r="AC65" s="135"/>
      <c r="AD65" s="146"/>
      <c r="AE65" s="144"/>
      <c r="AF65" s="135"/>
      <c r="AG65" s="135"/>
      <c r="AH65" s="145"/>
      <c r="AI65" s="149"/>
      <c r="AJ65" s="145"/>
      <c r="AK65" s="135"/>
      <c r="AL65" s="145"/>
      <c r="AM65" s="135"/>
      <c r="AN65" s="145"/>
      <c r="AO65" s="149"/>
      <c r="AP65" s="2"/>
      <c r="AQ65" s="2"/>
      <c r="AR65" s="2"/>
      <c r="AS65" s="2"/>
      <c r="AT65" s="1"/>
      <c r="AU65" s="1"/>
      <c r="AV65" s="1"/>
      <c r="AW65" s="1"/>
      <c r="AX65" s="1"/>
      <c r="AY65" s="1"/>
      <c r="AZ65" s="1"/>
      <c r="BA65" s="1"/>
    </row>
    <row r="66" spans="1:53" ht="15.75" thickBot="1" x14ac:dyDescent="0.3">
      <c r="A66" s="22" t="str">
        <f>IF(B66&gt;=0,"ÉPARGNE","DÉFICIT")</f>
        <v>ÉPARGNE</v>
      </c>
      <c r="B66" s="126">
        <f>IF(AND(A64="OK",A62="OK",A60="OK",A58="OK",A56="OK"),IF(B64&gt;0,B64,0)+IF(B62&gt;0,B62,0)+IF(B60&gt;0,B60,0)+IF(B58&gt;0,B58,0)+IF(B56&gt;0,B56,0),B56)</f>
        <v>0</v>
      </c>
      <c r="C66" s="14" t="str">
        <f>"Dépôt de "&amp;ROUND(IF((AF64+AG64+AH64+AI64)&gt;=0,(AF64+AG64+AH64+AI64),0),0)&amp;" "&amp;"$"</f>
        <v>Dépôt de 0 $</v>
      </c>
      <c r="D66" s="144"/>
      <c r="E66" s="135"/>
      <c r="F66" s="145"/>
      <c r="G66" s="146"/>
      <c r="H66" s="146"/>
      <c r="I66" s="135"/>
      <c r="J66" s="147"/>
      <c r="K66" s="145"/>
      <c r="L66" s="135"/>
      <c r="M66" s="145"/>
      <c r="N66" s="135"/>
      <c r="O66" s="148"/>
      <c r="P66" s="135"/>
      <c r="Q66" s="145"/>
      <c r="R66" s="135"/>
      <c r="S66" s="135"/>
      <c r="T66" s="145"/>
      <c r="U66" s="135"/>
      <c r="V66" s="145"/>
      <c r="W66" s="135"/>
      <c r="X66" s="145"/>
      <c r="Y66" s="135"/>
      <c r="Z66" s="145"/>
      <c r="AA66" s="135"/>
      <c r="AB66" s="135"/>
      <c r="AC66" s="135"/>
      <c r="AD66" s="146"/>
      <c r="AE66" s="144"/>
      <c r="AF66" s="135"/>
      <c r="AG66" s="135"/>
      <c r="AH66" s="145"/>
      <c r="AI66" s="149"/>
      <c r="AJ66" s="145"/>
      <c r="AK66" s="135"/>
      <c r="AL66" s="145"/>
      <c r="AM66" s="135"/>
      <c r="AN66" s="145"/>
      <c r="AO66" s="149"/>
      <c r="AP66" s="2"/>
      <c r="AQ66" s="2"/>
      <c r="AR66" s="2"/>
      <c r="AS66" s="2"/>
      <c r="AT66" s="1"/>
      <c r="AU66" s="1"/>
      <c r="AV66" s="1"/>
      <c r="AW66" s="1"/>
      <c r="AX66" s="1"/>
      <c r="AY66" s="1"/>
      <c r="AZ66" s="1"/>
      <c r="BA66" s="1"/>
    </row>
    <row r="67" spans="1:53" x14ac:dyDescent="0.25">
      <c r="A67" s="16"/>
      <c r="B67" s="24"/>
      <c r="C67" s="8"/>
      <c r="D67" s="144"/>
      <c r="E67" s="135"/>
      <c r="F67" s="145"/>
      <c r="G67" s="146"/>
      <c r="H67" s="146"/>
      <c r="I67" s="135"/>
      <c r="J67" s="147"/>
      <c r="K67" s="145"/>
      <c r="L67" s="135"/>
      <c r="M67" s="145"/>
      <c r="N67" s="135"/>
      <c r="O67" s="148"/>
      <c r="P67" s="135"/>
      <c r="Q67" s="145"/>
      <c r="R67" s="135"/>
      <c r="S67" s="135"/>
      <c r="T67" s="145"/>
      <c r="U67" s="135"/>
      <c r="V67" s="145"/>
      <c r="W67" s="135"/>
      <c r="X67" s="145"/>
      <c r="Y67" s="135"/>
      <c r="Z67" s="145"/>
      <c r="AA67" s="135"/>
      <c r="AB67" s="135"/>
      <c r="AC67" s="135"/>
      <c r="AD67" s="146"/>
      <c r="AE67" s="144"/>
      <c r="AF67" s="135"/>
      <c r="AG67" s="135"/>
      <c r="AH67" s="145"/>
      <c r="AI67" s="149"/>
      <c r="AJ67" s="145"/>
      <c r="AK67" s="135"/>
      <c r="AL67" s="145"/>
      <c r="AM67" s="135"/>
      <c r="AN67" s="145"/>
      <c r="AO67" s="149"/>
      <c r="AP67" s="2"/>
      <c r="AQ67" s="2"/>
      <c r="AR67" s="2"/>
      <c r="AS67" s="2"/>
      <c r="AT67" s="1"/>
      <c r="AU67" s="1"/>
      <c r="AV67" s="1"/>
      <c r="AW67" s="1"/>
      <c r="AX67" s="1"/>
      <c r="AY67" s="1"/>
      <c r="AZ67" s="1"/>
      <c r="BA67" s="1"/>
    </row>
    <row r="68" spans="1:53" x14ac:dyDescent="0.25">
      <c r="A68" s="16"/>
      <c r="B68" s="24"/>
      <c r="C68" s="375" t="s">
        <v>27</v>
      </c>
      <c r="D68" s="144"/>
      <c r="E68" s="135"/>
      <c r="F68" s="145"/>
      <c r="G68" s="146"/>
      <c r="H68" s="146"/>
      <c r="I68" s="135"/>
      <c r="J68" s="147"/>
      <c r="K68" s="145"/>
      <c r="L68" s="135"/>
      <c r="M68" s="145"/>
      <c r="N68" s="135"/>
      <c r="O68" s="148"/>
      <c r="P68" s="135"/>
      <c r="Q68" s="145"/>
      <c r="R68" s="135"/>
      <c r="S68" s="135"/>
      <c r="T68" s="145"/>
      <c r="U68" s="135"/>
      <c r="V68" s="145"/>
      <c r="W68" s="135"/>
      <c r="X68" s="145"/>
      <c r="Y68" s="135"/>
      <c r="Z68" s="145"/>
      <c r="AA68" s="135"/>
      <c r="AB68" s="135"/>
      <c r="AC68" s="135"/>
      <c r="AD68" s="146"/>
      <c r="AE68" s="144"/>
      <c r="AF68" s="135"/>
      <c r="AG68" s="135"/>
      <c r="AH68" s="145"/>
      <c r="AI68" s="149"/>
      <c r="AJ68" s="145"/>
      <c r="AK68" s="135"/>
      <c r="AL68" s="145"/>
      <c r="AM68" s="135"/>
      <c r="AN68" s="145"/>
      <c r="AO68" s="149"/>
      <c r="AP68" s="2"/>
      <c r="AQ68" s="2"/>
      <c r="AR68" s="2"/>
      <c r="AS68" s="2"/>
      <c r="AT68" s="1"/>
      <c r="AU68" s="1"/>
      <c r="AV68" s="1"/>
      <c r="AW68" s="1"/>
      <c r="AX68" s="1"/>
      <c r="AY68" s="1"/>
      <c r="AZ68" s="1"/>
      <c r="BA68" s="1"/>
    </row>
    <row r="69" spans="1:53" x14ac:dyDescent="0.25">
      <c r="A69" s="16"/>
      <c r="B69" s="24"/>
      <c r="C69" s="376"/>
      <c r="D69" s="144"/>
      <c r="E69" s="135"/>
      <c r="F69" s="145"/>
      <c r="G69" s="146"/>
      <c r="H69" s="146"/>
      <c r="I69" s="135"/>
      <c r="J69" s="147"/>
      <c r="K69" s="145"/>
      <c r="L69" s="135"/>
      <c r="M69" s="145"/>
      <c r="N69" s="135"/>
      <c r="O69" s="148"/>
      <c r="P69" s="135"/>
      <c r="Q69" s="145"/>
      <c r="R69" s="135"/>
      <c r="S69" s="135"/>
      <c r="T69" s="145"/>
      <c r="U69" s="135"/>
      <c r="V69" s="145"/>
      <c r="W69" s="135"/>
      <c r="X69" s="145"/>
      <c r="Y69" s="135"/>
      <c r="Z69" s="145"/>
      <c r="AA69" s="135"/>
      <c r="AB69" s="135"/>
      <c r="AC69" s="135"/>
      <c r="AD69" s="146"/>
      <c r="AE69" s="144"/>
      <c r="AF69" s="135"/>
      <c r="AG69" s="135"/>
      <c r="AH69" s="145"/>
      <c r="AI69" s="149"/>
      <c r="AJ69" s="145"/>
      <c r="AK69" s="135"/>
      <c r="AL69" s="145"/>
      <c r="AM69" s="135"/>
      <c r="AN69" s="145"/>
      <c r="AO69" s="149"/>
      <c r="AP69" s="2"/>
      <c r="AQ69" s="2"/>
      <c r="AR69" s="2"/>
      <c r="AS69" s="2"/>
      <c r="AT69" s="1"/>
      <c r="AU69" s="1"/>
      <c r="AV69" s="1"/>
      <c r="AW69" s="1"/>
      <c r="AX69" s="1"/>
      <c r="AY69" s="1"/>
      <c r="AZ69" s="1"/>
      <c r="BA69" s="1"/>
    </row>
    <row r="70" spans="1:53" x14ac:dyDescent="0.25">
      <c r="A70" s="160" t="str">
        <f>IF(A64&lt;0,"DÉFICIT",IF(OR(A64="OK",B64&gt;=0,B70&gt;=0),"OK",B70))</f>
        <v>OK</v>
      </c>
      <c r="B70" s="133">
        <f>(SUM(D70:N70))-(SUM(O70:AO70))</f>
        <v>0</v>
      </c>
      <c r="C70" s="7" t="s">
        <v>84</v>
      </c>
      <c r="D70" s="144" t="str">
        <f>IF(OR(EXPLICATION!D$102=4,AND(EXPLICATION!D$102=2,EXPLICATION!D$103=1)),EXPLICATION!D$101,"")</f>
        <v/>
      </c>
      <c r="E70" s="135" t="str">
        <f>IF(OR(EXPLICATION!D$110=4,AND(EXPLICATION!D$110=2,EXPLICATION!D$111=1)),EXPLICATION!D$109,"")</f>
        <v/>
      </c>
      <c r="F70" s="150">
        <v>0</v>
      </c>
      <c r="G70" s="146"/>
      <c r="H70" s="146"/>
      <c r="I70" s="150">
        <f>EXPLICATION!D$108</f>
        <v>0</v>
      </c>
      <c r="J70" s="147"/>
      <c r="K70" s="145"/>
      <c r="L70" s="135"/>
      <c r="M70" s="145"/>
      <c r="N70" s="135"/>
      <c r="O70" s="148" t="str">
        <f>IF(B72&lt;0,-B72,"")</f>
        <v/>
      </c>
      <c r="P70" s="135" t="str">
        <f>IF(OR(EXPLICATION!D$116=4,AND(EXPLICATION!D$116=2,EXPLICATION!D$117=1)),EXPLICATION!D$115,"")</f>
        <v/>
      </c>
      <c r="Q70" s="145">
        <f>EXPLICATION!D$119</f>
        <v>0</v>
      </c>
      <c r="R70" s="135">
        <f>EXPLICATION!D$120</f>
        <v>0</v>
      </c>
      <c r="S70" s="135">
        <f>EXPLICATION!D$121</f>
        <v>0</v>
      </c>
      <c r="T70" s="145">
        <f>EXPLICATION!D$122</f>
        <v>0</v>
      </c>
      <c r="U70" s="135"/>
      <c r="V70" s="145"/>
      <c r="W70" s="135"/>
      <c r="X70" s="145">
        <f>EXPLICATION!D$126</f>
        <v>0</v>
      </c>
      <c r="Y70" s="135">
        <f>EXPLICATION!D$127</f>
        <v>0</v>
      </c>
      <c r="Z70" s="145">
        <f>EXPLICATION!D$128</f>
        <v>0</v>
      </c>
      <c r="AA70" s="135">
        <f>EXPLICATION!D$129</f>
        <v>0</v>
      </c>
      <c r="AB70" s="135">
        <f>EXPLICATION!D194</f>
        <v>0</v>
      </c>
      <c r="AC70" s="135"/>
      <c r="AD70" s="146"/>
      <c r="AE70" s="144"/>
      <c r="AF70" s="135"/>
      <c r="AG70" s="135"/>
      <c r="AH70" s="145"/>
      <c r="AI70" s="149"/>
      <c r="AJ70" s="145"/>
      <c r="AK70" s="135"/>
      <c r="AL70" s="145"/>
      <c r="AM70" s="135"/>
      <c r="AN70" s="145"/>
      <c r="AO70" s="149"/>
      <c r="AP70" s="2"/>
      <c r="AQ70" s="2"/>
      <c r="AR70" s="2"/>
      <c r="AS70" s="2"/>
      <c r="AT70" s="1"/>
      <c r="AU70" s="1"/>
      <c r="AV70" s="1"/>
      <c r="AW70" s="1"/>
      <c r="AX70" s="1"/>
      <c r="AY70" s="1"/>
      <c r="AZ70" s="1"/>
      <c r="BA70" s="1"/>
    </row>
    <row r="71" spans="1:53" x14ac:dyDescent="0.25">
      <c r="A71" s="160"/>
      <c r="B71" s="133"/>
      <c r="C71" s="7"/>
      <c r="D71" s="144"/>
      <c r="E71" s="135"/>
      <c r="F71" s="145"/>
      <c r="G71" s="146"/>
      <c r="H71" s="146"/>
      <c r="I71" s="135"/>
      <c r="J71" s="147"/>
      <c r="K71" s="145"/>
      <c r="L71" s="135"/>
      <c r="M71" s="145"/>
      <c r="N71" s="135"/>
      <c r="O71" s="148"/>
      <c r="P71" s="135"/>
      <c r="Q71" s="145"/>
      <c r="R71" s="135"/>
      <c r="S71" s="135"/>
      <c r="T71" s="145"/>
      <c r="U71" s="135"/>
      <c r="V71" s="145"/>
      <c r="W71" s="135"/>
      <c r="X71" s="145"/>
      <c r="Y71" s="135"/>
      <c r="Z71" s="145"/>
      <c r="AA71" s="135"/>
      <c r="AB71" s="135"/>
      <c r="AC71" s="135"/>
      <c r="AD71" s="146"/>
      <c r="AE71" s="144"/>
      <c r="AF71" s="135"/>
      <c r="AG71" s="135"/>
      <c r="AH71" s="145"/>
      <c r="AI71" s="149"/>
      <c r="AJ71" s="145"/>
      <c r="AK71" s="135"/>
      <c r="AL71" s="145"/>
      <c r="AM71" s="135"/>
      <c r="AN71" s="145"/>
      <c r="AO71" s="149"/>
      <c r="AP71" s="2"/>
      <c r="AQ71" s="2"/>
      <c r="AR71" s="2"/>
      <c r="AS71" s="2"/>
      <c r="AT71" s="1"/>
      <c r="AU71" s="1"/>
      <c r="AV71" s="1"/>
      <c r="AW71" s="1"/>
      <c r="AX71" s="1"/>
      <c r="AY71" s="1"/>
      <c r="AZ71" s="1"/>
      <c r="BA71" s="1"/>
    </row>
    <row r="72" spans="1:53" x14ac:dyDescent="0.25">
      <c r="A72" s="160" t="str">
        <f>IF(A70&lt;0,"DÉFICIT",IF(OR(A70="OK",B70&gt;=0,B72&gt;=0),"OK",B72))</f>
        <v>OK</v>
      </c>
      <c r="B72" s="133">
        <f>(SUM(D72:N72))-(SUM(O72:AO72))</f>
        <v>0</v>
      </c>
      <c r="C72" s="7" t="str">
        <f t="shared" ref="C72:C76" si="4">(MID(C70,6,3)+1)&amp;" "&amp;"au"&amp;" "&amp;(MID(C70,6,3)+7)&amp;" "&amp;"("&amp;(MID(C70,6,3)+4)&amp;")"</f>
        <v>10 au 16 (13)</v>
      </c>
      <c r="D72" s="144" t="str">
        <f>IF(OR(EXPLICATION!D$102=4,AND(EXPLICATION!D$102=2,EXPLICATION!D$103="")),EXPLICATION!D$101,"")</f>
        <v/>
      </c>
      <c r="E72" s="135" t="str">
        <f>IF(OR(EXPLICATION!D$110=4,AND(EXPLICATION!D$110=2,EXPLICATION!D$111="")),EXPLICATION!D$109,"")</f>
        <v/>
      </c>
      <c r="F72" s="145"/>
      <c r="G72" s="146"/>
      <c r="H72" s="146"/>
      <c r="I72" s="135"/>
      <c r="J72" s="147"/>
      <c r="K72" s="145"/>
      <c r="L72" s="135"/>
      <c r="M72" s="145"/>
      <c r="N72" s="135"/>
      <c r="O72" s="148" t="str">
        <f>IF(B74&lt;0,-B74,"")</f>
        <v/>
      </c>
      <c r="P72" s="135" t="str">
        <f>IF(OR(EXPLICATION!D$116=4,AND(EXPLICATION!D$116=2,EXPLICATION!D$117="")),EXPLICATION!D$115,"")</f>
        <v/>
      </c>
      <c r="Q72" s="145">
        <f>EXPLICATION!D$119</f>
        <v>0</v>
      </c>
      <c r="R72" s="135"/>
      <c r="S72" s="135"/>
      <c r="T72" s="145">
        <f>EXPLICATION!D$122</f>
        <v>0</v>
      </c>
      <c r="U72" s="135">
        <f>EXPLICATION!D$123</f>
        <v>0</v>
      </c>
      <c r="V72" s="145"/>
      <c r="W72" s="135"/>
      <c r="X72" s="145"/>
      <c r="Y72" s="135"/>
      <c r="Z72" s="145"/>
      <c r="AA72" s="135"/>
      <c r="AB72" s="135"/>
      <c r="AC72" s="135"/>
      <c r="AD72" s="146"/>
      <c r="AE72" s="144"/>
      <c r="AF72" s="135"/>
      <c r="AG72" s="135"/>
      <c r="AH72" s="145"/>
      <c r="AI72" s="149"/>
      <c r="AJ72" s="145"/>
      <c r="AK72" s="135"/>
      <c r="AL72" s="145"/>
      <c r="AM72" s="135"/>
      <c r="AN72" s="145"/>
      <c r="AO72" s="149"/>
      <c r="AP72" s="2"/>
      <c r="AQ72" s="2"/>
      <c r="AR72" s="2"/>
      <c r="AS72" s="2"/>
      <c r="AT72" s="1"/>
      <c r="AU72" s="1"/>
      <c r="AV72" s="1"/>
      <c r="AW72" s="1"/>
      <c r="AX72" s="1"/>
      <c r="AY72" s="1"/>
      <c r="AZ72" s="1"/>
      <c r="BA72" s="1"/>
    </row>
    <row r="73" spans="1:53" x14ac:dyDescent="0.25">
      <c r="A73" s="160"/>
      <c r="B73" s="133"/>
      <c r="C73" s="7"/>
      <c r="D73" s="144"/>
      <c r="E73" s="135"/>
      <c r="F73" s="145"/>
      <c r="G73" s="146"/>
      <c r="H73" s="146"/>
      <c r="I73" s="135"/>
      <c r="J73" s="147"/>
      <c r="K73" s="145"/>
      <c r="L73" s="135"/>
      <c r="M73" s="145"/>
      <c r="N73" s="135"/>
      <c r="O73" s="148"/>
      <c r="P73" s="135"/>
      <c r="Q73" s="145"/>
      <c r="R73" s="135"/>
      <c r="S73" s="135"/>
      <c r="T73" s="145"/>
      <c r="U73" s="135"/>
      <c r="V73" s="145"/>
      <c r="W73" s="135"/>
      <c r="X73" s="145"/>
      <c r="Y73" s="135"/>
      <c r="Z73" s="145"/>
      <c r="AA73" s="135"/>
      <c r="AB73" s="135"/>
      <c r="AC73" s="135"/>
      <c r="AD73" s="146"/>
      <c r="AE73" s="144"/>
      <c r="AF73" s="135"/>
      <c r="AG73" s="135"/>
      <c r="AH73" s="145"/>
      <c r="AI73" s="149"/>
      <c r="AJ73" s="145"/>
      <c r="AK73" s="135"/>
      <c r="AL73" s="145"/>
      <c r="AM73" s="135"/>
      <c r="AN73" s="145"/>
      <c r="AO73" s="149"/>
      <c r="AP73" s="2"/>
      <c r="AQ73" s="2"/>
      <c r="AR73" s="2"/>
      <c r="AS73" s="2"/>
      <c r="AT73" s="1"/>
      <c r="AU73" s="1"/>
      <c r="AV73" s="1"/>
      <c r="AW73" s="1"/>
      <c r="AX73" s="1"/>
      <c r="AY73" s="1"/>
      <c r="AZ73" s="1"/>
      <c r="BA73" s="1"/>
    </row>
    <row r="74" spans="1:53" x14ac:dyDescent="0.25">
      <c r="A74" s="160" t="str">
        <f>IF(A72&lt;0,"DÉFICIT",IF(OR(A72="OK",B72&gt;=0,B74&gt;=0),"OK",B74))</f>
        <v>OK</v>
      </c>
      <c r="B74" s="133">
        <f>(SUM(D74:N74))-(SUM(O74:AO74))</f>
        <v>0</v>
      </c>
      <c r="C74" s="7" t="str">
        <f t="shared" si="4"/>
        <v>17 au 23 (20)</v>
      </c>
      <c r="D74" s="144" t="str">
        <f>IF(OR(EXPLICATION!D$102=4,AND(EXPLICATION!D$102=2,EXPLICATION!D$103=1)),EXPLICATION!D$101,"")</f>
        <v/>
      </c>
      <c r="E74" s="135" t="str">
        <f>IF(OR(EXPLICATION!D$110=4,AND(EXPLICATION!D$110=2,EXPLICATION!D$111=1)),EXPLICATION!D$109,"")</f>
        <v/>
      </c>
      <c r="F74" s="145"/>
      <c r="G74" s="134">
        <f>EXPLICATION!D$106</f>
        <v>0</v>
      </c>
      <c r="H74" s="146"/>
      <c r="I74" s="135"/>
      <c r="J74" s="147"/>
      <c r="K74" s="145"/>
      <c r="L74" s="135"/>
      <c r="M74" s="145"/>
      <c r="N74" s="135"/>
      <c r="O74" s="148" t="str">
        <f>IF(B76&lt;0,-B76,"")</f>
        <v/>
      </c>
      <c r="P74" s="135" t="str">
        <f>IF(OR(EXPLICATION!D$116=4,AND(EXPLICATION!D$116=2,EXPLICATION!D$117=1)),EXPLICATION!D$115,"")</f>
        <v/>
      </c>
      <c r="Q74" s="145">
        <f>EXPLICATION!D$119</f>
        <v>0</v>
      </c>
      <c r="R74" s="135"/>
      <c r="S74" s="135"/>
      <c r="T74" s="145">
        <f>EXPLICATION!D$122</f>
        <v>0</v>
      </c>
      <c r="U74" s="135"/>
      <c r="V74" s="145">
        <f>EXPLICATION!D$124</f>
        <v>0</v>
      </c>
      <c r="W74" s="135">
        <f>EXPLICATION!D$125</f>
        <v>0</v>
      </c>
      <c r="X74" s="145"/>
      <c r="Y74" s="135"/>
      <c r="Z74" s="145"/>
      <c r="AA74" s="135"/>
      <c r="AB74" s="135"/>
      <c r="AC74" s="135">
        <f>EXPLICATION!D$132</f>
        <v>0</v>
      </c>
      <c r="AD74" s="146">
        <f>EXPLICATION!D$131</f>
        <v>0</v>
      </c>
      <c r="AE74" s="144">
        <f>EXPLICATION!D$133</f>
        <v>0</v>
      </c>
      <c r="AF74" s="135"/>
      <c r="AG74" s="135"/>
      <c r="AH74" s="145"/>
      <c r="AI74" s="149"/>
      <c r="AJ74" s="145"/>
      <c r="AK74" s="135"/>
      <c r="AL74" s="145"/>
      <c r="AM74" s="135"/>
      <c r="AN74" s="145"/>
      <c r="AO74" s="149"/>
      <c r="AP74" s="2"/>
      <c r="AQ74" s="2"/>
      <c r="AR74" s="2"/>
      <c r="AS74" s="2"/>
      <c r="AT74" s="1"/>
      <c r="AU74" s="1"/>
      <c r="AV74" s="1"/>
      <c r="AW74" s="1"/>
      <c r="AX74" s="1"/>
      <c r="AY74" s="1"/>
      <c r="AZ74" s="1"/>
      <c r="BA74" s="1"/>
    </row>
    <row r="75" spans="1:53" x14ac:dyDescent="0.25">
      <c r="A75" s="160"/>
      <c r="B75" s="133"/>
      <c r="C75" s="7"/>
      <c r="D75" s="144"/>
      <c r="E75" s="135"/>
      <c r="F75" s="145"/>
      <c r="G75" s="146"/>
      <c r="H75" s="146"/>
      <c r="I75" s="135"/>
      <c r="J75" s="147"/>
      <c r="K75" s="145"/>
      <c r="L75" s="135"/>
      <c r="M75" s="145"/>
      <c r="N75" s="135"/>
      <c r="O75" s="148"/>
      <c r="P75" s="135"/>
      <c r="Q75" s="145"/>
      <c r="R75" s="135"/>
      <c r="S75" s="135"/>
      <c r="T75" s="145"/>
      <c r="U75" s="135"/>
      <c r="V75" s="145"/>
      <c r="W75" s="135"/>
      <c r="X75" s="145"/>
      <c r="Y75" s="135"/>
      <c r="Z75" s="145"/>
      <c r="AA75" s="135"/>
      <c r="AB75" s="135"/>
      <c r="AC75" s="135"/>
      <c r="AD75" s="146"/>
      <c r="AE75" s="144"/>
      <c r="AF75" s="135"/>
      <c r="AG75" s="135"/>
      <c r="AH75" s="145"/>
      <c r="AI75" s="149"/>
      <c r="AJ75" s="145"/>
      <c r="AK75" s="135"/>
      <c r="AL75" s="145"/>
      <c r="AM75" s="135"/>
      <c r="AN75" s="145"/>
      <c r="AO75" s="149"/>
      <c r="AP75" s="2"/>
      <c r="AQ75" s="2"/>
      <c r="AR75" s="2"/>
      <c r="AS75" s="2"/>
      <c r="AT75" s="1"/>
      <c r="AU75" s="1"/>
      <c r="AV75" s="1"/>
      <c r="AW75" s="1"/>
      <c r="AX75" s="1"/>
      <c r="AY75" s="1"/>
      <c r="AZ75" s="1"/>
      <c r="BA75" s="1"/>
    </row>
    <row r="76" spans="1:53" x14ac:dyDescent="0.25">
      <c r="A76" s="160" t="str">
        <f>IF(A74&lt;0,"DÉFICIT",IF(OR(A74="OK",B74&gt;=0,B76&gt;=0),"OK",B76))</f>
        <v>OK</v>
      </c>
      <c r="B76" s="133">
        <f>(SUM(D76:N76))-(SUM(O76:AO76))</f>
        <v>0</v>
      </c>
      <c r="C76" s="7" t="str">
        <f t="shared" si="4"/>
        <v>24 au 30 (27)</v>
      </c>
      <c r="D76" s="144" t="str">
        <f>IF(OR(EXPLICATION!D$102=4,AND(EXPLICATION!D$102=2,EXPLICATION!D$103="")),EXPLICATION!D$101,"")</f>
        <v/>
      </c>
      <c r="E76" s="135" t="str">
        <f>IF(OR(EXPLICATION!D$110=1,EXPLICATION!D$110=4,AND(EXPLICATION!D$110=2,EXPLICATION!D$111="")),EXPLICATION!D$109,"")</f>
        <v/>
      </c>
      <c r="F76" s="145"/>
      <c r="G76" s="146"/>
      <c r="H76" s="146"/>
      <c r="I76" s="135"/>
      <c r="J76" s="147"/>
      <c r="K76" s="145"/>
      <c r="L76" s="135"/>
      <c r="M76" s="145"/>
      <c r="N76" s="135"/>
      <c r="O76" s="148" t="str">
        <f>IF(B82&lt;0,-B82,"")</f>
        <v/>
      </c>
      <c r="P76" s="135" t="str">
        <f>IF(OR(EXPLICATION!D$116=1,EXPLICATION!D$116=4,AND(EXPLICATION!D$116=2,EXPLICATION!D$117="")),EXPLICATION!D$115,"")</f>
        <v/>
      </c>
      <c r="Q76" s="145">
        <f>EXPLICATION!D$119</f>
        <v>0</v>
      </c>
      <c r="R76" s="135"/>
      <c r="S76" s="135"/>
      <c r="T76" s="145">
        <f>EXPLICATION!D$122</f>
        <v>0</v>
      </c>
      <c r="U76" s="135"/>
      <c r="V76" s="145"/>
      <c r="W76" s="135"/>
      <c r="X76" s="145"/>
      <c r="Y76" s="135"/>
      <c r="Z76" s="145"/>
      <c r="AA76" s="135"/>
      <c r="AB76" s="135"/>
      <c r="AC76" s="135"/>
      <c r="AD76" s="146"/>
      <c r="AE76" s="144"/>
      <c r="AF76" s="135">
        <f>EXPLICATION!D$137/12</f>
        <v>0</v>
      </c>
      <c r="AG76" s="135">
        <f>EXPLICATION!D$141/12</f>
        <v>0</v>
      </c>
      <c r="AH76" s="145">
        <f>EXPLICATION!D$139/12</f>
        <v>0</v>
      </c>
      <c r="AI76" s="149">
        <f>EXPLICATION!D$135/12</f>
        <v>0</v>
      </c>
      <c r="AJ76" s="145"/>
      <c r="AK76" s="135"/>
      <c r="AL76" s="145"/>
      <c r="AM76" s="135"/>
      <c r="AN76" s="145"/>
      <c r="AO76" s="149"/>
      <c r="AP76" s="2"/>
      <c r="AQ76" s="2"/>
      <c r="AR76" s="2"/>
      <c r="AS76" s="2"/>
      <c r="AT76" s="1"/>
      <c r="AU76" s="1"/>
      <c r="AV76" s="1"/>
      <c r="AW76" s="1"/>
      <c r="AX76" s="1"/>
      <c r="AY76" s="1"/>
      <c r="AZ76" s="1"/>
      <c r="BA76" s="1"/>
    </row>
    <row r="77" spans="1:53" ht="15.75" thickBot="1" x14ac:dyDescent="0.3">
      <c r="A77" s="16"/>
      <c r="B77" s="24"/>
      <c r="C77" s="7"/>
      <c r="D77" s="144"/>
      <c r="E77" s="135"/>
      <c r="F77" s="145"/>
      <c r="G77" s="146"/>
      <c r="H77" s="146"/>
      <c r="I77" s="135"/>
      <c r="J77" s="147"/>
      <c r="K77" s="145"/>
      <c r="L77" s="135"/>
      <c r="M77" s="145"/>
      <c r="N77" s="135"/>
      <c r="O77" s="148"/>
      <c r="P77" s="135"/>
      <c r="Q77" s="145"/>
      <c r="R77" s="135"/>
      <c r="S77" s="135"/>
      <c r="T77" s="145"/>
      <c r="U77" s="135"/>
      <c r="V77" s="145"/>
      <c r="W77" s="135"/>
      <c r="X77" s="145"/>
      <c r="Y77" s="135"/>
      <c r="Z77" s="145"/>
      <c r="AA77" s="135"/>
      <c r="AB77" s="135"/>
      <c r="AC77" s="135"/>
      <c r="AD77" s="146"/>
      <c r="AE77" s="144"/>
      <c r="AF77" s="135"/>
      <c r="AG77" s="135"/>
      <c r="AH77" s="145"/>
      <c r="AI77" s="149"/>
      <c r="AJ77" s="145"/>
      <c r="AK77" s="135"/>
      <c r="AL77" s="145"/>
      <c r="AM77" s="135"/>
      <c r="AN77" s="145"/>
      <c r="AO77" s="149"/>
      <c r="AP77" s="2"/>
      <c r="AQ77" s="2"/>
      <c r="AR77" s="2"/>
      <c r="AS77" s="2"/>
      <c r="AT77" s="1"/>
      <c r="AU77" s="1"/>
      <c r="AV77" s="1"/>
      <c r="AW77" s="1"/>
      <c r="AX77" s="1"/>
      <c r="AY77" s="1"/>
      <c r="AZ77" s="1"/>
      <c r="BA77" s="1"/>
    </row>
    <row r="78" spans="1:53" ht="15.75" thickBot="1" x14ac:dyDescent="0.3">
      <c r="A78" s="22" t="str">
        <f>IF(B78&gt;=0,"ÉPARGNE","DÉFICIT")</f>
        <v>ÉPARGNE</v>
      </c>
      <c r="B78" s="126">
        <f>IF(AND(A76="OK",A74="OK",A72="OK",A70="OK"),IF(B76&gt;0,B76,0)+IF(B74&gt;0,B74,0)+IF(B72&gt;0,B72,0)+IF(B70&gt;0,B70,0),B70)</f>
        <v>0</v>
      </c>
      <c r="C78" s="14" t="str">
        <f>"Dépôt de "&amp;ROUND(IF((AF76+AG76+AH76+AI76)&gt;=0,(AF76+AG76+AH76+AI76),0),0)&amp;" "&amp;"$"</f>
        <v>Dépôt de 0 $</v>
      </c>
      <c r="D78" s="144"/>
      <c r="E78" s="135"/>
      <c r="F78" s="145"/>
      <c r="G78" s="146"/>
      <c r="H78" s="146"/>
      <c r="I78" s="135"/>
      <c r="J78" s="147"/>
      <c r="K78" s="145"/>
      <c r="L78" s="135"/>
      <c r="M78" s="145"/>
      <c r="N78" s="135"/>
      <c r="O78" s="148"/>
      <c r="P78" s="135"/>
      <c r="Q78" s="145"/>
      <c r="R78" s="135"/>
      <c r="S78" s="135"/>
      <c r="T78" s="145"/>
      <c r="U78" s="135"/>
      <c r="V78" s="145"/>
      <c r="W78" s="135"/>
      <c r="X78" s="145"/>
      <c r="Y78" s="135"/>
      <c r="Z78" s="145"/>
      <c r="AA78" s="135"/>
      <c r="AB78" s="135"/>
      <c r="AC78" s="135"/>
      <c r="AD78" s="146"/>
      <c r="AE78" s="144"/>
      <c r="AF78" s="135"/>
      <c r="AG78" s="135"/>
      <c r="AH78" s="145"/>
      <c r="AI78" s="149"/>
      <c r="AJ78" s="145"/>
      <c r="AK78" s="135"/>
      <c r="AL78" s="145"/>
      <c r="AM78" s="135"/>
      <c r="AN78" s="145"/>
      <c r="AO78" s="149"/>
      <c r="AP78" s="2"/>
      <c r="AQ78" s="2"/>
      <c r="AR78" s="2"/>
      <c r="AS78" s="2"/>
      <c r="AT78" s="1"/>
      <c r="AU78" s="1"/>
      <c r="AV78" s="1"/>
      <c r="AW78" s="1"/>
      <c r="AX78" s="1"/>
      <c r="AY78" s="1"/>
      <c r="AZ78" s="1"/>
      <c r="BA78" s="1"/>
    </row>
    <row r="79" spans="1:53" x14ac:dyDescent="0.25">
      <c r="A79" s="16"/>
      <c r="B79" s="24"/>
      <c r="C79" s="8"/>
      <c r="D79" s="144"/>
      <c r="E79" s="135"/>
      <c r="F79" s="145"/>
      <c r="G79" s="146"/>
      <c r="H79" s="146"/>
      <c r="I79" s="135"/>
      <c r="J79" s="147"/>
      <c r="K79" s="145"/>
      <c r="L79" s="135"/>
      <c r="M79" s="145"/>
      <c r="N79" s="135"/>
      <c r="O79" s="148"/>
      <c r="P79" s="135"/>
      <c r="Q79" s="145"/>
      <c r="R79" s="135"/>
      <c r="S79" s="135"/>
      <c r="T79" s="145"/>
      <c r="U79" s="135"/>
      <c r="V79" s="145"/>
      <c r="W79" s="135"/>
      <c r="X79" s="145"/>
      <c r="Y79" s="135"/>
      <c r="Z79" s="145"/>
      <c r="AA79" s="135"/>
      <c r="AB79" s="135"/>
      <c r="AC79" s="135"/>
      <c r="AD79" s="146"/>
      <c r="AE79" s="144"/>
      <c r="AF79" s="135"/>
      <c r="AG79" s="135"/>
      <c r="AH79" s="145"/>
      <c r="AI79" s="149"/>
      <c r="AJ79" s="145"/>
      <c r="AK79" s="135"/>
      <c r="AL79" s="145"/>
      <c r="AM79" s="135"/>
      <c r="AN79" s="145"/>
      <c r="AO79" s="149"/>
      <c r="AP79" s="2"/>
      <c r="AQ79" s="2"/>
      <c r="AR79" s="2"/>
      <c r="AS79" s="2"/>
      <c r="AT79" s="1"/>
      <c r="AU79" s="1"/>
      <c r="AV79" s="1"/>
      <c r="AW79" s="1"/>
      <c r="AX79" s="1"/>
      <c r="AY79" s="1"/>
      <c r="AZ79" s="1"/>
      <c r="BA79" s="1"/>
    </row>
    <row r="80" spans="1:53" x14ac:dyDescent="0.25">
      <c r="A80" s="16"/>
      <c r="B80" s="24"/>
      <c r="C80" s="375" t="s">
        <v>28</v>
      </c>
      <c r="D80" s="144"/>
      <c r="E80" s="135"/>
      <c r="F80" s="145"/>
      <c r="G80" s="146"/>
      <c r="H80" s="146"/>
      <c r="I80" s="135"/>
      <c r="J80" s="147"/>
      <c r="K80" s="145"/>
      <c r="L80" s="135"/>
      <c r="M80" s="145"/>
      <c r="N80" s="135"/>
      <c r="O80" s="148"/>
      <c r="P80" s="135"/>
      <c r="Q80" s="145"/>
      <c r="R80" s="135"/>
      <c r="S80" s="135"/>
      <c r="T80" s="145"/>
      <c r="U80" s="135"/>
      <c r="V80" s="145"/>
      <c r="W80" s="135"/>
      <c r="X80" s="145"/>
      <c r="Y80" s="135"/>
      <c r="Z80" s="145"/>
      <c r="AA80" s="135"/>
      <c r="AB80" s="135"/>
      <c r="AC80" s="135"/>
      <c r="AD80" s="146"/>
      <c r="AE80" s="144"/>
      <c r="AF80" s="135"/>
      <c r="AG80" s="135"/>
      <c r="AH80" s="145"/>
      <c r="AI80" s="149"/>
      <c r="AJ80" s="145"/>
      <c r="AK80" s="135"/>
      <c r="AL80" s="145"/>
      <c r="AM80" s="135"/>
      <c r="AN80" s="145"/>
      <c r="AO80" s="149"/>
      <c r="AP80" s="2"/>
      <c r="AQ80" s="2"/>
      <c r="AR80" s="2"/>
      <c r="AS80" s="2"/>
      <c r="AT80" s="1"/>
      <c r="AU80" s="1"/>
      <c r="AV80" s="1"/>
      <c r="AW80" s="1"/>
      <c r="AX80" s="1"/>
      <c r="AY80" s="1"/>
      <c r="AZ80" s="1"/>
      <c r="BA80" s="1"/>
    </row>
    <row r="81" spans="1:53" x14ac:dyDescent="0.25">
      <c r="A81" s="16"/>
      <c r="B81" s="24"/>
      <c r="C81" s="376"/>
      <c r="D81" s="144"/>
      <c r="E81" s="135"/>
      <c r="F81" s="145"/>
      <c r="G81" s="146"/>
      <c r="H81" s="146"/>
      <c r="I81" s="135"/>
      <c r="J81" s="147"/>
      <c r="K81" s="145"/>
      <c r="L81" s="135"/>
      <c r="M81" s="145"/>
      <c r="N81" s="135"/>
      <c r="O81" s="148"/>
      <c r="P81" s="135"/>
      <c r="Q81" s="145"/>
      <c r="R81" s="135"/>
      <c r="S81" s="135"/>
      <c r="T81" s="145"/>
      <c r="U81" s="135"/>
      <c r="V81" s="145"/>
      <c r="W81" s="135"/>
      <c r="X81" s="145"/>
      <c r="Y81" s="135"/>
      <c r="Z81" s="145"/>
      <c r="AA81" s="135"/>
      <c r="AB81" s="135"/>
      <c r="AC81" s="135"/>
      <c r="AD81" s="146"/>
      <c r="AE81" s="144"/>
      <c r="AF81" s="135"/>
      <c r="AG81" s="135"/>
      <c r="AH81" s="145"/>
      <c r="AI81" s="149"/>
      <c r="AJ81" s="145"/>
      <c r="AK81" s="135"/>
      <c r="AL81" s="145"/>
      <c r="AM81" s="135"/>
      <c r="AN81" s="145"/>
      <c r="AO81" s="149"/>
      <c r="AP81" s="2"/>
      <c r="AQ81" s="2"/>
      <c r="AR81" s="2"/>
      <c r="AS81" s="2"/>
      <c r="AT81" s="1"/>
      <c r="AU81" s="1"/>
      <c r="AV81" s="1"/>
      <c r="AW81" s="1"/>
      <c r="AX81" s="1"/>
      <c r="AY81" s="1"/>
      <c r="AZ81" s="1"/>
      <c r="BA81" s="1"/>
    </row>
    <row r="82" spans="1:53" x14ac:dyDescent="0.25">
      <c r="A82" s="160" t="str">
        <f>IF(A76&lt;0,"DÉFICIT",IF(OR(A76="OK",B76&gt;=0,B82&gt;=0),"OK",B82))</f>
        <v>OK</v>
      </c>
      <c r="B82" s="133">
        <f>(SUM(D82:N82))-(SUM(O82:AO82))</f>
        <v>0</v>
      </c>
      <c r="C82" s="7" t="s">
        <v>81</v>
      </c>
      <c r="D82" s="144" t="str">
        <f>IF(OR(EXPLICATION!D$102=1,EXPLICATION!D$102=4,AND(EXPLICATION!D$102=2,EXPLICATION!D$103=1)),EXPLICATION!D$101,"")</f>
        <v/>
      </c>
      <c r="E82" s="135" t="str">
        <f>IF(OR(EXPLICATION!D$110=4,AND(EXPLICATION!D$110=2,EXPLICATION!D$111=1)),EXPLICATION!D$109,"")</f>
        <v/>
      </c>
      <c r="F82" s="150">
        <v>0</v>
      </c>
      <c r="G82" s="146"/>
      <c r="H82" s="151">
        <f>EXPLICATION!D$107</f>
        <v>0</v>
      </c>
      <c r="I82" s="150">
        <f>EXPLICATION!D$108</f>
        <v>0</v>
      </c>
      <c r="J82" s="147"/>
      <c r="K82" s="145"/>
      <c r="L82" s="135"/>
      <c r="M82" s="145"/>
      <c r="N82" s="135"/>
      <c r="O82" s="148" t="str">
        <f>IF(B84&lt;0,-B84,"")</f>
        <v/>
      </c>
      <c r="P82" s="135" t="str">
        <f>IF(OR(EXPLICATION!D$116=4,AND(EXPLICATION!D$116=2,EXPLICATION!D$117=1)),EXPLICATION!D$115,"")</f>
        <v/>
      </c>
      <c r="Q82" s="145">
        <f>EXPLICATION!D$119</f>
        <v>0</v>
      </c>
      <c r="R82" s="135">
        <f>EXPLICATION!D$120</f>
        <v>0</v>
      </c>
      <c r="S82" s="135">
        <f>EXPLICATION!D$121</f>
        <v>0</v>
      </c>
      <c r="T82" s="145">
        <f>EXPLICATION!D$122</f>
        <v>0</v>
      </c>
      <c r="U82" s="135"/>
      <c r="V82" s="145"/>
      <c r="W82" s="135"/>
      <c r="X82" s="145">
        <f>EXPLICATION!D$126</f>
        <v>0</v>
      </c>
      <c r="Y82" s="135">
        <f>EXPLICATION!D$127</f>
        <v>0</v>
      </c>
      <c r="Z82" s="145">
        <f>EXPLICATION!D$128</f>
        <v>0</v>
      </c>
      <c r="AA82" s="135">
        <f>EXPLICATION!D$129</f>
        <v>0</v>
      </c>
      <c r="AB82" s="135">
        <f>EXPLICATION!D206</f>
        <v>0</v>
      </c>
      <c r="AC82" s="135"/>
      <c r="AD82" s="146"/>
      <c r="AE82" s="144"/>
      <c r="AF82" s="135"/>
      <c r="AG82" s="135"/>
      <c r="AH82" s="145"/>
      <c r="AI82" s="149"/>
      <c r="AJ82" s="145"/>
      <c r="AK82" s="135"/>
      <c r="AL82" s="145"/>
      <c r="AM82" s="135"/>
      <c r="AN82" s="145"/>
      <c r="AO82" s="149"/>
      <c r="AP82" s="2"/>
      <c r="AQ82" s="2"/>
      <c r="AR82" s="2"/>
      <c r="AS82" s="2"/>
      <c r="AT82" s="1"/>
      <c r="AU82" s="1"/>
      <c r="AV82" s="1"/>
      <c r="AW82" s="1"/>
      <c r="AX82" s="1"/>
      <c r="AY82" s="1"/>
      <c r="AZ82" s="1"/>
      <c r="BA82" s="1"/>
    </row>
    <row r="83" spans="1:53" x14ac:dyDescent="0.25">
      <c r="A83" s="160"/>
      <c r="B83" s="133"/>
      <c r="C83" s="7"/>
      <c r="D83" s="144"/>
      <c r="E83" s="135"/>
      <c r="F83" s="145"/>
      <c r="G83" s="146"/>
      <c r="H83" s="146"/>
      <c r="I83" s="135"/>
      <c r="J83" s="147"/>
      <c r="K83" s="145"/>
      <c r="L83" s="135"/>
      <c r="M83" s="145"/>
      <c r="N83" s="135"/>
      <c r="O83" s="148"/>
      <c r="P83" s="135"/>
      <c r="Q83" s="145"/>
      <c r="R83" s="135"/>
      <c r="S83" s="135"/>
      <c r="T83" s="145"/>
      <c r="U83" s="135"/>
      <c r="V83" s="145"/>
      <c r="W83" s="135"/>
      <c r="X83" s="145"/>
      <c r="Y83" s="135"/>
      <c r="Z83" s="145"/>
      <c r="AA83" s="135"/>
      <c r="AB83" s="135"/>
      <c r="AC83" s="135"/>
      <c r="AD83" s="146"/>
      <c r="AE83" s="144"/>
      <c r="AF83" s="135"/>
      <c r="AG83" s="135"/>
      <c r="AH83" s="145"/>
      <c r="AI83" s="149"/>
      <c r="AJ83" s="145"/>
      <c r="AK83" s="135"/>
      <c r="AL83" s="145"/>
      <c r="AM83" s="135"/>
      <c r="AN83" s="145"/>
      <c r="AO83" s="149"/>
      <c r="AP83" s="2"/>
      <c r="AQ83" s="2"/>
      <c r="AR83" s="2"/>
      <c r="AS83" s="2"/>
      <c r="AT83" s="1"/>
      <c r="AU83" s="1"/>
      <c r="AV83" s="1"/>
      <c r="AW83" s="1"/>
      <c r="AX83" s="1"/>
      <c r="AY83" s="1"/>
      <c r="AZ83" s="1"/>
      <c r="BA83" s="1"/>
    </row>
    <row r="84" spans="1:53" x14ac:dyDescent="0.25">
      <c r="A84" s="160" t="str">
        <f>IF(A82&lt;0,"DÉFICIT",IF(OR(A82="OK",B82&gt;=0,B84&gt;=0),"OK",B84))</f>
        <v>OK</v>
      </c>
      <c r="B84" s="133">
        <f>(SUM(D84:N84))-(SUM(O84:AO84))</f>
        <v>0</v>
      </c>
      <c r="C84" s="7" t="str">
        <f t="shared" ref="C84:C88" si="5">(MID(C82,6,3)+1)&amp;" "&amp;"au"&amp;" "&amp;(MID(C82,6,3)+7)&amp;" "&amp;"("&amp;(MID(C82,6,3)+4)&amp;")"</f>
        <v>8 au 14 (11)</v>
      </c>
      <c r="D84" s="144" t="str">
        <f>IF(OR(EXPLICATION!D$102=4,AND(EXPLICATION!D$102=2,EXPLICATION!D$103="")),EXPLICATION!D$101,"")</f>
        <v/>
      </c>
      <c r="E84" s="146" t="str">
        <f>IF(OR(EXPLICATION!D$110=4,AND(EXPLICATION!D$110=2,EXPLICATION!D$111="")),EXPLICATION!D$109,"")</f>
        <v/>
      </c>
      <c r="F84" s="135"/>
      <c r="G84" s="145"/>
      <c r="H84" s="146"/>
      <c r="I84" s="135"/>
      <c r="J84" s="147"/>
      <c r="K84" s="145"/>
      <c r="L84" s="135"/>
      <c r="M84" s="145"/>
      <c r="N84" s="135"/>
      <c r="O84" s="148" t="str">
        <f>IF(B86&lt;0,-B86,"")</f>
        <v/>
      </c>
      <c r="P84" s="135" t="str">
        <f>IF(OR(EXPLICATION!D$116=4,AND(EXPLICATION!D$116=2,EXPLICATION!D$117="")),EXPLICATION!D$115,"")</f>
        <v/>
      </c>
      <c r="Q84" s="145">
        <f>EXPLICATION!D$119</f>
        <v>0</v>
      </c>
      <c r="R84" s="135"/>
      <c r="S84" s="135"/>
      <c r="T84" s="145">
        <f>EXPLICATION!D$122</f>
        <v>0</v>
      </c>
      <c r="U84" s="135"/>
      <c r="V84" s="145"/>
      <c r="W84" s="135"/>
      <c r="X84" s="145"/>
      <c r="Y84" s="135"/>
      <c r="Z84" s="145"/>
      <c r="AA84" s="135"/>
      <c r="AB84" s="135"/>
      <c r="AC84" s="135"/>
      <c r="AD84" s="146"/>
      <c r="AE84" s="144"/>
      <c r="AF84" s="135"/>
      <c r="AG84" s="135"/>
      <c r="AH84" s="145"/>
      <c r="AI84" s="149"/>
      <c r="AJ84" s="145"/>
      <c r="AK84" s="135"/>
      <c r="AL84" s="145"/>
      <c r="AM84" s="135"/>
      <c r="AN84" s="145"/>
      <c r="AO84" s="149"/>
      <c r="AP84" s="2"/>
      <c r="AQ84" s="2"/>
      <c r="AR84" s="2"/>
      <c r="AS84" s="2"/>
      <c r="AT84" s="1"/>
      <c r="AU84" s="1"/>
      <c r="AV84" s="1"/>
      <c r="AW84" s="1"/>
      <c r="AX84" s="1"/>
      <c r="AY84" s="1"/>
      <c r="AZ84" s="1"/>
      <c r="BA84" s="1"/>
    </row>
    <row r="85" spans="1:53" x14ac:dyDescent="0.25">
      <c r="A85" s="160"/>
      <c r="B85" s="133"/>
      <c r="C85" s="7"/>
      <c r="D85" s="144"/>
      <c r="E85" s="135"/>
      <c r="F85" s="145"/>
      <c r="G85" s="146"/>
      <c r="H85" s="146"/>
      <c r="I85" s="135"/>
      <c r="J85" s="147"/>
      <c r="K85" s="145"/>
      <c r="L85" s="135"/>
      <c r="M85" s="145"/>
      <c r="N85" s="135"/>
      <c r="O85" s="148"/>
      <c r="P85" s="135"/>
      <c r="Q85" s="145"/>
      <c r="R85" s="135"/>
      <c r="S85" s="135"/>
      <c r="T85" s="145"/>
      <c r="U85" s="135"/>
      <c r="V85" s="145"/>
      <c r="W85" s="135"/>
      <c r="X85" s="145"/>
      <c r="Y85" s="135"/>
      <c r="Z85" s="145"/>
      <c r="AA85" s="135"/>
      <c r="AB85" s="135"/>
      <c r="AC85" s="135"/>
      <c r="AD85" s="146"/>
      <c r="AE85" s="144"/>
      <c r="AF85" s="135"/>
      <c r="AG85" s="135"/>
      <c r="AH85" s="145"/>
      <c r="AI85" s="149"/>
      <c r="AJ85" s="145"/>
      <c r="AK85" s="135"/>
      <c r="AL85" s="145"/>
      <c r="AM85" s="135"/>
      <c r="AN85" s="145"/>
      <c r="AO85" s="149"/>
      <c r="AP85" s="2"/>
      <c r="AQ85" s="2"/>
      <c r="AR85" s="2"/>
      <c r="AS85" s="2"/>
      <c r="AT85" s="1"/>
      <c r="AU85" s="1"/>
      <c r="AV85" s="1"/>
      <c r="AW85" s="1"/>
      <c r="AX85" s="1"/>
      <c r="AY85" s="1"/>
      <c r="AZ85" s="1"/>
      <c r="BA85" s="1"/>
    </row>
    <row r="86" spans="1:53" x14ac:dyDescent="0.25">
      <c r="A86" s="160" t="str">
        <f>IF(A84&lt;0,"DÉFICIT",IF(OR(A84="OK",B84&gt;=0,B86&gt;=0),"OK",B86))</f>
        <v>OK</v>
      </c>
      <c r="B86" s="133">
        <f>(SUM(D86:N86))-(SUM(O86:AO86))</f>
        <v>0</v>
      </c>
      <c r="C86" s="7" t="str">
        <f t="shared" si="5"/>
        <v>15 au 21 (18)</v>
      </c>
      <c r="D86" s="144" t="str">
        <f>IF(OR(EXPLICATION!D$102=4,AND(EXPLICATION!D$102=2,EXPLICATION!D$103=1)),EXPLICATION!D$101,"")</f>
        <v/>
      </c>
      <c r="E86" s="135" t="str">
        <f>IF(OR(EXPLICATION!D$110=4,AND(EXPLICATION!D$110=2,EXPLICATION!D$111=1)),EXPLICATION!D$109,"")</f>
        <v/>
      </c>
      <c r="F86" s="145"/>
      <c r="G86" s="134">
        <f>EXPLICATION!D$106</f>
        <v>0</v>
      </c>
      <c r="H86" s="146"/>
      <c r="I86" s="135"/>
      <c r="J86" s="147"/>
      <c r="K86" s="145"/>
      <c r="L86" s="135"/>
      <c r="M86" s="145"/>
      <c r="N86" s="135"/>
      <c r="O86" s="148" t="str">
        <f>IF(B88&lt;0,-B88,"")</f>
        <v/>
      </c>
      <c r="P86" s="135" t="str">
        <f>IF(OR(EXPLICATION!D$116=4,AND(EXPLICATION!D$116=2,EXPLICATION!D$117=1)),EXPLICATION!D$115,"")</f>
        <v/>
      </c>
      <c r="Q86" s="145">
        <f>EXPLICATION!D$119</f>
        <v>0</v>
      </c>
      <c r="R86" s="135"/>
      <c r="S86" s="135"/>
      <c r="T86" s="145">
        <f>EXPLICATION!D$122</f>
        <v>0</v>
      </c>
      <c r="U86" s="135">
        <f>EXPLICATION!D$123</f>
        <v>0</v>
      </c>
      <c r="V86" s="145">
        <f>EXPLICATION!D$124</f>
        <v>0</v>
      </c>
      <c r="W86" s="135">
        <f>EXPLICATION!D$125</f>
        <v>0</v>
      </c>
      <c r="X86" s="145"/>
      <c r="Y86" s="135"/>
      <c r="Z86" s="145"/>
      <c r="AA86" s="135"/>
      <c r="AB86" s="135"/>
      <c r="AC86" s="135">
        <f>EXPLICATION!D$132</f>
        <v>0</v>
      </c>
      <c r="AD86" s="146">
        <f>EXPLICATION!D$131</f>
        <v>0</v>
      </c>
      <c r="AE86" s="144">
        <f>EXPLICATION!D$133</f>
        <v>0</v>
      </c>
      <c r="AF86" s="135"/>
      <c r="AG86" s="135"/>
      <c r="AH86" s="145"/>
      <c r="AI86" s="149"/>
      <c r="AJ86" s="145"/>
      <c r="AK86" s="135"/>
      <c r="AL86" s="145"/>
      <c r="AM86" s="135"/>
      <c r="AN86" s="145"/>
      <c r="AO86" s="149"/>
      <c r="AP86" s="2"/>
      <c r="AQ86" s="2"/>
      <c r="AR86" s="2"/>
      <c r="AS86" s="2"/>
      <c r="AT86" s="1"/>
      <c r="AU86" s="1"/>
      <c r="AV86" s="1"/>
      <c r="AW86" s="1"/>
      <c r="AX86" s="1"/>
      <c r="AY86" s="1"/>
      <c r="AZ86" s="1"/>
      <c r="BA86" s="1"/>
    </row>
    <row r="87" spans="1:53" x14ac:dyDescent="0.25">
      <c r="A87" s="160"/>
      <c r="B87" s="133"/>
      <c r="C87" s="7"/>
      <c r="D87" s="144"/>
      <c r="E87" s="135"/>
      <c r="F87" s="145"/>
      <c r="G87" s="146"/>
      <c r="H87" s="146"/>
      <c r="I87" s="135"/>
      <c r="J87" s="147"/>
      <c r="K87" s="145"/>
      <c r="L87" s="135"/>
      <c r="M87" s="145"/>
      <c r="N87" s="135"/>
      <c r="O87" s="148"/>
      <c r="P87" s="135"/>
      <c r="Q87" s="145"/>
      <c r="R87" s="135"/>
      <c r="S87" s="135"/>
      <c r="T87" s="145"/>
      <c r="U87" s="135"/>
      <c r="V87" s="145"/>
      <c r="W87" s="135"/>
      <c r="X87" s="145"/>
      <c r="Y87" s="135"/>
      <c r="Z87" s="145"/>
      <c r="AA87" s="135"/>
      <c r="AB87" s="135"/>
      <c r="AC87" s="135"/>
      <c r="AD87" s="146"/>
      <c r="AE87" s="144"/>
      <c r="AF87" s="135"/>
      <c r="AG87" s="135"/>
      <c r="AH87" s="145"/>
      <c r="AI87" s="149"/>
      <c r="AJ87" s="145"/>
      <c r="AK87" s="135"/>
      <c r="AL87" s="145"/>
      <c r="AM87" s="135"/>
      <c r="AN87" s="145"/>
      <c r="AO87" s="149"/>
      <c r="AP87" s="2"/>
      <c r="AQ87" s="2"/>
      <c r="AR87" s="2"/>
      <c r="AS87" s="2"/>
      <c r="AT87" s="1"/>
      <c r="AU87" s="1"/>
      <c r="AV87" s="1"/>
      <c r="AW87" s="1"/>
      <c r="AX87" s="1"/>
      <c r="AY87" s="1"/>
      <c r="AZ87" s="1"/>
      <c r="BA87" s="1"/>
    </row>
    <row r="88" spans="1:53" x14ac:dyDescent="0.25">
      <c r="A88" s="160" t="str">
        <f>IF(A86&lt;0,"DÉFICIT",IF(OR(A86="OK",B86&gt;=0,B88&gt;=0),"OK",B88))</f>
        <v>OK</v>
      </c>
      <c r="B88" s="133">
        <f>(SUM(D88:N88))-(SUM(O88:AO88))</f>
        <v>0</v>
      </c>
      <c r="C88" s="7" t="str">
        <f t="shared" si="5"/>
        <v>22 au 28 (25)</v>
      </c>
      <c r="D88" s="144" t="str">
        <f>IF(OR(EXPLICATION!D$102=4,AND(EXPLICATION!D$102=2,EXPLICATION!D$103="")),EXPLICATION!D$101,"")</f>
        <v/>
      </c>
      <c r="E88" s="135" t="str">
        <f>IF(OR(EXPLICATION!D$110=4,AND(EXPLICATION!D$110=2,EXPLICATION!D$111="")),EXPLICATION!D$109,"")</f>
        <v/>
      </c>
      <c r="F88" s="145"/>
      <c r="G88" s="146"/>
      <c r="H88" s="146"/>
      <c r="I88" s="135"/>
      <c r="J88" s="147"/>
      <c r="K88" s="145"/>
      <c r="L88" s="135"/>
      <c r="M88" s="145"/>
      <c r="N88" s="135"/>
      <c r="O88" s="148" t="str">
        <f>IF(B90&lt;0,-B90,"")</f>
        <v/>
      </c>
      <c r="P88" s="135" t="str">
        <f>IF(OR(EXPLICATION!D$116=4,AND(EXPLICATION!D$116=2,EXPLICATION!D$117="")),EXPLICATION!D$115,"")</f>
        <v/>
      </c>
      <c r="Q88" s="145">
        <f>EXPLICATION!D$119</f>
        <v>0</v>
      </c>
      <c r="R88" s="135"/>
      <c r="S88" s="135"/>
      <c r="T88" s="145">
        <f>EXPLICATION!D$122</f>
        <v>0</v>
      </c>
      <c r="U88" s="135"/>
      <c r="V88" s="145"/>
      <c r="W88" s="135"/>
      <c r="X88" s="145"/>
      <c r="Y88" s="135"/>
      <c r="Z88" s="145"/>
      <c r="AA88" s="135"/>
      <c r="AB88" s="135"/>
      <c r="AC88" s="135"/>
      <c r="AD88" s="146"/>
      <c r="AE88" s="144"/>
      <c r="AF88" s="135"/>
      <c r="AG88" s="135"/>
      <c r="AH88" s="145"/>
      <c r="AI88" s="149"/>
      <c r="AJ88" s="145"/>
      <c r="AK88" s="135"/>
      <c r="AL88" s="145"/>
      <c r="AM88" s="135"/>
      <c r="AN88" s="145"/>
      <c r="AO88" s="149"/>
      <c r="AP88" s="2"/>
      <c r="AQ88" s="2"/>
      <c r="AR88" s="2"/>
      <c r="AS88" s="2"/>
      <c r="AT88" s="1"/>
      <c r="AU88" s="1"/>
      <c r="AV88" s="1"/>
      <c r="AW88" s="1"/>
      <c r="AX88" s="1"/>
      <c r="AY88" s="1"/>
      <c r="AZ88" s="1"/>
      <c r="BA88" s="1"/>
    </row>
    <row r="89" spans="1:53" x14ac:dyDescent="0.25">
      <c r="A89" s="160"/>
      <c r="B89" s="133"/>
      <c r="C89" s="7"/>
      <c r="D89" s="144"/>
      <c r="E89" s="135"/>
      <c r="F89" s="145"/>
      <c r="G89" s="146"/>
      <c r="H89" s="146"/>
      <c r="I89" s="135"/>
      <c r="J89" s="147"/>
      <c r="K89" s="145"/>
      <c r="L89" s="135"/>
      <c r="M89" s="145"/>
      <c r="N89" s="135"/>
      <c r="O89" s="148"/>
      <c r="P89" s="135"/>
      <c r="Q89" s="145"/>
      <c r="R89" s="135"/>
      <c r="S89" s="135"/>
      <c r="T89" s="145"/>
      <c r="U89" s="135"/>
      <c r="V89" s="145"/>
      <c r="W89" s="135"/>
      <c r="X89" s="145"/>
      <c r="Y89" s="135"/>
      <c r="Z89" s="145"/>
      <c r="AA89" s="135"/>
      <c r="AB89" s="135"/>
      <c r="AC89" s="135"/>
      <c r="AD89" s="146"/>
      <c r="AE89" s="144"/>
      <c r="AF89" s="135"/>
      <c r="AG89" s="135"/>
      <c r="AH89" s="145"/>
      <c r="AI89" s="149"/>
      <c r="AJ89" s="145"/>
      <c r="AK89" s="135"/>
      <c r="AL89" s="145"/>
      <c r="AM89" s="135"/>
      <c r="AN89" s="145"/>
      <c r="AO89" s="149"/>
      <c r="AP89" s="2"/>
      <c r="AQ89" s="2"/>
      <c r="AR89" s="2"/>
      <c r="AS89" s="2"/>
      <c r="AT89" s="1"/>
      <c r="AU89" s="1"/>
      <c r="AV89" s="1"/>
      <c r="AW89" s="1"/>
      <c r="AX89" s="1"/>
      <c r="AY89" s="1"/>
      <c r="AZ89" s="1"/>
      <c r="BA89" s="1"/>
    </row>
    <row r="90" spans="1:53" x14ac:dyDescent="0.25">
      <c r="A90" s="160" t="str">
        <f>IF(A88&lt;0,"DÉFICIT",IF(OR(A88="OK",B88&gt;=0,B90&gt;=0),"OK",B90))</f>
        <v>OK</v>
      </c>
      <c r="B90" s="133">
        <f>(SUM(D90:N90))-(SUM(O90:AO90))</f>
        <v>0</v>
      </c>
      <c r="C90" s="7" t="s">
        <v>85</v>
      </c>
      <c r="D90" s="144" t="str">
        <f>IF(OR(EXPLICATION!D$102=1,EXPLICATION!D$102=4,AND(EXPLICATION!D$102=2,EXPLICATION!D$103=1)),EXPLICATION!D$101,"")</f>
        <v/>
      </c>
      <c r="E90" s="135" t="str">
        <f>IF(OR(EXPLICATION!D$110=1,EXPLICATION!D$110=4,AND(EXPLICATION!D$110=2,EXPLICATION!D$111=1)),EXPLICATION!D$109,"")</f>
        <v/>
      </c>
      <c r="F90" s="145"/>
      <c r="G90" s="146"/>
      <c r="H90" s="146"/>
      <c r="I90" s="135"/>
      <c r="J90" s="147"/>
      <c r="K90" s="145"/>
      <c r="L90" s="135"/>
      <c r="M90" s="145"/>
      <c r="N90" s="135"/>
      <c r="O90" s="148" t="str">
        <f>IF(B96&lt;0,-B96,"")</f>
        <v/>
      </c>
      <c r="P90" s="135" t="str">
        <f>IF(OR(EXPLICATION!D$116=1,EXPLICATION!D$116=4,AND(EXPLICATION!D$116=2,EXPLICATION!D$117=1)),EXPLICATION!D$115,"")</f>
        <v/>
      </c>
      <c r="Q90" s="145">
        <f>EXPLICATION!D$119</f>
        <v>0</v>
      </c>
      <c r="R90" s="135"/>
      <c r="S90" s="135"/>
      <c r="T90" s="145">
        <f>EXPLICATION!D$122</f>
        <v>0</v>
      </c>
      <c r="U90" s="135"/>
      <c r="V90" s="145"/>
      <c r="W90" s="135"/>
      <c r="X90" s="145"/>
      <c r="Y90" s="135"/>
      <c r="Z90" s="145"/>
      <c r="AA90" s="135"/>
      <c r="AB90" s="135"/>
      <c r="AC90" s="135"/>
      <c r="AD90" s="146"/>
      <c r="AE90" s="144"/>
      <c r="AF90" s="135">
        <f>EXPLICATION!D$137/12</f>
        <v>0</v>
      </c>
      <c r="AG90" s="135">
        <f>EXPLICATION!D$141/12</f>
        <v>0</v>
      </c>
      <c r="AH90" s="145">
        <f>EXPLICATION!D$139/12</f>
        <v>0</v>
      </c>
      <c r="AI90" s="149">
        <f>EXPLICATION!D$135/12</f>
        <v>0</v>
      </c>
      <c r="AJ90" s="145"/>
      <c r="AK90" s="135"/>
      <c r="AL90" s="145"/>
      <c r="AM90" s="135"/>
      <c r="AN90" s="145"/>
      <c r="AO90" s="149"/>
      <c r="AP90" s="2"/>
      <c r="AQ90" s="2"/>
      <c r="AR90" s="2"/>
      <c r="AS90" s="2"/>
      <c r="AT90" s="1"/>
      <c r="AU90" s="1"/>
      <c r="AV90" s="1"/>
      <c r="AW90" s="1"/>
      <c r="AX90" s="1"/>
      <c r="AY90" s="1"/>
      <c r="AZ90" s="1"/>
      <c r="BA90" s="1"/>
    </row>
    <row r="91" spans="1:53" ht="15.75" thickBot="1" x14ac:dyDescent="0.3">
      <c r="A91" s="16"/>
      <c r="B91" s="24"/>
      <c r="C91" s="7"/>
      <c r="D91" s="144"/>
      <c r="E91" s="135"/>
      <c r="F91" s="145"/>
      <c r="G91" s="146"/>
      <c r="H91" s="146"/>
      <c r="I91" s="135"/>
      <c r="J91" s="147"/>
      <c r="K91" s="145"/>
      <c r="L91" s="135"/>
      <c r="M91" s="145"/>
      <c r="N91" s="135"/>
      <c r="O91" s="148"/>
      <c r="P91" s="135"/>
      <c r="Q91" s="145"/>
      <c r="R91" s="135"/>
      <c r="S91" s="135"/>
      <c r="T91" s="145"/>
      <c r="U91" s="135"/>
      <c r="V91" s="145"/>
      <c r="W91" s="135"/>
      <c r="X91" s="145"/>
      <c r="Y91" s="135"/>
      <c r="Z91" s="145"/>
      <c r="AA91" s="135"/>
      <c r="AB91" s="135"/>
      <c r="AC91" s="135"/>
      <c r="AD91" s="146"/>
      <c r="AE91" s="144"/>
      <c r="AF91" s="135"/>
      <c r="AG91" s="135"/>
      <c r="AH91" s="145"/>
      <c r="AI91" s="149"/>
      <c r="AJ91" s="145"/>
      <c r="AK91" s="135"/>
      <c r="AL91" s="145"/>
      <c r="AM91" s="135"/>
      <c r="AN91" s="145"/>
      <c r="AO91" s="149"/>
      <c r="AP91" s="2"/>
      <c r="AQ91" s="2"/>
      <c r="AR91" s="2"/>
      <c r="AS91" s="2"/>
      <c r="AT91" s="1"/>
      <c r="AU91" s="1"/>
      <c r="AV91" s="1"/>
      <c r="AW91" s="1"/>
      <c r="AX91" s="1"/>
      <c r="AY91" s="1"/>
      <c r="AZ91" s="1"/>
      <c r="BA91" s="1"/>
    </row>
    <row r="92" spans="1:53" ht="15.75" thickBot="1" x14ac:dyDescent="0.3">
      <c r="A92" s="22" t="str">
        <f>IF(B92&gt;=0,"ÉPARGNE","DÉFICIT")</f>
        <v>ÉPARGNE</v>
      </c>
      <c r="B92" s="126">
        <f>IF(AND(A90="OK",A88="OK",A86="OK",A84="OK",A82="OK"),IF(B90&gt;0,B90,0)+IF(B88&gt;0,B88,0)+IF(B86&gt;0,B86,0)+IF(B84&gt;0,B84,0)+IF(B82&gt;0,B82,0),B82)</f>
        <v>0</v>
      </c>
      <c r="C92" s="14" t="str">
        <f>"Dépôt de "&amp;ROUND(IF((AF90+AG90+AH90+AI90)&gt;=0,(AF90+AG90+AH90+AI90),0),0)&amp;" "&amp;"$"</f>
        <v>Dépôt de 0 $</v>
      </c>
      <c r="D92" s="144"/>
      <c r="E92" s="135"/>
      <c r="F92" s="145"/>
      <c r="G92" s="146"/>
      <c r="H92" s="146"/>
      <c r="I92" s="135"/>
      <c r="J92" s="147"/>
      <c r="K92" s="145"/>
      <c r="L92" s="135"/>
      <c r="M92" s="145"/>
      <c r="N92" s="135"/>
      <c r="O92" s="148"/>
      <c r="P92" s="135"/>
      <c r="Q92" s="145"/>
      <c r="R92" s="135"/>
      <c r="S92" s="135"/>
      <c r="T92" s="145"/>
      <c r="U92" s="135"/>
      <c r="V92" s="145"/>
      <c r="W92" s="135"/>
      <c r="X92" s="145"/>
      <c r="Y92" s="135"/>
      <c r="Z92" s="145"/>
      <c r="AA92" s="135"/>
      <c r="AB92" s="135"/>
      <c r="AC92" s="135"/>
      <c r="AD92" s="146"/>
      <c r="AE92" s="144"/>
      <c r="AF92" s="135"/>
      <c r="AG92" s="135"/>
      <c r="AH92" s="145"/>
      <c r="AI92" s="149"/>
      <c r="AJ92" s="145"/>
      <c r="AK92" s="135"/>
      <c r="AL92" s="145"/>
      <c r="AM92" s="135"/>
      <c r="AN92" s="145"/>
      <c r="AO92" s="149"/>
      <c r="AP92" s="2"/>
      <c r="AQ92" s="2"/>
      <c r="AR92" s="2"/>
      <c r="AS92" s="2"/>
      <c r="AT92" s="1"/>
      <c r="AU92" s="1"/>
      <c r="AV92" s="1"/>
      <c r="AW92" s="1"/>
      <c r="AX92" s="1"/>
      <c r="AY92" s="1"/>
      <c r="AZ92" s="1"/>
      <c r="BA92" s="1"/>
    </row>
    <row r="93" spans="1:53" x14ac:dyDescent="0.25">
      <c r="A93" s="16"/>
      <c r="B93" s="24"/>
      <c r="C93" s="8"/>
      <c r="D93" s="144"/>
      <c r="E93" s="135"/>
      <c r="F93" s="145"/>
      <c r="G93" s="146"/>
      <c r="H93" s="146"/>
      <c r="I93" s="135"/>
      <c r="J93" s="147"/>
      <c r="K93" s="145"/>
      <c r="L93" s="135"/>
      <c r="M93" s="145"/>
      <c r="N93" s="135"/>
      <c r="O93" s="148"/>
      <c r="P93" s="135"/>
      <c r="Q93" s="145"/>
      <c r="R93" s="135"/>
      <c r="S93" s="135"/>
      <c r="T93" s="145"/>
      <c r="U93" s="135"/>
      <c r="V93" s="145"/>
      <c r="W93" s="135"/>
      <c r="X93" s="145"/>
      <c r="Y93" s="135"/>
      <c r="Z93" s="145"/>
      <c r="AA93" s="135"/>
      <c r="AB93" s="135"/>
      <c r="AC93" s="135"/>
      <c r="AD93" s="146"/>
      <c r="AE93" s="144"/>
      <c r="AF93" s="135"/>
      <c r="AG93" s="135"/>
      <c r="AH93" s="145"/>
      <c r="AI93" s="149"/>
      <c r="AJ93" s="145"/>
      <c r="AK93" s="135"/>
      <c r="AL93" s="145"/>
      <c r="AM93" s="135"/>
      <c r="AN93" s="145"/>
      <c r="AO93" s="149"/>
      <c r="AP93" s="2"/>
      <c r="AQ93" s="2"/>
      <c r="AR93" s="2"/>
      <c r="AS93" s="2"/>
      <c r="AT93" s="1"/>
      <c r="AU93" s="1"/>
      <c r="AV93" s="1"/>
      <c r="AW93" s="1"/>
      <c r="AX93" s="1"/>
      <c r="AY93" s="1"/>
      <c r="AZ93" s="1"/>
      <c r="BA93" s="1"/>
    </row>
    <row r="94" spans="1:53" x14ac:dyDescent="0.25">
      <c r="A94" s="16"/>
      <c r="B94" s="24"/>
      <c r="C94" s="375" t="s">
        <v>185</v>
      </c>
      <c r="D94" s="144"/>
      <c r="E94" s="135"/>
      <c r="F94" s="145"/>
      <c r="G94" s="146"/>
      <c r="H94" s="146"/>
      <c r="I94" s="135"/>
      <c r="J94" s="147"/>
      <c r="K94" s="145"/>
      <c r="L94" s="135"/>
      <c r="M94" s="145"/>
      <c r="N94" s="135"/>
      <c r="O94" s="148"/>
      <c r="P94" s="135"/>
      <c r="Q94" s="145"/>
      <c r="R94" s="135"/>
      <c r="S94" s="135"/>
      <c r="T94" s="145"/>
      <c r="U94" s="135"/>
      <c r="V94" s="145"/>
      <c r="W94" s="135"/>
      <c r="X94" s="145"/>
      <c r="Y94" s="135"/>
      <c r="Z94" s="145"/>
      <c r="AA94" s="135"/>
      <c r="AB94" s="135"/>
      <c r="AC94" s="135"/>
      <c r="AD94" s="146"/>
      <c r="AE94" s="144"/>
      <c r="AF94" s="135"/>
      <c r="AG94" s="135"/>
      <c r="AH94" s="145"/>
      <c r="AI94" s="149"/>
      <c r="AJ94" s="145"/>
      <c r="AK94" s="135"/>
      <c r="AL94" s="145"/>
      <c r="AM94" s="135"/>
      <c r="AN94" s="145"/>
      <c r="AO94" s="149"/>
      <c r="AP94" s="2"/>
      <c r="AQ94" s="2"/>
      <c r="AR94" s="2"/>
      <c r="AS94" s="2"/>
      <c r="AT94" s="1"/>
      <c r="AU94" s="1"/>
      <c r="AV94" s="1"/>
      <c r="AW94" s="1"/>
      <c r="AX94" s="1"/>
      <c r="AY94" s="1"/>
      <c r="AZ94" s="1"/>
      <c r="BA94" s="1"/>
    </row>
    <row r="95" spans="1:53" x14ac:dyDescent="0.25">
      <c r="A95" s="16"/>
      <c r="B95" s="24"/>
      <c r="C95" s="376"/>
      <c r="D95" s="144"/>
      <c r="E95" s="135"/>
      <c r="F95" s="145"/>
      <c r="G95" s="146"/>
      <c r="H95" s="146"/>
      <c r="I95" s="135"/>
      <c r="J95" s="147"/>
      <c r="K95" s="145"/>
      <c r="L95" s="135"/>
      <c r="M95" s="145"/>
      <c r="N95" s="135"/>
      <c r="O95" s="148"/>
      <c r="P95" s="135"/>
      <c r="Q95" s="145"/>
      <c r="R95" s="135"/>
      <c r="S95" s="135"/>
      <c r="T95" s="145"/>
      <c r="U95" s="135"/>
      <c r="V95" s="145"/>
      <c r="W95" s="135"/>
      <c r="X95" s="145"/>
      <c r="Y95" s="135"/>
      <c r="Z95" s="145"/>
      <c r="AA95" s="135"/>
      <c r="AB95" s="135"/>
      <c r="AC95" s="135"/>
      <c r="AD95" s="146"/>
      <c r="AE95" s="144"/>
      <c r="AF95" s="135"/>
      <c r="AG95" s="135"/>
      <c r="AH95" s="145"/>
      <c r="AI95" s="149"/>
      <c r="AJ95" s="145"/>
      <c r="AK95" s="135"/>
      <c r="AL95" s="145"/>
      <c r="AM95" s="135"/>
      <c r="AN95" s="145"/>
      <c r="AO95" s="149"/>
      <c r="AP95" s="2"/>
      <c r="AQ95" s="2"/>
      <c r="AR95" s="2"/>
      <c r="AS95" s="2"/>
      <c r="AT95" s="1"/>
      <c r="AU95" s="1"/>
      <c r="AV95" s="1"/>
      <c r="AW95" s="1"/>
      <c r="AX95" s="1"/>
      <c r="AY95" s="1"/>
      <c r="AZ95" s="1"/>
      <c r="BA95" s="1"/>
    </row>
    <row r="96" spans="1:53" x14ac:dyDescent="0.25">
      <c r="A96" s="160" t="str">
        <f>IF(A90&lt;0,"DÉFICIT",IF(OR(A90="OK",B90&gt;=0,B96&gt;=0),"OK",B96))</f>
        <v>OK</v>
      </c>
      <c r="B96" s="133">
        <f>(SUM(D96:N96))-(SUM(O96:AO96))</f>
        <v>0</v>
      </c>
      <c r="C96" s="7" t="s">
        <v>73</v>
      </c>
      <c r="D96" s="144" t="str">
        <f>IF(OR(EXPLICATION!D$102=4,AND(EXPLICATION!D$102=2,EXPLICATION!D$103="")),EXPLICATION!D$101,"")</f>
        <v/>
      </c>
      <c r="E96" s="135" t="str">
        <f>IF(OR(EXPLICATION!D$110=4,AND(EXPLICATION!D$110=2,EXPLICATION!D$111="")),EXPLICATION!D$109,"")</f>
        <v/>
      </c>
      <c r="F96" s="150">
        <v>0</v>
      </c>
      <c r="G96" s="146"/>
      <c r="H96" s="146"/>
      <c r="I96" s="150">
        <f>EXPLICATION!D$108</f>
        <v>0</v>
      </c>
      <c r="J96" s="147"/>
      <c r="K96" s="145"/>
      <c r="L96" s="135"/>
      <c r="M96" s="145"/>
      <c r="N96" s="135"/>
      <c r="O96" s="148" t="str">
        <f>IF(B98&lt;0,-B98,"")</f>
        <v/>
      </c>
      <c r="P96" s="135" t="str">
        <f>IF(OR(EXPLICATION!D$116=4,AND(EXPLICATION!D$116=2,EXPLICATION!D$117="")),EXPLICATION!D$115,"")</f>
        <v/>
      </c>
      <c r="Q96" s="145">
        <f>EXPLICATION!D$119</f>
        <v>0</v>
      </c>
      <c r="R96" s="135">
        <f>EXPLICATION!D$120</f>
        <v>0</v>
      </c>
      <c r="S96" s="135">
        <f>EXPLICATION!D$121</f>
        <v>0</v>
      </c>
      <c r="T96" s="145">
        <f>EXPLICATION!D$122</f>
        <v>0</v>
      </c>
      <c r="U96" s="135"/>
      <c r="V96" s="145"/>
      <c r="W96" s="135"/>
      <c r="X96" s="145">
        <f>EXPLICATION!D$126</f>
        <v>0</v>
      </c>
      <c r="Y96" s="135">
        <f>EXPLICATION!D$127</f>
        <v>0</v>
      </c>
      <c r="Z96" s="145">
        <f>EXPLICATION!D$128</f>
        <v>0</v>
      </c>
      <c r="AA96" s="135">
        <f>EXPLICATION!D$129</f>
        <v>0</v>
      </c>
      <c r="AB96" s="135">
        <f>EXPLICATION!D220</f>
        <v>0</v>
      </c>
      <c r="AC96" s="135"/>
      <c r="AD96" s="146"/>
      <c r="AE96" s="144"/>
      <c r="AF96" s="135"/>
      <c r="AG96" s="135"/>
      <c r="AH96" s="145"/>
      <c r="AI96" s="149"/>
      <c r="AJ96" s="145"/>
      <c r="AK96" s="135"/>
      <c r="AL96" s="145"/>
      <c r="AM96" s="135"/>
      <c r="AN96" s="145"/>
      <c r="AO96" s="149"/>
      <c r="AP96" s="2"/>
      <c r="AQ96" s="2"/>
      <c r="AR96" s="2"/>
      <c r="AS96" s="2"/>
      <c r="AT96" s="1"/>
      <c r="AU96" s="1"/>
      <c r="AV96" s="1"/>
      <c r="AW96" s="1"/>
      <c r="AX96" s="1"/>
      <c r="AY96" s="1"/>
      <c r="AZ96" s="1"/>
      <c r="BA96" s="1"/>
    </row>
    <row r="97" spans="1:53" x14ac:dyDescent="0.25">
      <c r="A97" s="160"/>
      <c r="B97" s="133"/>
      <c r="C97" s="7"/>
      <c r="D97" s="144"/>
      <c r="E97" s="135"/>
      <c r="F97" s="145"/>
      <c r="G97" s="146"/>
      <c r="H97" s="146"/>
      <c r="I97" s="135"/>
      <c r="J97" s="147"/>
      <c r="K97" s="145"/>
      <c r="L97" s="135"/>
      <c r="M97" s="145"/>
      <c r="N97" s="135"/>
      <c r="O97" s="148"/>
      <c r="P97" s="135"/>
      <c r="Q97" s="145"/>
      <c r="R97" s="135"/>
      <c r="S97" s="135"/>
      <c r="T97" s="145"/>
      <c r="U97" s="135"/>
      <c r="V97" s="145"/>
      <c r="W97" s="135"/>
      <c r="X97" s="145"/>
      <c r="Y97" s="135"/>
      <c r="Z97" s="145"/>
      <c r="AA97" s="135"/>
      <c r="AB97" s="135"/>
      <c r="AC97" s="135"/>
      <c r="AD97" s="146"/>
      <c r="AE97" s="144"/>
      <c r="AF97" s="135"/>
      <c r="AG97" s="135"/>
      <c r="AH97" s="145"/>
      <c r="AI97" s="149"/>
      <c r="AJ97" s="145"/>
      <c r="AK97" s="135"/>
      <c r="AL97" s="145"/>
      <c r="AM97" s="135"/>
      <c r="AN97" s="145"/>
      <c r="AO97" s="149"/>
      <c r="AP97" s="2"/>
      <c r="AQ97" s="2"/>
      <c r="AR97" s="2"/>
      <c r="AS97" s="2"/>
      <c r="AT97" s="1"/>
      <c r="AU97" s="1"/>
      <c r="AV97" s="1"/>
      <c r="AW97" s="1"/>
      <c r="AX97" s="1"/>
      <c r="AY97" s="1"/>
      <c r="AZ97" s="1"/>
      <c r="BA97" s="1"/>
    </row>
    <row r="98" spans="1:53" x14ac:dyDescent="0.25">
      <c r="A98" s="160" t="str">
        <f>IF(A96&lt;0,"DÉFICIT",IF(OR(A96="OK",B96&gt;=0,B98&gt;=0),"OK",B98))</f>
        <v>OK</v>
      </c>
      <c r="B98" s="133">
        <f>(SUM(D98:N98))-(SUM(O98:AO98))</f>
        <v>0</v>
      </c>
      <c r="C98" s="7" t="str">
        <f t="shared" ref="C98:C100" si="6">(MID(C96,6,3)+1)&amp;" "&amp;"au"&amp;" "&amp;(MID(C96,6,3)+7)&amp;" "&amp;"("&amp;(MID(C96,6,3)+4)&amp;")"</f>
        <v>12 au 18 (15)</v>
      </c>
      <c r="D98" s="144" t="str">
        <f>IF(OR(EXPLICATION!D$102=4,AND(EXPLICATION!D$102=2,EXPLICATION!D$103=1)),EXPLICATION!D$101,"")</f>
        <v/>
      </c>
      <c r="E98" s="135" t="str">
        <f>IF(OR(EXPLICATION!D$110=4,AND(EXPLICATION!D$110=2,EXPLICATION!D$111=1)),EXPLICATION!D$109,"")</f>
        <v/>
      </c>
      <c r="F98" s="145"/>
      <c r="G98" s="146"/>
      <c r="H98" s="146"/>
      <c r="I98" s="135"/>
      <c r="J98" s="147"/>
      <c r="K98" s="145"/>
      <c r="L98" s="135"/>
      <c r="M98" s="145"/>
      <c r="N98" s="135"/>
      <c r="O98" s="148" t="str">
        <f>IF(B100&lt;0,-B100,"")</f>
        <v/>
      </c>
      <c r="P98" s="135" t="str">
        <f>IF(OR(EXPLICATION!D$116=4,AND(EXPLICATION!D$116=2,EXPLICATION!D$117=1)),EXPLICATION!D$115,"")</f>
        <v/>
      </c>
      <c r="Q98" s="145">
        <f>EXPLICATION!D$119</f>
        <v>0</v>
      </c>
      <c r="R98" s="135"/>
      <c r="S98" s="135"/>
      <c r="T98" s="145">
        <f>EXPLICATION!D$122</f>
        <v>0</v>
      </c>
      <c r="U98" s="135">
        <f>EXPLICATION!D$123</f>
        <v>0</v>
      </c>
      <c r="V98" s="145">
        <f>EXPLICATION!D$124</f>
        <v>0</v>
      </c>
      <c r="W98" s="135">
        <f>EXPLICATION!D$125</f>
        <v>0</v>
      </c>
      <c r="X98" s="145"/>
      <c r="Y98" s="135"/>
      <c r="Z98" s="145"/>
      <c r="AA98" s="135"/>
      <c r="AB98" s="135"/>
      <c r="AC98" s="135">
        <f>EXPLICATION!D$132</f>
        <v>0</v>
      </c>
      <c r="AD98" s="146">
        <f>EXPLICATION!D$131</f>
        <v>0</v>
      </c>
      <c r="AE98" s="144">
        <f>EXPLICATION!D$133</f>
        <v>0</v>
      </c>
      <c r="AF98" s="135"/>
      <c r="AG98" s="135"/>
      <c r="AH98" s="145"/>
      <c r="AI98" s="149"/>
      <c r="AJ98" s="145"/>
      <c r="AK98" s="135"/>
      <c r="AL98" s="145"/>
      <c r="AM98" s="135"/>
      <c r="AN98" s="145"/>
      <c r="AO98" s="149"/>
      <c r="AP98" s="2"/>
      <c r="AQ98" s="2"/>
      <c r="AR98" s="2"/>
      <c r="AS98" s="2"/>
      <c r="AT98" s="1"/>
      <c r="AU98" s="1"/>
      <c r="AV98" s="1"/>
      <c r="AW98" s="1"/>
      <c r="AX98" s="1"/>
      <c r="AY98" s="1"/>
      <c r="AZ98" s="1"/>
      <c r="BA98" s="1"/>
    </row>
    <row r="99" spans="1:53" x14ac:dyDescent="0.25">
      <c r="A99" s="160"/>
      <c r="B99" s="133"/>
      <c r="C99" s="7"/>
      <c r="D99" s="144"/>
      <c r="E99" s="135"/>
      <c r="F99" s="145"/>
      <c r="G99" s="146"/>
      <c r="H99" s="146"/>
      <c r="I99" s="135"/>
      <c r="J99" s="147"/>
      <c r="K99" s="145"/>
      <c r="L99" s="135"/>
      <c r="M99" s="145"/>
      <c r="N99" s="135"/>
      <c r="O99" s="148"/>
      <c r="P99" s="135"/>
      <c r="Q99" s="145"/>
      <c r="R99" s="135"/>
      <c r="S99" s="135"/>
      <c r="T99" s="145"/>
      <c r="U99" s="135"/>
      <c r="V99" s="145"/>
      <c r="W99" s="135"/>
      <c r="X99" s="145"/>
      <c r="Y99" s="135"/>
      <c r="Z99" s="145"/>
      <c r="AA99" s="135"/>
      <c r="AB99" s="135"/>
      <c r="AC99" s="135"/>
      <c r="AD99" s="146"/>
      <c r="AE99" s="144"/>
      <c r="AF99" s="135"/>
      <c r="AG99" s="135"/>
      <c r="AH99" s="145"/>
      <c r="AI99" s="149"/>
      <c r="AJ99" s="145"/>
      <c r="AK99" s="135"/>
      <c r="AL99" s="145"/>
      <c r="AM99" s="135"/>
      <c r="AN99" s="145"/>
      <c r="AO99" s="149"/>
      <c r="AP99" s="2"/>
      <c r="AQ99" s="2"/>
      <c r="AR99" s="2"/>
      <c r="AS99" s="2"/>
      <c r="AT99" s="1"/>
      <c r="AU99" s="1"/>
      <c r="AV99" s="1"/>
      <c r="AW99" s="1"/>
      <c r="AX99" s="1"/>
      <c r="AY99" s="1"/>
      <c r="AZ99" s="1"/>
      <c r="BA99" s="1"/>
    </row>
    <row r="100" spans="1:53" x14ac:dyDescent="0.25">
      <c r="A100" s="160" t="str">
        <f>IF(A98&lt;0,"DÉFICIT",IF(OR(A98="OK",B98&gt;=0,B100&gt;=0),"OK",B100))</f>
        <v>OK</v>
      </c>
      <c r="B100" s="133">
        <f>(SUM(D100:N100))-(SUM(O100:AO100))</f>
        <v>0</v>
      </c>
      <c r="C100" s="7" t="str">
        <f t="shared" si="6"/>
        <v>19 au 25 (22)</v>
      </c>
      <c r="D100" s="144" t="str">
        <f>IF(OR(EXPLICATION!D$102=4,AND(EXPLICATION!D$102=2,EXPLICATION!D$103="")),EXPLICATION!D$101,"")</f>
        <v/>
      </c>
      <c r="E100" s="135" t="str">
        <f>IF(OR(EXPLICATION!D$110=4,AND(EXPLICATION!D$110=2,EXPLICATION!D$111="")),EXPLICATION!D$109,"")</f>
        <v/>
      </c>
      <c r="F100" s="145"/>
      <c r="G100" s="134">
        <f>EXPLICATION!D$106</f>
        <v>0</v>
      </c>
      <c r="H100" s="146"/>
      <c r="I100" s="135"/>
      <c r="J100" s="147"/>
      <c r="K100" s="145"/>
      <c r="L100" s="135"/>
      <c r="M100" s="145"/>
      <c r="N100" s="135"/>
      <c r="O100" s="148" t="str">
        <f>IF(B102&lt;0,-B102,"")</f>
        <v/>
      </c>
      <c r="P100" s="135" t="str">
        <f>IF(OR(EXPLICATION!D$116=4,AND(EXPLICATION!D$116=2,EXPLICATION!D$117="")),EXPLICATION!D$115,"")</f>
        <v/>
      </c>
      <c r="Q100" s="145">
        <f>EXPLICATION!D$119</f>
        <v>0</v>
      </c>
      <c r="R100" s="135"/>
      <c r="S100" s="135"/>
      <c r="T100" s="145">
        <f>EXPLICATION!D$122</f>
        <v>0</v>
      </c>
      <c r="U100" s="135"/>
      <c r="V100" s="145"/>
      <c r="W100" s="135"/>
      <c r="X100" s="145"/>
      <c r="Y100" s="135"/>
      <c r="Z100" s="145"/>
      <c r="AA100" s="135"/>
      <c r="AB100" s="135"/>
      <c r="AC100" s="135"/>
      <c r="AD100" s="146"/>
      <c r="AE100" s="144"/>
      <c r="AF100" s="135"/>
      <c r="AG100" s="135"/>
      <c r="AH100" s="145"/>
      <c r="AI100" s="149"/>
      <c r="AJ100" s="145"/>
      <c r="AK100" s="135"/>
      <c r="AL100" s="145"/>
      <c r="AM100" s="135"/>
      <c r="AN100" s="145"/>
      <c r="AO100" s="149"/>
      <c r="AP100" s="2"/>
      <c r="AQ100" s="2"/>
      <c r="AR100" s="2"/>
      <c r="AS100" s="2"/>
      <c r="AT100" s="1"/>
      <c r="AU100" s="1"/>
      <c r="AV100" s="1"/>
      <c r="AW100" s="1"/>
      <c r="AX100" s="1"/>
      <c r="AY100" s="1"/>
      <c r="AZ100" s="1"/>
      <c r="BA100" s="1"/>
    </row>
    <row r="101" spans="1:53" x14ac:dyDescent="0.25">
      <c r="A101" s="160"/>
      <c r="B101" s="133"/>
      <c r="C101" s="7"/>
      <c r="D101" s="144"/>
      <c r="E101" s="135"/>
      <c r="F101" s="145"/>
      <c r="G101" s="146"/>
      <c r="H101" s="146"/>
      <c r="I101" s="135"/>
      <c r="J101" s="147"/>
      <c r="K101" s="145"/>
      <c r="L101" s="135"/>
      <c r="M101" s="145"/>
      <c r="N101" s="135"/>
      <c r="O101" s="148"/>
      <c r="P101" s="135"/>
      <c r="Q101" s="145"/>
      <c r="R101" s="135"/>
      <c r="S101" s="135"/>
      <c r="T101" s="145"/>
      <c r="U101" s="135"/>
      <c r="V101" s="145"/>
      <c r="W101" s="135"/>
      <c r="X101" s="145"/>
      <c r="Y101" s="135"/>
      <c r="Z101" s="145"/>
      <c r="AA101" s="135"/>
      <c r="AB101" s="135"/>
      <c r="AC101" s="135"/>
      <c r="AD101" s="146"/>
      <c r="AE101" s="144"/>
      <c r="AF101" s="135"/>
      <c r="AG101" s="135"/>
      <c r="AH101" s="145"/>
      <c r="AI101" s="149"/>
      <c r="AJ101" s="145"/>
      <c r="AK101" s="135"/>
      <c r="AL101" s="145"/>
      <c r="AM101" s="135"/>
      <c r="AN101" s="145"/>
      <c r="AO101" s="149"/>
      <c r="AP101" s="2"/>
      <c r="AQ101" s="2"/>
      <c r="AR101" s="2"/>
      <c r="AS101" s="2"/>
      <c r="AT101" s="1"/>
      <c r="AU101" s="1"/>
      <c r="AV101" s="1"/>
      <c r="AW101" s="1"/>
      <c r="AX101" s="1"/>
      <c r="AY101" s="1"/>
      <c r="AZ101" s="1"/>
      <c r="BA101" s="1"/>
    </row>
    <row r="102" spans="1:53" x14ac:dyDescent="0.25">
      <c r="A102" s="160" t="str">
        <f>IF(A100&lt;0,"DÉFICIT",IF(OR(A100="OK",B100&gt;=0,B102&gt;=0),"OK",B102))</f>
        <v>OK</v>
      </c>
      <c r="B102" s="133">
        <f>(SUM(D102:N102))-(SUM(O102:AO102))</f>
        <v>0</v>
      </c>
      <c r="C102" s="7" t="s">
        <v>86</v>
      </c>
      <c r="D102" s="144" t="str">
        <f>IF(OR(EXPLICATION!D$102=4,AND(EXPLICATION!D$102=2,EXPLICATION!D$103=1)),EXPLICATION!D$101,"")</f>
        <v/>
      </c>
      <c r="E102" s="135" t="str">
        <f>IF(OR(EXPLICATION!D$110=1,EXPLICATION!D$110=4,AND(EXPLICATION!D$110=2,EXPLICATION!D$111=1)),EXPLICATION!D$109,"")</f>
        <v/>
      </c>
      <c r="F102" s="145"/>
      <c r="G102" s="146"/>
      <c r="H102" s="146"/>
      <c r="I102" s="135"/>
      <c r="J102" s="147"/>
      <c r="K102" s="145"/>
      <c r="L102" s="135"/>
      <c r="M102" s="145"/>
      <c r="N102" s="135"/>
      <c r="O102" s="148" t="str">
        <f>IF(B108&lt;0,-B108,"")</f>
        <v/>
      </c>
      <c r="P102" s="135" t="str">
        <f>IF(OR(EXPLICATION!D$116=1,EXPLICATION!D$116=4,AND(EXPLICATION!D$116=2,EXPLICATION!D$117=1)),EXPLICATION!D$115,"")</f>
        <v/>
      </c>
      <c r="Q102" s="145">
        <f>EXPLICATION!D$119</f>
        <v>0</v>
      </c>
      <c r="R102" s="135"/>
      <c r="S102" s="135"/>
      <c r="T102" s="145">
        <f>EXPLICATION!D$122</f>
        <v>0</v>
      </c>
      <c r="U102" s="135"/>
      <c r="V102" s="145"/>
      <c r="W102" s="135"/>
      <c r="X102" s="145"/>
      <c r="Y102" s="135"/>
      <c r="Z102" s="145"/>
      <c r="AA102" s="135"/>
      <c r="AB102" s="135"/>
      <c r="AC102" s="135"/>
      <c r="AD102" s="146"/>
      <c r="AE102" s="144"/>
      <c r="AF102" s="135">
        <f>EXPLICATION!D$137/12</f>
        <v>0</v>
      </c>
      <c r="AG102" s="135">
        <f>EXPLICATION!D$141/12</f>
        <v>0</v>
      </c>
      <c r="AH102" s="145">
        <f>EXPLICATION!D$139/12</f>
        <v>0</v>
      </c>
      <c r="AI102" s="149">
        <f>EXPLICATION!D$135/12</f>
        <v>0</v>
      </c>
      <c r="AJ102" s="145"/>
      <c r="AK102" s="135"/>
      <c r="AL102" s="145"/>
      <c r="AM102" s="135"/>
      <c r="AN102" s="145"/>
      <c r="AO102" s="149"/>
      <c r="AP102" s="2"/>
      <c r="AQ102" s="2"/>
      <c r="AR102" s="2"/>
      <c r="AS102" s="2"/>
      <c r="AT102" s="1"/>
      <c r="AU102" s="1"/>
      <c r="AV102" s="1"/>
      <c r="AW102" s="1"/>
      <c r="AX102" s="1"/>
      <c r="AY102" s="1"/>
      <c r="AZ102" s="1"/>
      <c r="BA102" s="1"/>
    </row>
    <row r="103" spans="1:53" ht="15.75" thickBot="1" x14ac:dyDescent="0.3">
      <c r="A103" s="16"/>
      <c r="B103" s="24"/>
      <c r="C103" s="7"/>
      <c r="D103" s="144"/>
      <c r="E103" s="135"/>
      <c r="F103" s="145"/>
      <c r="G103" s="146"/>
      <c r="H103" s="146"/>
      <c r="I103" s="135"/>
      <c r="J103" s="147"/>
      <c r="K103" s="145"/>
      <c r="L103" s="135"/>
      <c r="M103" s="145"/>
      <c r="N103" s="135"/>
      <c r="O103" s="148"/>
      <c r="P103" s="135"/>
      <c r="Q103" s="145"/>
      <c r="R103" s="135"/>
      <c r="S103" s="135"/>
      <c r="T103" s="145"/>
      <c r="U103" s="135"/>
      <c r="V103" s="145"/>
      <c r="W103" s="135"/>
      <c r="X103" s="145"/>
      <c r="Y103" s="135"/>
      <c r="Z103" s="145"/>
      <c r="AA103" s="135"/>
      <c r="AB103" s="135"/>
      <c r="AC103" s="135"/>
      <c r="AD103" s="146"/>
      <c r="AE103" s="144"/>
      <c r="AF103" s="135"/>
      <c r="AG103" s="135"/>
      <c r="AH103" s="145"/>
      <c r="AI103" s="149"/>
      <c r="AJ103" s="145"/>
      <c r="AK103" s="135"/>
      <c r="AL103" s="145"/>
      <c r="AM103" s="135"/>
      <c r="AN103" s="145"/>
      <c r="AO103" s="149"/>
      <c r="AP103" s="2"/>
      <c r="AQ103" s="2"/>
      <c r="AR103" s="2"/>
      <c r="AS103" s="2"/>
      <c r="AT103" s="1"/>
      <c r="AU103" s="1"/>
      <c r="AV103" s="1"/>
      <c r="AW103" s="1"/>
      <c r="AX103" s="1"/>
      <c r="AY103" s="1"/>
      <c r="AZ103" s="1"/>
      <c r="BA103" s="1"/>
    </row>
    <row r="104" spans="1:53" ht="15.75" thickBot="1" x14ac:dyDescent="0.3">
      <c r="A104" s="22" t="str">
        <f>IF(B104&gt;=0,"ÉPARGNE","DÉFICIT")</f>
        <v>ÉPARGNE</v>
      </c>
      <c r="B104" s="126">
        <f>IF(AND(A102="OK",A100="OK",A98="OK",A96="OK"),IF(B102&gt;0,B102,0)+IF(B100&gt;0,B100,0)+IF(B98&gt;0,B98,0)+IF(B96&gt;0,B96,0),B96)</f>
        <v>0</v>
      </c>
      <c r="C104" s="14" t="str">
        <f>"Dépôt de "&amp;ROUND(IF((AF102+AG102+AH102+AI102)&gt;=0,(AF102+AG102+AH102+AI102),0),0)&amp;" "&amp;"$"</f>
        <v>Dépôt de 0 $</v>
      </c>
      <c r="D104" s="144"/>
      <c r="E104" s="135"/>
      <c r="F104" s="145"/>
      <c r="G104" s="146"/>
      <c r="H104" s="146"/>
      <c r="I104" s="135"/>
      <c r="J104" s="147"/>
      <c r="K104" s="145"/>
      <c r="L104" s="135"/>
      <c r="M104" s="145"/>
      <c r="N104" s="135"/>
      <c r="O104" s="148"/>
      <c r="P104" s="135"/>
      <c r="Q104" s="145"/>
      <c r="R104" s="135"/>
      <c r="S104" s="135"/>
      <c r="T104" s="145"/>
      <c r="U104" s="135"/>
      <c r="V104" s="145"/>
      <c r="W104" s="135"/>
      <c r="X104" s="145"/>
      <c r="Y104" s="135"/>
      <c r="Z104" s="145"/>
      <c r="AA104" s="135"/>
      <c r="AB104" s="135"/>
      <c r="AC104" s="135"/>
      <c r="AD104" s="146"/>
      <c r="AE104" s="144"/>
      <c r="AF104" s="135"/>
      <c r="AG104" s="135"/>
      <c r="AH104" s="145"/>
      <c r="AI104" s="149"/>
      <c r="AJ104" s="145"/>
      <c r="AK104" s="135"/>
      <c r="AL104" s="145"/>
      <c r="AM104" s="135"/>
      <c r="AN104" s="145"/>
      <c r="AO104" s="149"/>
      <c r="AP104" s="2"/>
      <c r="AQ104" s="2"/>
      <c r="AR104" s="2"/>
      <c r="AS104" s="2"/>
      <c r="AT104" s="1"/>
      <c r="AU104" s="1"/>
      <c r="AV104" s="1"/>
      <c r="AW104" s="1"/>
      <c r="AX104" s="1"/>
      <c r="AY104" s="1"/>
      <c r="AZ104" s="1"/>
      <c r="BA104" s="1"/>
    </row>
    <row r="105" spans="1:53" x14ac:dyDescent="0.25">
      <c r="A105" s="16"/>
      <c r="B105" s="24"/>
      <c r="C105" s="7"/>
      <c r="D105" s="144"/>
      <c r="E105" s="135"/>
      <c r="F105" s="145"/>
      <c r="G105" s="146"/>
      <c r="H105" s="146"/>
      <c r="I105" s="135"/>
      <c r="J105" s="147"/>
      <c r="K105" s="145"/>
      <c r="L105" s="135"/>
      <c r="M105" s="145"/>
      <c r="N105" s="135"/>
      <c r="O105" s="148"/>
      <c r="P105" s="135"/>
      <c r="Q105" s="145"/>
      <c r="R105" s="135"/>
      <c r="S105" s="135"/>
      <c r="T105" s="145"/>
      <c r="U105" s="135"/>
      <c r="V105" s="145"/>
      <c r="W105" s="135"/>
      <c r="X105" s="145"/>
      <c r="Y105" s="135"/>
      <c r="Z105" s="145"/>
      <c r="AA105" s="135"/>
      <c r="AB105" s="135"/>
      <c r="AC105" s="135"/>
      <c r="AD105" s="146"/>
      <c r="AE105" s="144"/>
      <c r="AF105" s="135"/>
      <c r="AG105" s="135"/>
      <c r="AH105" s="145"/>
      <c r="AI105" s="149"/>
      <c r="AJ105" s="145"/>
      <c r="AK105" s="135"/>
      <c r="AL105" s="145"/>
      <c r="AM105" s="135"/>
      <c r="AN105" s="145"/>
      <c r="AO105" s="149"/>
      <c r="AP105" s="2"/>
      <c r="AQ105" s="2"/>
      <c r="AR105" s="2"/>
      <c r="AS105" s="2"/>
      <c r="AT105" s="1"/>
      <c r="AU105" s="1"/>
      <c r="AV105" s="1"/>
      <c r="AW105" s="1"/>
      <c r="AX105" s="1"/>
      <c r="AY105" s="1"/>
      <c r="AZ105" s="1"/>
      <c r="BA105" s="1"/>
    </row>
    <row r="106" spans="1:53" x14ac:dyDescent="0.25">
      <c r="A106" s="16"/>
      <c r="B106" s="24"/>
      <c r="C106" s="375" t="s">
        <v>29</v>
      </c>
      <c r="D106" s="144"/>
      <c r="E106" s="135"/>
      <c r="F106" s="145"/>
      <c r="G106" s="146"/>
      <c r="H106" s="146"/>
      <c r="I106" s="135"/>
      <c r="J106" s="147"/>
      <c r="K106" s="145"/>
      <c r="L106" s="135"/>
      <c r="M106" s="145"/>
      <c r="N106" s="135"/>
      <c r="O106" s="148"/>
      <c r="P106" s="135"/>
      <c r="Q106" s="145"/>
      <c r="R106" s="135"/>
      <c r="S106" s="135"/>
      <c r="T106" s="145"/>
      <c r="U106" s="135"/>
      <c r="V106" s="145"/>
      <c r="W106" s="135"/>
      <c r="X106" s="145"/>
      <c r="Y106" s="135"/>
      <c r="Z106" s="145"/>
      <c r="AA106" s="135"/>
      <c r="AB106" s="135"/>
      <c r="AC106" s="135"/>
      <c r="AD106" s="146"/>
      <c r="AE106" s="144"/>
      <c r="AF106" s="135"/>
      <c r="AG106" s="135"/>
      <c r="AH106" s="145"/>
      <c r="AI106" s="149"/>
      <c r="AJ106" s="145"/>
      <c r="AK106" s="135"/>
      <c r="AL106" s="145"/>
      <c r="AM106" s="135"/>
      <c r="AN106" s="145"/>
      <c r="AO106" s="149"/>
      <c r="AP106" s="2"/>
      <c r="AQ106" s="2"/>
      <c r="AR106" s="2"/>
      <c r="AS106" s="2"/>
      <c r="AT106" s="1"/>
      <c r="AU106" s="1"/>
      <c r="AV106" s="1"/>
      <c r="AW106" s="1"/>
      <c r="AX106" s="1"/>
      <c r="AY106" s="1"/>
      <c r="AZ106" s="1"/>
      <c r="BA106" s="1"/>
    </row>
    <row r="107" spans="1:53" x14ac:dyDescent="0.25">
      <c r="A107" s="16"/>
      <c r="B107" s="24"/>
      <c r="C107" s="376"/>
      <c r="D107" s="144"/>
      <c r="E107" s="135"/>
      <c r="F107" s="145"/>
      <c r="G107" s="146"/>
      <c r="H107" s="146"/>
      <c r="I107" s="135"/>
      <c r="J107" s="147"/>
      <c r="K107" s="145"/>
      <c r="L107" s="135"/>
      <c r="M107" s="145"/>
      <c r="N107" s="135"/>
      <c r="O107" s="148"/>
      <c r="P107" s="135"/>
      <c r="Q107" s="145"/>
      <c r="R107" s="135"/>
      <c r="S107" s="135"/>
      <c r="T107" s="145"/>
      <c r="U107" s="135"/>
      <c r="V107" s="145"/>
      <c r="W107" s="135"/>
      <c r="X107" s="145"/>
      <c r="Y107" s="135"/>
      <c r="Z107" s="145"/>
      <c r="AA107" s="135"/>
      <c r="AB107" s="135"/>
      <c r="AC107" s="135"/>
      <c r="AD107" s="146"/>
      <c r="AE107" s="144"/>
      <c r="AF107" s="135"/>
      <c r="AG107" s="135"/>
      <c r="AH107" s="145"/>
      <c r="AI107" s="149"/>
      <c r="AJ107" s="145"/>
      <c r="AK107" s="135"/>
      <c r="AL107" s="145"/>
      <c r="AM107" s="135"/>
      <c r="AN107" s="145"/>
      <c r="AO107" s="149"/>
      <c r="AP107" s="2"/>
      <c r="AQ107" s="2"/>
      <c r="AR107" s="2"/>
      <c r="AS107" s="2"/>
      <c r="AT107" s="1"/>
      <c r="AU107" s="1"/>
      <c r="AV107" s="1"/>
      <c r="AW107" s="1"/>
      <c r="AX107" s="1"/>
      <c r="AY107" s="1"/>
      <c r="AZ107" s="1"/>
      <c r="BA107" s="1"/>
    </row>
    <row r="108" spans="1:53" x14ac:dyDescent="0.25">
      <c r="A108" s="160" t="str">
        <f>IF(A102&lt;0,"DÉFICIT",IF(OR(A102="OK",B102&gt;=0,B108&gt;=0),"OK",B108))</f>
        <v>OK</v>
      </c>
      <c r="B108" s="133">
        <f>(SUM(D108:N108))-(SUM(O108:AO108))</f>
        <v>0</v>
      </c>
      <c r="C108" s="7" t="s">
        <v>87</v>
      </c>
      <c r="D108" s="144" t="str">
        <f>IF(OR(EXPLICATION!D$102=1,EXPLICATION!D$102=4,,AND(EXPLICATION!D$102=2,EXPLICATION!D$103="")),EXPLICATION!D$101,"")</f>
        <v/>
      </c>
      <c r="E108" s="135" t="str">
        <f>IF(OR(EXPLICATION!D$110=4,AND(EXPLICATION!D$110=2,EXPLICATION!D$111="")),EXPLICATION!D$109,"")</f>
        <v/>
      </c>
      <c r="F108" s="150">
        <v>0</v>
      </c>
      <c r="G108" s="146"/>
      <c r="H108" s="146"/>
      <c r="I108" s="150">
        <f>EXPLICATION!D$108</f>
        <v>0</v>
      </c>
      <c r="J108" s="147"/>
      <c r="K108" s="145"/>
      <c r="L108" s="135"/>
      <c r="M108" s="145"/>
      <c r="N108" s="135"/>
      <c r="O108" s="148" t="str">
        <f>IF(B110&lt;0,-B110,"")</f>
        <v/>
      </c>
      <c r="P108" s="135" t="str">
        <f>IF(OR(EXPLICATION!D$116=4,AND(EXPLICATION!D$116=2,EXPLICATION!D$117="")),EXPLICATION!D$115,"")</f>
        <v/>
      </c>
      <c r="Q108" s="145">
        <f>EXPLICATION!D$119</f>
        <v>0</v>
      </c>
      <c r="R108" s="135">
        <f>EXPLICATION!D$120</f>
        <v>0</v>
      </c>
      <c r="S108" s="135">
        <f>EXPLICATION!D$121</f>
        <v>0</v>
      </c>
      <c r="T108" s="145">
        <f>EXPLICATION!D$122</f>
        <v>0</v>
      </c>
      <c r="U108" s="135"/>
      <c r="V108" s="145"/>
      <c r="W108" s="135"/>
      <c r="X108" s="145">
        <f>EXPLICATION!D$126</f>
        <v>0</v>
      </c>
      <c r="Y108" s="135">
        <f>EXPLICATION!D$127</f>
        <v>0</v>
      </c>
      <c r="Z108" s="145">
        <f>EXPLICATION!D$128</f>
        <v>0</v>
      </c>
      <c r="AA108" s="135">
        <f>EXPLICATION!D$129</f>
        <v>0</v>
      </c>
      <c r="AB108" s="135">
        <f>EXPLICATION!D232</f>
        <v>0</v>
      </c>
      <c r="AC108" s="135"/>
      <c r="AD108" s="146"/>
      <c r="AE108" s="144"/>
      <c r="AF108" s="135"/>
      <c r="AG108" s="135"/>
      <c r="AH108" s="145"/>
      <c r="AI108" s="149"/>
      <c r="AJ108" s="145"/>
      <c r="AK108" s="135"/>
      <c r="AL108" s="145"/>
      <c r="AM108" s="135"/>
      <c r="AN108" s="145"/>
      <c r="AO108" s="149"/>
      <c r="AP108" s="2"/>
      <c r="AQ108" s="2"/>
      <c r="AR108" s="2"/>
      <c r="AS108" s="2"/>
      <c r="AT108" s="1"/>
      <c r="AU108" s="1"/>
      <c r="AV108" s="1"/>
      <c r="AW108" s="1"/>
      <c r="AX108" s="1"/>
      <c r="AY108" s="1"/>
      <c r="AZ108" s="1"/>
      <c r="BA108" s="1"/>
    </row>
    <row r="109" spans="1:53" x14ac:dyDescent="0.25">
      <c r="A109" s="160"/>
      <c r="B109" s="133"/>
      <c r="C109" s="7"/>
      <c r="D109" s="144"/>
      <c r="E109" s="135"/>
      <c r="F109" s="145"/>
      <c r="G109" s="146"/>
      <c r="H109" s="146"/>
      <c r="I109" s="135"/>
      <c r="J109" s="147"/>
      <c r="K109" s="145"/>
      <c r="L109" s="135"/>
      <c r="M109" s="145"/>
      <c r="N109" s="135"/>
      <c r="O109" s="148"/>
      <c r="P109" s="135"/>
      <c r="Q109" s="145"/>
      <c r="R109" s="135"/>
      <c r="S109" s="135"/>
      <c r="T109" s="145"/>
      <c r="U109" s="135"/>
      <c r="V109" s="145"/>
      <c r="W109" s="135"/>
      <c r="X109" s="145"/>
      <c r="Y109" s="135"/>
      <c r="Z109" s="145"/>
      <c r="AA109" s="135"/>
      <c r="AB109" s="135"/>
      <c r="AC109" s="135"/>
      <c r="AD109" s="146"/>
      <c r="AE109" s="144"/>
      <c r="AF109" s="135"/>
      <c r="AG109" s="135"/>
      <c r="AH109" s="145"/>
      <c r="AI109" s="149"/>
      <c r="AJ109" s="145"/>
      <c r="AK109" s="135"/>
      <c r="AL109" s="145"/>
      <c r="AM109" s="135"/>
      <c r="AN109" s="145"/>
      <c r="AO109" s="149"/>
      <c r="AP109" s="2"/>
      <c r="AQ109" s="2"/>
      <c r="AR109" s="2"/>
      <c r="AS109" s="2"/>
      <c r="AT109" s="1"/>
      <c r="AU109" s="1"/>
      <c r="AV109" s="1"/>
      <c r="AW109" s="1"/>
      <c r="AX109" s="1"/>
      <c r="AY109" s="1"/>
      <c r="AZ109" s="1"/>
      <c r="BA109" s="1"/>
    </row>
    <row r="110" spans="1:53" x14ac:dyDescent="0.25">
      <c r="A110" s="160" t="str">
        <f>IF(A108&lt;0,"DÉFICIT",IF(OR(A108="OK",B108&gt;=0,B110&gt;=0),"OK",B110))</f>
        <v>OK</v>
      </c>
      <c r="B110" s="133">
        <f>(SUM(D110:N110))-(SUM(O110:AO110))</f>
        <v>0</v>
      </c>
      <c r="C110" s="7" t="str">
        <f t="shared" ref="C110:C114" si="7">(MID(C108,6,3)+1)&amp;" "&amp;"au"&amp;" "&amp;(MID(C108,6,3)+7)&amp;" "&amp;"("&amp;(MID(C108,6,3)+4)&amp;")"</f>
        <v>9 au 15 (12)</v>
      </c>
      <c r="D110" s="144" t="str">
        <f>IF(OR(EXPLICATION!D$102=4,AND(EXPLICATION!D$102=2,EXPLICATION!D$103=1)),EXPLICATION!D$101,"")</f>
        <v/>
      </c>
      <c r="E110" s="146" t="str">
        <f>IF(OR(EXPLICATION!D$110=4,AND(EXPLICATION!D$110=2,EXPLICATION!D$111=1)),EXPLICATION!D$109,"")</f>
        <v/>
      </c>
      <c r="F110" s="135"/>
      <c r="G110" s="145"/>
      <c r="H110" s="146"/>
      <c r="I110" s="135"/>
      <c r="J110" s="147"/>
      <c r="K110" s="145"/>
      <c r="L110" s="135"/>
      <c r="M110" s="145"/>
      <c r="N110" s="135"/>
      <c r="O110" s="148" t="str">
        <f>IF(B112&lt;0,-B112,"")</f>
        <v/>
      </c>
      <c r="P110" s="135" t="str">
        <f>IF(OR(EXPLICATION!D$116=4,AND(EXPLICATION!D$116=2,EXPLICATION!D$117=1)),EXPLICATION!D$115,"")</f>
        <v/>
      </c>
      <c r="Q110" s="145">
        <f>EXPLICATION!D$119</f>
        <v>0</v>
      </c>
      <c r="R110" s="135"/>
      <c r="S110" s="135"/>
      <c r="T110" s="145">
        <f>EXPLICATION!D$122</f>
        <v>0</v>
      </c>
      <c r="U110" s="135"/>
      <c r="V110" s="145"/>
      <c r="W110" s="135"/>
      <c r="X110" s="145"/>
      <c r="Y110" s="135"/>
      <c r="Z110" s="145"/>
      <c r="AA110" s="135"/>
      <c r="AB110" s="135"/>
      <c r="AC110" s="135"/>
      <c r="AD110" s="146"/>
      <c r="AE110" s="144"/>
      <c r="AF110" s="135"/>
      <c r="AG110" s="135"/>
      <c r="AH110" s="145"/>
      <c r="AI110" s="149"/>
      <c r="AJ110" s="145"/>
      <c r="AK110" s="135"/>
      <c r="AL110" s="145"/>
      <c r="AM110" s="135"/>
      <c r="AN110" s="145"/>
      <c r="AO110" s="149"/>
      <c r="AP110" s="2"/>
      <c r="AQ110" s="2"/>
      <c r="AR110" s="2"/>
      <c r="AS110" s="2"/>
      <c r="AT110" s="1"/>
      <c r="AU110" s="1"/>
      <c r="AV110" s="1"/>
      <c r="AW110" s="1"/>
      <c r="AX110" s="1"/>
      <c r="AY110" s="1"/>
      <c r="AZ110" s="1"/>
      <c r="BA110" s="1"/>
    </row>
    <row r="111" spans="1:53" x14ac:dyDescent="0.25">
      <c r="A111" s="160"/>
      <c r="B111" s="133"/>
      <c r="C111" s="7"/>
      <c r="D111" s="144"/>
      <c r="E111" s="135"/>
      <c r="F111" s="145"/>
      <c r="G111" s="146"/>
      <c r="H111" s="146"/>
      <c r="I111" s="135"/>
      <c r="J111" s="147"/>
      <c r="K111" s="145"/>
      <c r="L111" s="135"/>
      <c r="M111" s="145"/>
      <c r="N111" s="135"/>
      <c r="O111" s="148"/>
      <c r="P111" s="135"/>
      <c r="Q111" s="145"/>
      <c r="R111" s="135"/>
      <c r="S111" s="135"/>
      <c r="T111" s="145"/>
      <c r="U111" s="135"/>
      <c r="V111" s="145"/>
      <c r="W111" s="135"/>
      <c r="X111" s="145"/>
      <c r="Y111" s="135"/>
      <c r="Z111" s="145"/>
      <c r="AA111" s="135"/>
      <c r="AB111" s="135"/>
      <c r="AC111" s="135"/>
      <c r="AD111" s="146"/>
      <c r="AE111" s="144"/>
      <c r="AF111" s="135"/>
      <c r="AG111" s="135"/>
      <c r="AH111" s="145"/>
      <c r="AI111" s="149"/>
      <c r="AJ111" s="145"/>
      <c r="AK111" s="135"/>
      <c r="AL111" s="145"/>
      <c r="AM111" s="135"/>
      <c r="AN111" s="145"/>
      <c r="AO111" s="149"/>
      <c r="AP111" s="2"/>
      <c r="AQ111" s="2"/>
      <c r="AR111" s="2"/>
      <c r="AS111" s="2"/>
      <c r="AT111" s="1"/>
      <c r="AU111" s="1"/>
      <c r="AV111" s="1"/>
      <c r="AW111" s="1"/>
      <c r="AX111" s="1"/>
      <c r="AY111" s="1"/>
      <c r="AZ111" s="1"/>
      <c r="BA111" s="1"/>
    </row>
    <row r="112" spans="1:53" x14ac:dyDescent="0.25">
      <c r="A112" s="160" t="str">
        <f>IF(A110&lt;0,"DÉFICIT",IF(OR(A110="OK",B110&gt;=0,B112&gt;=0),"OK",B112))</f>
        <v>OK</v>
      </c>
      <c r="B112" s="133">
        <f>(SUM(D112:N112))-(SUM(O112:AO112))</f>
        <v>0</v>
      </c>
      <c r="C112" s="7" t="str">
        <f>(MID(C110,6,3)+1)&amp;" "&amp;"au"&amp;" "&amp;(MID(C110,6,3)+7)&amp;" "&amp;"("&amp;(MID(C110,6,3)+4)&amp;")"</f>
        <v>16 au 22 (19)</v>
      </c>
      <c r="D112" s="144" t="str">
        <f>IF(OR(EXPLICATION!D$102=4,AND(EXPLICATION!D$102=2,EXPLICATION!D$103="")),EXPLICATION!D$101,"")</f>
        <v/>
      </c>
      <c r="E112" s="135" t="str">
        <f>IF(OR(EXPLICATION!D$110=4,AND(EXPLICATION!D$110=2,EXPLICATION!D$111="")),EXPLICATION!D$109,"")</f>
        <v/>
      </c>
      <c r="F112" s="145"/>
      <c r="G112" s="134">
        <f>EXPLICATION!D$106</f>
        <v>0</v>
      </c>
      <c r="H112" s="146"/>
      <c r="I112" s="135"/>
      <c r="J112" s="147"/>
      <c r="K112" s="145"/>
      <c r="L112" s="135"/>
      <c r="M112" s="145"/>
      <c r="N112" s="135"/>
      <c r="O112" s="148" t="str">
        <f>IF(B114&lt;0,-B114,"")</f>
        <v/>
      </c>
      <c r="P112" s="135" t="str">
        <f>IF(OR(EXPLICATION!D$116=4,AND(EXPLICATION!D$116=2,EXPLICATION!D$117="")),EXPLICATION!D$115,"")</f>
        <v/>
      </c>
      <c r="Q112" s="145">
        <f>EXPLICATION!D$119</f>
        <v>0</v>
      </c>
      <c r="R112" s="135"/>
      <c r="S112" s="135"/>
      <c r="T112" s="145">
        <f>EXPLICATION!D$122</f>
        <v>0</v>
      </c>
      <c r="U112" s="135">
        <f>EXPLICATION!D$123</f>
        <v>0</v>
      </c>
      <c r="V112" s="145">
        <f>EXPLICATION!D$124</f>
        <v>0</v>
      </c>
      <c r="W112" s="135">
        <f>EXPLICATION!D$125</f>
        <v>0</v>
      </c>
      <c r="X112" s="145"/>
      <c r="Y112" s="135"/>
      <c r="Z112" s="145"/>
      <c r="AA112" s="135"/>
      <c r="AB112" s="135"/>
      <c r="AC112" s="135">
        <f>EXPLICATION!D$132</f>
        <v>0</v>
      </c>
      <c r="AD112" s="146">
        <f>EXPLICATION!D$131</f>
        <v>0</v>
      </c>
      <c r="AE112" s="144">
        <f>EXPLICATION!D$133</f>
        <v>0</v>
      </c>
      <c r="AF112" s="135"/>
      <c r="AG112" s="135"/>
      <c r="AH112" s="145"/>
      <c r="AI112" s="149"/>
      <c r="AJ112" s="145"/>
      <c r="AK112" s="135"/>
      <c r="AL112" s="145"/>
      <c r="AM112" s="135"/>
      <c r="AN112" s="145"/>
      <c r="AO112" s="149"/>
      <c r="AP112" s="2"/>
      <c r="AQ112" s="2"/>
      <c r="AR112" s="2"/>
      <c r="AS112" s="2"/>
      <c r="AT112" s="1"/>
      <c r="AU112" s="1"/>
      <c r="AV112" s="1"/>
      <c r="AW112" s="1"/>
      <c r="AX112" s="1"/>
      <c r="AY112" s="1"/>
      <c r="AZ112" s="1"/>
      <c r="BA112" s="1"/>
    </row>
    <row r="113" spans="1:53" x14ac:dyDescent="0.25">
      <c r="A113" s="160"/>
      <c r="B113" s="133"/>
      <c r="C113" s="7"/>
      <c r="D113" s="144"/>
      <c r="E113" s="135"/>
      <c r="F113" s="145"/>
      <c r="G113" s="146"/>
      <c r="H113" s="146"/>
      <c r="I113" s="135"/>
      <c r="J113" s="147"/>
      <c r="K113" s="145"/>
      <c r="L113" s="135"/>
      <c r="M113" s="145"/>
      <c r="N113" s="135"/>
      <c r="O113" s="148"/>
      <c r="P113" s="135"/>
      <c r="Q113" s="145"/>
      <c r="R113" s="135"/>
      <c r="S113" s="135"/>
      <c r="T113" s="145"/>
      <c r="U113" s="135"/>
      <c r="V113" s="145"/>
      <c r="W113" s="135"/>
      <c r="X113" s="145"/>
      <c r="Y113" s="135"/>
      <c r="Z113" s="145"/>
      <c r="AA113" s="135"/>
      <c r="AB113" s="135"/>
      <c r="AC113" s="135"/>
      <c r="AD113" s="146"/>
      <c r="AE113" s="144"/>
      <c r="AF113" s="135"/>
      <c r="AG113" s="135"/>
      <c r="AH113" s="145"/>
      <c r="AI113" s="149"/>
      <c r="AJ113" s="145"/>
      <c r="AK113" s="135"/>
      <c r="AL113" s="145"/>
      <c r="AM113" s="135"/>
      <c r="AN113" s="145"/>
      <c r="AO113" s="149"/>
      <c r="AP113" s="2"/>
      <c r="AQ113" s="2"/>
      <c r="AR113" s="2"/>
      <c r="AS113" s="2"/>
      <c r="AT113" s="1"/>
      <c r="AU113" s="1"/>
      <c r="AV113" s="1"/>
      <c r="AW113" s="1"/>
      <c r="AX113" s="1"/>
      <c r="AY113" s="1"/>
      <c r="AZ113" s="1"/>
      <c r="BA113" s="1"/>
    </row>
    <row r="114" spans="1:53" x14ac:dyDescent="0.25">
      <c r="A114" s="160" t="str">
        <f>IF(A112&lt;0,"DÉFICIT",IF(OR(A112="OK",B112&gt;=0,B114&gt;=0),"OK",B114))</f>
        <v>OK</v>
      </c>
      <c r="B114" s="133">
        <f>(SUM(D114:N114))-(SUM(O114:AO114))</f>
        <v>0</v>
      </c>
      <c r="C114" s="7" t="str">
        <f t="shared" si="7"/>
        <v>23 au 29 (26)</v>
      </c>
      <c r="D114" s="144" t="str">
        <f>IF(OR(EXPLICATION!D$102=1,EXPLICATION!D$102=4,AND(EXPLICATION!D$102=2,EXPLICATION!D$103=1)),EXPLICATION!D$101,"")</f>
        <v/>
      </c>
      <c r="E114" s="135" t="str">
        <f>IF(OR(EXPLICATION!D$110=1,EXPLICATION!D$110=4,AND(EXPLICATION!D$110=2,EXPLICATION!D$111=1)),EXPLICATION!D$109,"")</f>
        <v/>
      </c>
      <c r="F114" s="145"/>
      <c r="G114" s="146"/>
      <c r="H114" s="146"/>
      <c r="I114" s="135"/>
      <c r="J114" s="147"/>
      <c r="K114" s="145"/>
      <c r="L114" s="135"/>
      <c r="M114" s="145"/>
      <c r="N114" s="135"/>
      <c r="O114" s="148" t="str">
        <f>IF(B120&lt;0,-B120,"")</f>
        <v/>
      </c>
      <c r="P114" s="135" t="str">
        <f>IF(OR(EXPLICATION!D$116=1,EXPLICATION!D$116=4,AND(EXPLICATION!D$116=2,EXPLICATION!D$117=1)),EXPLICATION!D$115,"")</f>
        <v/>
      </c>
      <c r="Q114" s="145">
        <f>EXPLICATION!D$119</f>
        <v>0</v>
      </c>
      <c r="R114" s="135"/>
      <c r="S114" s="135"/>
      <c r="T114" s="145">
        <f>EXPLICATION!D$122</f>
        <v>0</v>
      </c>
      <c r="U114" s="135"/>
      <c r="V114" s="145"/>
      <c r="W114" s="135"/>
      <c r="X114" s="145"/>
      <c r="Y114" s="135"/>
      <c r="Z114" s="145"/>
      <c r="AA114" s="135"/>
      <c r="AB114" s="135"/>
      <c r="AC114" s="135"/>
      <c r="AD114" s="146"/>
      <c r="AE114" s="144"/>
      <c r="AF114" s="135">
        <f>EXPLICATION!D$137/12</f>
        <v>0</v>
      </c>
      <c r="AG114" s="135">
        <f>EXPLICATION!D$141/12</f>
        <v>0</v>
      </c>
      <c r="AH114" s="145">
        <f>EXPLICATION!D$139/12</f>
        <v>0</v>
      </c>
      <c r="AI114" s="149">
        <f>EXPLICATION!D$135/12</f>
        <v>0</v>
      </c>
      <c r="AJ114" s="145"/>
      <c r="AK114" s="135"/>
      <c r="AL114" s="145"/>
      <c r="AM114" s="135"/>
      <c r="AN114" s="145"/>
      <c r="AO114" s="149"/>
      <c r="AP114" s="2"/>
      <c r="AQ114" s="2"/>
      <c r="AR114" s="2"/>
      <c r="AS114" s="2"/>
      <c r="AT114" s="1"/>
      <c r="AU114" s="1"/>
      <c r="AV114" s="1"/>
      <c r="AW114" s="1"/>
      <c r="AX114" s="1"/>
      <c r="AY114" s="1"/>
      <c r="AZ114" s="1"/>
      <c r="BA114" s="1"/>
    </row>
    <row r="115" spans="1:53" ht="15.75" thickBot="1" x14ac:dyDescent="0.3">
      <c r="A115" s="16"/>
      <c r="B115" s="24"/>
      <c r="C115" s="7"/>
      <c r="D115" s="144"/>
      <c r="E115" s="135"/>
      <c r="F115" s="145"/>
      <c r="G115" s="146"/>
      <c r="H115" s="146"/>
      <c r="I115" s="135"/>
      <c r="J115" s="147"/>
      <c r="K115" s="145"/>
      <c r="L115" s="135"/>
      <c r="M115" s="145"/>
      <c r="N115" s="135"/>
      <c r="O115" s="148"/>
      <c r="P115" s="135"/>
      <c r="Q115" s="145"/>
      <c r="R115" s="135"/>
      <c r="S115" s="135"/>
      <c r="T115" s="145"/>
      <c r="U115" s="135"/>
      <c r="V115" s="145"/>
      <c r="W115" s="135"/>
      <c r="X115" s="145"/>
      <c r="Y115" s="135"/>
      <c r="Z115" s="145"/>
      <c r="AA115" s="135"/>
      <c r="AB115" s="135"/>
      <c r="AC115" s="135"/>
      <c r="AD115" s="146"/>
      <c r="AE115" s="144"/>
      <c r="AF115" s="135"/>
      <c r="AG115" s="135"/>
      <c r="AH115" s="145"/>
      <c r="AI115" s="149"/>
      <c r="AJ115" s="145"/>
      <c r="AK115" s="135"/>
      <c r="AL115" s="145"/>
      <c r="AM115" s="135"/>
      <c r="AN115" s="145"/>
      <c r="AO115" s="149"/>
      <c r="AP115" s="2"/>
      <c r="AQ115" s="2"/>
      <c r="AR115" s="2"/>
      <c r="AS115" s="2"/>
      <c r="AT115" s="1"/>
      <c r="AU115" s="1"/>
      <c r="AV115" s="1"/>
      <c r="AW115" s="1"/>
      <c r="AX115" s="1"/>
      <c r="AY115" s="1"/>
      <c r="AZ115" s="1"/>
      <c r="BA115" s="1"/>
    </row>
    <row r="116" spans="1:53" ht="15.75" thickBot="1" x14ac:dyDescent="0.3">
      <c r="A116" s="22" t="str">
        <f>IF(B116&gt;=0,"ÉPARGNE","DÉFICIT")</f>
        <v>ÉPARGNE</v>
      </c>
      <c r="B116" s="126">
        <f>IF(AND(A114="OK",A112="OK",A110="OK",A108="OK"),IF(B114&gt;0,B114,0)+IF(B112&gt;0,B112,0)+IF(B110&gt;0,B110,0)+IF(B108&gt;0,B108,0),B108)</f>
        <v>0</v>
      </c>
      <c r="C116" s="14" t="str">
        <f>"Dépôt de "&amp;ROUND(IF((AF114+AG114+AH114+AI114)&gt;=0,(AF114+AG114+AH114+AI114),0),0)&amp;" "&amp;"$"</f>
        <v>Dépôt de 0 $</v>
      </c>
      <c r="D116" s="144"/>
      <c r="E116" s="135"/>
      <c r="F116" s="145"/>
      <c r="G116" s="146"/>
      <c r="H116" s="146"/>
      <c r="I116" s="135"/>
      <c r="J116" s="147"/>
      <c r="K116" s="145"/>
      <c r="L116" s="135"/>
      <c r="M116" s="145"/>
      <c r="N116" s="135"/>
      <c r="O116" s="148"/>
      <c r="P116" s="135"/>
      <c r="Q116" s="145"/>
      <c r="R116" s="135"/>
      <c r="S116" s="135"/>
      <c r="T116" s="145"/>
      <c r="U116" s="135"/>
      <c r="V116" s="145"/>
      <c r="W116" s="135"/>
      <c r="X116" s="145"/>
      <c r="Y116" s="135"/>
      <c r="Z116" s="145"/>
      <c r="AA116" s="135"/>
      <c r="AB116" s="135"/>
      <c r="AC116" s="135"/>
      <c r="AD116" s="146"/>
      <c r="AE116" s="144"/>
      <c r="AF116" s="135"/>
      <c r="AG116" s="135"/>
      <c r="AH116" s="145"/>
      <c r="AI116" s="149"/>
      <c r="AJ116" s="145"/>
      <c r="AK116" s="135"/>
      <c r="AL116" s="145"/>
      <c r="AM116" s="135"/>
      <c r="AN116" s="145"/>
      <c r="AO116" s="149"/>
      <c r="AP116" s="2"/>
      <c r="AQ116" s="2"/>
      <c r="AR116" s="2"/>
      <c r="AS116" s="2"/>
      <c r="AT116" s="1"/>
      <c r="AU116" s="1"/>
      <c r="AV116" s="1"/>
      <c r="AW116" s="1"/>
      <c r="AX116" s="1"/>
      <c r="AY116" s="1"/>
      <c r="AZ116" s="1"/>
      <c r="BA116" s="1"/>
    </row>
    <row r="117" spans="1:53" x14ac:dyDescent="0.25">
      <c r="A117" s="16"/>
      <c r="B117" s="24"/>
      <c r="C117" s="8"/>
      <c r="D117" s="144"/>
      <c r="E117" s="135"/>
      <c r="F117" s="145"/>
      <c r="G117" s="146"/>
      <c r="H117" s="146"/>
      <c r="I117" s="135"/>
      <c r="J117" s="147"/>
      <c r="K117" s="145"/>
      <c r="L117" s="135"/>
      <c r="M117" s="145"/>
      <c r="N117" s="135"/>
      <c r="O117" s="148"/>
      <c r="P117" s="135"/>
      <c r="Q117" s="145"/>
      <c r="R117" s="135"/>
      <c r="S117" s="135"/>
      <c r="T117" s="145"/>
      <c r="U117" s="135"/>
      <c r="V117" s="145"/>
      <c r="W117" s="135"/>
      <c r="X117" s="145"/>
      <c r="Y117" s="135"/>
      <c r="Z117" s="145"/>
      <c r="AA117" s="135"/>
      <c r="AB117" s="135"/>
      <c r="AC117" s="135"/>
      <c r="AD117" s="146"/>
      <c r="AE117" s="144"/>
      <c r="AF117" s="135"/>
      <c r="AG117" s="135"/>
      <c r="AH117" s="145"/>
      <c r="AI117" s="149"/>
      <c r="AJ117" s="145"/>
      <c r="AK117" s="135"/>
      <c r="AL117" s="145"/>
      <c r="AM117" s="135"/>
      <c r="AN117" s="145"/>
      <c r="AO117" s="149"/>
      <c r="AP117" s="2"/>
      <c r="AQ117" s="2"/>
      <c r="AR117" s="2"/>
      <c r="AS117" s="2"/>
      <c r="AT117" s="1"/>
      <c r="AU117" s="1"/>
      <c r="AV117" s="1"/>
      <c r="AW117" s="1"/>
      <c r="AX117" s="1"/>
      <c r="AY117" s="1"/>
      <c r="AZ117" s="1"/>
      <c r="BA117" s="1"/>
    </row>
    <row r="118" spans="1:53" x14ac:dyDescent="0.25">
      <c r="A118" s="16"/>
      <c r="B118" s="24"/>
      <c r="C118" s="375" t="s">
        <v>0</v>
      </c>
      <c r="D118" s="144"/>
      <c r="E118" s="135"/>
      <c r="F118" s="145"/>
      <c r="G118" s="146"/>
      <c r="H118" s="146"/>
      <c r="I118" s="135"/>
      <c r="J118" s="147"/>
      <c r="K118" s="145"/>
      <c r="L118" s="135"/>
      <c r="M118" s="145"/>
      <c r="N118" s="135"/>
      <c r="O118" s="148"/>
      <c r="P118" s="135"/>
      <c r="Q118" s="145"/>
      <c r="R118" s="135"/>
      <c r="S118" s="135"/>
      <c r="T118" s="145"/>
      <c r="U118" s="135"/>
      <c r="V118" s="145"/>
      <c r="W118" s="135"/>
      <c r="X118" s="145"/>
      <c r="Y118" s="135"/>
      <c r="Z118" s="145"/>
      <c r="AA118" s="135"/>
      <c r="AB118" s="135"/>
      <c r="AC118" s="135"/>
      <c r="AD118" s="146"/>
      <c r="AE118" s="144"/>
      <c r="AF118" s="135"/>
      <c r="AG118" s="135"/>
      <c r="AH118" s="145"/>
      <c r="AI118" s="149"/>
      <c r="AJ118" s="145"/>
      <c r="AK118" s="135"/>
      <c r="AL118" s="145"/>
      <c r="AM118" s="135"/>
      <c r="AN118" s="145"/>
      <c r="AO118" s="149"/>
      <c r="AP118" s="2"/>
      <c r="AQ118" s="2"/>
      <c r="AR118" s="2"/>
      <c r="AS118" s="2"/>
      <c r="AT118" s="1"/>
      <c r="AU118" s="1"/>
      <c r="AV118" s="1"/>
      <c r="AW118" s="1"/>
      <c r="AX118" s="1"/>
      <c r="AY118" s="1"/>
      <c r="AZ118" s="1"/>
      <c r="BA118" s="1"/>
    </row>
    <row r="119" spans="1:53" x14ac:dyDescent="0.25">
      <c r="A119" s="16"/>
      <c r="B119" s="24"/>
      <c r="C119" s="376"/>
      <c r="D119" s="144"/>
      <c r="E119" s="135"/>
      <c r="F119" s="145"/>
      <c r="G119" s="146"/>
      <c r="H119" s="146"/>
      <c r="I119" s="135"/>
      <c r="J119" s="147"/>
      <c r="K119" s="145"/>
      <c r="L119" s="135"/>
      <c r="M119" s="145"/>
      <c r="N119" s="135"/>
      <c r="O119" s="148"/>
      <c r="P119" s="135"/>
      <c r="Q119" s="145"/>
      <c r="R119" s="135"/>
      <c r="S119" s="135"/>
      <c r="T119" s="145"/>
      <c r="U119" s="135"/>
      <c r="V119" s="145"/>
      <c r="W119" s="135"/>
      <c r="X119" s="145"/>
      <c r="Y119" s="135"/>
      <c r="Z119" s="145"/>
      <c r="AA119" s="135"/>
      <c r="AB119" s="135"/>
      <c r="AC119" s="135"/>
      <c r="AD119" s="146"/>
      <c r="AE119" s="144"/>
      <c r="AF119" s="135"/>
      <c r="AG119" s="135"/>
      <c r="AH119" s="145"/>
      <c r="AI119" s="149"/>
      <c r="AJ119" s="145"/>
      <c r="AK119" s="135"/>
      <c r="AL119" s="145"/>
      <c r="AM119" s="135"/>
      <c r="AN119" s="145"/>
      <c r="AO119" s="149"/>
      <c r="AP119" s="2"/>
      <c r="AQ119" s="2"/>
      <c r="AR119" s="2"/>
      <c r="AS119" s="2"/>
      <c r="AT119" s="1"/>
      <c r="AU119" s="1"/>
      <c r="AV119" s="1"/>
      <c r="AW119" s="1"/>
      <c r="AX119" s="1"/>
      <c r="AY119" s="1"/>
      <c r="AZ119" s="1"/>
      <c r="BA119" s="1"/>
    </row>
    <row r="120" spans="1:53" x14ac:dyDescent="0.25">
      <c r="A120" s="160" t="str">
        <f>IF(A114&lt;0,"DÉFICIT",IF(OR(A114="OK",B114&gt;=0,B120&gt;=0),"OK",B120))</f>
        <v>OK</v>
      </c>
      <c r="B120" s="133">
        <f>(SUM(D120:N120))-(SUM(O120:AO120))</f>
        <v>0</v>
      </c>
      <c r="C120" s="7" t="s">
        <v>30</v>
      </c>
      <c r="D120" s="144" t="str">
        <f>IF(OR(EXPLICATION!D$102=4,AND(EXPLICATION!D$102=2,EXPLICATION!D$103="")),EXPLICATION!D$101,"")</f>
        <v/>
      </c>
      <c r="E120" s="135" t="str">
        <f>IF(OR(EXPLICATION!D$110=4,AND(EXPLICATION!D$110=2,EXPLICATION!D$111="")),EXPLICATION!D$109,"")</f>
        <v/>
      </c>
      <c r="F120" s="150">
        <v>0</v>
      </c>
      <c r="G120" s="146"/>
      <c r="H120" s="151">
        <f>EXPLICATION!D$107</f>
        <v>0</v>
      </c>
      <c r="I120" s="150">
        <f>EXPLICATION!D$108</f>
        <v>0</v>
      </c>
      <c r="J120" s="147"/>
      <c r="K120" s="145"/>
      <c r="L120" s="135"/>
      <c r="M120" s="145"/>
      <c r="N120" s="135"/>
      <c r="O120" s="148" t="str">
        <f>IF(B122&lt;0,-B122,"")</f>
        <v/>
      </c>
      <c r="P120" s="135" t="str">
        <f>IF(OR(EXPLICATION!D$116=4,AND(EXPLICATION!D$116=2,EXPLICATION!D$117="")),EXPLICATION!D$115,"")</f>
        <v/>
      </c>
      <c r="Q120" s="145"/>
      <c r="R120" s="135">
        <f>EXPLICATION!D$120</f>
        <v>0</v>
      </c>
      <c r="S120" s="135">
        <f>EXPLICATION!D$121</f>
        <v>0</v>
      </c>
      <c r="T120" s="145">
        <f>EXPLICATION!D$122</f>
        <v>0</v>
      </c>
      <c r="U120" s="135"/>
      <c r="V120" s="145"/>
      <c r="W120" s="135"/>
      <c r="X120" s="145">
        <f>EXPLICATION!D$126</f>
        <v>0</v>
      </c>
      <c r="Y120" s="135">
        <f>EXPLICATION!D$127</f>
        <v>0</v>
      </c>
      <c r="Z120" s="145">
        <f>EXPLICATION!D$128</f>
        <v>0</v>
      </c>
      <c r="AA120" s="135">
        <f>EXPLICATION!D$129</f>
        <v>0</v>
      </c>
      <c r="AB120" s="135">
        <f>EXPLICATION!D244</f>
        <v>0</v>
      </c>
      <c r="AC120" s="135"/>
      <c r="AD120" s="146"/>
      <c r="AE120" s="144"/>
      <c r="AF120" s="135"/>
      <c r="AG120" s="135"/>
      <c r="AH120" s="145"/>
      <c r="AI120" s="149"/>
      <c r="AJ120" s="145"/>
      <c r="AK120" s="135"/>
      <c r="AL120" s="145"/>
      <c r="AM120" s="135"/>
      <c r="AN120" s="145"/>
      <c r="AO120" s="149"/>
      <c r="AP120" s="2"/>
      <c r="AQ120" s="2"/>
      <c r="AR120" s="2"/>
      <c r="AS120" s="2"/>
      <c r="AT120" s="1"/>
      <c r="AU120" s="1"/>
      <c r="AV120" s="1"/>
      <c r="AW120" s="1"/>
      <c r="AX120" s="1"/>
      <c r="AY120" s="1"/>
      <c r="AZ120" s="1"/>
      <c r="BA120" s="1"/>
    </row>
    <row r="121" spans="1:53" x14ac:dyDescent="0.25">
      <c r="A121" s="160"/>
      <c r="B121" s="133"/>
      <c r="C121" s="7"/>
      <c r="D121" s="144"/>
      <c r="E121" s="135"/>
      <c r="F121" s="145"/>
      <c r="G121" s="146"/>
      <c r="H121" s="146"/>
      <c r="I121" s="135"/>
      <c r="J121" s="147"/>
      <c r="K121" s="145"/>
      <c r="L121" s="135"/>
      <c r="M121" s="145"/>
      <c r="N121" s="135"/>
      <c r="O121" s="148"/>
      <c r="P121" s="135"/>
      <c r="Q121" s="145"/>
      <c r="R121" s="135"/>
      <c r="S121" s="135"/>
      <c r="T121" s="145"/>
      <c r="U121" s="135"/>
      <c r="V121" s="145"/>
      <c r="W121" s="135"/>
      <c r="X121" s="145"/>
      <c r="Y121" s="135"/>
      <c r="Z121" s="145"/>
      <c r="AA121" s="135"/>
      <c r="AB121" s="135"/>
      <c r="AC121" s="135"/>
      <c r="AD121" s="146"/>
      <c r="AE121" s="144"/>
      <c r="AF121" s="135"/>
      <c r="AG121" s="135"/>
      <c r="AH121" s="145"/>
      <c r="AI121" s="149"/>
      <c r="AJ121" s="145"/>
      <c r="AK121" s="135"/>
      <c r="AL121" s="145"/>
      <c r="AM121" s="135"/>
      <c r="AN121" s="145"/>
      <c r="AO121" s="149"/>
      <c r="AP121" s="2"/>
      <c r="AQ121" s="2"/>
      <c r="AR121" s="2"/>
      <c r="AS121" s="2"/>
      <c r="AT121" s="1"/>
      <c r="AU121" s="1"/>
      <c r="AV121" s="1"/>
      <c r="AW121" s="1"/>
      <c r="AX121" s="1"/>
      <c r="AY121" s="1"/>
      <c r="AZ121" s="1"/>
      <c r="BA121" s="1"/>
    </row>
    <row r="122" spans="1:53" x14ac:dyDescent="0.25">
      <c r="A122" s="160" t="str">
        <f>IF(A120&lt;0,"DÉFICIT",IF(OR(A120="OK",B120&gt;=0,B122&gt;=0),"OK",B122))</f>
        <v>OK</v>
      </c>
      <c r="B122" s="133">
        <f>(SUM(D122:N122))-(SUM(O122:AO122))</f>
        <v>0</v>
      </c>
      <c r="C122" s="7" t="str">
        <f t="shared" ref="C122:C126" si="8">(MID(C120,6,3)+1)&amp;" "&amp;"au"&amp;" "&amp;(MID(C120,6,3)+7)&amp;" "&amp;"("&amp;(MID(C120,6,3)+4)&amp;")"</f>
        <v>7 au 13 (10)</v>
      </c>
      <c r="D122" s="144" t="str">
        <f>IF(OR(EXPLICATION!D$102=4,AND(EXPLICATION!D$102=2,EXPLICATION!D$103=1)),EXPLICATION!D$101,"")</f>
        <v/>
      </c>
      <c r="E122" s="146" t="str">
        <f>IF(OR(EXPLICATION!D$110=4,AND(EXPLICATION!D$110=2,EXPLICATION!D$111=1)),EXPLICATION!D$109,"")</f>
        <v/>
      </c>
      <c r="F122" s="135"/>
      <c r="G122" s="145"/>
      <c r="H122" s="146"/>
      <c r="I122" s="135"/>
      <c r="J122" s="147"/>
      <c r="K122" s="145"/>
      <c r="L122" s="135"/>
      <c r="M122" s="145"/>
      <c r="N122" s="135"/>
      <c r="O122" s="148" t="str">
        <f>IF(B124&lt;0,-B124,"")</f>
        <v/>
      </c>
      <c r="P122" s="135" t="str">
        <f>IF(OR(EXPLICATION!D$116=4,AND(EXPLICATION!D$116=2,EXPLICATION!D$117=1)),EXPLICATION!D$115,"")</f>
        <v/>
      </c>
      <c r="Q122" s="145">
        <f>EXPLICATION!D$119</f>
        <v>0</v>
      </c>
      <c r="R122" s="135"/>
      <c r="S122" s="135"/>
      <c r="T122" s="145">
        <f>EXPLICATION!D$122</f>
        <v>0</v>
      </c>
      <c r="U122" s="135"/>
      <c r="V122" s="145"/>
      <c r="W122" s="135"/>
      <c r="X122" s="145"/>
      <c r="Y122" s="135"/>
      <c r="Z122" s="145"/>
      <c r="AA122" s="135"/>
      <c r="AB122" s="135"/>
      <c r="AC122" s="135"/>
      <c r="AD122" s="146"/>
      <c r="AE122" s="144"/>
      <c r="AF122" s="135"/>
      <c r="AG122" s="135"/>
      <c r="AH122" s="145"/>
      <c r="AI122" s="149"/>
      <c r="AJ122" s="145"/>
      <c r="AK122" s="135"/>
      <c r="AL122" s="145"/>
      <c r="AM122" s="135"/>
      <c r="AN122" s="145"/>
      <c r="AO122" s="149"/>
      <c r="AP122" s="2"/>
      <c r="AQ122" s="2"/>
      <c r="AR122" s="2"/>
      <c r="AS122" s="2"/>
      <c r="AT122" s="1"/>
      <c r="AU122" s="1"/>
      <c r="AV122" s="1"/>
      <c r="AW122" s="1"/>
      <c r="AX122" s="1"/>
      <c r="AY122" s="1"/>
      <c r="AZ122" s="1"/>
      <c r="BA122" s="1"/>
    </row>
    <row r="123" spans="1:53" x14ac:dyDescent="0.25">
      <c r="A123" s="160"/>
      <c r="B123" s="133"/>
      <c r="C123" s="7"/>
      <c r="D123" s="144"/>
      <c r="E123" s="135"/>
      <c r="F123" s="145"/>
      <c r="G123" s="146"/>
      <c r="H123" s="146"/>
      <c r="I123" s="135"/>
      <c r="J123" s="147"/>
      <c r="K123" s="145"/>
      <c r="L123" s="135"/>
      <c r="M123" s="145"/>
      <c r="N123" s="135"/>
      <c r="O123" s="148"/>
      <c r="P123" s="135"/>
      <c r="Q123" s="145"/>
      <c r="R123" s="135"/>
      <c r="S123" s="135"/>
      <c r="T123" s="145"/>
      <c r="U123" s="135"/>
      <c r="V123" s="145"/>
      <c r="W123" s="135"/>
      <c r="X123" s="145"/>
      <c r="Y123" s="135"/>
      <c r="Z123" s="145"/>
      <c r="AA123" s="135"/>
      <c r="AB123" s="135"/>
      <c r="AC123" s="135"/>
      <c r="AD123" s="146"/>
      <c r="AE123" s="144"/>
      <c r="AF123" s="135"/>
      <c r="AG123" s="135"/>
      <c r="AH123" s="145"/>
      <c r="AI123" s="149"/>
      <c r="AJ123" s="145"/>
      <c r="AK123" s="135"/>
      <c r="AL123" s="145"/>
      <c r="AM123" s="135"/>
      <c r="AN123" s="145"/>
      <c r="AO123" s="149"/>
      <c r="AP123" s="2"/>
      <c r="AQ123" s="2"/>
      <c r="AR123" s="2"/>
      <c r="AS123" s="2"/>
      <c r="AT123" s="1"/>
      <c r="AU123" s="1"/>
      <c r="AV123" s="1"/>
      <c r="AW123" s="1"/>
      <c r="AX123" s="1"/>
      <c r="AY123" s="1"/>
      <c r="AZ123" s="1"/>
      <c r="BA123" s="1"/>
    </row>
    <row r="124" spans="1:53" x14ac:dyDescent="0.25">
      <c r="A124" s="160" t="str">
        <f>IF(A122&lt;0,"DÉFICIT",IF(OR(A122="OK",B122&gt;=0,B124&gt;=0),"OK",B124))</f>
        <v>OK</v>
      </c>
      <c r="B124" s="133">
        <f>(SUM(D124:N124))-(SUM(O124:AO124))</f>
        <v>0</v>
      </c>
      <c r="C124" s="7" t="str">
        <f t="shared" si="8"/>
        <v>14 au 20 (17)</v>
      </c>
      <c r="D124" s="144" t="str">
        <f>IF(OR(EXPLICATION!D$102=4,AND(EXPLICATION!D$102=2,EXPLICATION!D$103="")),EXPLICATION!D$101,"")</f>
        <v/>
      </c>
      <c r="E124" s="135" t="str">
        <f>IF(OR(EXPLICATION!D$110=4,AND(EXPLICATION!D$110=2,EXPLICATION!D$111="")),EXPLICATION!D$109,"")</f>
        <v/>
      </c>
      <c r="F124" s="145"/>
      <c r="G124" s="134">
        <f>EXPLICATION!D$106</f>
        <v>0</v>
      </c>
      <c r="H124" s="146"/>
      <c r="I124" s="135"/>
      <c r="J124" s="147"/>
      <c r="K124" s="145"/>
      <c r="L124" s="135"/>
      <c r="M124" s="145"/>
      <c r="N124" s="135"/>
      <c r="O124" s="148" t="str">
        <f>IF(B126&lt;0,-B126,"")</f>
        <v/>
      </c>
      <c r="P124" s="135" t="str">
        <f>IF(OR(EXPLICATION!D$116=4,AND(EXPLICATION!D$116=2,EXPLICATION!D$117="")),EXPLICATION!D$115,"")</f>
        <v/>
      </c>
      <c r="Q124" s="145">
        <f>EXPLICATION!D$119</f>
        <v>0</v>
      </c>
      <c r="R124" s="135"/>
      <c r="S124" s="135"/>
      <c r="T124" s="145">
        <f>EXPLICATION!D$122</f>
        <v>0</v>
      </c>
      <c r="U124" s="135">
        <f>EXPLICATION!D$123</f>
        <v>0</v>
      </c>
      <c r="V124" s="145">
        <f>EXPLICATION!D$124</f>
        <v>0</v>
      </c>
      <c r="W124" s="135">
        <f>EXPLICATION!D$125</f>
        <v>0</v>
      </c>
      <c r="X124" s="145"/>
      <c r="Y124" s="135"/>
      <c r="Z124" s="145"/>
      <c r="AA124" s="135"/>
      <c r="AB124" s="135"/>
      <c r="AC124" s="135">
        <f>EXPLICATION!D$132</f>
        <v>0</v>
      </c>
      <c r="AD124" s="146">
        <f>EXPLICATION!D$131</f>
        <v>0</v>
      </c>
      <c r="AE124" s="144">
        <f>EXPLICATION!D$133</f>
        <v>0</v>
      </c>
      <c r="AF124" s="135"/>
      <c r="AG124" s="135"/>
      <c r="AH124" s="145"/>
      <c r="AI124" s="149"/>
      <c r="AJ124" s="145"/>
      <c r="AK124" s="135"/>
      <c r="AL124" s="145"/>
      <c r="AM124" s="135"/>
      <c r="AN124" s="145"/>
      <c r="AO124" s="149"/>
      <c r="AP124" s="2"/>
      <c r="AQ124" s="2"/>
      <c r="AR124" s="2"/>
      <c r="AS124" s="2"/>
      <c r="AT124" s="1"/>
      <c r="AU124" s="1"/>
      <c r="AV124" s="1"/>
      <c r="AW124" s="1"/>
      <c r="AX124" s="1"/>
      <c r="AY124" s="1"/>
      <c r="AZ124" s="1"/>
      <c r="BA124" s="1"/>
    </row>
    <row r="125" spans="1:53" x14ac:dyDescent="0.25">
      <c r="A125" s="160"/>
      <c r="B125" s="133"/>
      <c r="C125" s="7"/>
      <c r="D125" s="144"/>
      <c r="E125" s="135"/>
      <c r="F125" s="145"/>
      <c r="G125" s="146"/>
      <c r="H125" s="146"/>
      <c r="I125" s="135"/>
      <c r="J125" s="147"/>
      <c r="K125" s="145"/>
      <c r="L125" s="135"/>
      <c r="M125" s="145"/>
      <c r="N125" s="135"/>
      <c r="O125" s="148"/>
      <c r="P125" s="135"/>
      <c r="Q125" s="145"/>
      <c r="R125" s="135"/>
      <c r="S125" s="135"/>
      <c r="T125" s="145"/>
      <c r="U125" s="135"/>
      <c r="V125" s="145"/>
      <c r="W125" s="135"/>
      <c r="X125" s="145"/>
      <c r="Y125" s="135"/>
      <c r="Z125" s="145"/>
      <c r="AA125" s="135"/>
      <c r="AB125" s="135"/>
      <c r="AC125" s="135"/>
      <c r="AD125" s="146"/>
      <c r="AE125" s="144"/>
      <c r="AF125" s="135"/>
      <c r="AG125" s="135"/>
      <c r="AH125" s="145"/>
      <c r="AI125" s="149"/>
      <c r="AJ125" s="145"/>
      <c r="AK125" s="135"/>
      <c r="AL125" s="145"/>
      <c r="AM125" s="135"/>
      <c r="AN125" s="145"/>
      <c r="AO125" s="149"/>
      <c r="AP125" s="2"/>
      <c r="AQ125" s="2"/>
      <c r="AR125" s="2"/>
      <c r="AS125" s="2"/>
      <c r="AT125" s="1"/>
      <c r="AU125" s="1"/>
      <c r="AV125" s="1"/>
      <c r="AW125" s="1"/>
      <c r="AX125" s="1"/>
      <c r="AY125" s="1"/>
      <c r="AZ125" s="1"/>
      <c r="BA125" s="1"/>
    </row>
    <row r="126" spans="1:53" x14ac:dyDescent="0.25">
      <c r="A126" s="160" t="str">
        <f>IF(A124&lt;0,"DÉFICIT",IF(OR(A124="OK",B124&gt;=0,B126&gt;=0),"OK",B126))</f>
        <v>OK</v>
      </c>
      <c r="B126" s="133">
        <f>(SUM(D126:N126))-(SUM(O126:AO126))</f>
        <v>0</v>
      </c>
      <c r="C126" s="7" t="str">
        <f t="shared" si="8"/>
        <v>21 au 27 (24)</v>
      </c>
      <c r="D126" s="144" t="str">
        <f>IF(OR(EXPLICATION!D$102=4,AND(EXPLICATION!D$102=2,EXPLICATION!D$103=1)),EXPLICATION!D$101,"")</f>
        <v/>
      </c>
      <c r="E126" s="135" t="str">
        <f>IF(OR(EXPLICATION!D$110=4,AND(EXPLICATION!D$110=2,EXPLICATION!D$111=1)),EXPLICATION!D$109,"")</f>
        <v/>
      </c>
      <c r="F126" s="145"/>
      <c r="G126" s="146"/>
      <c r="H126" s="146"/>
      <c r="I126" s="135"/>
      <c r="J126" s="147"/>
      <c r="K126" s="145"/>
      <c r="L126" s="135"/>
      <c r="M126" s="145"/>
      <c r="N126" s="135"/>
      <c r="O126" s="148" t="str">
        <f>IF(B128&lt;0,-B128,"")</f>
        <v/>
      </c>
      <c r="P126" s="135" t="str">
        <f>IF(OR(EXPLICATION!D$116=4,AND(EXPLICATION!D$116=2,EXPLICATION!D$117=1)),EXPLICATION!D$115,"")</f>
        <v/>
      </c>
      <c r="Q126" s="145">
        <f>EXPLICATION!D$119</f>
        <v>0</v>
      </c>
      <c r="R126" s="135"/>
      <c r="S126" s="135"/>
      <c r="T126" s="145">
        <f>EXPLICATION!D$122</f>
        <v>0</v>
      </c>
      <c r="U126" s="135"/>
      <c r="V126" s="145"/>
      <c r="W126" s="135"/>
      <c r="X126" s="145"/>
      <c r="Y126" s="135"/>
      <c r="Z126" s="145"/>
      <c r="AA126" s="135"/>
      <c r="AB126" s="135"/>
      <c r="AC126" s="135"/>
      <c r="AD126" s="146"/>
      <c r="AE126" s="144"/>
      <c r="AF126" s="135"/>
      <c r="AG126" s="135"/>
      <c r="AH126" s="145"/>
      <c r="AI126" s="149"/>
      <c r="AJ126" s="145"/>
      <c r="AK126" s="135"/>
      <c r="AL126" s="145"/>
      <c r="AM126" s="135"/>
      <c r="AN126" s="145"/>
      <c r="AO126" s="149"/>
      <c r="AP126" s="2"/>
      <c r="AQ126" s="2"/>
      <c r="AR126" s="2"/>
      <c r="AS126" s="2"/>
      <c r="AT126" s="1"/>
      <c r="AU126" s="1"/>
      <c r="AV126" s="1"/>
      <c r="AW126" s="1"/>
      <c r="AX126" s="1"/>
      <c r="AY126" s="1"/>
      <c r="AZ126" s="1"/>
      <c r="BA126" s="1"/>
    </row>
    <row r="127" spans="1:53" x14ac:dyDescent="0.25">
      <c r="A127" s="160"/>
      <c r="B127" s="133"/>
      <c r="C127" s="7"/>
      <c r="D127" s="144"/>
      <c r="E127" s="135"/>
      <c r="F127" s="145"/>
      <c r="G127" s="146"/>
      <c r="H127" s="146"/>
      <c r="I127" s="135"/>
      <c r="J127" s="147"/>
      <c r="K127" s="145"/>
      <c r="L127" s="135"/>
      <c r="M127" s="145"/>
      <c r="N127" s="135"/>
      <c r="O127" s="148"/>
      <c r="P127" s="135"/>
      <c r="Q127" s="145"/>
      <c r="R127" s="135"/>
      <c r="S127" s="135"/>
      <c r="T127" s="145"/>
      <c r="U127" s="135"/>
      <c r="V127" s="145"/>
      <c r="W127" s="135"/>
      <c r="X127" s="145"/>
      <c r="Y127" s="135"/>
      <c r="Z127" s="145"/>
      <c r="AA127" s="135"/>
      <c r="AB127" s="135"/>
      <c r="AC127" s="135"/>
      <c r="AD127" s="146"/>
      <c r="AE127" s="144"/>
      <c r="AF127" s="135"/>
      <c r="AG127" s="135"/>
      <c r="AH127" s="145"/>
      <c r="AI127" s="149"/>
      <c r="AJ127" s="145"/>
      <c r="AK127" s="135"/>
      <c r="AL127" s="145"/>
      <c r="AM127" s="135"/>
      <c r="AN127" s="145"/>
      <c r="AO127" s="149"/>
      <c r="AP127" s="2"/>
      <c r="AQ127" s="2"/>
      <c r="AR127" s="2"/>
      <c r="AS127" s="2"/>
      <c r="AT127" s="1"/>
      <c r="AU127" s="1"/>
      <c r="AV127" s="1"/>
      <c r="AW127" s="1"/>
      <c r="AX127" s="1"/>
      <c r="AY127" s="1"/>
      <c r="AZ127" s="1"/>
      <c r="BA127" s="1"/>
    </row>
    <row r="128" spans="1:53" x14ac:dyDescent="0.25">
      <c r="A128" s="160" t="str">
        <f>IF(A126&lt;0,"DÉFICIT",IF(OR(A126="OK",B126&gt;=0,B128&gt;=0),"OK",B128))</f>
        <v>OK</v>
      </c>
      <c r="B128" s="133">
        <f>(SUM(D128:N128))-(SUM(O128:AO128))</f>
        <v>0</v>
      </c>
      <c r="C128" s="7" t="s">
        <v>78</v>
      </c>
      <c r="D128" s="144" t="str">
        <f>IF(OR(EXPLICATION!D$102=1,EXPLICATION!D$102=4,,AND(EXPLICATION!D$102=2,EXPLICATION!D$103="")),EXPLICATION!D$101,"")</f>
        <v/>
      </c>
      <c r="E128" s="135" t="str">
        <f>IF(OR(EXPLICATION!D$110=1,EXPLICATION!D$110=4,AND(EXPLICATION!D$110=2,EXPLICATION!D$111="")),EXPLICATION!D$109,"")</f>
        <v/>
      </c>
      <c r="F128" s="145"/>
      <c r="G128" s="146"/>
      <c r="H128" s="146"/>
      <c r="I128" s="135"/>
      <c r="J128" s="147"/>
      <c r="K128" s="145"/>
      <c r="L128" s="135"/>
      <c r="M128" s="145"/>
      <c r="N128" s="135"/>
      <c r="O128" s="148" t="str">
        <f>IF(B134&lt;0,-B134,"")</f>
        <v/>
      </c>
      <c r="P128" s="135" t="str">
        <f>IF(OR(EXPLICATION!D$116=1,EXPLICATION!D$116=4,AND(EXPLICATION!D$116=2,EXPLICATION!D$117="")),EXPLICATION!D$115,"")</f>
        <v/>
      </c>
      <c r="Q128" s="145">
        <f>EXPLICATION!D$119</f>
        <v>0</v>
      </c>
      <c r="R128" s="135"/>
      <c r="S128" s="135"/>
      <c r="T128" s="145">
        <f>EXPLICATION!D$122</f>
        <v>0</v>
      </c>
      <c r="U128" s="135"/>
      <c r="V128" s="145"/>
      <c r="W128" s="135"/>
      <c r="X128" s="145"/>
      <c r="Y128" s="135"/>
      <c r="Z128" s="145"/>
      <c r="AA128" s="135"/>
      <c r="AB128" s="135"/>
      <c r="AC128" s="135"/>
      <c r="AD128" s="146"/>
      <c r="AE128" s="144"/>
      <c r="AF128" s="135">
        <f>EXPLICATION!D$137/12</f>
        <v>0</v>
      </c>
      <c r="AG128" s="135">
        <f>EXPLICATION!D$141/12</f>
        <v>0</v>
      </c>
      <c r="AH128" s="145">
        <f>EXPLICATION!D$139/12</f>
        <v>0</v>
      </c>
      <c r="AI128" s="149">
        <f>EXPLICATION!D$135/12</f>
        <v>0</v>
      </c>
      <c r="AJ128" s="145"/>
      <c r="AK128" s="135"/>
      <c r="AL128" s="145"/>
      <c r="AM128" s="135"/>
      <c r="AN128" s="145"/>
      <c r="AO128" s="149"/>
      <c r="AP128" s="2"/>
      <c r="AQ128" s="2"/>
      <c r="AR128" s="2"/>
      <c r="AS128" s="2"/>
      <c r="AT128" s="1"/>
      <c r="AU128" s="1"/>
      <c r="AV128" s="1"/>
      <c r="AW128" s="1"/>
      <c r="AX128" s="1"/>
      <c r="AY128" s="1"/>
      <c r="AZ128" s="1"/>
      <c r="BA128" s="1"/>
    </row>
    <row r="129" spans="1:53" ht="15.75" thickBot="1" x14ac:dyDescent="0.3">
      <c r="A129" s="16"/>
      <c r="B129" s="24"/>
      <c r="C129" s="7"/>
      <c r="D129" s="144"/>
      <c r="E129" s="135"/>
      <c r="F129" s="145"/>
      <c r="G129" s="146"/>
      <c r="H129" s="146"/>
      <c r="I129" s="135"/>
      <c r="J129" s="147"/>
      <c r="K129" s="145"/>
      <c r="L129" s="135"/>
      <c r="M129" s="145"/>
      <c r="N129" s="135"/>
      <c r="O129" s="148"/>
      <c r="P129" s="135"/>
      <c r="Q129" s="145"/>
      <c r="R129" s="135"/>
      <c r="S129" s="135"/>
      <c r="T129" s="145"/>
      <c r="U129" s="135"/>
      <c r="V129" s="145"/>
      <c r="W129" s="135"/>
      <c r="X129" s="145"/>
      <c r="Y129" s="135"/>
      <c r="Z129" s="145"/>
      <c r="AA129" s="135"/>
      <c r="AB129" s="135"/>
      <c r="AC129" s="135"/>
      <c r="AD129" s="146"/>
      <c r="AE129" s="144"/>
      <c r="AF129" s="135"/>
      <c r="AG129" s="135"/>
      <c r="AH129" s="145"/>
      <c r="AI129" s="149"/>
      <c r="AJ129" s="145"/>
      <c r="AK129" s="135"/>
      <c r="AL129" s="145"/>
      <c r="AM129" s="135"/>
      <c r="AN129" s="145"/>
      <c r="AO129" s="149"/>
      <c r="AP129" s="2"/>
      <c r="AQ129" s="2"/>
      <c r="AR129" s="2"/>
      <c r="AS129" s="2"/>
      <c r="AT129" s="1"/>
      <c r="AU129" s="1"/>
      <c r="AV129" s="1"/>
      <c r="AW129" s="1"/>
      <c r="AX129" s="1"/>
      <c r="AY129" s="1"/>
      <c r="AZ129" s="1"/>
      <c r="BA129" s="1"/>
    </row>
    <row r="130" spans="1:53" ht="15.75" thickBot="1" x14ac:dyDescent="0.3">
      <c r="A130" s="22" t="str">
        <f>IF(B130&gt;=0,"ÉPARGNE","DÉFICIT")</f>
        <v>ÉPARGNE</v>
      </c>
      <c r="B130" s="126">
        <f>IF(AND(A128="OK",A126="OK",A124="OK",A122="OK",A120="OK"),IF(B128&gt;0,B128,0)+IF(B126&gt;0,B126,0)+IF(B124&gt;0,B124,0)+IF(B122&gt;0,B122,0)+IF(B120&gt;0,B120,0),B120)</f>
        <v>0</v>
      </c>
      <c r="C130" s="14" t="str">
        <f>"Dépôt de "&amp;ROUND(IF((AF128+AG128+AH128+AI128)&gt;=0,(AF128+AG128+AH128+AI128),0),0)&amp;" "&amp;"$"</f>
        <v>Dépôt de 0 $</v>
      </c>
      <c r="D130" s="144"/>
      <c r="E130" s="135"/>
      <c r="F130" s="145"/>
      <c r="G130" s="146"/>
      <c r="H130" s="146"/>
      <c r="I130" s="135"/>
      <c r="J130" s="147"/>
      <c r="K130" s="145"/>
      <c r="L130" s="135"/>
      <c r="M130" s="145"/>
      <c r="N130" s="135"/>
      <c r="O130" s="148"/>
      <c r="P130" s="135"/>
      <c r="Q130" s="145"/>
      <c r="R130" s="135"/>
      <c r="S130" s="135"/>
      <c r="T130" s="145"/>
      <c r="U130" s="135"/>
      <c r="V130" s="145"/>
      <c r="W130" s="135"/>
      <c r="X130" s="145"/>
      <c r="Y130" s="135"/>
      <c r="Z130" s="145"/>
      <c r="AA130" s="135"/>
      <c r="AB130" s="135"/>
      <c r="AC130" s="135"/>
      <c r="AD130" s="146"/>
      <c r="AE130" s="144"/>
      <c r="AF130" s="135"/>
      <c r="AG130" s="135"/>
      <c r="AH130" s="145"/>
      <c r="AI130" s="149"/>
      <c r="AJ130" s="145"/>
      <c r="AK130" s="135"/>
      <c r="AL130" s="145"/>
      <c r="AM130" s="135"/>
      <c r="AN130" s="145"/>
      <c r="AO130" s="149"/>
      <c r="AP130" s="2"/>
      <c r="AQ130" s="2"/>
      <c r="AR130" s="2"/>
      <c r="AS130" s="2"/>
      <c r="AT130" s="1"/>
      <c r="AU130" s="1"/>
      <c r="AV130" s="1"/>
      <c r="AW130" s="1"/>
      <c r="AX130" s="1"/>
      <c r="AY130" s="1"/>
      <c r="AZ130" s="1"/>
      <c r="BA130" s="1"/>
    </row>
    <row r="131" spans="1:53" x14ac:dyDescent="0.25">
      <c r="A131" s="16"/>
      <c r="B131" s="24"/>
      <c r="C131" s="8"/>
      <c r="D131" s="144"/>
      <c r="E131" s="135"/>
      <c r="F131" s="145"/>
      <c r="G131" s="146"/>
      <c r="H131" s="146"/>
      <c r="I131" s="135"/>
      <c r="J131" s="147"/>
      <c r="K131" s="145"/>
      <c r="L131" s="135"/>
      <c r="M131" s="145"/>
      <c r="N131" s="135"/>
      <c r="O131" s="148"/>
      <c r="P131" s="135"/>
      <c r="Q131" s="145"/>
      <c r="R131" s="135"/>
      <c r="S131" s="135"/>
      <c r="T131" s="145"/>
      <c r="U131" s="135"/>
      <c r="V131" s="145"/>
      <c r="W131" s="135"/>
      <c r="X131" s="145"/>
      <c r="Y131" s="135"/>
      <c r="Z131" s="145"/>
      <c r="AA131" s="135"/>
      <c r="AB131" s="135"/>
      <c r="AC131" s="135"/>
      <c r="AD131" s="146"/>
      <c r="AE131" s="144"/>
      <c r="AF131" s="135"/>
      <c r="AG131" s="135"/>
      <c r="AH131" s="145"/>
      <c r="AI131" s="149"/>
      <c r="AJ131" s="145"/>
      <c r="AK131" s="135"/>
      <c r="AL131" s="145"/>
      <c r="AM131" s="135"/>
      <c r="AN131" s="145"/>
      <c r="AO131" s="149"/>
      <c r="AP131" s="2"/>
      <c r="AQ131" s="2"/>
      <c r="AR131" s="2"/>
      <c r="AS131" s="2"/>
      <c r="AT131" s="1"/>
      <c r="AU131" s="1"/>
      <c r="AV131" s="1"/>
      <c r="AW131" s="1"/>
      <c r="AX131" s="1"/>
      <c r="AY131" s="1"/>
      <c r="AZ131" s="1"/>
      <c r="BA131" s="1"/>
    </row>
    <row r="132" spans="1:53" x14ac:dyDescent="0.25">
      <c r="A132" s="16"/>
      <c r="B132" s="24"/>
      <c r="C132" s="375" t="s">
        <v>14</v>
      </c>
      <c r="D132" s="144"/>
      <c r="E132" s="135"/>
      <c r="F132" s="145"/>
      <c r="G132" s="146"/>
      <c r="H132" s="146"/>
      <c r="I132" s="135"/>
      <c r="J132" s="147"/>
      <c r="K132" s="145"/>
      <c r="L132" s="135"/>
      <c r="M132" s="145"/>
      <c r="N132" s="135"/>
      <c r="O132" s="148"/>
      <c r="P132" s="135"/>
      <c r="Q132" s="145"/>
      <c r="R132" s="135"/>
      <c r="S132" s="135"/>
      <c r="T132" s="145"/>
      <c r="U132" s="135"/>
      <c r="V132" s="145"/>
      <c r="W132" s="135"/>
      <c r="X132" s="145"/>
      <c r="Y132" s="135"/>
      <c r="Z132" s="145"/>
      <c r="AA132" s="135"/>
      <c r="AB132" s="135"/>
      <c r="AC132" s="135"/>
      <c r="AD132" s="146"/>
      <c r="AE132" s="144"/>
      <c r="AF132" s="135"/>
      <c r="AG132" s="135"/>
      <c r="AH132" s="145"/>
      <c r="AI132" s="149"/>
      <c r="AJ132" s="145"/>
      <c r="AK132" s="135"/>
      <c r="AL132" s="145"/>
      <c r="AM132" s="135"/>
      <c r="AN132" s="145"/>
      <c r="AO132" s="149"/>
      <c r="AP132" s="2"/>
      <c r="AQ132" s="2"/>
      <c r="AR132" s="2"/>
      <c r="AS132" s="2"/>
      <c r="AT132" s="1"/>
      <c r="AU132" s="1"/>
      <c r="AV132" s="1"/>
      <c r="AW132" s="1"/>
      <c r="AX132" s="1"/>
      <c r="AY132" s="1"/>
      <c r="AZ132" s="1"/>
      <c r="BA132" s="1"/>
    </row>
    <row r="133" spans="1:53" x14ac:dyDescent="0.25">
      <c r="A133" s="16"/>
      <c r="B133" s="24"/>
      <c r="C133" s="376"/>
      <c r="D133" s="144"/>
      <c r="E133" s="135"/>
      <c r="F133" s="145"/>
      <c r="G133" s="146"/>
      <c r="H133" s="146"/>
      <c r="I133" s="135"/>
      <c r="J133" s="147"/>
      <c r="K133" s="145"/>
      <c r="L133" s="135"/>
      <c r="M133" s="145"/>
      <c r="N133" s="135"/>
      <c r="O133" s="148"/>
      <c r="P133" s="135"/>
      <c r="Q133" s="145"/>
      <c r="R133" s="135"/>
      <c r="S133" s="135"/>
      <c r="T133" s="145"/>
      <c r="U133" s="135"/>
      <c r="V133" s="145"/>
      <c r="W133" s="135"/>
      <c r="X133" s="145"/>
      <c r="Y133" s="135"/>
      <c r="Z133" s="145"/>
      <c r="AA133" s="135"/>
      <c r="AB133" s="135"/>
      <c r="AC133" s="135"/>
      <c r="AD133" s="146"/>
      <c r="AE133" s="144"/>
      <c r="AF133" s="135"/>
      <c r="AG133" s="135"/>
      <c r="AH133" s="145"/>
      <c r="AI133" s="149"/>
      <c r="AJ133" s="145"/>
      <c r="AK133" s="135"/>
      <c r="AL133" s="145"/>
      <c r="AM133" s="135"/>
      <c r="AN133" s="145"/>
      <c r="AO133" s="149"/>
      <c r="AP133" s="2"/>
      <c r="AQ133" s="2"/>
      <c r="AR133" s="2"/>
      <c r="AS133" s="2"/>
      <c r="AT133" s="1"/>
      <c r="AU133" s="1"/>
      <c r="AV133" s="1"/>
      <c r="AW133" s="1"/>
      <c r="AX133" s="1"/>
      <c r="AY133" s="1"/>
      <c r="AZ133" s="1"/>
      <c r="BA133" s="1"/>
    </row>
    <row r="134" spans="1:53" x14ac:dyDescent="0.25">
      <c r="A134" s="160" t="str">
        <f>IF(A128&lt;0,"DÉFICIT",IF(OR(A128="OK",B128&gt;=0,B134&gt;=0),"OK",B134))</f>
        <v>OK</v>
      </c>
      <c r="B134" s="133">
        <f>(SUM(D134:N134))-(SUM(O134:AO134))</f>
        <v>0</v>
      </c>
      <c r="C134" s="7" t="s">
        <v>79</v>
      </c>
      <c r="D134" s="144" t="str">
        <f>IF(OR(EXPLICATION!D$102=4,AND(EXPLICATION!D$102=2,EXPLICATION!D$103=1)),EXPLICATION!D$101,"")</f>
        <v/>
      </c>
      <c r="E134" s="135" t="str">
        <f>IF(OR(EXPLICATION!D$110=4,AND(EXPLICATION!D$110=2,EXPLICATION!D$111=1)),EXPLICATION!D$109,"")</f>
        <v/>
      </c>
      <c r="F134" s="150">
        <v>0</v>
      </c>
      <c r="G134" s="146"/>
      <c r="H134" s="146"/>
      <c r="I134" s="150">
        <f>EXPLICATION!D$108</f>
        <v>0</v>
      </c>
      <c r="J134" s="147"/>
      <c r="K134" s="145"/>
      <c r="L134" s="135"/>
      <c r="M134" s="145"/>
      <c r="N134" s="135"/>
      <c r="O134" s="148" t="str">
        <f>IF(B136&lt;0,-B136,"")</f>
        <v/>
      </c>
      <c r="P134" s="135" t="str">
        <f>IF(OR(EXPLICATION!D$116=4,AND(EXPLICATION!D$116=2,EXPLICATION!D$117=1)),EXPLICATION!D$115,"")</f>
        <v/>
      </c>
      <c r="Q134" s="145">
        <f>EXPLICATION!D$119</f>
        <v>0</v>
      </c>
      <c r="R134" s="135">
        <f>EXPLICATION!D$120</f>
        <v>0</v>
      </c>
      <c r="S134" s="135">
        <f>EXPLICATION!D$121</f>
        <v>0</v>
      </c>
      <c r="T134" s="145">
        <f>EXPLICATION!D$122</f>
        <v>0</v>
      </c>
      <c r="U134" s="135"/>
      <c r="V134" s="145"/>
      <c r="W134" s="135"/>
      <c r="X134" s="145">
        <f>EXPLICATION!D$126</f>
        <v>0</v>
      </c>
      <c r="Y134" s="135">
        <f>EXPLICATION!D$127</f>
        <v>0</v>
      </c>
      <c r="Z134" s="145">
        <f>EXPLICATION!D$128</f>
        <v>0</v>
      </c>
      <c r="AA134" s="135">
        <f>EXPLICATION!D$129</f>
        <v>0</v>
      </c>
      <c r="AB134" s="135">
        <f>EXPLICATION!D258</f>
        <v>0</v>
      </c>
      <c r="AC134" s="135"/>
      <c r="AD134" s="146"/>
      <c r="AE134" s="144"/>
      <c r="AF134" s="135"/>
      <c r="AG134" s="135"/>
      <c r="AH134" s="145"/>
      <c r="AI134" s="149"/>
      <c r="AJ134" s="145"/>
      <c r="AK134" s="135"/>
      <c r="AL134" s="145"/>
      <c r="AM134" s="135"/>
      <c r="AN134" s="145"/>
      <c r="AO134" s="149"/>
      <c r="AP134" s="2"/>
      <c r="AQ134" s="2"/>
      <c r="AR134" s="2"/>
      <c r="AS134" s="2"/>
      <c r="AT134" s="1"/>
      <c r="AU134" s="1"/>
      <c r="AV134" s="1"/>
      <c r="AW134" s="1"/>
      <c r="AX134" s="1"/>
      <c r="AY134" s="1"/>
      <c r="AZ134" s="1"/>
      <c r="BA134" s="1"/>
    </row>
    <row r="135" spans="1:53" x14ac:dyDescent="0.25">
      <c r="A135" s="160"/>
      <c r="B135" s="133"/>
      <c r="C135" s="7"/>
      <c r="D135" s="144"/>
      <c r="E135" s="135"/>
      <c r="F135" s="145"/>
      <c r="G135" s="146"/>
      <c r="H135" s="146"/>
      <c r="I135" s="135"/>
      <c r="J135" s="147"/>
      <c r="K135" s="145"/>
      <c r="L135" s="135"/>
      <c r="M135" s="145"/>
      <c r="N135" s="135"/>
      <c r="O135" s="148"/>
      <c r="P135" s="135"/>
      <c r="Q135" s="145"/>
      <c r="R135" s="135"/>
      <c r="S135" s="135"/>
      <c r="T135" s="145"/>
      <c r="U135" s="135"/>
      <c r="V135" s="145"/>
      <c r="W135" s="135"/>
      <c r="X135" s="145"/>
      <c r="Y135" s="135"/>
      <c r="Z135" s="145"/>
      <c r="AA135" s="135"/>
      <c r="AB135" s="135"/>
      <c r="AC135" s="135"/>
      <c r="AD135" s="146"/>
      <c r="AE135" s="144"/>
      <c r="AF135" s="135"/>
      <c r="AG135" s="135"/>
      <c r="AH135" s="145"/>
      <c r="AI135" s="149"/>
      <c r="AJ135" s="145"/>
      <c r="AK135" s="135"/>
      <c r="AL135" s="145"/>
      <c r="AM135" s="135"/>
      <c r="AN135" s="145"/>
      <c r="AO135" s="149"/>
      <c r="AP135" s="2"/>
      <c r="AQ135" s="2"/>
      <c r="AR135" s="2"/>
      <c r="AS135" s="2"/>
      <c r="AT135" s="1"/>
      <c r="AU135" s="1"/>
      <c r="AV135" s="1"/>
      <c r="AW135" s="1"/>
      <c r="AX135" s="1"/>
      <c r="AY135" s="1"/>
      <c r="AZ135" s="1"/>
      <c r="BA135" s="1"/>
    </row>
    <row r="136" spans="1:53" x14ac:dyDescent="0.25">
      <c r="A136" s="160" t="str">
        <f>IF(A134&lt;0,"DÉFICIT",IF(OR(A134="OK",B134&gt;=0,B136&gt;=0),"OK",B136))</f>
        <v>OK</v>
      </c>
      <c r="B136" s="133">
        <f>(SUM(D136:N136))-(SUM(O136:AO136))</f>
        <v>0</v>
      </c>
      <c r="C136" s="7" t="str">
        <f t="shared" ref="C136:C138" si="9">(MID(C134,6,3)+1)&amp;" "&amp;"au"&amp;" "&amp;(MID(C134,6,3)+7)&amp;" "&amp;"("&amp;(MID(C134,6,3)+4)&amp;")"</f>
        <v>11 au 17 (14)</v>
      </c>
      <c r="D136" s="144" t="str">
        <f>IF(OR(EXPLICATION!D$102=4,AND(EXPLICATION!D$102=2,EXPLICATION!D$103="")),EXPLICATION!D$101,"")</f>
        <v/>
      </c>
      <c r="E136" s="135" t="str">
        <f>IF(OR(EXPLICATION!D$110=4,AND(EXPLICATION!D$110=2,EXPLICATION!D$111="")),EXPLICATION!D$109,"")</f>
        <v/>
      </c>
      <c r="F136" s="145"/>
      <c r="G136" s="146"/>
      <c r="H136" s="146"/>
      <c r="I136" s="135"/>
      <c r="J136" s="147"/>
      <c r="K136" s="145"/>
      <c r="L136" s="135"/>
      <c r="M136" s="145"/>
      <c r="N136" s="135"/>
      <c r="O136" s="148" t="str">
        <f>IF(B138&lt;0,-B138,"")</f>
        <v/>
      </c>
      <c r="P136" s="135" t="str">
        <f>IF(OR(EXPLICATION!D$116=4,AND(EXPLICATION!D$116=2,EXPLICATION!D$117="")),EXPLICATION!D$115,"")</f>
        <v/>
      </c>
      <c r="Q136" s="145">
        <f>EXPLICATION!D$119</f>
        <v>0</v>
      </c>
      <c r="R136" s="135"/>
      <c r="S136" s="135"/>
      <c r="T136" s="145">
        <f>EXPLICATION!D$122</f>
        <v>0</v>
      </c>
      <c r="U136" s="135">
        <f>EXPLICATION!D$123</f>
        <v>0</v>
      </c>
      <c r="V136" s="145">
        <f>EXPLICATION!D$124</f>
        <v>0</v>
      </c>
      <c r="W136" s="135">
        <f>EXPLICATION!D$125</f>
        <v>0</v>
      </c>
      <c r="X136" s="145"/>
      <c r="Y136" s="135"/>
      <c r="Z136" s="145"/>
      <c r="AA136" s="135"/>
      <c r="AB136" s="135"/>
      <c r="AC136" s="135">
        <f>EXPLICATION!D$132</f>
        <v>0</v>
      </c>
      <c r="AD136" s="146">
        <f>EXPLICATION!D$131</f>
        <v>0</v>
      </c>
      <c r="AE136" s="144">
        <f>EXPLICATION!D$133</f>
        <v>0</v>
      </c>
      <c r="AF136" s="135"/>
      <c r="AG136" s="135"/>
      <c r="AH136" s="145"/>
      <c r="AI136" s="149"/>
      <c r="AJ136" s="145"/>
      <c r="AK136" s="135"/>
      <c r="AL136" s="145"/>
      <c r="AM136" s="135"/>
      <c r="AN136" s="145"/>
      <c r="AO136" s="149"/>
      <c r="AP136" s="2"/>
      <c r="AQ136" s="2"/>
      <c r="AR136" s="2"/>
      <c r="AS136" s="2"/>
      <c r="AT136" s="1"/>
      <c r="AU136" s="1"/>
      <c r="AV136" s="1"/>
      <c r="AW136" s="1"/>
      <c r="AX136" s="1"/>
      <c r="AY136" s="1"/>
      <c r="AZ136" s="1"/>
      <c r="BA136" s="1"/>
    </row>
    <row r="137" spans="1:53" x14ac:dyDescent="0.25">
      <c r="A137" s="160"/>
      <c r="B137" s="133"/>
      <c r="C137" s="7"/>
      <c r="D137" s="144"/>
      <c r="E137" s="135"/>
      <c r="F137" s="145"/>
      <c r="G137" s="146"/>
      <c r="H137" s="146"/>
      <c r="I137" s="135"/>
      <c r="J137" s="147"/>
      <c r="K137" s="145"/>
      <c r="L137" s="135"/>
      <c r="M137" s="145"/>
      <c r="N137" s="135"/>
      <c r="O137" s="148"/>
      <c r="P137" s="135"/>
      <c r="Q137" s="145"/>
      <c r="R137" s="135"/>
      <c r="S137" s="135"/>
      <c r="T137" s="145"/>
      <c r="U137" s="135"/>
      <c r="V137" s="145"/>
      <c r="W137" s="135"/>
      <c r="X137" s="145"/>
      <c r="Y137" s="135"/>
      <c r="Z137" s="145"/>
      <c r="AA137" s="135"/>
      <c r="AB137" s="135"/>
      <c r="AC137" s="135"/>
      <c r="AD137" s="146"/>
      <c r="AE137" s="144"/>
      <c r="AF137" s="135"/>
      <c r="AG137" s="135"/>
      <c r="AH137" s="145"/>
      <c r="AI137" s="149"/>
      <c r="AJ137" s="145"/>
      <c r="AK137" s="135"/>
      <c r="AL137" s="145"/>
      <c r="AM137" s="135"/>
      <c r="AN137" s="145"/>
      <c r="AO137" s="149"/>
      <c r="AP137" s="2"/>
      <c r="AQ137" s="2"/>
      <c r="AR137" s="2"/>
      <c r="AS137" s="2"/>
      <c r="AT137" s="1"/>
      <c r="AU137" s="1"/>
      <c r="AV137" s="1"/>
      <c r="AW137" s="1"/>
      <c r="AX137" s="1"/>
      <c r="AY137" s="1"/>
      <c r="AZ137" s="1"/>
      <c r="BA137" s="1"/>
    </row>
    <row r="138" spans="1:53" x14ac:dyDescent="0.25">
      <c r="A138" s="160" t="str">
        <f>IF(A136&lt;0,"DÉFICIT",IF(OR(A136="OK",B136&gt;=0,B138&gt;=0),"OK",B138))</f>
        <v>OK</v>
      </c>
      <c r="B138" s="133">
        <f>(SUM(D138:N138))-(SUM(O138:AO138))</f>
        <v>0</v>
      </c>
      <c r="C138" s="7" t="str">
        <f t="shared" si="9"/>
        <v>18 au 24 (21)</v>
      </c>
      <c r="D138" s="144" t="str">
        <f>IF(OR(EXPLICATION!D$102=4,AND(EXPLICATION!D$102=2,EXPLICATION!D$103=1)),EXPLICATION!D$101,"")</f>
        <v/>
      </c>
      <c r="E138" s="135" t="str">
        <f>IF(OR(EXPLICATION!D$110=4,AND(EXPLICATION!D$110=2,EXPLICATION!D$111=1)),EXPLICATION!D$109,"")</f>
        <v/>
      </c>
      <c r="F138" s="145"/>
      <c r="G138" s="134">
        <f>EXPLICATION!D$106</f>
        <v>0</v>
      </c>
      <c r="H138" s="146"/>
      <c r="I138" s="135"/>
      <c r="J138" s="147"/>
      <c r="K138" s="145"/>
      <c r="L138" s="135"/>
      <c r="M138" s="145"/>
      <c r="N138" s="135"/>
      <c r="O138" s="148" t="str">
        <f>IF(B140&lt;0,-B140,"")</f>
        <v/>
      </c>
      <c r="P138" s="135" t="str">
        <f>IF(OR(EXPLICATION!D$116=4,AND(EXPLICATION!D$116=2,EXPLICATION!D$117=1)),EXPLICATION!D$115,"")</f>
        <v/>
      </c>
      <c r="Q138" s="145">
        <f>EXPLICATION!D$119</f>
        <v>0</v>
      </c>
      <c r="R138" s="135"/>
      <c r="S138" s="135"/>
      <c r="T138" s="145">
        <f>EXPLICATION!D$122</f>
        <v>0</v>
      </c>
      <c r="U138" s="135"/>
      <c r="V138" s="145"/>
      <c r="W138" s="135"/>
      <c r="X138" s="145"/>
      <c r="Y138" s="135"/>
      <c r="Z138" s="145"/>
      <c r="AA138" s="135"/>
      <c r="AB138" s="135"/>
      <c r="AC138" s="135"/>
      <c r="AD138" s="146"/>
      <c r="AE138" s="144"/>
      <c r="AF138" s="135"/>
      <c r="AG138" s="135"/>
      <c r="AH138" s="145"/>
      <c r="AI138" s="149"/>
      <c r="AJ138" s="145"/>
      <c r="AK138" s="135"/>
      <c r="AL138" s="145"/>
      <c r="AM138" s="135"/>
      <c r="AN138" s="145"/>
      <c r="AO138" s="149"/>
      <c r="AP138" s="2"/>
      <c r="AQ138" s="2"/>
      <c r="AR138" s="2"/>
      <c r="AS138" s="2"/>
      <c r="AT138" s="1"/>
      <c r="AU138" s="1"/>
      <c r="AV138" s="1"/>
      <c r="AW138" s="1"/>
      <c r="AX138" s="1"/>
      <c r="AY138" s="1"/>
      <c r="AZ138" s="1"/>
      <c r="BA138" s="1"/>
    </row>
    <row r="139" spans="1:53" x14ac:dyDescent="0.25">
      <c r="A139" s="160"/>
      <c r="B139" s="133"/>
      <c r="C139" s="7"/>
      <c r="D139" s="144"/>
      <c r="E139" s="135"/>
      <c r="F139" s="145"/>
      <c r="G139" s="146"/>
      <c r="H139" s="146"/>
      <c r="I139" s="135"/>
      <c r="J139" s="147"/>
      <c r="K139" s="145"/>
      <c r="L139" s="135"/>
      <c r="M139" s="145"/>
      <c r="N139" s="135"/>
      <c r="O139" s="148"/>
      <c r="P139" s="135"/>
      <c r="Q139" s="145"/>
      <c r="R139" s="135"/>
      <c r="S139" s="135"/>
      <c r="T139" s="145"/>
      <c r="U139" s="135"/>
      <c r="V139" s="145"/>
      <c r="W139" s="135"/>
      <c r="X139" s="145"/>
      <c r="Y139" s="135"/>
      <c r="Z139" s="145"/>
      <c r="AA139" s="135"/>
      <c r="AB139" s="135"/>
      <c r="AC139" s="135"/>
      <c r="AD139" s="146"/>
      <c r="AE139" s="144"/>
      <c r="AF139" s="135"/>
      <c r="AG139" s="135"/>
      <c r="AH139" s="145"/>
      <c r="AI139" s="149"/>
      <c r="AJ139" s="145"/>
      <c r="AK139" s="135"/>
      <c r="AL139" s="145"/>
      <c r="AM139" s="135"/>
      <c r="AN139" s="145"/>
      <c r="AO139" s="149"/>
      <c r="AP139" s="2"/>
      <c r="AQ139" s="2"/>
      <c r="AR139" s="2"/>
      <c r="AS139" s="2"/>
      <c r="AT139" s="1"/>
      <c r="AU139" s="1"/>
      <c r="AV139" s="1"/>
      <c r="AW139" s="1"/>
      <c r="AX139" s="1"/>
      <c r="AY139" s="1"/>
      <c r="AZ139" s="1"/>
      <c r="BA139" s="1"/>
    </row>
    <row r="140" spans="1:53" x14ac:dyDescent="0.25">
      <c r="A140" s="160" t="str">
        <f>IF(A138&lt;0,"DÉFICIT",IF(OR(A138="OK",B138&gt;=0,B140&gt;=0),"OK",B140))</f>
        <v>OK</v>
      </c>
      <c r="B140" s="133">
        <f>(SUM(D140:N140))-(SUM(O140:AO140))</f>
        <v>0</v>
      </c>
      <c r="C140" s="7" t="s">
        <v>88</v>
      </c>
      <c r="D140" s="144" t="str">
        <f>IF(OR(EXPLICATION!D$102=1,EXPLICATION!D$102=4,,AND(EXPLICATION!D$102=2,EXPLICATION!D$103="")),EXPLICATION!D$101,"")</f>
        <v/>
      </c>
      <c r="E140" s="135" t="str">
        <f>IF(OR(EXPLICATION!D$110=1,EXPLICATION!D$110=4,AND(EXPLICATION!D$110=2,EXPLICATION!D$111="")),EXPLICATION!D$109,"")</f>
        <v/>
      </c>
      <c r="F140" s="145"/>
      <c r="G140" s="146"/>
      <c r="H140" s="146"/>
      <c r="I140" s="135"/>
      <c r="J140" s="147"/>
      <c r="K140" s="145"/>
      <c r="L140" s="135"/>
      <c r="M140" s="145"/>
      <c r="N140" s="135"/>
      <c r="O140" s="148" t="str">
        <f>IF(B146&lt;0,-B146,"")</f>
        <v/>
      </c>
      <c r="P140" s="135" t="str">
        <f>IF(OR(EXPLICATION!D$116=1,EXPLICATION!D$116=4,AND(EXPLICATION!D$116=2,EXPLICATION!D$117="")),EXPLICATION!D$115,"")</f>
        <v/>
      </c>
      <c r="Q140" s="145">
        <f>EXPLICATION!D$119</f>
        <v>0</v>
      </c>
      <c r="R140" s="135"/>
      <c r="S140" s="135"/>
      <c r="T140" s="145">
        <f>EXPLICATION!D$122</f>
        <v>0</v>
      </c>
      <c r="U140" s="135"/>
      <c r="V140" s="145"/>
      <c r="W140" s="135"/>
      <c r="X140" s="145"/>
      <c r="Y140" s="135"/>
      <c r="Z140" s="145"/>
      <c r="AA140" s="135"/>
      <c r="AB140" s="135"/>
      <c r="AC140" s="135"/>
      <c r="AD140" s="146"/>
      <c r="AE140" s="144"/>
      <c r="AF140" s="135">
        <f>EXPLICATION!D$137/12</f>
        <v>0</v>
      </c>
      <c r="AG140" s="135">
        <f>EXPLICATION!D$141/12</f>
        <v>0</v>
      </c>
      <c r="AH140" s="145">
        <f>EXPLICATION!D$139/12</f>
        <v>0</v>
      </c>
      <c r="AI140" s="149">
        <f>EXPLICATION!D$135/12</f>
        <v>0</v>
      </c>
      <c r="AJ140" s="145"/>
      <c r="AK140" s="135"/>
      <c r="AL140" s="145"/>
      <c r="AM140" s="135"/>
      <c r="AN140" s="145"/>
      <c r="AO140" s="149"/>
      <c r="AP140" s="2"/>
      <c r="AQ140" s="2"/>
      <c r="AR140" s="2"/>
      <c r="AS140" s="2"/>
      <c r="AT140" s="1"/>
      <c r="AU140" s="1"/>
      <c r="AV140" s="1"/>
      <c r="AW140" s="1"/>
      <c r="AX140" s="1"/>
      <c r="AY140" s="1"/>
      <c r="AZ140" s="1"/>
      <c r="BA140" s="1"/>
    </row>
    <row r="141" spans="1:53" ht="15.75" thickBot="1" x14ac:dyDescent="0.3">
      <c r="A141" s="16"/>
      <c r="B141" s="24"/>
      <c r="C141" s="7"/>
      <c r="D141" s="144"/>
      <c r="E141" s="135"/>
      <c r="F141" s="145"/>
      <c r="G141" s="146"/>
      <c r="H141" s="146"/>
      <c r="I141" s="135"/>
      <c r="J141" s="147"/>
      <c r="K141" s="145"/>
      <c r="L141" s="135"/>
      <c r="M141" s="145"/>
      <c r="N141" s="135"/>
      <c r="O141" s="148"/>
      <c r="P141" s="135"/>
      <c r="Q141" s="145"/>
      <c r="R141" s="135"/>
      <c r="S141" s="135"/>
      <c r="T141" s="145"/>
      <c r="U141" s="135"/>
      <c r="V141" s="145"/>
      <c r="W141" s="135"/>
      <c r="X141" s="145"/>
      <c r="Y141" s="135"/>
      <c r="Z141" s="145"/>
      <c r="AA141" s="135"/>
      <c r="AB141" s="135"/>
      <c r="AC141" s="135"/>
      <c r="AD141" s="146"/>
      <c r="AE141" s="144"/>
      <c r="AF141" s="135"/>
      <c r="AG141" s="135"/>
      <c r="AH141" s="145"/>
      <c r="AI141" s="149"/>
      <c r="AJ141" s="145"/>
      <c r="AK141" s="135"/>
      <c r="AL141" s="145"/>
      <c r="AM141" s="135"/>
      <c r="AN141" s="145"/>
      <c r="AO141" s="149"/>
      <c r="AP141" s="2"/>
      <c r="AQ141" s="2"/>
      <c r="AR141" s="2"/>
      <c r="AS141" s="2"/>
      <c r="AT141" s="1"/>
      <c r="AU141" s="1"/>
      <c r="AV141" s="1"/>
      <c r="AW141" s="1"/>
      <c r="AX141" s="1"/>
      <c r="AY141" s="1"/>
      <c r="AZ141" s="1"/>
      <c r="BA141" s="1"/>
    </row>
    <row r="142" spans="1:53" ht="15.75" thickBot="1" x14ac:dyDescent="0.3">
      <c r="A142" s="22" t="str">
        <f>IF(B142&gt;=0,"ÉPARGNE","DÉFICIT")</f>
        <v>ÉPARGNE</v>
      </c>
      <c r="B142" s="126">
        <f>IF(AND(A140="OK",A138="OK",A136="OK",A134="OK"),IF(B140&gt;0,B140,0)+IF(B138&gt;0,B138,0)+IF(B136&gt;0,B136,0)+IF(B134&gt;0,B134,0),B134)</f>
        <v>0</v>
      </c>
      <c r="C142" s="14" t="str">
        <f>"Dépôt de "&amp;ROUND(IF((AF140+AG140+AH140+AI140)&gt;=0,(AF140+AG140+AH140+AI140),0),0)&amp;" "&amp;"$"</f>
        <v>Dépôt de 0 $</v>
      </c>
      <c r="D142" s="144"/>
      <c r="E142" s="135"/>
      <c r="F142" s="145"/>
      <c r="G142" s="146"/>
      <c r="H142" s="146"/>
      <c r="I142" s="135"/>
      <c r="J142" s="147"/>
      <c r="K142" s="145"/>
      <c r="L142" s="135"/>
      <c r="M142" s="145"/>
      <c r="N142" s="135"/>
      <c r="O142" s="148"/>
      <c r="P142" s="135"/>
      <c r="Q142" s="145"/>
      <c r="R142" s="135"/>
      <c r="S142" s="135"/>
      <c r="T142" s="145"/>
      <c r="U142" s="135"/>
      <c r="V142" s="145"/>
      <c r="W142" s="135"/>
      <c r="X142" s="145"/>
      <c r="Y142" s="135"/>
      <c r="Z142" s="145"/>
      <c r="AA142" s="135"/>
      <c r="AB142" s="135"/>
      <c r="AC142" s="135"/>
      <c r="AD142" s="146"/>
      <c r="AE142" s="144"/>
      <c r="AF142" s="135"/>
      <c r="AG142" s="135"/>
      <c r="AH142" s="145"/>
      <c r="AI142" s="149"/>
      <c r="AJ142" s="145"/>
      <c r="AK142" s="135"/>
      <c r="AL142" s="145"/>
      <c r="AM142" s="135"/>
      <c r="AN142" s="145"/>
      <c r="AO142" s="149"/>
      <c r="AP142" s="2"/>
      <c r="AQ142" s="2"/>
      <c r="AR142" s="2"/>
      <c r="AS142" s="2"/>
      <c r="AT142" s="1"/>
      <c r="AU142" s="1"/>
      <c r="AV142" s="1"/>
      <c r="AW142" s="1"/>
      <c r="AX142" s="1"/>
      <c r="AY142" s="1"/>
      <c r="AZ142" s="1"/>
      <c r="BA142" s="1"/>
    </row>
    <row r="143" spans="1:53" x14ac:dyDescent="0.25">
      <c r="A143" s="16"/>
      <c r="B143" s="24"/>
      <c r="C143" s="8"/>
      <c r="D143" s="144"/>
      <c r="E143" s="135"/>
      <c r="F143" s="145"/>
      <c r="G143" s="146"/>
      <c r="H143" s="146"/>
      <c r="I143" s="135"/>
      <c r="J143" s="147"/>
      <c r="K143" s="145"/>
      <c r="L143" s="135"/>
      <c r="M143" s="145"/>
      <c r="N143" s="135"/>
      <c r="O143" s="148"/>
      <c r="P143" s="135"/>
      <c r="Q143" s="145"/>
      <c r="R143" s="135"/>
      <c r="S143" s="135"/>
      <c r="T143" s="145"/>
      <c r="U143" s="135"/>
      <c r="V143" s="145"/>
      <c r="W143" s="135"/>
      <c r="X143" s="145"/>
      <c r="Y143" s="135"/>
      <c r="Z143" s="145"/>
      <c r="AA143" s="135"/>
      <c r="AB143" s="135"/>
      <c r="AC143" s="135"/>
      <c r="AD143" s="146"/>
      <c r="AE143" s="144"/>
      <c r="AF143" s="135"/>
      <c r="AG143" s="135"/>
      <c r="AH143" s="145"/>
      <c r="AI143" s="149"/>
      <c r="AJ143" s="145"/>
      <c r="AK143" s="135"/>
      <c r="AL143" s="145"/>
      <c r="AM143" s="135"/>
      <c r="AN143" s="145"/>
      <c r="AO143" s="149"/>
      <c r="AP143" s="2"/>
      <c r="AQ143" s="2"/>
      <c r="AR143" s="2"/>
      <c r="AS143" s="2"/>
      <c r="AT143" s="1"/>
      <c r="AU143" s="1"/>
      <c r="AV143" s="1"/>
      <c r="AW143" s="1"/>
      <c r="AX143" s="1"/>
      <c r="AY143" s="1"/>
      <c r="AZ143" s="1"/>
      <c r="BA143" s="1"/>
    </row>
    <row r="144" spans="1:53" x14ac:dyDescent="0.25">
      <c r="A144" s="16"/>
      <c r="B144" s="24"/>
      <c r="C144" s="375" t="s">
        <v>16</v>
      </c>
      <c r="D144" s="144"/>
      <c r="E144" s="135"/>
      <c r="F144" s="145"/>
      <c r="G144" s="146"/>
      <c r="H144" s="146"/>
      <c r="I144" s="135"/>
      <c r="J144" s="147"/>
      <c r="K144" s="145"/>
      <c r="L144" s="135"/>
      <c r="M144" s="145"/>
      <c r="N144" s="135"/>
      <c r="O144" s="148"/>
      <c r="P144" s="135"/>
      <c r="Q144" s="145"/>
      <c r="R144" s="135"/>
      <c r="S144" s="135"/>
      <c r="T144" s="145"/>
      <c r="U144" s="135"/>
      <c r="V144" s="145"/>
      <c r="W144" s="135"/>
      <c r="X144" s="145"/>
      <c r="Y144" s="135"/>
      <c r="Z144" s="145"/>
      <c r="AA144" s="135"/>
      <c r="AB144" s="135"/>
      <c r="AC144" s="135"/>
      <c r="AD144" s="146"/>
      <c r="AE144" s="144"/>
      <c r="AF144" s="135"/>
      <c r="AG144" s="135"/>
      <c r="AH144" s="145"/>
      <c r="AI144" s="149"/>
      <c r="AJ144" s="145"/>
      <c r="AK144" s="135"/>
      <c r="AL144" s="145"/>
      <c r="AM144" s="135"/>
      <c r="AN144" s="145"/>
      <c r="AO144" s="149"/>
      <c r="AP144" s="2"/>
      <c r="AQ144" s="2"/>
      <c r="AR144" s="2"/>
      <c r="AS144" s="2"/>
      <c r="AT144" s="1"/>
      <c r="AU144" s="1"/>
      <c r="AV144" s="1"/>
      <c r="AW144" s="1"/>
      <c r="AX144" s="1"/>
      <c r="AY144" s="1"/>
      <c r="AZ144" s="1"/>
      <c r="BA144" s="1"/>
    </row>
    <row r="145" spans="1:53" x14ac:dyDescent="0.25">
      <c r="A145" s="16"/>
      <c r="B145" s="24"/>
      <c r="C145" s="376"/>
      <c r="D145" s="144"/>
      <c r="E145" s="135"/>
      <c r="F145" s="145"/>
      <c r="G145" s="146"/>
      <c r="H145" s="146"/>
      <c r="I145" s="135"/>
      <c r="J145" s="147"/>
      <c r="K145" s="145"/>
      <c r="L145" s="135"/>
      <c r="M145" s="145"/>
      <c r="N145" s="135"/>
      <c r="O145" s="148"/>
      <c r="P145" s="135"/>
      <c r="Q145" s="145"/>
      <c r="R145" s="135"/>
      <c r="S145" s="135"/>
      <c r="T145" s="145"/>
      <c r="U145" s="135"/>
      <c r="V145" s="145"/>
      <c r="W145" s="135"/>
      <c r="X145" s="145"/>
      <c r="Y145" s="135"/>
      <c r="Z145" s="145"/>
      <c r="AA145" s="135"/>
      <c r="AB145" s="135"/>
      <c r="AC145" s="135"/>
      <c r="AD145" s="146"/>
      <c r="AE145" s="144"/>
      <c r="AF145" s="135"/>
      <c r="AG145" s="135"/>
      <c r="AH145" s="145"/>
      <c r="AI145" s="149"/>
      <c r="AJ145" s="145"/>
      <c r="AK145" s="135"/>
      <c r="AL145" s="145"/>
      <c r="AM145" s="135"/>
      <c r="AN145" s="145"/>
      <c r="AO145" s="149"/>
      <c r="AP145" s="2"/>
      <c r="AQ145" s="2"/>
      <c r="AR145" s="2"/>
      <c r="AS145" s="2"/>
      <c r="AT145" s="1"/>
      <c r="AU145" s="1"/>
      <c r="AV145" s="1"/>
      <c r="AW145" s="1"/>
      <c r="AX145" s="1"/>
      <c r="AY145" s="1"/>
      <c r="AZ145" s="1"/>
      <c r="BA145" s="1"/>
    </row>
    <row r="146" spans="1:53" x14ac:dyDescent="0.25">
      <c r="A146" s="160" t="str">
        <f>IF(A140&lt;0,"DÉFICIT",IF(OR(A140="OK",B140&gt;=0,B146&gt;=0),"OK",B146))</f>
        <v>OK</v>
      </c>
      <c r="B146" s="133">
        <f>(SUM(D146:N146))-(SUM(O146:AO146))</f>
        <v>0</v>
      </c>
      <c r="C146" s="7" t="s">
        <v>87</v>
      </c>
      <c r="D146" s="144" t="str">
        <f>IF(OR(EXPLICATION!D$102=4,AND(EXPLICATION!D$102=2,EXPLICATION!D$103=1)),EXPLICATION!D$101,"")</f>
        <v/>
      </c>
      <c r="E146" s="135" t="str">
        <f>IF(OR(EXPLICATION!D$110=4,AND(EXPLICATION!D$110=2,EXPLICATION!D$111=1)),EXPLICATION!D$109,"")</f>
        <v/>
      </c>
      <c r="F146" s="150">
        <v>0</v>
      </c>
      <c r="G146" s="146"/>
      <c r="H146" s="146"/>
      <c r="I146" s="150">
        <f>EXPLICATION!D$108</f>
        <v>0</v>
      </c>
      <c r="J146" s="147"/>
      <c r="K146" s="145"/>
      <c r="L146" s="135"/>
      <c r="M146" s="145"/>
      <c r="N146" s="135"/>
      <c r="O146" s="148" t="str">
        <f>IF(B148&lt;0,-B148,"")</f>
        <v/>
      </c>
      <c r="P146" s="135" t="str">
        <f>IF(OR(EXPLICATION!D$116=4,AND(EXPLICATION!D$116=2,EXPLICATION!D$117=1)),EXPLICATION!D$115,"")</f>
        <v/>
      </c>
      <c r="Q146" s="145">
        <f>EXPLICATION!D$119</f>
        <v>0</v>
      </c>
      <c r="R146" s="135">
        <f>EXPLICATION!D$120</f>
        <v>0</v>
      </c>
      <c r="S146" s="135">
        <f>EXPLICATION!D$121</f>
        <v>0</v>
      </c>
      <c r="T146" s="145">
        <f>EXPLICATION!D$122</f>
        <v>0</v>
      </c>
      <c r="U146" s="135"/>
      <c r="V146" s="145"/>
      <c r="W146" s="135"/>
      <c r="X146" s="145">
        <f>EXPLICATION!D$126</f>
        <v>0</v>
      </c>
      <c r="Y146" s="135">
        <f>EXPLICATION!D$127</f>
        <v>0</v>
      </c>
      <c r="Z146" s="145">
        <f>EXPLICATION!D$128</f>
        <v>0</v>
      </c>
      <c r="AA146" s="135">
        <f>EXPLICATION!D$129</f>
        <v>0</v>
      </c>
      <c r="AB146" s="135">
        <f>EXPLICATION!D270</f>
        <v>0</v>
      </c>
      <c r="AC146" s="135"/>
      <c r="AD146" s="146"/>
      <c r="AE146" s="144"/>
      <c r="AF146" s="135"/>
      <c r="AG146" s="135"/>
      <c r="AH146" s="145"/>
      <c r="AI146" s="149"/>
      <c r="AJ146" s="145"/>
      <c r="AK146" s="135"/>
      <c r="AL146" s="145"/>
      <c r="AM146" s="135"/>
      <c r="AN146" s="145"/>
      <c r="AO146" s="149"/>
      <c r="AP146" s="2"/>
      <c r="AQ146" s="2"/>
      <c r="AR146" s="2"/>
      <c r="AS146" s="2"/>
      <c r="AT146" s="1"/>
      <c r="AU146" s="1"/>
      <c r="AV146" s="1"/>
      <c r="AW146" s="1"/>
      <c r="AX146" s="1"/>
      <c r="AY146" s="1"/>
      <c r="AZ146" s="1"/>
      <c r="BA146" s="1"/>
    </row>
    <row r="147" spans="1:53" x14ac:dyDescent="0.25">
      <c r="A147" s="160"/>
      <c r="B147" s="133"/>
      <c r="C147" s="7"/>
      <c r="D147" s="144"/>
      <c r="E147" s="135"/>
      <c r="F147" s="145"/>
      <c r="G147" s="146"/>
      <c r="H147" s="146"/>
      <c r="I147" s="135"/>
      <c r="J147" s="147"/>
      <c r="K147" s="145"/>
      <c r="L147" s="135"/>
      <c r="M147" s="145"/>
      <c r="N147" s="135"/>
      <c r="O147" s="148"/>
      <c r="P147" s="135"/>
      <c r="Q147" s="145"/>
      <c r="R147" s="135"/>
      <c r="S147" s="135"/>
      <c r="T147" s="145"/>
      <c r="U147" s="135"/>
      <c r="V147" s="145"/>
      <c r="W147" s="135"/>
      <c r="X147" s="145"/>
      <c r="Y147" s="135"/>
      <c r="Z147" s="145"/>
      <c r="AA147" s="135"/>
      <c r="AB147" s="135"/>
      <c r="AC147" s="135"/>
      <c r="AD147" s="146"/>
      <c r="AE147" s="144"/>
      <c r="AF147" s="135"/>
      <c r="AG147" s="135"/>
      <c r="AH147" s="145"/>
      <c r="AI147" s="149"/>
      <c r="AJ147" s="145"/>
      <c r="AK147" s="135"/>
      <c r="AL147" s="145"/>
      <c r="AM147" s="135"/>
      <c r="AN147" s="145"/>
      <c r="AO147" s="149"/>
      <c r="AP147" s="2"/>
      <c r="AQ147" s="2"/>
      <c r="AR147" s="2"/>
      <c r="AS147" s="2"/>
      <c r="AT147" s="1"/>
      <c r="AU147" s="1"/>
      <c r="AV147" s="1"/>
      <c r="AW147" s="1"/>
      <c r="AX147" s="1"/>
      <c r="AY147" s="1"/>
      <c r="AZ147" s="1"/>
      <c r="BA147" s="1"/>
    </row>
    <row r="148" spans="1:53" x14ac:dyDescent="0.25">
      <c r="A148" s="160" t="str">
        <f>IF(A146&lt;0,"DÉFICIT",IF(OR(A146="OK",B146&gt;=0,B148&gt;=0),"OK",B148))</f>
        <v>OK</v>
      </c>
      <c r="B148" s="133">
        <f>(SUM(D148:N148))-(SUM(O148:AO148))</f>
        <v>0</v>
      </c>
      <c r="C148" s="7" t="str">
        <f t="shared" ref="C148:C152" si="10">(MID(C146,6,3)+1)&amp;" "&amp;"au"&amp;" "&amp;(MID(C146,6,3)+7)&amp;" "&amp;"("&amp;(MID(C146,6,3)+4)&amp;")"</f>
        <v>9 au 15 (12)</v>
      </c>
      <c r="D148" s="144" t="str">
        <f>IF(OR(EXPLICATION!D$102=4,AND(EXPLICATION!D$102=2,EXPLICATION!D$103="")),EXPLICATION!D$101,"")</f>
        <v/>
      </c>
      <c r="E148" s="146" t="str">
        <f>IF(OR(EXPLICATION!D$110=4,AND(EXPLICATION!D$110=2,EXPLICATION!D$111="")),EXPLICATION!D$109,"")</f>
        <v/>
      </c>
      <c r="F148" s="135"/>
      <c r="G148" s="145"/>
      <c r="H148" s="146"/>
      <c r="I148" s="135"/>
      <c r="J148" s="147"/>
      <c r="K148" s="145"/>
      <c r="L148" s="135"/>
      <c r="M148" s="145"/>
      <c r="N148" s="135"/>
      <c r="O148" s="148" t="str">
        <f>IF(B150&lt;0,-B150,"")</f>
        <v/>
      </c>
      <c r="P148" s="135" t="str">
        <f>IF(OR(EXPLICATION!D$116=4,AND(EXPLICATION!D$116=2,EXPLICATION!D$117="")),EXPLICATION!D$115,"")</f>
        <v/>
      </c>
      <c r="Q148" s="145">
        <f>EXPLICATION!D$119</f>
        <v>0</v>
      </c>
      <c r="R148" s="135"/>
      <c r="S148" s="135"/>
      <c r="T148" s="145">
        <f>EXPLICATION!D$122</f>
        <v>0</v>
      </c>
      <c r="U148" s="135">
        <f>EXPLICATION!D$123</f>
        <v>0</v>
      </c>
      <c r="V148" s="145"/>
      <c r="W148" s="135"/>
      <c r="X148" s="145"/>
      <c r="Y148" s="135"/>
      <c r="Z148" s="145"/>
      <c r="AA148" s="135"/>
      <c r="AB148" s="135"/>
      <c r="AC148" s="135"/>
      <c r="AD148" s="146"/>
      <c r="AE148" s="144"/>
      <c r="AF148" s="135"/>
      <c r="AG148" s="135"/>
      <c r="AH148" s="145"/>
      <c r="AI148" s="149"/>
      <c r="AJ148" s="145"/>
      <c r="AK148" s="135"/>
      <c r="AL148" s="145"/>
      <c r="AM148" s="135"/>
      <c r="AN148" s="145"/>
      <c r="AO148" s="149"/>
      <c r="AP148" s="2"/>
      <c r="AQ148" s="2"/>
      <c r="AR148" s="2"/>
      <c r="AS148" s="2"/>
      <c r="AT148" s="1"/>
      <c r="AU148" s="1"/>
      <c r="AV148" s="1"/>
      <c r="AW148" s="1"/>
      <c r="AX148" s="1"/>
      <c r="AY148" s="1"/>
      <c r="AZ148" s="1"/>
      <c r="BA148" s="1"/>
    </row>
    <row r="149" spans="1:53" x14ac:dyDescent="0.25">
      <c r="A149" s="160"/>
      <c r="B149" s="133"/>
      <c r="C149" s="7"/>
      <c r="D149" s="144"/>
      <c r="E149" s="135"/>
      <c r="F149" s="145"/>
      <c r="G149" s="146"/>
      <c r="H149" s="146"/>
      <c r="I149" s="135"/>
      <c r="J149" s="147"/>
      <c r="K149" s="145"/>
      <c r="L149" s="135"/>
      <c r="M149" s="145"/>
      <c r="N149" s="135"/>
      <c r="O149" s="148"/>
      <c r="P149" s="135"/>
      <c r="Q149" s="145"/>
      <c r="R149" s="135"/>
      <c r="S149" s="135"/>
      <c r="T149" s="145"/>
      <c r="U149" s="135"/>
      <c r="V149" s="145"/>
      <c r="W149" s="135"/>
      <c r="X149" s="145"/>
      <c r="Y149" s="135"/>
      <c r="Z149" s="145"/>
      <c r="AA149" s="135"/>
      <c r="AB149" s="135"/>
      <c r="AC149" s="135"/>
      <c r="AD149" s="146"/>
      <c r="AE149" s="144"/>
      <c r="AF149" s="135"/>
      <c r="AG149" s="135"/>
      <c r="AH149" s="145"/>
      <c r="AI149" s="149"/>
      <c r="AJ149" s="145"/>
      <c r="AK149" s="135"/>
      <c r="AL149" s="145"/>
      <c r="AM149" s="135"/>
      <c r="AN149" s="145"/>
      <c r="AO149" s="149"/>
      <c r="AP149" s="2"/>
      <c r="AQ149" s="2"/>
      <c r="AR149" s="2"/>
      <c r="AS149" s="2"/>
      <c r="AT149" s="1"/>
      <c r="AU149" s="1"/>
      <c r="AV149" s="1"/>
      <c r="AW149" s="1"/>
      <c r="AX149" s="1"/>
      <c r="AY149" s="1"/>
      <c r="AZ149" s="1"/>
      <c r="BA149" s="1"/>
    </row>
    <row r="150" spans="1:53" x14ac:dyDescent="0.25">
      <c r="A150" s="160" t="str">
        <f>IF(A148&lt;0,"DÉFICIT",IF(OR(A148="OK",B148&gt;=0,B150&gt;=0),"OK",B150))</f>
        <v>OK</v>
      </c>
      <c r="B150" s="133">
        <f>(SUM(D150:N150))-(SUM(O150:AO150))</f>
        <v>0</v>
      </c>
      <c r="C150" s="7" t="str">
        <f t="shared" si="10"/>
        <v>16 au 22 (19)</v>
      </c>
      <c r="D150" s="144" t="str">
        <f>IF(OR(EXPLICATION!D$102=4,AND(EXPLICATION!D$102=2,EXPLICATION!D$103=1)),EXPLICATION!D$101,"")</f>
        <v/>
      </c>
      <c r="E150" s="135" t="str">
        <f>IF(OR(EXPLICATION!D$110=4,AND(EXPLICATION!D$110=2,EXPLICATION!D$111=1)),EXPLICATION!D$109,"")</f>
        <v/>
      </c>
      <c r="F150" s="145"/>
      <c r="G150" s="134">
        <f>EXPLICATION!D$106</f>
        <v>0</v>
      </c>
      <c r="H150" s="146"/>
      <c r="I150" s="135"/>
      <c r="J150" s="147"/>
      <c r="K150" s="145"/>
      <c r="L150" s="135"/>
      <c r="M150" s="145"/>
      <c r="N150" s="135"/>
      <c r="O150" s="148" t="str">
        <f>IF(B152&lt;0,-B152,"")</f>
        <v/>
      </c>
      <c r="P150" s="135" t="str">
        <f>IF(OR(EXPLICATION!D$116=4,AND(EXPLICATION!D$116=2,EXPLICATION!D$117=1)),EXPLICATION!D$115,"")</f>
        <v/>
      </c>
      <c r="Q150" s="145">
        <f>EXPLICATION!D$119</f>
        <v>0</v>
      </c>
      <c r="R150" s="135"/>
      <c r="S150" s="135"/>
      <c r="T150" s="145">
        <f>EXPLICATION!D$122</f>
        <v>0</v>
      </c>
      <c r="U150" s="135"/>
      <c r="V150" s="145">
        <f>EXPLICATION!D$124</f>
        <v>0</v>
      </c>
      <c r="W150" s="135">
        <f>EXPLICATION!D$125</f>
        <v>0</v>
      </c>
      <c r="X150" s="145"/>
      <c r="Y150" s="135"/>
      <c r="Z150" s="145"/>
      <c r="AA150" s="135"/>
      <c r="AB150" s="135"/>
      <c r="AC150" s="135">
        <f>EXPLICATION!D$132</f>
        <v>0</v>
      </c>
      <c r="AD150" s="146">
        <f>EXPLICATION!D$131</f>
        <v>0</v>
      </c>
      <c r="AE150" s="144">
        <f>EXPLICATION!D$133</f>
        <v>0</v>
      </c>
      <c r="AF150" s="135"/>
      <c r="AG150" s="135"/>
      <c r="AH150" s="145"/>
      <c r="AI150" s="149"/>
      <c r="AJ150" s="145"/>
      <c r="AK150" s="135"/>
      <c r="AL150" s="145"/>
      <c r="AM150" s="135"/>
      <c r="AN150" s="145"/>
      <c r="AO150" s="149"/>
      <c r="AP150" s="2"/>
      <c r="AQ150" s="2"/>
      <c r="AR150" s="2"/>
      <c r="AS150" s="2"/>
      <c r="AT150" s="1"/>
      <c r="AU150" s="1"/>
      <c r="AV150" s="1"/>
      <c r="AW150" s="1"/>
      <c r="AX150" s="1"/>
      <c r="AY150" s="1"/>
      <c r="AZ150" s="1"/>
      <c r="BA150" s="1"/>
    </row>
    <row r="151" spans="1:53" x14ac:dyDescent="0.25">
      <c r="A151" s="160"/>
      <c r="B151" s="133"/>
      <c r="C151" s="7"/>
      <c r="D151" s="144"/>
      <c r="E151" s="135"/>
      <c r="F151" s="145"/>
      <c r="G151" s="146"/>
      <c r="H151" s="146"/>
      <c r="I151" s="135"/>
      <c r="J151" s="147"/>
      <c r="K151" s="145"/>
      <c r="L151" s="135"/>
      <c r="M151" s="145"/>
      <c r="N151" s="135"/>
      <c r="O151" s="148"/>
      <c r="P151" s="135"/>
      <c r="Q151" s="145"/>
      <c r="R151" s="135"/>
      <c r="S151" s="135"/>
      <c r="T151" s="145"/>
      <c r="U151" s="135"/>
      <c r="V151" s="145"/>
      <c r="W151" s="135"/>
      <c r="X151" s="145"/>
      <c r="Y151" s="135"/>
      <c r="Z151" s="145"/>
      <c r="AA151" s="135"/>
      <c r="AB151" s="135"/>
      <c r="AC151" s="135"/>
      <c r="AD151" s="146"/>
      <c r="AE151" s="144"/>
      <c r="AF151" s="135"/>
      <c r="AG151" s="135"/>
      <c r="AH151" s="145"/>
      <c r="AI151" s="149"/>
      <c r="AJ151" s="145"/>
      <c r="AK151" s="135"/>
      <c r="AL151" s="145"/>
      <c r="AM151" s="135"/>
      <c r="AN151" s="145"/>
      <c r="AO151" s="149"/>
      <c r="AP151" s="2"/>
      <c r="AQ151" s="2"/>
      <c r="AR151" s="2"/>
      <c r="AS151" s="2"/>
      <c r="AT151" s="1"/>
      <c r="AU151" s="1"/>
      <c r="AV151" s="1"/>
      <c r="AW151" s="1"/>
      <c r="AX151" s="1"/>
      <c r="AY151" s="1"/>
      <c r="AZ151" s="1"/>
      <c r="BA151" s="1"/>
    </row>
    <row r="152" spans="1:53" x14ac:dyDescent="0.25">
      <c r="A152" s="160" t="str">
        <f>IF(A150&lt;0,"DÉFICIT",IF(OR(A150="OK",B150&gt;=0,B152&gt;=0),"OK",B152))</f>
        <v>OK</v>
      </c>
      <c r="B152" s="133">
        <f>(SUM(D152:N152))-(SUM(O152:AO152))</f>
        <v>0</v>
      </c>
      <c r="C152" s="7" t="str">
        <f t="shared" si="10"/>
        <v>23 au 29 (26)</v>
      </c>
      <c r="D152" s="144" t="str">
        <f>IF(OR(EXPLICATION!D$102=1,EXPLICATION!D$102=4,,AND(EXPLICATION!D$102=2,EXPLICATION!D$103="")),EXPLICATION!D$101,"")</f>
        <v/>
      </c>
      <c r="E152" s="135" t="str">
        <f>IF(OR(EXPLICATION!D$110=1,EXPLICATION!D$110=4,AND(EXPLICATION!D$110=2,EXPLICATION!D$111="")),EXPLICATION!D$109,"")</f>
        <v/>
      </c>
      <c r="F152" s="145"/>
      <c r="G152" s="146"/>
      <c r="H152" s="146"/>
      <c r="I152" s="135"/>
      <c r="J152" s="147"/>
      <c r="K152" s="145"/>
      <c r="L152" s="135"/>
      <c r="M152" s="145"/>
      <c r="N152" s="135"/>
      <c r="O152" s="148"/>
      <c r="P152" s="135" t="str">
        <f>IF(OR(EXPLICATION!D$116=1,EXPLICATION!D$116=4,AND(EXPLICATION!D$116=2,EXPLICATION!D$117="")),EXPLICATION!D$115,"")</f>
        <v/>
      </c>
      <c r="Q152" s="145">
        <f>EXPLICATION!D$119</f>
        <v>0</v>
      </c>
      <c r="R152" s="135"/>
      <c r="S152" s="135"/>
      <c r="T152" s="145">
        <f>EXPLICATION!D$122</f>
        <v>0</v>
      </c>
      <c r="U152" s="135"/>
      <c r="V152" s="145"/>
      <c r="W152" s="135"/>
      <c r="X152" s="145"/>
      <c r="Y152" s="135"/>
      <c r="Z152" s="145"/>
      <c r="AA152" s="135"/>
      <c r="AB152" s="135"/>
      <c r="AC152" s="135"/>
      <c r="AD152" s="146"/>
      <c r="AE152" s="144"/>
      <c r="AF152" s="135">
        <f>EXPLICATION!D$137/12</f>
        <v>0</v>
      </c>
      <c r="AG152" s="135">
        <f>EXPLICATION!D$141/12</f>
        <v>0</v>
      </c>
      <c r="AH152" s="145">
        <f>EXPLICATION!D$139/12</f>
        <v>0</v>
      </c>
      <c r="AI152" s="149">
        <f>EXPLICATION!D$135/12</f>
        <v>0</v>
      </c>
      <c r="AJ152" s="145"/>
      <c r="AK152" s="135"/>
      <c r="AL152" s="145"/>
      <c r="AM152" s="135"/>
      <c r="AN152" s="145"/>
      <c r="AO152" s="149"/>
      <c r="AP152" s="2"/>
      <c r="AQ152" s="2"/>
      <c r="AR152" s="2"/>
      <c r="AS152" s="2"/>
      <c r="AT152" s="1"/>
      <c r="AU152" s="1"/>
      <c r="AV152" s="1"/>
      <c r="AW152" s="1"/>
      <c r="AX152" s="1"/>
      <c r="AY152" s="1"/>
      <c r="AZ152" s="1"/>
      <c r="BA152" s="1"/>
    </row>
    <row r="153" spans="1:53" ht="15.75" thickBot="1" x14ac:dyDescent="0.3">
      <c r="A153" s="16"/>
      <c r="B153" s="24"/>
      <c r="C153" s="7"/>
      <c r="D153" s="144"/>
      <c r="E153" s="135"/>
      <c r="F153" s="145"/>
      <c r="G153" s="146"/>
      <c r="H153" s="146"/>
      <c r="I153" s="135"/>
      <c r="J153" s="147"/>
      <c r="K153" s="145"/>
      <c r="L153" s="135"/>
      <c r="M153" s="145"/>
      <c r="N153" s="135"/>
      <c r="O153" s="148"/>
      <c r="P153" s="135"/>
      <c r="Q153" s="145"/>
      <c r="R153" s="135"/>
      <c r="S153" s="135"/>
      <c r="T153" s="145"/>
      <c r="U153" s="135"/>
      <c r="V153" s="145"/>
      <c r="W153" s="135"/>
      <c r="X153" s="145"/>
      <c r="Y153" s="135"/>
      <c r="Z153" s="145"/>
      <c r="AA153" s="135"/>
      <c r="AB153" s="135"/>
      <c r="AC153" s="135"/>
      <c r="AD153" s="146"/>
      <c r="AE153" s="144"/>
      <c r="AF153" s="135"/>
      <c r="AG153" s="135"/>
      <c r="AH153" s="145"/>
      <c r="AI153" s="149"/>
      <c r="AJ153" s="145"/>
      <c r="AK153" s="135"/>
      <c r="AL153" s="145"/>
      <c r="AM153" s="135"/>
      <c r="AN153" s="145"/>
      <c r="AO153" s="149"/>
      <c r="AP153" s="2"/>
      <c r="AQ153" s="2"/>
      <c r="AR153" s="2"/>
      <c r="AS153" s="2"/>
      <c r="AT153" s="1"/>
      <c r="AU153" s="1"/>
      <c r="AV153" s="1"/>
      <c r="AW153" s="1"/>
      <c r="AX153" s="1"/>
      <c r="AY153" s="1"/>
      <c r="AZ153" s="1"/>
      <c r="BA153" s="1"/>
    </row>
    <row r="154" spans="1:53" ht="15.75" thickBot="1" x14ac:dyDescent="0.3">
      <c r="A154" s="22" t="str">
        <f>IF(B154&gt;=0,"ÉPARGNE","DÉFICIT")</f>
        <v>ÉPARGNE</v>
      </c>
      <c r="B154" s="126">
        <f>IF(AND(A152="OK",A150="OK",A148="OK",A146="OK"),IF(B152&gt;0,B152,0)+IF(B150&gt;0,B150,0)+IF(B148&gt;0,B148,0)+IF(B146&gt;0,B146,0),B146)</f>
        <v>0</v>
      </c>
      <c r="C154" s="14" t="str">
        <f>"Dépôt de "&amp;ROUND(IF((AF152+AG152+AH152+AI152)&gt;=0,(AF152+AG152+AH152+AI152),0),0)&amp;" "&amp;"$"</f>
        <v>Dépôt de 0 $</v>
      </c>
      <c r="D154" s="144"/>
      <c r="E154" s="135"/>
      <c r="F154" s="145"/>
      <c r="G154" s="146"/>
      <c r="H154" s="146"/>
      <c r="I154" s="135"/>
      <c r="J154" s="147"/>
      <c r="K154" s="145"/>
      <c r="L154" s="135"/>
      <c r="M154" s="145"/>
      <c r="N154" s="135"/>
      <c r="O154" s="148"/>
      <c r="P154" s="135"/>
      <c r="Q154" s="145"/>
      <c r="R154" s="135"/>
      <c r="S154" s="135"/>
      <c r="T154" s="145"/>
      <c r="U154" s="135"/>
      <c r="V154" s="145"/>
      <c r="W154" s="135"/>
      <c r="X154" s="145"/>
      <c r="Y154" s="135"/>
      <c r="Z154" s="145"/>
      <c r="AA154" s="135"/>
      <c r="AB154" s="135"/>
      <c r="AC154" s="135"/>
      <c r="AD154" s="146"/>
      <c r="AE154" s="144"/>
      <c r="AF154" s="135"/>
      <c r="AG154" s="135"/>
      <c r="AH154" s="145"/>
      <c r="AI154" s="149"/>
      <c r="AJ154" s="145"/>
      <c r="AK154" s="135"/>
      <c r="AL154" s="145"/>
      <c r="AM154" s="135"/>
      <c r="AN154" s="145"/>
      <c r="AO154" s="149"/>
      <c r="AP154" s="2"/>
      <c r="AQ154" s="2"/>
      <c r="AR154" s="2"/>
      <c r="AS154" s="2"/>
      <c r="AT154" s="1"/>
      <c r="AU154" s="1"/>
      <c r="AV154" s="1"/>
      <c r="AW154" s="1"/>
      <c r="AX154" s="1"/>
      <c r="AY154" s="1"/>
      <c r="AZ154" s="1"/>
      <c r="BA154" s="1"/>
    </row>
    <row r="155" spans="1:53" x14ac:dyDescent="0.25">
      <c r="A155" s="16"/>
      <c r="B155" s="24"/>
      <c r="C155" s="8"/>
      <c r="D155" s="144"/>
      <c r="E155" s="135"/>
      <c r="F155" s="145"/>
      <c r="G155" s="146"/>
      <c r="H155" s="146"/>
      <c r="I155" s="135"/>
      <c r="J155" s="147"/>
      <c r="K155" s="145"/>
      <c r="L155" s="135"/>
      <c r="M155" s="145"/>
      <c r="N155" s="135"/>
      <c r="O155" s="148"/>
      <c r="P155" s="135"/>
      <c r="Q155" s="145"/>
      <c r="R155" s="135"/>
      <c r="S155" s="135"/>
      <c r="T155" s="145"/>
      <c r="U155" s="135"/>
      <c r="V155" s="145"/>
      <c r="W155" s="135"/>
      <c r="X155" s="145"/>
      <c r="Y155" s="135"/>
      <c r="Z155" s="145"/>
      <c r="AA155" s="135"/>
      <c r="AB155" s="135"/>
      <c r="AC155" s="135"/>
      <c r="AD155" s="146"/>
      <c r="AE155" s="144"/>
      <c r="AF155" s="135"/>
      <c r="AG155" s="135"/>
      <c r="AH155" s="145"/>
      <c r="AI155" s="149"/>
      <c r="AJ155" s="145"/>
      <c r="AK155" s="135"/>
      <c r="AL155" s="145"/>
      <c r="AM155" s="135"/>
      <c r="AN155" s="145"/>
      <c r="AO155" s="149"/>
      <c r="AP155" s="2"/>
      <c r="AQ155" s="2"/>
      <c r="AR155" s="2"/>
      <c r="AS155" s="2"/>
      <c r="AT155" s="1"/>
      <c r="AU155" s="1"/>
      <c r="AV155" s="1"/>
      <c r="AW155" s="1"/>
      <c r="AX155" s="1"/>
      <c r="AY155" s="1"/>
      <c r="AZ155" s="1"/>
      <c r="BA155" s="1"/>
    </row>
    <row r="156" spans="1:53" ht="15.75" thickBot="1" x14ac:dyDescent="0.3">
      <c r="A156" s="17"/>
      <c r="B156" s="25"/>
      <c r="C156" s="10" t="s">
        <v>31</v>
      </c>
      <c r="D156" s="152"/>
      <c r="E156" s="153"/>
      <c r="F156" s="154"/>
      <c r="G156" s="155"/>
      <c r="H156" s="155"/>
      <c r="I156" s="153"/>
      <c r="J156" s="156"/>
      <c r="K156" s="154"/>
      <c r="L156" s="153"/>
      <c r="M156" s="154"/>
      <c r="N156" s="153"/>
      <c r="O156" s="157"/>
      <c r="P156" s="153"/>
      <c r="Q156" s="154"/>
      <c r="R156" s="153"/>
      <c r="S156" s="153"/>
      <c r="T156" s="154"/>
      <c r="U156" s="153"/>
      <c r="V156" s="154"/>
      <c r="W156" s="153"/>
      <c r="X156" s="154"/>
      <c r="Y156" s="153"/>
      <c r="Z156" s="154"/>
      <c r="AA156" s="153"/>
      <c r="AB156" s="153"/>
      <c r="AC156" s="153"/>
      <c r="AD156" s="155"/>
      <c r="AE156" s="152"/>
      <c r="AF156" s="153"/>
      <c r="AG156" s="153"/>
      <c r="AH156" s="154"/>
      <c r="AI156" s="158"/>
      <c r="AJ156" s="154"/>
      <c r="AK156" s="153"/>
      <c r="AL156" s="154"/>
      <c r="AM156" s="153"/>
      <c r="AN156" s="154"/>
      <c r="AO156" s="158"/>
      <c r="AP156" s="2"/>
      <c r="AQ156" s="2"/>
      <c r="AR156" s="2"/>
      <c r="AS156" s="2"/>
      <c r="AT156" s="1"/>
      <c r="AU156" s="1"/>
      <c r="AV156" s="1"/>
      <c r="AW156" s="1"/>
      <c r="AX156" s="1"/>
      <c r="AY156" s="1"/>
      <c r="AZ156" s="1"/>
      <c r="BA156" s="1"/>
    </row>
    <row r="157" spans="1:53" x14ac:dyDescent="0.25">
      <c r="C157" s="6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1"/>
      <c r="AU157" s="1"/>
      <c r="AV157" s="1"/>
      <c r="AW157" s="1"/>
      <c r="AX157" s="1"/>
      <c r="AY157" s="1"/>
      <c r="AZ157" s="1"/>
      <c r="BA157" s="1"/>
    </row>
    <row r="173" spans="3:3" x14ac:dyDescent="0.25">
      <c r="C173" s="11"/>
    </row>
  </sheetData>
  <sheetProtection password="CC4B" sheet="1" objects="1" scenarios="1" formatColumns="0" insertColumns="0" deleteColumns="0" selectLockedCells="1"/>
  <mergeCells count="55">
    <mergeCell ref="X2:X3"/>
    <mergeCell ref="T2:T3"/>
    <mergeCell ref="AA2:AA3"/>
    <mergeCell ref="A1:A3"/>
    <mergeCell ref="D1:N1"/>
    <mergeCell ref="F2:F3"/>
    <mergeCell ref="G2:G3"/>
    <mergeCell ref="O2:O3"/>
    <mergeCell ref="B1:B3"/>
    <mergeCell ref="C1:C3"/>
    <mergeCell ref="O1:AO1"/>
    <mergeCell ref="Y2:Y3"/>
    <mergeCell ref="Z2:Z3"/>
    <mergeCell ref="AF2:AF3"/>
    <mergeCell ref="S2:S3"/>
    <mergeCell ref="AD2:AD3"/>
    <mergeCell ref="AB2:AB3"/>
    <mergeCell ref="AO2:AO3"/>
    <mergeCell ref="AN2:AN3"/>
    <mergeCell ref="AK2:AK3"/>
    <mergeCell ref="AJ2:AJ3"/>
    <mergeCell ref="AH2:AH3"/>
    <mergeCell ref="AI2:AI3"/>
    <mergeCell ref="AL2:AL3"/>
    <mergeCell ref="AM2:AM3"/>
    <mergeCell ref="AE2:AE3"/>
    <mergeCell ref="AG2:AG3"/>
    <mergeCell ref="AC2:AC3"/>
    <mergeCell ref="W2:W3"/>
    <mergeCell ref="V2:V3"/>
    <mergeCell ref="U2:U3"/>
    <mergeCell ref="D2:D3"/>
    <mergeCell ref="C132:C133"/>
    <mergeCell ref="E2:E3"/>
    <mergeCell ref="I2:I3"/>
    <mergeCell ref="H2:H3"/>
    <mergeCell ref="Q2:Q3"/>
    <mergeCell ref="N2:N3"/>
    <mergeCell ref="J2:J3"/>
    <mergeCell ref="K2:K3"/>
    <mergeCell ref="P2:P3"/>
    <mergeCell ref="L2:L3"/>
    <mergeCell ref="M2:M3"/>
    <mergeCell ref="R2:R3"/>
    <mergeCell ref="C144:C145"/>
    <mergeCell ref="C18:C19"/>
    <mergeCell ref="C4:C5"/>
    <mergeCell ref="C30:C31"/>
    <mergeCell ref="C42:C43"/>
    <mergeCell ref="C54:C55"/>
    <mergeCell ref="C68:C69"/>
    <mergeCell ref="C80:C81"/>
    <mergeCell ref="C94:C95"/>
    <mergeCell ref="C106:C107"/>
    <mergeCell ref="C118:C119"/>
  </mergeCells>
  <conditionalFormatting sqref="B5:B15 B17:B156">
    <cfRule type="cellIs" dxfId="2" priority="3" stopIfTrue="1" operator="between">
      <formula>0.1</formula>
      <formula>99999999999</formula>
    </cfRule>
  </conditionalFormatting>
  <conditionalFormatting sqref="D4:AO5 D6:G6 I6:AO6 D44:G44 D82:G82 D120:G120 I44:P44 D45:P81 I82:P82 D83:P119 I120:P120 D153:AO156 D7:P43 D121:P152 Q7:AO152">
    <cfRule type="expression" dxfId="1" priority="2" stopIfTrue="1">
      <formula>MOD(ROW(),2)=0</formula>
    </cfRule>
  </conditionalFormatting>
  <conditionalFormatting sqref="B16">
    <cfRule type="cellIs" dxfId="0" priority="1" stopIfTrue="1" operator="between">
      <formula>0.1</formula>
      <formula>99999999999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32"/>
  <sheetViews>
    <sheetView topLeftCell="A13" workbookViewId="0">
      <selection activeCell="E15" sqref="E15:H15"/>
    </sheetView>
  </sheetViews>
  <sheetFormatPr baseColWidth="10" defaultRowHeight="15" x14ac:dyDescent="0.25"/>
  <cols>
    <col min="1" max="1" width="9" bestFit="1" customWidth="1"/>
    <col min="2" max="2" width="8.5703125" customWidth="1"/>
    <col min="3" max="3" width="11" customWidth="1"/>
    <col min="4" max="4" width="10.7109375" bestFit="1" customWidth="1"/>
    <col min="5" max="5" width="7.42578125" bestFit="1" customWidth="1"/>
    <col min="6" max="6" width="15.28515625" bestFit="1" customWidth="1"/>
    <col min="7" max="7" width="13.5703125" bestFit="1" customWidth="1"/>
    <col min="8" max="8" width="3.42578125" customWidth="1"/>
    <col min="9" max="9" width="14.5703125" bestFit="1" customWidth="1"/>
    <col min="10" max="10" width="11.7109375" bestFit="1" customWidth="1"/>
    <col min="11" max="11" width="12.85546875" bestFit="1" customWidth="1"/>
    <col min="12" max="12" width="11.42578125" bestFit="1" customWidth="1"/>
    <col min="13" max="13" width="24.42578125" bestFit="1" customWidth="1"/>
    <col min="14" max="14" width="14.7109375" bestFit="1" customWidth="1"/>
  </cols>
  <sheetData>
    <row r="1" spans="1:40" s="4" customFormat="1" ht="28.5" x14ac:dyDescent="0.45">
      <c r="A1" s="446" t="s">
        <v>93</v>
      </c>
      <c r="B1" s="447"/>
      <c r="C1" s="447"/>
      <c r="D1" s="447"/>
      <c r="E1" s="447"/>
      <c r="F1" s="447"/>
      <c r="G1" s="447"/>
      <c r="H1" s="447"/>
      <c r="I1" s="447"/>
      <c r="J1" s="447"/>
      <c r="K1" s="447"/>
      <c r="L1" s="447"/>
      <c r="M1" s="448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3"/>
      <c r="AH1" s="3"/>
      <c r="AI1" s="3"/>
      <c r="AJ1" s="3"/>
      <c r="AK1" s="3"/>
      <c r="AL1" s="3"/>
      <c r="AM1" s="3"/>
      <c r="AN1" s="3"/>
    </row>
    <row r="2" spans="1:40" s="4" customFormat="1" x14ac:dyDescent="0.25">
      <c r="A2" s="449" t="s">
        <v>114</v>
      </c>
      <c r="B2" s="450"/>
      <c r="C2" s="450"/>
      <c r="D2" s="450"/>
      <c r="E2" s="450"/>
      <c r="F2" s="450"/>
      <c r="G2" s="450"/>
      <c r="H2" s="450"/>
      <c r="I2" s="450"/>
      <c r="J2" s="450"/>
      <c r="K2" s="450"/>
      <c r="L2" s="450"/>
      <c r="M2" s="451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3"/>
      <c r="AH2" s="3"/>
      <c r="AI2" s="3"/>
      <c r="AJ2" s="3"/>
      <c r="AK2" s="3"/>
      <c r="AL2" s="3"/>
      <c r="AM2" s="3"/>
      <c r="AN2" s="3"/>
    </row>
    <row r="3" spans="1:40" s="4" customFormat="1" ht="5.25" customHeight="1" x14ac:dyDescent="0.25">
      <c r="A3" s="195"/>
      <c r="B3" s="196"/>
      <c r="C3" s="197"/>
      <c r="D3" s="197"/>
      <c r="E3" s="197"/>
      <c r="F3" s="197"/>
      <c r="G3" s="197"/>
      <c r="H3" s="197"/>
      <c r="I3" s="197"/>
      <c r="J3" s="197"/>
      <c r="K3" s="197"/>
      <c r="L3" s="197"/>
      <c r="M3" s="198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3"/>
      <c r="AH3" s="3"/>
      <c r="AI3" s="3"/>
      <c r="AJ3" s="3"/>
      <c r="AK3" s="3"/>
      <c r="AL3" s="3"/>
      <c r="AM3" s="3"/>
      <c r="AN3" s="3"/>
    </row>
    <row r="4" spans="1:40" s="4" customFormat="1" ht="15.75" x14ac:dyDescent="0.25">
      <c r="A4" s="452" t="s">
        <v>186</v>
      </c>
      <c r="B4" s="453"/>
      <c r="C4" s="453"/>
      <c r="D4" s="453"/>
      <c r="E4" s="453"/>
      <c r="F4" s="453"/>
      <c r="G4" s="453"/>
      <c r="H4" s="453"/>
      <c r="I4" s="453"/>
      <c r="J4" s="453"/>
      <c r="K4" s="453"/>
      <c r="L4" s="453"/>
      <c r="M4" s="454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3"/>
      <c r="AH4" s="3"/>
      <c r="AI4" s="3"/>
      <c r="AJ4" s="3"/>
      <c r="AK4" s="3"/>
      <c r="AL4" s="3"/>
      <c r="AM4" s="3"/>
      <c r="AN4" s="3"/>
    </row>
    <row r="5" spans="1:40" s="4" customFormat="1" ht="15.75" x14ac:dyDescent="0.25">
      <c r="A5" s="452" t="s">
        <v>187</v>
      </c>
      <c r="B5" s="453"/>
      <c r="C5" s="453"/>
      <c r="D5" s="453"/>
      <c r="E5" s="453"/>
      <c r="F5" s="453"/>
      <c r="G5" s="453"/>
      <c r="H5" s="453"/>
      <c r="I5" s="453"/>
      <c r="J5" s="453"/>
      <c r="K5" s="453"/>
      <c r="L5" s="453"/>
      <c r="M5" s="454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3"/>
      <c r="AH5" s="3"/>
      <c r="AI5" s="3"/>
      <c r="AJ5" s="3"/>
      <c r="AK5" s="3"/>
      <c r="AL5" s="3"/>
      <c r="AM5" s="3"/>
      <c r="AN5" s="3"/>
    </row>
    <row r="6" spans="1:40" s="4" customFormat="1" ht="6" customHeight="1" x14ac:dyDescent="0.25">
      <c r="A6" s="199"/>
      <c r="B6" s="200"/>
      <c r="C6" s="200"/>
      <c r="D6" s="200"/>
      <c r="E6" s="200"/>
      <c r="F6" s="200"/>
      <c r="G6" s="200"/>
      <c r="H6" s="200"/>
      <c r="I6" s="200"/>
      <c r="J6" s="200"/>
      <c r="K6" s="200"/>
      <c r="L6" s="200"/>
      <c r="M6" s="201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3"/>
      <c r="AH6" s="3"/>
      <c r="AI6" s="3"/>
      <c r="AJ6" s="3"/>
      <c r="AK6" s="3"/>
      <c r="AL6" s="3"/>
      <c r="AM6" s="3"/>
      <c r="AN6" s="3"/>
    </row>
    <row r="7" spans="1:40" s="4" customFormat="1" ht="15.75" x14ac:dyDescent="0.25">
      <c r="A7" s="452" t="s">
        <v>188</v>
      </c>
      <c r="B7" s="453"/>
      <c r="C7" s="453"/>
      <c r="D7" s="453"/>
      <c r="E7" s="453"/>
      <c r="F7" s="453"/>
      <c r="G7" s="453"/>
      <c r="H7" s="453"/>
      <c r="I7" s="453"/>
      <c r="J7" s="453"/>
      <c r="K7" s="453"/>
      <c r="L7" s="453"/>
      <c r="M7" s="454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3"/>
      <c r="AH7" s="3"/>
      <c r="AI7" s="3"/>
      <c r="AJ7" s="3"/>
      <c r="AK7" s="3"/>
      <c r="AL7" s="3"/>
      <c r="AM7" s="3"/>
      <c r="AN7" s="3"/>
    </row>
    <row r="8" spans="1:40" s="4" customFormat="1" ht="15.75" x14ac:dyDescent="0.25">
      <c r="A8" s="452" t="s">
        <v>189</v>
      </c>
      <c r="B8" s="453"/>
      <c r="C8" s="453"/>
      <c r="D8" s="453"/>
      <c r="E8" s="453"/>
      <c r="F8" s="453"/>
      <c r="G8" s="453"/>
      <c r="H8" s="453"/>
      <c r="I8" s="453"/>
      <c r="J8" s="453"/>
      <c r="K8" s="453"/>
      <c r="L8" s="453"/>
      <c r="M8" s="454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3"/>
      <c r="AH8" s="3"/>
      <c r="AI8" s="3"/>
      <c r="AJ8" s="3"/>
      <c r="AK8" s="3"/>
      <c r="AL8" s="3"/>
      <c r="AM8" s="3"/>
      <c r="AN8" s="3"/>
    </row>
    <row r="9" spans="1:40" s="4" customFormat="1" ht="15.75" x14ac:dyDescent="0.25">
      <c r="A9" s="452" t="s">
        <v>190</v>
      </c>
      <c r="B9" s="453"/>
      <c r="C9" s="453"/>
      <c r="D9" s="453"/>
      <c r="E9" s="453"/>
      <c r="F9" s="453"/>
      <c r="G9" s="453"/>
      <c r="H9" s="453"/>
      <c r="I9" s="453"/>
      <c r="J9" s="453"/>
      <c r="K9" s="453"/>
      <c r="L9" s="453"/>
      <c r="M9" s="454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3"/>
      <c r="AH9" s="3"/>
      <c r="AI9" s="3"/>
      <c r="AJ9" s="3"/>
      <c r="AK9" s="3"/>
      <c r="AL9" s="3"/>
      <c r="AM9" s="3"/>
      <c r="AN9" s="3"/>
    </row>
    <row r="10" spans="1:40" s="4" customFormat="1" ht="8.25" customHeight="1" x14ac:dyDescent="0.25">
      <c r="A10" s="452"/>
      <c r="B10" s="453"/>
      <c r="C10" s="453"/>
      <c r="D10" s="453"/>
      <c r="E10" s="453"/>
      <c r="F10" s="453"/>
      <c r="G10" s="453"/>
      <c r="H10" s="453"/>
      <c r="I10" s="453"/>
      <c r="J10" s="453"/>
      <c r="K10" s="453"/>
      <c r="L10" s="453"/>
      <c r="M10" s="454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3"/>
      <c r="AH10" s="3"/>
      <c r="AI10" s="3"/>
      <c r="AJ10" s="3"/>
      <c r="AK10" s="3"/>
      <c r="AL10" s="3"/>
      <c r="AM10" s="3"/>
      <c r="AN10" s="3"/>
    </row>
    <row r="11" spans="1:40" s="4" customFormat="1" ht="15.75" x14ac:dyDescent="0.25">
      <c r="A11" s="452" t="s">
        <v>191</v>
      </c>
      <c r="B11" s="453"/>
      <c r="C11" s="453"/>
      <c r="D11" s="453"/>
      <c r="E11" s="453"/>
      <c r="F11" s="453"/>
      <c r="G11" s="453"/>
      <c r="H11" s="453"/>
      <c r="I11" s="453"/>
      <c r="J11" s="453"/>
      <c r="K11" s="453"/>
      <c r="L11" s="453"/>
      <c r="M11" s="454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3"/>
      <c r="AH11" s="3"/>
      <c r="AI11" s="3"/>
      <c r="AJ11" s="3"/>
      <c r="AK11" s="3"/>
      <c r="AL11" s="3"/>
      <c r="AM11" s="3"/>
      <c r="AN11" s="3"/>
    </row>
    <row r="12" spans="1:40" s="4" customFormat="1" ht="16.5" thickBot="1" x14ac:dyDescent="0.3">
      <c r="A12" s="467"/>
      <c r="B12" s="468"/>
      <c r="C12" s="468"/>
      <c r="D12" s="468"/>
      <c r="E12" s="468"/>
      <c r="F12" s="468"/>
      <c r="G12" s="468"/>
      <c r="H12" s="468"/>
      <c r="I12" s="468"/>
      <c r="J12" s="468"/>
      <c r="K12" s="468"/>
      <c r="L12" s="468"/>
      <c r="M12" s="469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3"/>
      <c r="AH12" s="3"/>
      <c r="AI12" s="3"/>
      <c r="AJ12" s="3"/>
      <c r="AK12" s="3"/>
      <c r="AL12" s="3"/>
      <c r="AM12" s="3"/>
      <c r="AN12" s="3"/>
    </row>
    <row r="13" spans="1:40" s="4" customFormat="1" ht="12" customHeight="1" thickBot="1" x14ac:dyDescent="0.3">
      <c r="A13" s="455"/>
      <c r="B13" s="456"/>
      <c r="C13" s="456"/>
      <c r="D13" s="456"/>
      <c r="E13" s="456"/>
      <c r="F13" s="456"/>
      <c r="G13" s="456"/>
      <c r="H13" s="456"/>
      <c r="I13" s="457"/>
      <c r="J13" s="457"/>
      <c r="K13" s="457"/>
      <c r="L13" s="457"/>
      <c r="M13" s="458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3"/>
      <c r="AH13" s="3"/>
      <c r="AI13" s="3"/>
      <c r="AJ13" s="3"/>
      <c r="AK13" s="3"/>
      <c r="AL13" s="3"/>
      <c r="AM13" s="3"/>
      <c r="AN13" s="3"/>
    </row>
    <row r="14" spans="1:40" s="4" customFormat="1" ht="21.75" thickBot="1" x14ac:dyDescent="0.4">
      <c r="A14" s="440" t="s">
        <v>94</v>
      </c>
      <c r="B14" s="441"/>
      <c r="C14" s="442"/>
      <c r="D14" s="18"/>
      <c r="E14" s="443" t="s">
        <v>95</v>
      </c>
      <c r="F14" s="444"/>
      <c r="G14" s="444"/>
      <c r="H14" s="444"/>
      <c r="I14" s="466" t="s">
        <v>96</v>
      </c>
      <c r="J14" s="464" t="s">
        <v>194</v>
      </c>
      <c r="K14" s="464" t="s">
        <v>111</v>
      </c>
      <c r="L14" s="464" t="s">
        <v>195</v>
      </c>
      <c r="M14" s="464" t="s">
        <v>196</v>
      </c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3"/>
      <c r="AH14" s="3"/>
      <c r="AI14" s="3"/>
      <c r="AJ14" s="3"/>
      <c r="AK14" s="3"/>
      <c r="AL14" s="3"/>
      <c r="AM14" s="3"/>
      <c r="AN14" s="3"/>
    </row>
    <row r="15" spans="1:40" s="4" customFormat="1" ht="21.75" thickBot="1" x14ac:dyDescent="0.35">
      <c r="A15" s="459"/>
      <c r="B15" s="460"/>
      <c r="C15" s="460"/>
      <c r="D15" s="460"/>
      <c r="E15" s="470"/>
      <c r="F15" s="471"/>
      <c r="G15" s="471"/>
      <c r="H15" s="471"/>
      <c r="I15" s="465"/>
      <c r="J15" s="465"/>
      <c r="K15" s="465"/>
      <c r="L15" s="465"/>
      <c r="M15" s="46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3"/>
      <c r="AH15" s="3"/>
      <c r="AI15" s="3"/>
      <c r="AJ15" s="3"/>
      <c r="AK15" s="3"/>
      <c r="AL15" s="3"/>
      <c r="AM15" s="3"/>
      <c r="AN15" s="3"/>
    </row>
    <row r="16" spans="1:40" s="21" customFormat="1" ht="21" x14ac:dyDescent="0.3">
      <c r="A16" s="461" t="s">
        <v>123</v>
      </c>
      <c r="B16" s="462"/>
      <c r="C16" s="462"/>
      <c r="D16" s="463"/>
      <c r="E16" s="127"/>
      <c r="F16" s="46"/>
      <c r="G16" s="46"/>
      <c r="H16" s="46"/>
      <c r="I16" s="53" t="s">
        <v>97</v>
      </c>
      <c r="J16" s="128"/>
      <c r="K16" s="48" t="str">
        <f>IF(OR(J16="",K$29&lt;SUM('CALCUL DU BUDGET'!AF14:AI14)),"0",SUM('CALCUL DU BUDGET'!AF14:AI14))</f>
        <v>0</v>
      </c>
      <c r="L16" s="130"/>
      <c r="M16" s="63">
        <f>J16-K16-L16</f>
        <v>0</v>
      </c>
      <c r="N16" s="51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20"/>
      <c r="AH16" s="20"/>
      <c r="AI16" s="20"/>
      <c r="AJ16" s="20"/>
      <c r="AK16" s="20"/>
      <c r="AL16" s="20"/>
      <c r="AM16" s="20"/>
      <c r="AN16" s="20"/>
    </row>
    <row r="17" spans="1:40" s="21" customFormat="1" ht="20.100000000000001" customHeight="1" x14ac:dyDescent="0.25">
      <c r="A17" s="424" t="s">
        <v>192</v>
      </c>
      <c r="B17" s="425"/>
      <c r="C17" s="426"/>
      <c r="D17" s="58">
        <f>IF(M28&gt;=E16,E16,M28)</f>
        <v>0</v>
      </c>
      <c r="E17" s="33"/>
      <c r="F17" s="34"/>
      <c r="G17" s="34"/>
      <c r="H17" s="34"/>
      <c r="I17" s="54" t="s">
        <v>98</v>
      </c>
      <c r="J17" s="129"/>
      <c r="K17" s="48">
        <f>IF(OR(J17="",K29&lt;(SUM('CALCUL DU BUDGET'!AF26:AI26)+K16)),0,SUM('CALCUL DU BUDGET'!AF26:AI26))</f>
        <v>0</v>
      </c>
      <c r="L17" s="131"/>
      <c r="M17" s="63">
        <f t="shared" ref="M17:M27" si="0">J17-K17-L17</f>
        <v>0</v>
      </c>
      <c r="N17" s="51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20"/>
      <c r="AH17" s="20"/>
      <c r="AI17" s="20"/>
      <c r="AJ17" s="20"/>
      <c r="AK17" s="20"/>
      <c r="AL17" s="20"/>
      <c r="AM17" s="20"/>
      <c r="AN17" s="20"/>
    </row>
    <row r="18" spans="1:40" s="21" customFormat="1" ht="20.100000000000001" customHeight="1" x14ac:dyDescent="0.25">
      <c r="A18" s="429"/>
      <c r="B18" s="430"/>
      <c r="C18" s="430"/>
      <c r="D18" s="39" t="str">
        <f>IF(OR(E16=0,E16="",D17=0),"",ROUND(D17*100/E16,1)&amp;"%")</f>
        <v/>
      </c>
      <c r="E18" s="431" t="s">
        <v>193</v>
      </c>
      <c r="F18" s="432"/>
      <c r="G18" s="432"/>
      <c r="H18" s="432"/>
      <c r="I18" s="54" t="s">
        <v>99</v>
      </c>
      <c r="J18" s="129"/>
      <c r="K18" s="48">
        <f>IF(OR(J18="",K29&lt;(SUM('CALCUL DU BUDGET'!AF38:AI38)+(K17+K16))),0,SUM('CALCUL DU BUDGET'!AF38:AI38))</f>
        <v>0</v>
      </c>
      <c r="L18" s="131"/>
      <c r="M18" s="63">
        <f t="shared" si="0"/>
        <v>0</v>
      </c>
      <c r="N18" s="51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20"/>
      <c r="AH18" s="20"/>
      <c r="AI18" s="20"/>
      <c r="AJ18" s="20"/>
      <c r="AK18" s="20"/>
      <c r="AL18" s="20"/>
      <c r="AM18" s="20"/>
      <c r="AN18" s="20"/>
    </row>
    <row r="19" spans="1:40" s="21" customFormat="1" ht="20.100000000000001" customHeight="1" thickBot="1" x14ac:dyDescent="0.3">
      <c r="A19" s="41"/>
      <c r="B19" s="42"/>
      <c r="C19" s="42"/>
      <c r="D19" s="36"/>
      <c r="E19" s="35"/>
      <c r="F19" s="35"/>
      <c r="G19" s="35"/>
      <c r="H19" s="35"/>
      <c r="I19" s="54" t="s">
        <v>100</v>
      </c>
      <c r="J19" s="129"/>
      <c r="K19" s="48">
        <f>IF(OR(J19="",K29&lt;(SUM('CALCUL DU BUDGET'!AF50:AI50)+(K18+K17+K16))),0,SUM('CALCUL DU BUDGET'!AF50:AI50))</f>
        <v>0</v>
      </c>
      <c r="L19" s="131"/>
      <c r="M19" s="63">
        <f t="shared" si="0"/>
        <v>0</v>
      </c>
      <c r="N19" s="51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20"/>
      <c r="AH19" s="20"/>
      <c r="AI19" s="20"/>
      <c r="AJ19" s="20"/>
      <c r="AK19" s="20"/>
      <c r="AL19" s="20"/>
      <c r="AM19" s="20"/>
      <c r="AN19" s="20"/>
    </row>
    <row r="20" spans="1:40" s="21" customFormat="1" ht="20.100000000000001" customHeight="1" thickBot="1" x14ac:dyDescent="0.4">
      <c r="A20" s="440" t="s">
        <v>110</v>
      </c>
      <c r="B20" s="441"/>
      <c r="C20" s="442"/>
      <c r="D20" s="37"/>
      <c r="E20" s="443" t="s">
        <v>95</v>
      </c>
      <c r="F20" s="444"/>
      <c r="G20" s="444"/>
      <c r="H20" s="445"/>
      <c r="I20" s="54" t="s">
        <v>101</v>
      </c>
      <c r="J20" s="129"/>
      <c r="K20" s="48">
        <f>IF(OR(J20="",K29&lt;(SUM('CALCUL DU BUDGET'!AF64:AI64)+(K16+K19+K18+K17))),0,SUM('CALCUL DU BUDGET'!AF64:AI64))</f>
        <v>0</v>
      </c>
      <c r="L20" s="131"/>
      <c r="M20" s="63">
        <f t="shared" si="0"/>
        <v>0</v>
      </c>
      <c r="N20" s="51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20"/>
      <c r="AH20" s="20"/>
      <c r="AI20" s="20"/>
      <c r="AJ20" s="20"/>
      <c r="AK20" s="20"/>
      <c r="AL20" s="20"/>
      <c r="AM20" s="20"/>
      <c r="AN20" s="20"/>
    </row>
    <row r="21" spans="1:40" s="21" customFormat="1" ht="21" x14ac:dyDescent="0.3">
      <c r="A21" s="433"/>
      <c r="B21" s="434"/>
      <c r="C21" s="434"/>
      <c r="D21" s="434"/>
      <c r="E21" s="427"/>
      <c r="F21" s="428"/>
      <c r="G21" s="428"/>
      <c r="H21" s="428"/>
      <c r="I21" s="54" t="s">
        <v>102</v>
      </c>
      <c r="J21" s="129"/>
      <c r="K21" s="48">
        <f>IF(OR(J21="",K$29&lt;(SUM('CALCUL DU BUDGET'!AF76:AI76)+(K19+K18+K17+K16+K20))),0,SUM('CALCUL DU BUDGET'!AF76:AI76))</f>
        <v>0</v>
      </c>
      <c r="L21" s="131"/>
      <c r="M21" s="63">
        <f t="shared" si="0"/>
        <v>0</v>
      </c>
      <c r="N21" s="51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20"/>
      <c r="AH21" s="20"/>
      <c r="AI21" s="20"/>
      <c r="AJ21" s="20"/>
      <c r="AK21" s="20"/>
      <c r="AL21" s="20"/>
      <c r="AM21" s="20"/>
      <c r="AN21" s="20"/>
    </row>
    <row r="22" spans="1:40" s="21" customFormat="1" ht="20.100000000000001" customHeight="1" x14ac:dyDescent="0.3">
      <c r="A22" s="435" t="s">
        <v>123</v>
      </c>
      <c r="B22" s="436"/>
      <c r="C22" s="436"/>
      <c r="D22" s="437"/>
      <c r="E22" s="127"/>
      <c r="F22" s="46"/>
      <c r="G22" s="46"/>
      <c r="H22" s="46"/>
      <c r="I22" s="54" t="s">
        <v>103</v>
      </c>
      <c r="J22" s="129"/>
      <c r="K22" s="48">
        <f>IF(OR(J22="",K$29&lt;(SUM('CALCUL DU BUDGET'!AF90:AI90)+(K20+K19+K18+K17+K21+K16))),0,SUM('CALCUL DU BUDGET'!AF90:AI90))</f>
        <v>0</v>
      </c>
      <c r="L22" s="131"/>
      <c r="M22" s="63">
        <f t="shared" si="0"/>
        <v>0</v>
      </c>
      <c r="N22" s="51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20"/>
      <c r="AH22" s="20"/>
      <c r="AI22" s="20"/>
      <c r="AJ22" s="20"/>
      <c r="AK22" s="20"/>
      <c r="AL22" s="20"/>
      <c r="AM22" s="20"/>
      <c r="AN22" s="20"/>
    </row>
    <row r="23" spans="1:40" s="21" customFormat="1" ht="20.100000000000001" customHeight="1" x14ac:dyDescent="0.35">
      <c r="A23" s="424" t="s">
        <v>192</v>
      </c>
      <c r="B23" s="425"/>
      <c r="C23" s="426"/>
      <c r="D23" s="58">
        <f>IF(M28&gt;E16,IF(M28&gt;=(E16+E22),E22,M28-E16),0)</f>
        <v>0</v>
      </c>
      <c r="E23" s="33"/>
      <c r="F23" s="34"/>
      <c r="G23" s="34"/>
      <c r="H23" s="34"/>
      <c r="I23" s="55" t="s">
        <v>104</v>
      </c>
      <c r="J23" s="129"/>
      <c r="K23" s="48">
        <f>IF(OR(J23="",K$29&lt;(SUM('CALCUL DU BUDGET'!AF102:AI102)+(K21+K20+K19+K18+K22+K17+K16))),0,SUM('CALCUL DU BUDGET'!AF102:AI102))</f>
        <v>0</v>
      </c>
      <c r="L23" s="132"/>
      <c r="M23" s="63">
        <f t="shared" si="0"/>
        <v>0</v>
      </c>
      <c r="N23" s="51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20"/>
      <c r="AH23" s="20"/>
      <c r="AI23" s="20"/>
      <c r="AJ23" s="20"/>
      <c r="AK23" s="20"/>
      <c r="AL23" s="20"/>
      <c r="AM23" s="20"/>
      <c r="AN23" s="20"/>
    </row>
    <row r="24" spans="1:40" s="21" customFormat="1" ht="20.100000000000001" customHeight="1" x14ac:dyDescent="0.25">
      <c r="A24" s="429"/>
      <c r="B24" s="430"/>
      <c r="C24" s="430"/>
      <c r="D24" s="38" t="str">
        <f>IF(OR(E22=0,E22="",D23=0),"",ROUND(D23*100/E22,1)&amp;"%")</f>
        <v/>
      </c>
      <c r="E24" s="431" t="s">
        <v>193</v>
      </c>
      <c r="F24" s="432"/>
      <c r="G24" s="432"/>
      <c r="H24" s="432"/>
      <c r="I24" s="54" t="s">
        <v>105</v>
      </c>
      <c r="J24" s="129"/>
      <c r="K24" s="48">
        <f>IF(OR(J24="",K$29&lt;(SUM('CALCUL DU BUDGET'!AF114:AI114)+(K22+K21+K20+K19+K23+K18+K16+K17))),0,SUM('CALCUL DU BUDGET'!AF114:AI114))</f>
        <v>0</v>
      </c>
      <c r="L24" s="131"/>
      <c r="M24" s="63">
        <f t="shared" si="0"/>
        <v>0</v>
      </c>
      <c r="N24" s="51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20"/>
      <c r="AH24" s="20"/>
      <c r="AI24" s="20"/>
      <c r="AJ24" s="20"/>
      <c r="AK24" s="20"/>
      <c r="AL24" s="20"/>
      <c r="AM24" s="20"/>
      <c r="AN24" s="20"/>
    </row>
    <row r="25" spans="1:40" s="21" customFormat="1" ht="20.100000000000001" customHeight="1" thickBot="1" x14ac:dyDescent="0.3">
      <c r="A25" s="41"/>
      <c r="B25" s="42"/>
      <c r="C25" s="42"/>
      <c r="D25" s="36"/>
      <c r="E25" s="35"/>
      <c r="F25" s="35"/>
      <c r="G25" s="35"/>
      <c r="H25" s="35"/>
      <c r="I25" s="54" t="s">
        <v>106</v>
      </c>
      <c r="J25" s="129"/>
      <c r="K25" s="48">
        <f>IF(OR(J25="",K$29&lt;(SUM('CALCUL DU BUDGET'!AF128:AI128)+(K23+K22+K21+K20+K24+K19+K17+K18+K16))),0,SUM('CALCUL DU BUDGET'!AF128:AI128))</f>
        <v>0</v>
      </c>
      <c r="L25" s="131"/>
      <c r="M25" s="63">
        <f t="shared" si="0"/>
        <v>0</v>
      </c>
      <c r="N25" s="51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20"/>
      <c r="AH25" s="20"/>
      <c r="AI25" s="20"/>
      <c r="AJ25" s="20"/>
      <c r="AK25" s="20"/>
      <c r="AL25" s="20"/>
      <c r="AM25" s="20"/>
      <c r="AN25" s="20"/>
    </row>
    <row r="26" spans="1:40" s="21" customFormat="1" ht="20.100000000000001" customHeight="1" thickBot="1" x14ac:dyDescent="0.4">
      <c r="A26" s="440" t="s">
        <v>109</v>
      </c>
      <c r="B26" s="441"/>
      <c r="C26" s="442"/>
      <c r="D26" s="18"/>
      <c r="E26" s="443" t="s">
        <v>95</v>
      </c>
      <c r="F26" s="444"/>
      <c r="G26" s="444"/>
      <c r="H26" s="445"/>
      <c r="I26" s="54" t="s">
        <v>107</v>
      </c>
      <c r="J26" s="129"/>
      <c r="K26" s="48">
        <f>IF(OR(J26="",K$29&lt;(SUM('CALCUL DU BUDGET'!AF140:AI140)+(K24+K23+K22+K21+K25+K20+K18+K19+K17+K16))),0,SUM('CALCUL DU BUDGET'!AF140:AI140))</f>
        <v>0</v>
      </c>
      <c r="L26" s="131"/>
      <c r="M26" s="63">
        <f t="shared" si="0"/>
        <v>0</v>
      </c>
      <c r="N26" s="51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20"/>
      <c r="AH26" s="20"/>
      <c r="AI26" s="20"/>
      <c r="AJ26" s="20"/>
      <c r="AK26" s="20"/>
      <c r="AL26" s="20"/>
      <c r="AM26" s="20"/>
      <c r="AN26" s="20"/>
    </row>
    <row r="27" spans="1:40" s="21" customFormat="1" ht="21" x14ac:dyDescent="0.3">
      <c r="A27" s="433"/>
      <c r="B27" s="434"/>
      <c r="C27" s="434"/>
      <c r="D27" s="434"/>
      <c r="E27" s="427"/>
      <c r="F27" s="428"/>
      <c r="G27" s="428"/>
      <c r="H27" s="428"/>
      <c r="I27" s="54" t="s">
        <v>108</v>
      </c>
      <c r="J27" s="129"/>
      <c r="K27" s="48">
        <f>IF(OR(J27="",K$29&lt;(SUM('CALCUL DU BUDGET'!AF152:AI152)+(K25+K24+K23+K22+K26+K21+K19+K20+K18+K17+K16))),0,SUM('CALCUL DU BUDGET'!AF152:AI152))</f>
        <v>0</v>
      </c>
      <c r="L27" s="131"/>
      <c r="M27" s="63">
        <f t="shared" si="0"/>
        <v>0</v>
      </c>
      <c r="N27" s="51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20"/>
      <c r="AH27" s="20"/>
      <c r="AI27" s="20"/>
      <c r="AJ27" s="20"/>
      <c r="AK27" s="20"/>
      <c r="AL27" s="20"/>
      <c r="AM27" s="20"/>
      <c r="AN27" s="20"/>
    </row>
    <row r="28" spans="1:40" s="21" customFormat="1" ht="20.100000000000001" customHeight="1" thickBot="1" x14ac:dyDescent="0.35">
      <c r="A28" s="435" t="s">
        <v>123</v>
      </c>
      <c r="B28" s="436"/>
      <c r="C28" s="436"/>
      <c r="D28" s="437"/>
      <c r="E28" s="127"/>
      <c r="F28" s="46"/>
      <c r="G28" s="46"/>
      <c r="H28" s="46"/>
      <c r="I28" s="52"/>
      <c r="J28" s="32"/>
      <c r="K28" s="32"/>
      <c r="L28" s="62" t="s">
        <v>113</v>
      </c>
      <c r="M28" s="57">
        <f>SUM(M15:M26)</f>
        <v>0</v>
      </c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20"/>
      <c r="AH28" s="20"/>
      <c r="AI28" s="20"/>
      <c r="AJ28" s="20"/>
      <c r="AK28" s="20"/>
      <c r="AL28" s="20"/>
      <c r="AM28" s="20"/>
      <c r="AN28" s="20"/>
    </row>
    <row r="29" spans="1:40" s="21" customFormat="1" ht="20.100000000000001" customHeight="1" thickBot="1" x14ac:dyDescent="0.3">
      <c r="A29" s="424" t="s">
        <v>192</v>
      </c>
      <c r="B29" s="425"/>
      <c r="C29" s="426"/>
      <c r="D29" s="58">
        <f>IF(M28&gt;E16+E22,IF(M28&gt;=E16+E22+E28,E28,M28-(E16+E22)),0)</f>
        <v>0</v>
      </c>
      <c r="E29" s="33"/>
      <c r="F29" s="34"/>
      <c r="G29" s="34"/>
      <c r="H29" s="34"/>
      <c r="I29" s="422" t="s">
        <v>112</v>
      </c>
      <c r="J29" s="423"/>
      <c r="K29" s="59">
        <f>SUM(J16:J27)-SUM(L16:L27)</f>
        <v>0</v>
      </c>
      <c r="L29" s="40"/>
      <c r="M29" s="61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20"/>
      <c r="AH29" s="20"/>
      <c r="AI29" s="20"/>
      <c r="AJ29" s="20"/>
      <c r="AK29" s="20"/>
      <c r="AL29" s="20"/>
      <c r="AM29" s="20"/>
      <c r="AN29" s="20"/>
    </row>
    <row r="30" spans="1:40" s="21" customFormat="1" ht="20.100000000000001" customHeight="1" x14ac:dyDescent="0.25">
      <c r="A30" s="429"/>
      <c r="B30" s="430"/>
      <c r="C30" s="430"/>
      <c r="D30" s="50" t="str">
        <f>IF(OR(E28=0,E28="",D29=0),"",ROUND(D29*100/E28,1)&amp;"%")</f>
        <v/>
      </c>
      <c r="E30" s="431" t="s">
        <v>193</v>
      </c>
      <c r="F30" s="432"/>
      <c r="G30" s="432"/>
      <c r="H30" s="432"/>
      <c r="I30" s="52"/>
      <c r="J30" s="28"/>
      <c r="K30" s="28"/>
      <c r="L30" s="40"/>
      <c r="M30" s="2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20"/>
      <c r="AH30" s="20"/>
      <c r="AI30" s="20"/>
      <c r="AJ30" s="20"/>
      <c r="AK30" s="20"/>
      <c r="AL30" s="20"/>
      <c r="AM30" s="20"/>
      <c r="AN30" s="20"/>
    </row>
    <row r="31" spans="1:40" s="21" customFormat="1" ht="20.100000000000001" customHeight="1" x14ac:dyDescent="0.25">
      <c r="A31" s="30"/>
      <c r="B31" s="31"/>
      <c r="C31" s="31"/>
      <c r="D31" s="49"/>
      <c r="E31" s="28"/>
      <c r="F31" s="28"/>
      <c r="G31" s="28"/>
      <c r="H31" s="28"/>
      <c r="I31" s="419" t="s">
        <v>120</v>
      </c>
      <c r="J31" s="420"/>
      <c r="K31" s="420"/>
      <c r="L31" s="421"/>
      <c r="M31" s="60">
        <f>K29-(D17+D23+D29)</f>
        <v>0</v>
      </c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20"/>
      <c r="AH31" s="20"/>
      <c r="AI31" s="20"/>
      <c r="AJ31" s="20"/>
      <c r="AK31" s="20"/>
      <c r="AL31" s="20"/>
      <c r="AM31" s="20"/>
      <c r="AN31" s="20"/>
    </row>
    <row r="32" spans="1:40" s="21" customFormat="1" ht="20.100000000000001" customHeight="1" thickBot="1" x14ac:dyDescent="0.4">
      <c r="A32" s="438"/>
      <c r="B32" s="439"/>
      <c r="C32" s="439"/>
      <c r="D32" s="43"/>
      <c r="E32" s="44"/>
      <c r="F32" s="44"/>
      <c r="G32" s="44"/>
      <c r="H32" s="44"/>
      <c r="I32" s="56"/>
      <c r="J32" s="44"/>
      <c r="K32" s="44"/>
      <c r="L32" s="44"/>
      <c r="M32" s="45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20"/>
      <c r="AH32" s="20"/>
      <c r="AI32" s="20"/>
      <c r="AJ32" s="20"/>
      <c r="AK32" s="20"/>
      <c r="AL32" s="20"/>
      <c r="AM32" s="20"/>
      <c r="AN32" s="20"/>
    </row>
  </sheetData>
  <sheetProtection password="CC4B" sheet="1" objects="1" scenarios="1" selectLockedCells="1"/>
  <mergeCells count="43">
    <mergeCell ref="A17:C17"/>
    <mergeCell ref="A15:D15"/>
    <mergeCell ref="A16:D16"/>
    <mergeCell ref="K14:K15"/>
    <mergeCell ref="A9:M9"/>
    <mergeCell ref="A10:M10"/>
    <mergeCell ref="I14:I15"/>
    <mergeCell ref="J14:J15"/>
    <mergeCell ref="L14:L15"/>
    <mergeCell ref="M14:M15"/>
    <mergeCell ref="A12:M12"/>
    <mergeCell ref="E15:H15"/>
    <mergeCell ref="A11:M11"/>
    <mergeCell ref="A1:M1"/>
    <mergeCell ref="A2:M2"/>
    <mergeCell ref="A14:C14"/>
    <mergeCell ref="A4:M4"/>
    <mergeCell ref="A5:M5"/>
    <mergeCell ref="A7:M7"/>
    <mergeCell ref="A8:M8"/>
    <mergeCell ref="A13:M13"/>
    <mergeCell ref="E14:H14"/>
    <mergeCell ref="E21:H21"/>
    <mergeCell ref="A21:D21"/>
    <mergeCell ref="A22:D22"/>
    <mergeCell ref="A18:C18"/>
    <mergeCell ref="A32:C32"/>
    <mergeCell ref="E18:H18"/>
    <mergeCell ref="A24:C24"/>
    <mergeCell ref="A26:C26"/>
    <mergeCell ref="E24:H24"/>
    <mergeCell ref="E26:H26"/>
    <mergeCell ref="A23:C23"/>
    <mergeCell ref="A20:C20"/>
    <mergeCell ref="E20:H20"/>
    <mergeCell ref="I31:L31"/>
    <mergeCell ref="I29:J29"/>
    <mergeCell ref="A29:C29"/>
    <mergeCell ref="E27:H27"/>
    <mergeCell ref="A30:C30"/>
    <mergeCell ref="E30:H30"/>
    <mergeCell ref="A27:D27"/>
    <mergeCell ref="A28:D2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EXPLICATION</vt:lpstr>
      <vt:lpstr>CALCUL DU BUDGET</vt:lpstr>
      <vt:lpstr>ÉVOLUTION DES OBJECTIFS PROJETS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Master</dc:creator>
  <cp:lastModifiedBy>Master</cp:lastModifiedBy>
  <dcterms:created xsi:type="dcterms:W3CDTF">2012-10-08T15:30:35Z</dcterms:created>
  <dcterms:modified xsi:type="dcterms:W3CDTF">2013-01-19T18:35:36Z</dcterms:modified>
</cp:coreProperties>
</file>