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990" yWindow="-15" windowWidth="12915" windowHeight="11760" activeTab="5"/>
  </bookViews>
  <sheets>
    <sheet name="Semaine 1" sheetId="1" r:id="rId1"/>
    <sheet name="Semaine 2" sheetId="7" r:id="rId2"/>
    <sheet name="Semaine 3" sheetId="8" r:id="rId3"/>
    <sheet name="Semaine 4" sheetId="11" r:id="rId4"/>
    <sheet name="Semaine 5" sheetId="10" r:id="rId5"/>
    <sheet name="Fac 1 " sheetId="5" r:id="rId6"/>
    <sheet name="Fac 2" sheetId="12" r:id="rId7"/>
    <sheet name="Fac 3" sheetId="13" r:id="rId8"/>
    <sheet name="Fac 4" sheetId="14" r:id="rId9"/>
    <sheet name="Fac 5" sheetId="15" r:id="rId10"/>
  </sheets>
  <externalReferences>
    <externalReference r:id="rId11"/>
    <externalReference r:id="rId12"/>
  </externalReferences>
  <definedNames>
    <definedName name="_xlnm._FilterDatabase" localSheetId="5" hidden="1">'Fac 1 '!$A$5:$B$5</definedName>
    <definedName name="_xlnm._FilterDatabase" localSheetId="6" hidden="1">'Fac 2'!$A$5:$B$5</definedName>
    <definedName name="_xlnm._FilterDatabase" localSheetId="7" hidden="1">'Fac 3'!$A$5:$B$5</definedName>
    <definedName name="_xlnm._FilterDatabase" localSheetId="8" hidden="1">'Fac 4'!$A$5:$B$5</definedName>
    <definedName name="_xlnm._FilterDatabase" localSheetId="9" hidden="1">'Fac 5'!$A$5:$B$5</definedName>
    <definedName name="Agence">OFFSET([1]Saisie!$A$3,,,COUNTA([1]Saisie!$A$1:$A$65536)-1)</definedName>
    <definedName name="An" localSheetId="6">'Fac 2'!$A$1</definedName>
    <definedName name="An" localSheetId="7">'Fac 3'!$A$1</definedName>
    <definedName name="An" localSheetId="8">'Fac 4'!$A$1</definedName>
    <definedName name="An" localSheetId="9">'Fac 5'!$A$1</definedName>
    <definedName name="An">'Fac 1 '!$A$1</definedName>
    <definedName name="ColonneAgence">[1]Saisie!$A$1:$A$65536</definedName>
    <definedName name="ColonneInterimaire">[1]Saisie!$B$1:$B$65536</definedName>
    <definedName name="ColonnePoste">[1]Saisie!$C$1:$C$65536</definedName>
    <definedName name="Date">OFFSET([1]Saisie!$E$3,,,COUNTA([1]Saisie!$A$1:$A$65536)-1)</definedName>
    <definedName name="Interimaire">OFFSET([1]Saisie!$B$3,,,COUNTA([1]Saisie!$A$1:$A$65536)-1)</definedName>
    <definedName name="ListePostes">[1]Donnees!$H$2:$H$5</definedName>
    <definedName name="Pause" localSheetId="6">OFFSET([1]Saisie!#REF!,,,COUNTA([1]Saisie!$A$1:$A$65536)-1)</definedName>
    <definedName name="Pause" localSheetId="7">OFFSET([1]Saisie!#REF!,,,COUNTA([1]Saisie!$A$1:$A$65536)-1)</definedName>
    <definedName name="Pause" localSheetId="8">OFFSET([1]Saisie!#REF!,,,COUNTA([1]Saisie!$A$1:$A$65536)-1)</definedName>
    <definedName name="Pause" localSheetId="9">OFFSET([1]Saisie!#REF!,,,COUNTA([1]Saisie!$A$1:$A$65536)-1)</definedName>
    <definedName name="Pause" localSheetId="1">OFFSET([1]Saisie!#REF!,,,COUNTA([1]Saisie!$A$1:$A$65536)-1)</definedName>
    <definedName name="Pause" localSheetId="2">OFFSET([1]Saisie!#REF!,,,COUNTA([1]Saisie!$A$1:$A$65536)-1)</definedName>
    <definedName name="Pause" localSheetId="3">OFFSET([1]Saisie!#REF!,,,COUNTA([1]Saisie!$A$1:$A$65536)-1)</definedName>
    <definedName name="Pause" localSheetId="4">OFFSET([1]Saisie!#REF!,,,COUNTA([1]Saisie!$A$1:$A$65536)-1)</definedName>
    <definedName name="Pause">OFFSET([1]Saisie!#REF!,,,COUNTA([1]Saisie!$A$1:$A$65536)-1)</definedName>
    <definedName name="Poste">OFFSET([1]Saisie!$C$3,,,COUNTA([1]Saisie!$A$1:$A$65536)-1)</definedName>
    <definedName name="Semaine">OFFSET([1]Saisie!$G$3,,,COUNTA([1]Saisie!$A$1:$A$65536)-1)</definedName>
    <definedName name="TempsEffectif">OFFSET([1]Saisie!$M$3,,,COUNTA([1]Saisie!$A$1:$A$65536)-1)</definedName>
    <definedName name="Tps">OFFSET([2]Saisie!$K$3,,,COUNTA([2]Saisie!$A$1:$A$65536)-1)</definedName>
  </definedNames>
  <calcPr calcId="125725"/>
</workbook>
</file>

<file path=xl/calcChain.xml><?xml version="1.0" encoding="utf-8"?>
<calcChain xmlns="http://schemas.openxmlformats.org/spreadsheetml/2006/main">
  <c r="N3" i="5"/>
  <c r="K6"/>
  <c r="L4" s="1"/>
  <c r="B6" i="15" l="1"/>
  <c r="B12" i="14"/>
  <c r="C12"/>
  <c r="D12"/>
  <c r="K12"/>
  <c r="O12"/>
  <c r="P7"/>
  <c r="P8"/>
  <c r="P9"/>
  <c r="P10"/>
  <c r="P11"/>
  <c r="P12"/>
  <c r="P6"/>
  <c r="O7"/>
  <c r="O8"/>
  <c r="O9"/>
  <c r="O10"/>
  <c r="O11"/>
  <c r="O6"/>
  <c r="D12" i="13"/>
  <c r="D13"/>
  <c r="K14" i="12"/>
  <c r="K13"/>
  <c r="K12"/>
  <c r="D12"/>
  <c r="D13"/>
  <c r="D14"/>
  <c r="C7"/>
  <c r="C8"/>
  <c r="C9"/>
  <c r="C10"/>
  <c r="C11"/>
  <c r="C12"/>
  <c r="C13"/>
  <c r="C14"/>
  <c r="B7"/>
  <c r="B8"/>
  <c r="B9"/>
  <c r="B10"/>
  <c r="B11"/>
  <c r="B12"/>
  <c r="B13"/>
  <c r="B14"/>
  <c r="B15"/>
  <c r="B16"/>
  <c r="K11"/>
  <c r="L4" s="1"/>
  <c r="D7" i="15"/>
  <c r="D8"/>
  <c r="D9"/>
  <c r="D10"/>
  <c r="D11"/>
  <c r="D6"/>
  <c r="C7"/>
  <c r="C8"/>
  <c r="C9"/>
  <c r="C10"/>
  <c r="C11"/>
  <c r="C6"/>
  <c r="B7"/>
  <c r="B8"/>
  <c r="B9"/>
  <c r="B10"/>
  <c r="B11"/>
  <c r="D7" i="14"/>
  <c r="D8"/>
  <c r="D9"/>
  <c r="D10"/>
  <c r="D11"/>
  <c r="D6"/>
  <c r="C7"/>
  <c r="C8"/>
  <c r="C9"/>
  <c r="C10"/>
  <c r="C11"/>
  <c r="C6"/>
  <c r="B7"/>
  <c r="B8"/>
  <c r="B9"/>
  <c r="B10"/>
  <c r="B11"/>
  <c r="B6"/>
  <c r="D7" i="13"/>
  <c r="D8"/>
  <c r="D9"/>
  <c r="D10"/>
  <c r="D11"/>
  <c r="D6"/>
  <c r="C7"/>
  <c r="C8"/>
  <c r="C9"/>
  <c r="C10"/>
  <c r="C11"/>
  <c r="C6"/>
  <c r="B7"/>
  <c r="B8"/>
  <c r="B9"/>
  <c r="B10"/>
  <c r="B11"/>
  <c r="B6"/>
  <c r="C6" i="12"/>
  <c r="B6"/>
  <c r="D7"/>
  <c r="D8"/>
  <c r="D9"/>
  <c r="D10"/>
  <c r="D11"/>
  <c r="D6"/>
  <c r="A36" i="15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B15"/>
  <c r="A15"/>
  <c r="B14"/>
  <c r="A14"/>
  <c r="B13"/>
  <c r="A13"/>
  <c r="C12"/>
  <c r="B12"/>
  <c r="A12"/>
  <c r="A11"/>
  <c r="K10"/>
  <c r="A10"/>
  <c r="K9"/>
  <c r="A9"/>
  <c r="K8"/>
  <c r="A8"/>
  <c r="K7"/>
  <c r="A7"/>
  <c r="K6"/>
  <c r="A6"/>
  <c r="L4"/>
  <c r="O3"/>
  <c r="N3"/>
  <c r="E1"/>
  <c r="E5" s="1"/>
  <c r="F5" s="1"/>
  <c r="G5" s="1"/>
  <c r="H5" s="1"/>
  <c r="I5" s="1"/>
  <c r="J5" s="1"/>
  <c r="A36" i="14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B15"/>
  <c r="A15"/>
  <c r="B14"/>
  <c r="A14"/>
  <c r="B13"/>
  <c r="A13"/>
  <c r="A12"/>
  <c r="K11"/>
  <c r="L4" s="1"/>
  <c r="A11"/>
  <c r="K10"/>
  <c r="A10"/>
  <c r="K9"/>
  <c r="A9"/>
  <c r="K8"/>
  <c r="A8"/>
  <c r="K7"/>
  <c r="A7"/>
  <c r="K6"/>
  <c r="A6"/>
  <c r="O3"/>
  <c r="N3"/>
  <c r="E1"/>
  <c r="E5" s="1"/>
  <c r="F5" s="1"/>
  <c r="G5" s="1"/>
  <c r="H5" s="1"/>
  <c r="I5" s="1"/>
  <c r="J5" s="1"/>
  <c r="A36" i="13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B15"/>
  <c r="A15"/>
  <c r="B14"/>
  <c r="A14"/>
  <c r="B13"/>
  <c r="A13"/>
  <c r="C12"/>
  <c r="B12"/>
  <c r="A12"/>
  <c r="K11"/>
  <c r="A11"/>
  <c r="K10"/>
  <c r="A10"/>
  <c r="K9"/>
  <c r="A9"/>
  <c r="K8"/>
  <c r="A8"/>
  <c r="K7"/>
  <c r="A7"/>
  <c r="K6"/>
  <c r="A6"/>
  <c r="L4"/>
  <c r="O3"/>
  <c r="N3"/>
  <c r="E1"/>
  <c r="E5" s="1"/>
  <c r="F5" s="1"/>
  <c r="G5" s="1"/>
  <c r="H5" s="1"/>
  <c r="I5" s="1"/>
  <c r="J5" s="1"/>
  <c r="A36" i="12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K10"/>
  <c r="A10"/>
  <c r="K9"/>
  <c r="A9"/>
  <c r="K8"/>
  <c r="A8"/>
  <c r="K7"/>
  <c r="A7"/>
  <c r="K6"/>
  <c r="A6"/>
  <c r="O3"/>
  <c r="N3"/>
  <c r="E1"/>
  <c r="E5" s="1"/>
  <c r="F5" s="1"/>
  <c r="G5" s="1"/>
  <c r="H5" s="1"/>
  <c r="I5" s="1"/>
  <c r="J5" s="1"/>
  <c r="O3" i="5"/>
  <c r="K7"/>
  <c r="K8"/>
  <c r="K9"/>
  <c r="K10"/>
  <c r="K11"/>
  <c r="D7"/>
  <c r="D8"/>
  <c r="D9"/>
  <c r="D10"/>
  <c r="D11"/>
  <c r="D6"/>
  <c r="C7"/>
  <c r="C8"/>
  <c r="C9"/>
  <c r="C10"/>
  <c r="C11"/>
  <c r="C12"/>
  <c r="C6"/>
  <c r="B7"/>
  <c r="B8"/>
  <c r="B9"/>
  <c r="B10"/>
  <c r="B11"/>
  <c r="B12"/>
  <c r="B13"/>
  <c r="B14"/>
  <c r="B15"/>
  <c r="B6"/>
  <c r="E1"/>
  <c r="G1" s="1"/>
  <c r="G13" i="11"/>
  <c r="G14"/>
  <c r="G12"/>
  <c r="N12" l="1"/>
  <c r="N14"/>
  <c r="N13"/>
  <c r="P3" i="14"/>
  <c r="R3"/>
  <c r="G1" i="15"/>
  <c r="G1" i="14"/>
  <c r="G1" i="13"/>
  <c r="G1" i="12"/>
  <c r="E5" i="5"/>
  <c r="F5" s="1"/>
  <c r="G5" s="1"/>
  <c r="H5" s="1"/>
  <c r="I5" s="1"/>
  <c r="J5" s="1"/>
  <c r="G12" i="10"/>
  <c r="G8"/>
  <c r="G4"/>
  <c r="G13"/>
  <c r="G9"/>
  <c r="G5"/>
  <c r="G14"/>
  <c r="G10"/>
  <c r="G6"/>
  <c r="G11"/>
  <c r="G7"/>
  <c r="L7" l="1"/>
  <c r="P9" i="15" s="1"/>
  <c r="N11" i="10"/>
  <c r="N6"/>
  <c r="O8" i="15" s="1"/>
  <c r="N10" i="10"/>
  <c r="N14"/>
  <c r="N5"/>
  <c r="O7" i="15" s="1"/>
  <c r="P3" s="1"/>
  <c r="R3" s="1"/>
  <c r="N9" i="10"/>
  <c r="N13"/>
  <c r="N4"/>
  <c r="O6" i="15" s="1"/>
  <c r="N8" i="10"/>
  <c r="O10" i="15" s="1"/>
  <c r="N12" i="10"/>
  <c r="N7"/>
  <c r="O9" i="15" s="1"/>
  <c r="L6" i="10"/>
  <c r="P8" i="15" s="1"/>
  <c r="L5" i="10"/>
  <c r="P7" i="15" s="1"/>
  <c r="L4" i="10"/>
  <c r="P6" i="15" s="1"/>
  <c r="L8" i="10"/>
  <c r="P10" i="15" s="1"/>
  <c r="N9" i="8"/>
  <c r="O11" i="13" s="1"/>
  <c r="L9" i="8"/>
  <c r="P11" i="13" s="1"/>
  <c r="N11" i="7"/>
  <c r="O13" i="12" s="1"/>
  <c r="L11" i="7"/>
  <c r="P13" i="12" s="1"/>
  <c r="N10" i="7"/>
  <c r="O12" i="12" s="1"/>
  <c r="G17" i="7"/>
  <c r="G10" i="8"/>
  <c r="G18" i="7"/>
  <c r="G15" i="8"/>
  <c r="G11"/>
  <c r="G8"/>
  <c r="G4"/>
  <c r="G15" i="7"/>
  <c r="G8"/>
  <c r="G4"/>
  <c r="G12" i="8"/>
  <c r="G5"/>
  <c r="G16" i="7"/>
  <c r="G12"/>
  <c r="G9"/>
  <c r="G5"/>
  <c r="G13" i="8"/>
  <c r="G6"/>
  <c r="G13" i="7"/>
  <c r="G6"/>
  <c r="G14" i="8"/>
  <c r="G7"/>
  <c r="G14" i="7"/>
  <c r="G7"/>
  <c r="L7" l="1"/>
  <c r="P9" i="12" s="1"/>
  <c r="N14" i="7"/>
  <c r="N7" i="8"/>
  <c r="O9" i="13" s="1"/>
  <c r="N14" i="8"/>
  <c r="N6" i="7"/>
  <c r="O8" i="12" s="1"/>
  <c r="N13" i="7"/>
  <c r="N6" i="8"/>
  <c r="O8" i="13" s="1"/>
  <c r="N13" i="8"/>
  <c r="L5" i="7"/>
  <c r="P7" i="12" s="1"/>
  <c r="N5" i="7"/>
  <c r="O7" i="12" s="1"/>
  <c r="N9" i="7"/>
  <c r="O11" i="12" s="1"/>
  <c r="N12" i="7"/>
  <c r="O14" i="12" s="1"/>
  <c r="N16" i="7"/>
  <c r="N5" i="8"/>
  <c r="O7" i="13" s="1"/>
  <c r="N12" i="8"/>
  <c r="L4" i="7"/>
  <c r="P6" i="12" s="1"/>
  <c r="N8" i="7"/>
  <c r="O10" i="12" s="1"/>
  <c r="N15" i="7"/>
  <c r="L4" i="8"/>
  <c r="P6" i="13" s="1"/>
  <c r="N4" i="8"/>
  <c r="O6" i="13" s="1"/>
  <c r="P3" s="1"/>
  <c r="R3" s="1"/>
  <c r="L8" i="8"/>
  <c r="P10" i="13" s="1"/>
  <c r="N11" i="8"/>
  <c r="N15"/>
  <c r="N18" i="7"/>
  <c r="N10" i="8"/>
  <c r="N17" i="7"/>
  <c r="N8" i="8"/>
  <c r="O10" i="13" s="1"/>
  <c r="L6" i="7"/>
  <c r="P8" i="12" s="1"/>
  <c r="L10" i="7"/>
  <c r="P12" i="12" s="1"/>
  <c r="N7" i="7"/>
  <c r="O9" i="12" s="1"/>
  <c r="N4" i="7"/>
  <c r="O6" i="12" s="1"/>
  <c r="P3" s="1"/>
  <c r="R3" s="1"/>
  <c r="L6" i="8"/>
  <c r="P8" i="13" s="1"/>
  <c r="L5" i="8"/>
  <c r="P7" i="13" s="1"/>
  <c r="L7" i="8"/>
  <c r="P9" i="13" s="1"/>
  <c r="L9" i="7"/>
  <c r="P11" i="12" s="1"/>
  <c r="L12" i="7"/>
  <c r="P14" i="12" s="1"/>
  <c r="L8" i="7"/>
  <c r="P10" i="12" s="1"/>
  <c r="A21" i="5" l="1"/>
  <c r="A22"/>
  <c r="A23"/>
  <c r="A24"/>
  <c r="A25"/>
  <c r="A26"/>
  <c r="A27"/>
  <c r="A28"/>
  <c r="A29"/>
  <c r="A30"/>
  <c r="A31"/>
  <c r="A32"/>
  <c r="A33"/>
  <c r="A34"/>
  <c r="A35"/>
  <c r="A36"/>
  <c r="A20"/>
  <c r="A19"/>
  <c r="A18"/>
  <c r="A17"/>
  <c r="A14"/>
  <c r="A15"/>
  <c r="A16"/>
  <c r="A12"/>
  <c r="A13"/>
  <c r="A9"/>
  <c r="A10"/>
  <c r="A11"/>
  <c r="G15" i="1"/>
  <c r="G11"/>
  <c r="G7"/>
  <c r="G12"/>
  <c r="G8"/>
  <c r="G4"/>
  <c r="G13"/>
  <c r="G9"/>
  <c r="G5"/>
  <c r="G14"/>
  <c r="G10"/>
  <c r="G6"/>
  <c r="L6" l="1"/>
  <c r="P8" i="5" s="1"/>
  <c r="N6" i="1"/>
  <c r="O8" i="5" s="1"/>
  <c r="N10" i="1"/>
  <c r="L5"/>
  <c r="P7" i="5" s="1"/>
  <c r="N5" i="1"/>
  <c r="O7" i="5" s="1"/>
  <c r="N9" i="1"/>
  <c r="O11" i="5" s="1"/>
  <c r="L9" i="1"/>
  <c r="P11" i="5" s="1"/>
  <c r="N13" i="1"/>
  <c r="L4"/>
  <c r="P6" i="5" s="1"/>
  <c r="N4" i="1"/>
  <c r="O6" i="5" s="1"/>
  <c r="P3" s="1"/>
  <c r="R3" s="1"/>
  <c r="N8" i="1"/>
  <c r="O10" i="5" s="1"/>
  <c r="L8" i="1"/>
  <c r="P10" i="5" s="1"/>
  <c r="N12" i="1"/>
  <c r="N7"/>
  <c r="O9" i="5" s="1"/>
  <c r="L7" i="1"/>
  <c r="P9" i="5" s="1"/>
  <c r="N11" i="1"/>
  <c r="N15"/>
  <c r="N14"/>
  <c r="A8" i="5" l="1"/>
  <c r="A7"/>
  <c r="A6"/>
</calcChain>
</file>

<file path=xl/sharedStrings.xml><?xml version="1.0" encoding="utf-8"?>
<sst xmlns="http://schemas.openxmlformats.org/spreadsheetml/2006/main" count="241" uniqueCount="42">
  <si>
    <t>Nom</t>
  </si>
  <si>
    <t>Intitulé du poste</t>
  </si>
  <si>
    <t>Section analytique</t>
  </si>
  <si>
    <t>TR</t>
  </si>
  <si>
    <t>Qtté H travaillées</t>
  </si>
  <si>
    <t>Agence Intérim</t>
  </si>
  <si>
    <t>Début du contrat</t>
  </si>
  <si>
    <t>Fin du contrat</t>
  </si>
  <si>
    <t>Poste</t>
  </si>
  <si>
    <t>NOM</t>
  </si>
  <si>
    <t>Section</t>
  </si>
  <si>
    <t>TOTAL</t>
  </si>
  <si>
    <t>Heures mens</t>
  </si>
  <si>
    <t>Cout TR</t>
  </si>
  <si>
    <t>Agence</t>
  </si>
  <si>
    <t>TOTAL=</t>
  </si>
  <si>
    <t>Electricien</t>
  </si>
  <si>
    <t>Nb jours</t>
  </si>
  <si>
    <t>Prime assiduité</t>
  </si>
  <si>
    <t>Taux horaire facturé</t>
  </si>
  <si>
    <t>Magasinier-Cariste</t>
  </si>
  <si>
    <t>Agent de nett.</t>
  </si>
  <si>
    <t>Assistante admin</t>
  </si>
  <si>
    <t>Coût Heures HN</t>
  </si>
  <si>
    <t>Prime 13 è mois</t>
  </si>
  <si>
    <t>Qtté H supp</t>
  </si>
  <si>
    <t>Qtté HN</t>
  </si>
  <si>
    <t>Du 02 au 08/01</t>
  </si>
  <si>
    <t>Du 09 au 15/01</t>
  </si>
  <si>
    <t>Du 16 au 22/01</t>
  </si>
  <si>
    <t>Du 30 au 31/01</t>
  </si>
  <si>
    <t>Semaine N° :</t>
  </si>
  <si>
    <t>du</t>
  </si>
  <si>
    <t>au</t>
  </si>
  <si>
    <t>Lundi</t>
  </si>
  <si>
    <t>Mardi</t>
  </si>
  <si>
    <t>Mercredi</t>
  </si>
  <si>
    <t>Jeudi</t>
  </si>
  <si>
    <t>Vendredi</t>
  </si>
  <si>
    <t>Samedi</t>
  </si>
  <si>
    <t>Coût Heures HS</t>
  </si>
  <si>
    <t>ADECCO</t>
  </si>
</sst>
</file>

<file path=xl/styles.xml><?xml version="1.0" encoding="utf-8"?>
<styleSheet xmlns="http://schemas.openxmlformats.org/spreadsheetml/2006/main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=0]&quot;&quot;;General"/>
    <numFmt numFmtId="165" formatCode="#,##0.00\ &quot;€&quot;"/>
    <numFmt numFmtId="166" formatCode="[$-40C]mmmm\-yy;@"/>
    <numFmt numFmtId="167" formatCode="[$-F400]h:mm:ss\ AM/PM"/>
    <numFmt numFmtId="168" formatCode="h:mm:ss;@"/>
    <numFmt numFmtId="171" formatCode="[h]:mm:ss;@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u/>
      <sz val="8"/>
      <name val="Arial"/>
      <family val="2"/>
    </font>
    <font>
      <b/>
      <sz val="10"/>
      <color rgb="FFFF000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43" fontId="9" fillId="0" borderId="0" applyFont="0" applyFill="0" applyBorder="0" applyAlignment="0" applyProtection="0"/>
  </cellStyleXfs>
  <cellXfs count="65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2" fillId="0" borderId="0" xfId="1" applyFont="1" applyFill="1" applyBorder="1" applyAlignment="1" applyProtection="1">
      <alignment vertical="center"/>
    </xf>
    <xf numFmtId="14" fontId="2" fillId="0" borderId="0" xfId="1" applyNumberFormat="1" applyFont="1" applyFill="1" applyBorder="1" applyAlignment="1" applyProtection="1">
      <alignment vertical="center"/>
    </xf>
    <xf numFmtId="0" fontId="7" fillId="0" borderId="0" xfId="1" applyFont="1" applyFill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Alignment="1" applyProtection="1">
      <alignment vertical="center"/>
    </xf>
    <xf numFmtId="0" fontId="2" fillId="0" borderId="3" xfId="1" applyFont="1" applyBorder="1" applyAlignment="1" applyProtection="1">
      <alignment horizontal="center" vertical="center"/>
    </xf>
    <xf numFmtId="0" fontId="2" fillId="0" borderId="4" xfId="1" applyFont="1" applyBorder="1" applyAlignment="1" applyProtection="1">
      <alignment horizontal="center" vertical="center"/>
    </xf>
    <xf numFmtId="0" fontId="6" fillId="0" borderId="0" xfId="1" applyFont="1" applyFill="1" applyBorder="1" applyAlignment="1" applyProtection="1">
      <alignment horizontal="center" vertical="center"/>
    </xf>
    <xf numFmtId="164" fontId="2" fillId="0" borderId="11" xfId="1" applyNumberFormat="1" applyFont="1" applyBorder="1" applyAlignment="1" applyProtection="1"/>
    <xf numFmtId="164" fontId="2" fillId="0" borderId="12" xfId="1" applyNumberFormat="1" applyFont="1" applyFill="1" applyBorder="1" applyAlignment="1" applyProtection="1">
      <alignment horizontal="center" vertical="center"/>
    </xf>
    <xf numFmtId="44" fontId="2" fillId="0" borderId="2" xfId="1" applyNumberFormat="1" applyFont="1" applyFill="1" applyBorder="1" applyAlignment="1" applyProtection="1">
      <alignment horizontal="center" vertical="center"/>
    </xf>
    <xf numFmtId="44" fontId="2" fillId="0" borderId="0" xfId="1" applyNumberFormat="1" applyFont="1" applyFill="1" applyBorder="1" applyAlignment="1" applyProtection="1">
      <alignment vertical="center"/>
    </xf>
    <xf numFmtId="0" fontId="2" fillId="0" borderId="14" xfId="1" applyNumberFormat="1" applyFont="1" applyBorder="1" applyAlignment="1" applyProtection="1">
      <alignment horizontal="center" vertical="center"/>
    </xf>
    <xf numFmtId="2" fontId="2" fillId="0" borderId="13" xfId="1" applyNumberFormat="1" applyFont="1" applyFill="1" applyBorder="1" applyAlignment="1" applyProtection="1">
      <alignment horizontal="center" vertical="center"/>
    </xf>
    <xf numFmtId="165" fontId="2" fillId="0" borderId="13" xfId="1" applyNumberFormat="1" applyFont="1" applyFill="1" applyBorder="1" applyAlignment="1" applyProtection="1">
      <alignment horizontal="center" vertical="center"/>
    </xf>
    <xf numFmtId="0" fontId="2" fillId="0" borderId="15" xfId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1" applyFont="1" applyFill="1" applyBorder="1" applyAlignment="1" applyProtection="1">
      <alignment vertical="center"/>
    </xf>
    <xf numFmtId="0" fontId="2" fillId="0" borderId="4" xfId="1" applyFont="1" applyBorder="1" applyAlignment="1" applyProtection="1">
      <alignment horizontal="center" vertical="center" wrapText="1"/>
    </xf>
    <xf numFmtId="0" fontId="0" fillId="0" borderId="1" xfId="0" applyNumberFormat="1" applyBorder="1" applyAlignment="1">
      <alignment horizontal="center"/>
    </xf>
    <xf numFmtId="11" fontId="0" fillId="0" borderId="1" xfId="0" applyNumberFormat="1" applyBorder="1"/>
    <xf numFmtId="44" fontId="6" fillId="0" borderId="17" xfId="1" applyNumberFormat="1" applyFont="1" applyFill="1" applyBorder="1" applyAlignment="1" applyProtection="1">
      <alignment horizontal="center" vertical="center"/>
    </xf>
    <xf numFmtId="165" fontId="6" fillId="0" borderId="3" xfId="1" applyNumberFormat="1" applyFont="1" applyFill="1" applyBorder="1" applyAlignment="1" applyProtection="1">
      <alignment horizontal="center" vertical="center"/>
    </xf>
    <xf numFmtId="165" fontId="6" fillId="0" borderId="18" xfId="1" applyNumberFormat="1" applyFont="1" applyFill="1" applyBorder="1" applyAlignment="1" applyProtection="1">
      <alignment horizontal="center" vertical="center"/>
    </xf>
    <xf numFmtId="0" fontId="6" fillId="0" borderId="16" xfId="1" applyFont="1" applyFill="1" applyBorder="1" applyAlignment="1" applyProtection="1">
      <alignment vertical="center"/>
    </xf>
    <xf numFmtId="165" fontId="8" fillId="0" borderId="0" xfId="1" applyNumberFormat="1" applyFont="1" applyFill="1" applyBorder="1" applyAlignment="1" applyProtection="1">
      <alignment vertical="center"/>
    </xf>
    <xf numFmtId="0" fontId="6" fillId="0" borderId="17" xfId="1" applyFont="1" applyFill="1" applyBorder="1" applyAlignment="1" applyProtection="1">
      <alignment vertical="center"/>
    </xf>
    <xf numFmtId="165" fontId="8" fillId="0" borderId="17" xfId="1" applyNumberFormat="1" applyFont="1" applyFill="1" applyBorder="1" applyAlignment="1" applyProtection="1">
      <alignment vertical="center"/>
    </xf>
    <xf numFmtId="165" fontId="2" fillId="0" borderId="13" xfId="1" applyNumberFormat="1" applyFont="1" applyFill="1" applyBorder="1" applyAlignment="1" applyProtection="1">
      <alignment vertical="center"/>
    </xf>
    <xf numFmtId="2" fontId="0" fillId="0" borderId="1" xfId="0" applyNumberFormat="1" applyBorder="1" applyAlignment="1">
      <alignment horizontal="center"/>
    </xf>
    <xf numFmtId="0" fontId="2" fillId="2" borderId="16" xfId="1" applyFont="1" applyFill="1" applyBorder="1" applyAlignment="1" applyProtection="1">
      <alignment horizontal="center" vertical="center" wrapText="1"/>
    </xf>
    <xf numFmtId="0" fontId="2" fillId="2" borderId="3" xfId="1" applyFont="1" applyFill="1" applyBorder="1" applyAlignment="1" applyProtection="1">
      <alignment horizontal="center" vertical="center" wrapText="1"/>
    </xf>
    <xf numFmtId="0" fontId="2" fillId="2" borderId="5" xfId="1" applyFont="1" applyFill="1" applyBorder="1" applyAlignment="1" applyProtection="1">
      <alignment horizontal="center" vertical="center" wrapText="1"/>
    </xf>
    <xf numFmtId="16" fontId="2" fillId="2" borderId="6" xfId="1" applyNumberFormat="1" applyFont="1" applyFill="1" applyBorder="1" applyAlignment="1" applyProtection="1">
      <alignment horizontal="center" vertical="center" wrapText="1"/>
    </xf>
    <xf numFmtId="0" fontId="2" fillId="2" borderId="7" xfId="1" applyFont="1" applyFill="1" applyBorder="1" applyAlignment="1" applyProtection="1">
      <alignment horizontal="center" vertical="center" wrapText="1"/>
    </xf>
    <xf numFmtId="0" fontId="3" fillId="2" borderId="8" xfId="1" applyFont="1" applyFill="1" applyBorder="1" applyAlignment="1" applyProtection="1">
      <alignment horizontal="center" vertical="center" wrapText="1"/>
    </xf>
    <xf numFmtId="0" fontId="2" fillId="2" borderId="9" xfId="1" applyFont="1" applyFill="1" applyBorder="1" applyAlignment="1" applyProtection="1">
      <alignment horizontal="center" vertical="center" wrapText="1"/>
    </xf>
    <xf numFmtId="0" fontId="2" fillId="2" borderId="10" xfId="1" applyFont="1" applyFill="1" applyBorder="1" applyAlignment="1" applyProtection="1">
      <alignment horizontal="center" vertical="center" wrapText="1"/>
    </xf>
    <xf numFmtId="2" fontId="0" fillId="0" borderId="0" xfId="0" applyNumberFormat="1"/>
    <xf numFmtId="166" fontId="5" fillId="0" borderId="0" xfId="1" applyNumberFormat="1" applyFont="1" applyFill="1" applyBorder="1" applyAlignment="1" applyProtection="1">
      <alignment horizontal="center" vertical="center"/>
    </xf>
    <xf numFmtId="165" fontId="2" fillId="0" borderId="12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44" fontId="2" fillId="0" borderId="14" xfId="1" applyNumberFormat="1" applyFont="1" applyFill="1" applyBorder="1" applyAlignment="1" applyProtection="1">
      <alignment horizontal="center" vertical="center"/>
    </xf>
    <xf numFmtId="0" fontId="2" fillId="0" borderId="19" xfId="1" applyFont="1" applyFill="1" applyBorder="1" applyAlignment="1" applyProtection="1">
      <alignment horizontal="center" vertical="center"/>
    </xf>
    <xf numFmtId="14" fontId="1" fillId="0" borderId="0" xfId="0" applyNumberFormat="1" applyFont="1" applyAlignment="1">
      <alignment horizontal="left" vertical="center"/>
    </xf>
    <xf numFmtId="0" fontId="4" fillId="3" borderId="1" xfId="1" applyFont="1" applyFill="1" applyBorder="1" applyAlignment="1" applyProtection="1">
      <alignment horizontal="center" vertical="center"/>
    </xf>
    <xf numFmtId="0" fontId="6" fillId="4" borderId="1" xfId="1" applyFont="1" applyFill="1" applyBorder="1" applyAlignment="1" applyProtection="1">
      <alignment horizontal="center" vertical="center"/>
      <protection locked="0"/>
    </xf>
    <xf numFmtId="16" fontId="4" fillId="3" borderId="1" xfId="1" applyNumberFormat="1" applyFont="1" applyFill="1" applyBorder="1" applyAlignment="1" applyProtection="1">
      <alignment horizontal="center" vertical="center"/>
    </xf>
    <xf numFmtId="16" fontId="2" fillId="5" borderId="6" xfId="1" applyNumberFormat="1" applyFont="1" applyFill="1" applyBorder="1" applyAlignment="1" applyProtection="1">
      <alignment horizontal="center" vertical="center"/>
    </xf>
    <xf numFmtId="16" fontId="2" fillId="5" borderId="4" xfId="1" applyNumberFormat="1" applyFont="1" applyFill="1" applyBorder="1" applyAlignment="1" applyProtection="1">
      <alignment horizontal="center" vertical="center"/>
    </xf>
    <xf numFmtId="167" fontId="2" fillId="0" borderId="3" xfId="1" applyNumberFormat="1" applyFont="1" applyFill="1" applyBorder="1" applyAlignment="1" applyProtection="1">
      <alignment horizontal="center" vertical="center"/>
    </xf>
    <xf numFmtId="168" fontId="6" fillId="0" borderId="3" xfId="1" applyNumberFormat="1" applyFont="1" applyFill="1" applyBorder="1" applyAlignment="1" applyProtection="1">
      <alignment horizontal="center" vertical="center"/>
    </xf>
    <xf numFmtId="167" fontId="6" fillId="0" borderId="3" xfId="1" applyNumberFormat="1" applyFont="1" applyFill="1" applyBorder="1" applyAlignment="1" applyProtection="1">
      <alignment horizontal="center" vertical="center"/>
    </xf>
    <xf numFmtId="44" fontId="6" fillId="0" borderId="20" xfId="1" applyNumberFormat="1" applyFont="1" applyFill="1" applyBorder="1" applyAlignment="1" applyProtection="1">
      <alignment horizontal="center" vertical="center"/>
    </xf>
    <xf numFmtId="171" fontId="6" fillId="0" borderId="3" xfId="1" applyNumberFormat="1" applyFont="1" applyFill="1" applyBorder="1" applyAlignment="1" applyProtection="1">
      <alignment horizontal="center" vertical="center"/>
    </xf>
    <xf numFmtId="46" fontId="6" fillId="0" borderId="3" xfId="2" applyNumberFormat="1" applyFont="1" applyFill="1" applyBorder="1" applyAlignment="1" applyProtection="1">
      <alignment horizontal="center" vertical="center"/>
    </xf>
    <xf numFmtId="46" fontId="6" fillId="0" borderId="3" xfId="1" applyNumberFormat="1" applyFont="1" applyFill="1" applyBorder="1" applyAlignment="1" applyProtection="1">
      <alignment horizontal="center" vertical="center"/>
    </xf>
    <xf numFmtId="46" fontId="2" fillId="0" borderId="13" xfId="1" applyNumberFormat="1" applyFont="1" applyFill="1" applyBorder="1" applyAlignment="1" applyProtection="1">
      <alignment horizontal="center" vertical="center"/>
    </xf>
  </cellXfs>
  <cellStyles count="3">
    <cellStyle name="Milliers" xfId="2" builtinId="3"/>
    <cellStyle name="Normal" xfId="0" builtinId="0"/>
    <cellStyle name="Normal 2" xfId="1"/>
  </cellStyles>
  <dxfs count="7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bottom" textRotation="0" wrapText="0" indent="0" relativeIndent="255" justifyLastLine="0" shrinkToFit="0" readingOrder="0"/>
      <border outline="0">
        <left style="thin">
          <color auto="1"/>
        </left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center" vertical="bottom" textRotation="0" wrapText="0" indent="0" relativeIndent="255" justifyLastLine="0" shrinkToFit="0" readingOrder="0"/>
      <border>
        <left style="thin">
          <color auto="1"/>
        </left>
        <right style="thin">
          <color auto="1"/>
        </right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outline="0">
        <left style="thin">
          <color auto="1"/>
        </left>
        <right style="thin">
          <color auto="1"/>
        </right>
      </border>
    </dxf>
    <dxf>
      <numFmt numFmtId="2" formatCode="0.00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  <border outline="0">
        <left style="thin">
          <color auto="1"/>
        </left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center" vertical="bottom" textRotation="0" wrapText="0" indent="0" relativeIndent="255" justifyLastLine="0" shrinkToFit="0" readingOrder="0"/>
      <border>
        <left style="thin">
          <color auto="1"/>
        </left>
        <right style="thin">
          <color auto="1"/>
        </right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outline="0">
        <left style="thin">
          <color auto="1"/>
        </left>
        <right style="thin">
          <color auto="1"/>
        </right>
      </border>
    </dxf>
    <dxf>
      <numFmt numFmtId="2" formatCode="0.00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  <border outline="0">
        <left style="thin">
          <color auto="1"/>
        </left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center" vertical="bottom" textRotation="0" wrapText="0" indent="0" relativeIndent="255" justifyLastLine="0" shrinkToFit="0" readingOrder="0"/>
      <border>
        <left style="thin">
          <color auto="1"/>
        </left>
        <right style="thin">
          <color auto="1"/>
        </right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outline="0">
        <left style="thin">
          <color auto="1"/>
        </left>
        <right style="thin">
          <color auto="1"/>
        </right>
      </border>
    </dxf>
    <dxf>
      <numFmt numFmtId="2" formatCode="0.00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  <border outline="0">
        <left style="thin">
          <color auto="1"/>
        </left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center" vertical="bottom" textRotation="0" wrapText="0" indent="0" relativeIndent="255" justifyLastLine="0" shrinkToFit="0" readingOrder="0"/>
      <border>
        <left style="thin">
          <color auto="1"/>
        </left>
        <right style="thin">
          <color auto="1"/>
        </right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outline="0">
        <left style="thin">
          <color auto="1"/>
        </left>
        <right style="thin">
          <color auto="1"/>
        </right>
      </border>
    </dxf>
    <dxf>
      <numFmt numFmtId="2" formatCode="0.00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  <border outline="0">
        <left style="thin">
          <color auto="1"/>
        </left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center" vertical="bottom" textRotation="0" wrapText="0" indent="0" relativeIndent="255" justifyLastLine="0" shrinkToFit="0" readingOrder="0"/>
      <border>
        <left style="thin">
          <color auto="1"/>
        </left>
        <right style="thin">
          <color auto="1"/>
        </right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outline="0">
        <left style="thin">
          <color auto="1"/>
        </left>
        <right style="thin">
          <color auto="1"/>
        </right>
      </border>
    </dxf>
    <dxf>
      <numFmt numFmtId="2" formatCode="0.00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790574</xdr:colOff>
      <xdr:row>0</xdr:row>
      <xdr:rowOff>276225</xdr:rowOff>
    </xdr:from>
    <xdr:to>
      <xdr:col>10</xdr:col>
      <xdr:colOff>314325</xdr:colOff>
      <xdr:row>0</xdr:row>
      <xdr:rowOff>590550</xdr:rowOff>
    </xdr:to>
    <xdr:sp macro="" textlink="">
      <xdr:nvSpPr>
        <xdr:cNvPr id="5" name="ZoneTexte 4"/>
        <xdr:cNvSpPr txBox="1"/>
      </xdr:nvSpPr>
      <xdr:spPr>
        <a:xfrm>
          <a:off x="3076574" y="276225"/>
          <a:ext cx="2838451" cy="314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800">
              <a:latin typeface="+mj-lt"/>
              <a:cs typeface="Aharoni" panose="02010803020104030203" pitchFamily="2" charset="-79"/>
            </a:rPr>
            <a:t>Intérimaires chez ETT</a:t>
          </a:r>
        </a:p>
      </xdr:txBody>
    </xdr:sp>
    <xdr:clientData/>
  </xdr:twoCellAnchor>
  <xdr:twoCellAnchor>
    <xdr:from>
      <xdr:col>3</xdr:col>
      <xdr:colOff>790574</xdr:colOff>
      <xdr:row>18</xdr:row>
      <xdr:rowOff>276225</xdr:rowOff>
    </xdr:from>
    <xdr:to>
      <xdr:col>10</xdr:col>
      <xdr:colOff>314325</xdr:colOff>
      <xdr:row>18</xdr:row>
      <xdr:rowOff>590550</xdr:rowOff>
    </xdr:to>
    <xdr:sp macro="" textlink="">
      <xdr:nvSpPr>
        <xdr:cNvPr id="7" name="ZoneTexte 6"/>
        <xdr:cNvSpPr txBox="1"/>
      </xdr:nvSpPr>
      <xdr:spPr>
        <a:xfrm>
          <a:off x="3771899" y="276225"/>
          <a:ext cx="3476626" cy="314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800">
              <a:latin typeface="+mj-lt"/>
              <a:cs typeface="Aharoni" panose="02010803020104030203" pitchFamily="2" charset="-79"/>
            </a:rPr>
            <a:t>Intérimaires chez ETT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790574</xdr:colOff>
      <xdr:row>0</xdr:row>
      <xdr:rowOff>276225</xdr:rowOff>
    </xdr:from>
    <xdr:to>
      <xdr:col>10</xdr:col>
      <xdr:colOff>314325</xdr:colOff>
      <xdr:row>0</xdr:row>
      <xdr:rowOff>590550</xdr:rowOff>
    </xdr:to>
    <xdr:sp macro="" textlink="">
      <xdr:nvSpPr>
        <xdr:cNvPr id="3" name="ZoneTexte 2"/>
        <xdr:cNvSpPr txBox="1"/>
      </xdr:nvSpPr>
      <xdr:spPr>
        <a:xfrm>
          <a:off x="3771899" y="276225"/>
          <a:ext cx="5419726" cy="314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800">
              <a:latin typeface="+mj-lt"/>
              <a:cs typeface="Aharoni" panose="02010803020104030203" pitchFamily="2" charset="-79"/>
            </a:rPr>
            <a:t>Intérimaires chez ETT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790574</xdr:colOff>
      <xdr:row>0</xdr:row>
      <xdr:rowOff>276225</xdr:rowOff>
    </xdr:from>
    <xdr:to>
      <xdr:col>10</xdr:col>
      <xdr:colOff>314325</xdr:colOff>
      <xdr:row>0</xdr:row>
      <xdr:rowOff>590550</xdr:rowOff>
    </xdr:to>
    <xdr:sp macro="" textlink="">
      <xdr:nvSpPr>
        <xdr:cNvPr id="3" name="ZoneTexte 2"/>
        <xdr:cNvSpPr txBox="1"/>
      </xdr:nvSpPr>
      <xdr:spPr>
        <a:xfrm>
          <a:off x="3771899" y="276225"/>
          <a:ext cx="5419726" cy="314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800">
              <a:latin typeface="+mj-lt"/>
              <a:cs typeface="Aharoni" panose="02010803020104030203" pitchFamily="2" charset="-79"/>
            </a:rPr>
            <a:t>Intérimaires chez ETT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790574</xdr:colOff>
      <xdr:row>0</xdr:row>
      <xdr:rowOff>276225</xdr:rowOff>
    </xdr:from>
    <xdr:to>
      <xdr:col>10</xdr:col>
      <xdr:colOff>314325</xdr:colOff>
      <xdr:row>0</xdr:row>
      <xdr:rowOff>590550</xdr:rowOff>
    </xdr:to>
    <xdr:sp macro="" textlink="">
      <xdr:nvSpPr>
        <xdr:cNvPr id="3" name="ZoneTexte 2"/>
        <xdr:cNvSpPr txBox="1"/>
      </xdr:nvSpPr>
      <xdr:spPr>
        <a:xfrm>
          <a:off x="3771899" y="276225"/>
          <a:ext cx="5419726" cy="314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800">
              <a:latin typeface="+mj-lt"/>
              <a:cs typeface="Aharoni" panose="02010803020104030203" pitchFamily="2" charset="-79"/>
            </a:rPr>
            <a:t>Intérimaires chez ETT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790574</xdr:colOff>
      <xdr:row>0</xdr:row>
      <xdr:rowOff>276225</xdr:rowOff>
    </xdr:from>
    <xdr:to>
      <xdr:col>10</xdr:col>
      <xdr:colOff>314325</xdr:colOff>
      <xdr:row>0</xdr:row>
      <xdr:rowOff>590550</xdr:rowOff>
    </xdr:to>
    <xdr:sp macro="" textlink="">
      <xdr:nvSpPr>
        <xdr:cNvPr id="3" name="ZoneTexte 2"/>
        <xdr:cNvSpPr txBox="1"/>
      </xdr:nvSpPr>
      <xdr:spPr>
        <a:xfrm>
          <a:off x="3771899" y="276225"/>
          <a:ext cx="5419726" cy="314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800">
              <a:latin typeface="+mj-lt"/>
              <a:cs typeface="Aharoni" panose="02010803020104030203" pitchFamily="2" charset="-79"/>
            </a:rPr>
            <a:t>Intérimaires chez ETT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karine.lelong\Desktop\Test%20int&#233;ri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on\Downloads\Louloute_v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isie"/>
      <sheetName val="TableauSemaine"/>
      <sheetName val="Donnees"/>
    </sheetNames>
    <sheetDataSet>
      <sheetData sheetId="0" refreshError="1">
        <row r="2">
          <cell r="A2" t="str">
            <v>Nom de l'agence</v>
          </cell>
          <cell r="B2" t="str">
            <v>Nom de l'intérimaire</v>
          </cell>
          <cell r="C2" t="str">
            <v>Poste</v>
          </cell>
        </row>
        <row r="3">
          <cell r="A3" t="str">
            <v>Astone</v>
          </cell>
          <cell r="B3" t="str">
            <v>Intérimaire 1</v>
          </cell>
          <cell r="C3" t="str">
            <v>Tôlier</v>
          </cell>
          <cell r="E3">
            <v>42767</v>
          </cell>
          <cell r="G3">
            <v>5</v>
          </cell>
          <cell r="M3">
            <v>0.32291666666666669</v>
          </cell>
        </row>
        <row r="4">
          <cell r="A4" t="str">
            <v>Manpower</v>
          </cell>
          <cell r="B4" t="str">
            <v>Intérimaire 2</v>
          </cell>
          <cell r="C4" t="str">
            <v>Soudeur</v>
          </cell>
        </row>
        <row r="5">
          <cell r="A5" t="str">
            <v>Astone</v>
          </cell>
          <cell r="B5" t="str">
            <v>Intérimaire 3</v>
          </cell>
          <cell r="C5" t="str">
            <v>Plieur</v>
          </cell>
        </row>
        <row r="6">
          <cell r="A6" t="str">
            <v>Astone</v>
          </cell>
          <cell r="B6" t="str">
            <v>Intérimaire 4</v>
          </cell>
          <cell r="C6" t="str">
            <v>Coordinateur</v>
          </cell>
        </row>
      </sheetData>
      <sheetData sheetId="1" refreshError="1"/>
      <sheetData sheetId="2" refreshError="1">
        <row r="2">
          <cell r="H2" t="str">
            <v>Tôlier</v>
          </cell>
        </row>
        <row r="3">
          <cell r="H3" t="str">
            <v>Soudeur</v>
          </cell>
        </row>
        <row r="4">
          <cell r="H4" t="str">
            <v>Plieur</v>
          </cell>
        </row>
        <row r="5">
          <cell r="H5" t="str">
            <v>Coordinateur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aisie"/>
      <sheetName val="TableauSemaine"/>
      <sheetName val="Donnees"/>
    </sheetNames>
    <sheetDataSet>
      <sheetData sheetId="0">
        <row r="2">
          <cell r="A2" t="str">
            <v>Nom de l'agence</v>
          </cell>
        </row>
        <row r="3">
          <cell r="A3" t="str">
            <v>Adecco</v>
          </cell>
          <cell r="K3">
            <v>12.500000000000002</v>
          </cell>
        </row>
        <row r="4">
          <cell r="A4" t="str">
            <v>Manpower</v>
          </cell>
        </row>
        <row r="5">
          <cell r="A5" t="str">
            <v>Adecco</v>
          </cell>
        </row>
        <row r="6">
          <cell r="A6" t="str">
            <v>Adecco</v>
          </cell>
        </row>
        <row r="7">
          <cell r="A7" t="str">
            <v>Manpower</v>
          </cell>
        </row>
        <row r="8">
          <cell r="A8" t="str">
            <v>Adecco</v>
          </cell>
        </row>
        <row r="9">
          <cell r="A9" t="str">
            <v>Adecco</v>
          </cell>
        </row>
        <row r="10">
          <cell r="A10" t="str">
            <v>Manpower</v>
          </cell>
        </row>
        <row r="11">
          <cell r="A11" t="str">
            <v>Adecco</v>
          </cell>
        </row>
        <row r="12">
          <cell r="A12" t="str">
            <v>Adecco</v>
          </cell>
        </row>
        <row r="13">
          <cell r="A13" t="str">
            <v>Manpower</v>
          </cell>
        </row>
        <row r="14">
          <cell r="A14" t="str">
            <v>Adecco</v>
          </cell>
        </row>
        <row r="15">
          <cell r="A15" t="str">
            <v>Adecco</v>
          </cell>
        </row>
        <row r="16">
          <cell r="A16" t="str">
            <v>Manpower</v>
          </cell>
        </row>
        <row r="17">
          <cell r="A17" t="str">
            <v>Adecco</v>
          </cell>
        </row>
        <row r="18">
          <cell r="A18" t="str">
            <v>Adecco</v>
          </cell>
        </row>
        <row r="19">
          <cell r="A19" t="str">
            <v>Manpower</v>
          </cell>
        </row>
        <row r="20">
          <cell r="A20" t="str">
            <v>Adecco</v>
          </cell>
        </row>
        <row r="21">
          <cell r="A21" t="str">
            <v>Adecco</v>
          </cell>
        </row>
        <row r="22">
          <cell r="A22" t="str">
            <v>Manpower</v>
          </cell>
        </row>
        <row r="23">
          <cell r="A23" t="str">
            <v>Adecco</v>
          </cell>
        </row>
        <row r="24">
          <cell r="A24" t="str">
            <v>Adecco</v>
          </cell>
        </row>
        <row r="25">
          <cell r="A25" t="str">
            <v>Manpower</v>
          </cell>
        </row>
        <row r="26">
          <cell r="A26" t="str">
            <v>Adecco</v>
          </cell>
        </row>
        <row r="27">
          <cell r="A27" t="str">
            <v>Adecco</v>
          </cell>
        </row>
      </sheetData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id="2" name="Tableau2" displayName="Tableau2" ref="A3:N15" totalsRowShown="0" headerRowDxfId="69">
  <autoFilter ref="A3:N15"/>
  <tableColumns count="14">
    <tableColumn id="1" name="Nom"/>
    <tableColumn id="11" name="Agence Intérim" dataDxfId="68"/>
    <tableColumn id="14" name="Section analytique" dataDxfId="67"/>
    <tableColumn id="3" name="Intitulé du poste"/>
    <tableColumn id="10" name="Début du contrat" dataDxfId="66"/>
    <tableColumn id="9" name="Fin du contrat" dataDxfId="65"/>
    <tableColumn id="2" name="Nb jours" dataDxfId="64">
      <calculatedColumnFormula>NETWORKDAYS.INTL(Tableau2[[#This Row],[Début du contrat]],Tableau2[[#This Row],[Fin du contrat]],1)</calculatedColumnFormula>
    </tableColumn>
    <tableColumn id="5" name="Taux horaire facturé" dataDxfId="63"/>
    <tableColumn id="4" name="Qtté HN" dataDxfId="62"/>
    <tableColumn id="7" name="Qtté H supp" dataDxfId="61"/>
    <tableColumn id="6" name="Qtté H travaillées" dataDxfId="60"/>
    <tableColumn id="12" name="Prime assiduité" dataDxfId="59"/>
    <tableColumn id="17" name="Prime 13 è mois" dataDxfId="58"/>
    <tableColumn id="8" name="TR" dataDxfId="57">
      <calculatedColumnFormula>5.355*Tableau2[[#This Row],[Nb jours]]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Tableau22" displayName="Tableau22" ref="A3:N18" totalsRowShown="0" headerRowDxfId="56">
  <autoFilter ref="A3:N18"/>
  <tableColumns count="14">
    <tableColumn id="1" name="Nom"/>
    <tableColumn id="11" name="Agence Intérim" dataDxfId="55"/>
    <tableColumn id="14" name="Section analytique" dataDxfId="54"/>
    <tableColumn id="3" name="Intitulé du poste"/>
    <tableColumn id="10" name="Début du contrat" dataDxfId="53"/>
    <tableColumn id="9" name="Fin du contrat" dataDxfId="52"/>
    <tableColumn id="2" name="Nb jours" dataDxfId="51">
      <calculatedColumnFormula>NETWORKDAYS.INTL(Tableau22[[#This Row],[Début du contrat]],Tableau22[[#This Row],[Fin du contrat]],1)</calculatedColumnFormula>
    </tableColumn>
    <tableColumn id="5" name="Taux horaire facturé" dataDxfId="50"/>
    <tableColumn id="4" name="Qtté HN" dataDxfId="49"/>
    <tableColumn id="7" name="Qtté H supp" dataDxfId="48"/>
    <tableColumn id="6" name="Qtté H travaillées" dataDxfId="47"/>
    <tableColumn id="12" name="Prime assiduité" dataDxfId="46"/>
    <tableColumn id="17" name="Prime 13 è mois" dataDxfId="45"/>
    <tableColumn id="8" name="TR" dataDxfId="44">
      <calculatedColumnFormula>5.355*Tableau22[[#This Row],[Nb jours]]</calculatedColumnFormula>
    </tableColumn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ableau224" displayName="Tableau224" ref="A3:N15" totalsRowShown="0" headerRowDxfId="43">
  <autoFilter ref="A3:N15"/>
  <tableColumns count="14">
    <tableColumn id="1" name="Nom"/>
    <tableColumn id="11" name="Agence Intérim" dataDxfId="42"/>
    <tableColumn id="14" name="Section analytique" dataDxfId="41"/>
    <tableColumn id="3" name="Intitulé du poste"/>
    <tableColumn id="10" name="Début du contrat" dataDxfId="40"/>
    <tableColumn id="9" name="Fin du contrat" dataDxfId="39"/>
    <tableColumn id="2" name="Nb jours" dataDxfId="38">
      <calculatedColumnFormula>NETWORKDAYS.INTL(Tableau224[[#This Row],[Début du contrat]],Tableau224[[#This Row],[Fin du contrat]],1)</calculatedColumnFormula>
    </tableColumn>
    <tableColumn id="5" name="Taux horaire facturé" dataDxfId="37"/>
    <tableColumn id="4" name="Qtté HN" dataDxfId="36"/>
    <tableColumn id="7" name="Qtté H supp" dataDxfId="35"/>
    <tableColumn id="6" name="Qtté H travaillées" dataDxfId="34"/>
    <tableColumn id="12" name="Prime assiduité" dataDxfId="33"/>
    <tableColumn id="17" name="Prime 13 è mois" dataDxfId="32"/>
    <tableColumn id="8" name="TR" dataDxfId="31">
      <calculatedColumnFormula>5.355*Tableau224[[#This Row],[Nb jours]]</calculatedColumnFormula>
    </tableColumn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6" name="Tableau224567" displayName="Tableau224567" ref="A3:N14" totalsRowShown="0" headerRowDxfId="30">
  <autoFilter ref="A3:N14"/>
  <tableColumns count="14">
    <tableColumn id="1" name="Nom"/>
    <tableColumn id="11" name="Agence Intérim" dataDxfId="29"/>
    <tableColumn id="14" name="Section analytique" dataDxfId="28"/>
    <tableColumn id="3" name="Intitulé du poste"/>
    <tableColumn id="10" name="Début du contrat" dataDxfId="27"/>
    <tableColumn id="9" name="Fin du contrat" dataDxfId="26"/>
    <tableColumn id="2" name="Nb jours" dataDxfId="25">
      <calculatedColumnFormula>NETWORKDAYS.INTL(Tableau224567[[#This Row],[Début du contrat]],Tableau224567[[#This Row],[Fin du contrat]],1)</calculatedColumnFormula>
    </tableColumn>
    <tableColumn id="5" name="Taux horaire facturé" dataDxfId="24"/>
    <tableColumn id="4" name="Qtté HN" dataDxfId="23"/>
    <tableColumn id="7" name="Qtté H supp" dataDxfId="22"/>
    <tableColumn id="6" name="Qtté H travaillées" dataDxfId="21"/>
    <tableColumn id="12" name="Prime assiduité" dataDxfId="20"/>
    <tableColumn id="17" name="Prime 13 è mois" dataDxfId="19"/>
    <tableColumn id="8" name="TR" dataDxfId="18">
      <calculatedColumnFormula>5.355*Tableau224567[[#This Row],[Nb jours]]</calculatedColumnFormula>
    </tableColumn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Tableau22456" displayName="Tableau22456" ref="A3:N14" totalsRowShown="0" headerRowDxfId="17">
  <autoFilter ref="A3:N14"/>
  <tableColumns count="14">
    <tableColumn id="1" name="Nom"/>
    <tableColumn id="11" name="Agence Intérim" dataDxfId="16"/>
    <tableColumn id="14" name="Section analytique" dataDxfId="15"/>
    <tableColumn id="3" name="Intitulé du poste"/>
    <tableColumn id="10" name="Début du contrat" dataDxfId="14"/>
    <tableColumn id="9" name="Fin du contrat" dataDxfId="13"/>
    <tableColumn id="2" name="Nb jours" dataDxfId="12">
      <calculatedColumnFormula>NETWORKDAYS.INTL(Tableau22456[[#This Row],[Début du contrat]],Tableau22456[[#This Row],[Fin du contrat]],1)</calculatedColumnFormula>
    </tableColumn>
    <tableColumn id="5" name="Taux horaire facturé" dataDxfId="11"/>
    <tableColumn id="4" name="Qtté HN" dataDxfId="10"/>
    <tableColumn id="7" name="Qtté H supp" dataDxfId="9"/>
    <tableColumn id="6" name="Qtté H travaillées" dataDxfId="8"/>
    <tableColumn id="12" name="Prime assiduité" dataDxfId="7"/>
    <tableColumn id="17" name="Prime 13 è mois" dataDxfId="6"/>
    <tableColumn id="8" name="TR" dataDxfId="5">
      <calculatedColumnFormula>5.355*Tableau22456[[#This Row],[Nb jours]]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"/>
  <sheetViews>
    <sheetView zoomScale="90" zoomScaleNormal="90" workbookViewId="0">
      <selection activeCell="O33" sqref="O33:O34"/>
    </sheetView>
  </sheetViews>
  <sheetFormatPr baseColWidth="10" defaultRowHeight="15"/>
  <cols>
    <col min="1" max="1" width="20.7109375" customWidth="1"/>
    <col min="2" max="2" width="12.140625" bestFit="1" customWidth="1"/>
    <col min="3" max="3" width="11.85546875" customWidth="1"/>
    <col min="4" max="4" width="17" customWidth="1"/>
    <col min="5" max="5" width="12" hidden="1" customWidth="1"/>
    <col min="6" max="6" width="12.28515625" hidden="1" customWidth="1"/>
    <col min="7" max="7" width="10.5703125" customWidth="1"/>
    <col min="8" max="8" width="11.5703125" customWidth="1"/>
    <col min="9" max="9" width="11.7109375" hidden="1" customWidth="1"/>
    <col min="10" max="10" width="11.28515625" hidden="1" customWidth="1"/>
    <col min="11" max="11" width="12.28515625" hidden="1" customWidth="1"/>
    <col min="12" max="13" width="11.5703125" customWidth="1"/>
    <col min="14" max="14" width="8.140625" customWidth="1"/>
  </cols>
  <sheetData>
    <row r="1" spans="1:14" ht="47.25" customHeight="1">
      <c r="A1" s="51" t="s">
        <v>27</v>
      </c>
      <c r="B1" s="1"/>
      <c r="C1" s="1"/>
      <c r="D1" s="3"/>
      <c r="E1" s="3"/>
      <c r="F1" s="3"/>
      <c r="G1" s="3"/>
      <c r="H1" s="1"/>
      <c r="I1" s="1"/>
    </row>
    <row r="2" spans="1:14" ht="15.75" customHeight="1"/>
    <row r="3" spans="1:14" ht="47.25" customHeight="1">
      <c r="A3" s="23" t="s">
        <v>0</v>
      </c>
      <c r="B3" s="23" t="s">
        <v>5</v>
      </c>
      <c r="C3" s="23" t="s">
        <v>2</v>
      </c>
      <c r="D3" s="23" t="s">
        <v>1</v>
      </c>
      <c r="E3" s="23" t="s">
        <v>6</v>
      </c>
      <c r="F3" s="23" t="s">
        <v>7</v>
      </c>
      <c r="G3" s="23" t="s">
        <v>17</v>
      </c>
      <c r="H3" s="23" t="s">
        <v>19</v>
      </c>
      <c r="I3" s="23" t="s">
        <v>26</v>
      </c>
      <c r="J3" s="23" t="s">
        <v>25</v>
      </c>
      <c r="K3" s="23" t="s">
        <v>4</v>
      </c>
      <c r="L3" s="23" t="s">
        <v>18</v>
      </c>
      <c r="M3" s="23" t="s">
        <v>24</v>
      </c>
      <c r="N3" s="23" t="s">
        <v>3</v>
      </c>
    </row>
    <row r="4" spans="1:14">
      <c r="A4" s="2"/>
      <c r="B4" s="2" t="s">
        <v>41</v>
      </c>
      <c r="C4" s="4">
        <v>11</v>
      </c>
      <c r="D4" s="2" t="s">
        <v>16</v>
      </c>
      <c r="E4" s="5">
        <v>42737</v>
      </c>
      <c r="F4" s="5">
        <v>42741</v>
      </c>
      <c r="G4" s="36" t="e">
        <f ca="1">NETWORKDAYS.INTL(Tableau2[[#This Row],[Début du contrat]],Tableau2[[#This Row],[Fin du contrat]],1)</f>
        <v>#NAME?</v>
      </c>
      <c r="H4" s="4">
        <v>18.87</v>
      </c>
      <c r="I4" s="4"/>
      <c r="J4" s="4"/>
      <c r="K4" s="4"/>
      <c r="L4" s="4" t="e">
        <f ca="1">9.25*Tableau2[[#This Row],[Nb jours]]</f>
        <v>#NAME?</v>
      </c>
      <c r="M4" s="4"/>
      <c r="N4" s="4" t="e">
        <f ca="1">5.355*Tableau2[[#This Row],[Nb jours]]</f>
        <v>#NAME?</v>
      </c>
    </row>
    <row r="5" spans="1:14">
      <c r="A5" s="2"/>
      <c r="B5" s="2" t="s">
        <v>41</v>
      </c>
      <c r="C5" s="4">
        <v>11</v>
      </c>
      <c r="D5" s="2" t="s">
        <v>20</v>
      </c>
      <c r="E5" s="5">
        <v>42737</v>
      </c>
      <c r="F5" s="5">
        <v>42741</v>
      </c>
      <c r="G5" s="36" t="e">
        <f ca="1">NETWORKDAYS.INTL(Tableau2[[#This Row],[Début du contrat]],Tableau2[[#This Row],[Fin du contrat]],1)</f>
        <v>#NAME?</v>
      </c>
      <c r="H5" s="4">
        <v>18.5</v>
      </c>
      <c r="I5" s="4"/>
      <c r="J5" s="4"/>
      <c r="K5" s="4"/>
      <c r="L5" s="4" t="e">
        <f ca="1">9.25*Tableau2[[#This Row],[Nb jours]]</f>
        <v>#NAME?</v>
      </c>
      <c r="M5" s="4"/>
      <c r="N5" s="4" t="e">
        <f ca="1">5.355*Tableau2[[#This Row],[Nb jours]]</f>
        <v>#NAME?</v>
      </c>
    </row>
    <row r="6" spans="1:14">
      <c r="A6" s="2"/>
      <c r="B6" s="2" t="s">
        <v>41</v>
      </c>
      <c r="C6" s="4">
        <v>11</v>
      </c>
      <c r="D6" s="2" t="s">
        <v>16</v>
      </c>
      <c r="E6" s="5">
        <v>42737</v>
      </c>
      <c r="F6" s="5">
        <v>42741</v>
      </c>
      <c r="G6" s="36" t="e">
        <f ca="1">NETWORKDAYS.INTL(Tableau2[[#This Row],[Début du contrat]],Tableau2[[#This Row],[Fin du contrat]],1)</f>
        <v>#NAME?</v>
      </c>
      <c r="H6" s="4">
        <v>18.5</v>
      </c>
      <c r="I6" s="4"/>
      <c r="J6" s="4"/>
      <c r="K6" s="4"/>
      <c r="L6" s="4" t="e">
        <f ca="1">9.25*Tableau2[[#This Row],[Nb jours]]</f>
        <v>#NAME?</v>
      </c>
      <c r="M6" s="4"/>
      <c r="N6" s="4" t="e">
        <f ca="1">5.355*Tableau2[[#This Row],[Nb jours]]</f>
        <v>#NAME?</v>
      </c>
    </row>
    <row r="7" spans="1:14">
      <c r="A7" s="2"/>
      <c r="B7" s="2" t="s">
        <v>41</v>
      </c>
      <c r="C7" s="4">
        <v>11</v>
      </c>
      <c r="D7" s="2" t="s">
        <v>20</v>
      </c>
      <c r="E7" s="5">
        <v>42737</v>
      </c>
      <c r="F7" s="5">
        <v>42741</v>
      </c>
      <c r="G7" s="36" t="e">
        <f ca="1">NETWORKDAYS.INTL(Tableau2[[#This Row],[Début du contrat]],Tableau2[[#This Row],[Fin du contrat]],1)</f>
        <v>#NAME?</v>
      </c>
      <c r="H7" s="4">
        <v>18.5</v>
      </c>
      <c r="I7" s="4"/>
      <c r="J7" s="4"/>
      <c r="K7" s="4"/>
      <c r="L7" s="4" t="e">
        <f ca="1">9.25*Tableau2[[#This Row],[Nb jours]]</f>
        <v>#NAME?</v>
      </c>
      <c r="M7" s="4"/>
      <c r="N7" s="4" t="e">
        <f ca="1">5.355*Tableau2[[#This Row],[Nb jours]]</f>
        <v>#NAME?</v>
      </c>
    </row>
    <row r="8" spans="1:14">
      <c r="A8" s="2"/>
      <c r="B8" s="2" t="s">
        <v>41</v>
      </c>
      <c r="C8" s="4">
        <v>11</v>
      </c>
      <c r="D8" s="2" t="s">
        <v>16</v>
      </c>
      <c r="E8" s="5">
        <v>42737</v>
      </c>
      <c r="F8" s="5">
        <v>42741</v>
      </c>
      <c r="G8" s="36" t="e">
        <f ca="1">NETWORKDAYS.INTL(Tableau2[[#This Row],[Début du contrat]],Tableau2[[#This Row],[Fin du contrat]],1)</f>
        <v>#NAME?</v>
      </c>
      <c r="H8" s="4">
        <v>18.056000000000001</v>
      </c>
      <c r="I8" s="4"/>
      <c r="J8" s="4"/>
      <c r="K8" s="4"/>
      <c r="L8" s="4" t="e">
        <f ca="1">9.25*Tableau2[[#This Row],[Nb jours]]</f>
        <v>#NAME?</v>
      </c>
      <c r="M8" s="4"/>
      <c r="N8" s="4" t="e">
        <f ca="1">5.355*Tableau2[[#This Row],[Nb jours]]</f>
        <v>#NAME?</v>
      </c>
    </row>
    <row r="9" spans="1:14">
      <c r="A9" s="2"/>
      <c r="B9" s="2" t="s">
        <v>41</v>
      </c>
      <c r="C9" s="4">
        <v>11</v>
      </c>
      <c r="D9" s="2" t="s">
        <v>16</v>
      </c>
      <c r="E9" s="5">
        <v>42737</v>
      </c>
      <c r="F9" s="5">
        <v>42741</v>
      </c>
      <c r="G9" s="36" t="e">
        <f ca="1">NETWORKDAYS.INTL(Tableau2[[#This Row],[Début du contrat]],Tableau2[[#This Row],[Fin du contrat]],1)</f>
        <v>#NAME?</v>
      </c>
      <c r="H9" s="4">
        <v>18.056000000000001</v>
      </c>
      <c r="I9" s="4"/>
      <c r="J9" s="4"/>
      <c r="K9" s="4"/>
      <c r="L9" s="4" t="e">
        <f ca="1">9.25*Tableau2[[#This Row],[Nb jours]]</f>
        <v>#NAME?</v>
      </c>
      <c r="M9" s="4"/>
      <c r="N9" s="4" t="e">
        <f ca="1">5.355*Tableau2[[#This Row],[Nb jours]]</f>
        <v>#NAME?</v>
      </c>
    </row>
    <row r="10" spans="1:14">
      <c r="A10" s="2"/>
      <c r="B10" s="2"/>
      <c r="C10" s="4"/>
      <c r="D10" s="2"/>
      <c r="E10" s="2"/>
      <c r="F10" s="2"/>
      <c r="G10" s="36" t="e">
        <f ca="1">NETWORKDAYS.INTL(Tableau2[[#This Row],[Début du contrat]],Tableau2[[#This Row],[Fin du contrat]],1)</f>
        <v>#NAME?</v>
      </c>
      <c r="H10" s="4"/>
      <c r="I10" s="4"/>
      <c r="J10" s="26"/>
      <c r="K10" s="26"/>
      <c r="L10" s="4"/>
      <c r="M10" s="4"/>
      <c r="N10" s="4" t="e">
        <f ca="1">5.355*Tableau2[[#This Row],[Nb jours]]</f>
        <v>#NAME?</v>
      </c>
    </row>
    <row r="11" spans="1:14">
      <c r="A11" s="2"/>
      <c r="B11" s="2"/>
      <c r="C11" s="4"/>
      <c r="D11" s="2"/>
      <c r="E11" s="2"/>
      <c r="F11" s="2"/>
      <c r="G11" s="36" t="e">
        <f ca="1">NETWORKDAYS.INTL(Tableau2[[#This Row],[Début du contrat]],Tableau2[[#This Row],[Fin du contrat]],1)</f>
        <v>#NAME?</v>
      </c>
      <c r="H11" s="4"/>
      <c r="I11" s="4"/>
      <c r="J11" s="26"/>
      <c r="K11" s="26"/>
      <c r="L11" s="4"/>
      <c r="M11" s="4"/>
      <c r="N11" s="4" t="e">
        <f ca="1">5.355*Tableau2[[#This Row],[Nb jours]]</f>
        <v>#NAME?</v>
      </c>
    </row>
    <row r="12" spans="1:14">
      <c r="A12" s="2"/>
      <c r="B12" s="2"/>
      <c r="C12" s="4"/>
      <c r="D12" s="2"/>
      <c r="E12" s="2"/>
      <c r="F12" s="2"/>
      <c r="G12" s="36" t="e">
        <f ca="1">NETWORKDAYS.INTL(Tableau2[[#This Row],[Début du contrat]],Tableau2[[#This Row],[Fin du contrat]],1)</f>
        <v>#NAME?</v>
      </c>
      <c r="H12" s="4"/>
      <c r="I12" s="4"/>
      <c r="J12" s="26"/>
      <c r="K12" s="26"/>
      <c r="L12" s="4"/>
      <c r="M12" s="4"/>
      <c r="N12" s="4" t="e">
        <f ca="1">5.355*Tableau2[[#This Row],[Nb jours]]</f>
        <v>#NAME?</v>
      </c>
    </row>
    <row r="13" spans="1:14">
      <c r="A13" s="2"/>
      <c r="B13" s="2"/>
      <c r="C13" s="4"/>
      <c r="D13" s="2"/>
      <c r="E13" s="2"/>
      <c r="F13" s="2"/>
      <c r="G13" s="36" t="e">
        <f ca="1">NETWORKDAYS.INTL(Tableau2[[#This Row],[Début du contrat]],Tableau2[[#This Row],[Fin du contrat]],1)</f>
        <v>#NAME?</v>
      </c>
      <c r="H13" s="4"/>
      <c r="I13" s="4"/>
      <c r="J13" s="26"/>
      <c r="K13" s="26"/>
      <c r="L13" s="4"/>
      <c r="M13" s="4"/>
      <c r="N13" s="4" t="e">
        <f ca="1">5.355*Tableau2[[#This Row],[Nb jours]]</f>
        <v>#NAME?</v>
      </c>
    </row>
    <row r="14" spans="1:14" hidden="1">
      <c r="A14" s="2"/>
      <c r="B14" s="2"/>
      <c r="C14" s="4"/>
      <c r="D14" s="2"/>
      <c r="E14" s="2"/>
      <c r="F14" s="2"/>
      <c r="G14" s="36" t="e">
        <f ca="1">NETWORKDAYS.INTL(Tableau2[[#This Row],[Début du contrat]],Tableau2[[#This Row],[Fin du contrat]],1)</f>
        <v>#NAME?</v>
      </c>
      <c r="H14" s="4"/>
      <c r="I14" s="4"/>
      <c r="J14" s="4"/>
      <c r="K14" s="4"/>
      <c r="L14" s="4"/>
      <c r="M14" s="4"/>
      <c r="N14" s="4" t="e">
        <f ca="1">5.355*Tableau2[[#This Row],[Nb jours]]</f>
        <v>#NAME?</v>
      </c>
    </row>
    <row r="15" spans="1:14" hidden="1">
      <c r="A15" s="2"/>
      <c r="B15" s="2"/>
      <c r="C15" s="4"/>
      <c r="D15" s="2"/>
      <c r="E15" s="2"/>
      <c r="F15" s="2"/>
      <c r="G15" s="36" t="e">
        <f ca="1">NETWORKDAYS.INTL(Tableau2[[#This Row],[Début du contrat]],Tableau2[[#This Row],[Fin du contrat]],1)</f>
        <v>#NAME?</v>
      </c>
      <c r="H15" s="4"/>
      <c r="I15" s="4"/>
      <c r="J15" s="4"/>
      <c r="K15" s="4"/>
      <c r="L15" s="4"/>
      <c r="M15" s="4"/>
      <c r="N15" s="4" t="e">
        <f ca="1">5.355*Tableau2[[#This Row],[Nb jours]]</f>
        <v>#NAME?</v>
      </c>
    </row>
    <row r="19" spans="1:9">
      <c r="A19" s="51"/>
      <c r="B19" s="1"/>
      <c r="C19" s="1"/>
      <c r="D19" s="3"/>
      <c r="E19" s="3"/>
      <c r="F19" s="3"/>
      <c r="G19" s="3"/>
      <c r="H19" s="1"/>
      <c r="I19" s="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N18"/>
  <sheetViews>
    <sheetView topLeftCell="A2" zoomScale="90" zoomScaleNormal="90" workbookViewId="0">
      <selection activeCell="B4" sqref="B4:B12"/>
    </sheetView>
  </sheetViews>
  <sheetFormatPr baseColWidth="10" defaultRowHeight="15"/>
  <cols>
    <col min="1" max="1" width="20.7109375" customWidth="1"/>
    <col min="2" max="2" width="12.140625" bestFit="1" customWidth="1"/>
    <col min="3" max="3" width="11.85546875" customWidth="1"/>
    <col min="4" max="4" width="17" customWidth="1"/>
    <col min="5" max="5" width="12" customWidth="1"/>
    <col min="6" max="6" width="12.28515625" customWidth="1"/>
    <col min="7" max="7" width="10.5703125" customWidth="1"/>
    <col min="8" max="8" width="12.140625" customWidth="1"/>
    <col min="9" max="9" width="12.140625" hidden="1" customWidth="1"/>
    <col min="10" max="10" width="12.28515625" hidden="1" customWidth="1"/>
    <col min="11" max="11" width="13.28515625" hidden="1" customWidth="1"/>
    <col min="12" max="13" width="11.5703125" customWidth="1"/>
    <col min="14" max="14" width="8.140625" customWidth="1"/>
  </cols>
  <sheetData>
    <row r="1" spans="1:14" ht="47.25" customHeight="1">
      <c r="A1" s="51" t="s">
        <v>28</v>
      </c>
      <c r="B1" s="1"/>
      <c r="C1" s="1"/>
      <c r="D1" s="3"/>
      <c r="E1" s="3"/>
      <c r="F1" s="3"/>
      <c r="G1" s="3"/>
      <c r="H1" s="1"/>
      <c r="I1" s="1"/>
    </row>
    <row r="2" spans="1:14" ht="15.75" customHeight="1"/>
    <row r="3" spans="1:14" ht="47.25" customHeight="1">
      <c r="A3" s="23" t="s">
        <v>0</v>
      </c>
      <c r="B3" s="23" t="s">
        <v>5</v>
      </c>
      <c r="C3" s="23" t="s">
        <v>2</v>
      </c>
      <c r="D3" s="23" t="s">
        <v>1</v>
      </c>
      <c r="E3" s="23" t="s">
        <v>6</v>
      </c>
      <c r="F3" s="23" t="s">
        <v>7</v>
      </c>
      <c r="G3" s="23" t="s">
        <v>17</v>
      </c>
      <c r="H3" s="23" t="s">
        <v>19</v>
      </c>
      <c r="I3" s="23" t="s">
        <v>26</v>
      </c>
      <c r="J3" s="23" t="s">
        <v>25</v>
      </c>
      <c r="K3" s="23" t="s">
        <v>4</v>
      </c>
      <c r="L3" s="23" t="s">
        <v>18</v>
      </c>
      <c r="M3" s="23" t="s">
        <v>24</v>
      </c>
      <c r="N3" s="23" t="s">
        <v>3</v>
      </c>
    </row>
    <row r="4" spans="1:14">
      <c r="A4" s="2"/>
      <c r="B4" s="2" t="s">
        <v>41</v>
      </c>
      <c r="C4" s="4">
        <v>11</v>
      </c>
      <c r="D4" s="2" t="s">
        <v>16</v>
      </c>
      <c r="E4" s="5">
        <v>42744</v>
      </c>
      <c r="F4" s="5">
        <v>42748</v>
      </c>
      <c r="G4" s="36" t="e">
        <f ca="1">NETWORKDAYS.INTL(Tableau22[[#This Row],[Début du contrat]],Tableau22[[#This Row],[Fin du contrat]],1)</f>
        <v>#NAME?</v>
      </c>
      <c r="H4" s="4">
        <v>18.87</v>
      </c>
      <c r="I4" s="4"/>
      <c r="J4" s="4"/>
      <c r="K4" s="4"/>
      <c r="L4" s="4" t="e">
        <f ca="1">9.25*Tableau22[[#This Row],[Nb jours]]</f>
        <v>#NAME?</v>
      </c>
      <c r="M4" s="4"/>
      <c r="N4" s="4" t="e">
        <f ca="1">5.355*Tableau22[[#This Row],[Nb jours]]</f>
        <v>#NAME?</v>
      </c>
    </row>
    <row r="5" spans="1:14">
      <c r="A5" s="2"/>
      <c r="B5" s="2" t="s">
        <v>41</v>
      </c>
      <c r="C5" s="4">
        <v>11</v>
      </c>
      <c r="D5" s="2" t="s">
        <v>20</v>
      </c>
      <c r="E5" s="5">
        <v>42744</v>
      </c>
      <c r="F5" s="5">
        <v>42748</v>
      </c>
      <c r="G5" s="36" t="e">
        <f ca="1">NETWORKDAYS.INTL(Tableau22[[#This Row],[Début du contrat]],Tableau22[[#This Row],[Fin du contrat]],1)</f>
        <v>#NAME?</v>
      </c>
      <c r="H5" s="4">
        <v>18.5</v>
      </c>
      <c r="I5" s="4"/>
      <c r="J5" s="4"/>
      <c r="K5" s="4"/>
      <c r="L5" s="4" t="e">
        <f ca="1">9.25*Tableau22[[#This Row],[Nb jours]]</f>
        <v>#NAME?</v>
      </c>
      <c r="M5" s="4"/>
      <c r="N5" s="4" t="e">
        <f ca="1">5.355*Tableau22[[#This Row],[Nb jours]]</f>
        <v>#NAME?</v>
      </c>
    </row>
    <row r="6" spans="1:14">
      <c r="A6" s="2"/>
      <c r="B6" s="2" t="s">
        <v>41</v>
      </c>
      <c r="C6" s="4">
        <v>11</v>
      </c>
      <c r="D6" s="2" t="s">
        <v>16</v>
      </c>
      <c r="E6" s="5">
        <v>42744</v>
      </c>
      <c r="F6" s="5">
        <v>42748</v>
      </c>
      <c r="G6" s="36" t="e">
        <f ca="1">NETWORKDAYS.INTL(Tableau22[[#This Row],[Début du contrat]],Tableau22[[#This Row],[Fin du contrat]],1)</f>
        <v>#NAME?</v>
      </c>
      <c r="H6" s="4">
        <v>18.5</v>
      </c>
      <c r="I6" s="4"/>
      <c r="J6" s="4"/>
      <c r="K6" s="4"/>
      <c r="L6" s="4" t="e">
        <f ca="1">9.25*Tableau22[[#This Row],[Nb jours]]</f>
        <v>#NAME?</v>
      </c>
      <c r="M6" s="4"/>
      <c r="N6" s="4" t="e">
        <f ca="1">5.355*Tableau22[[#This Row],[Nb jours]]</f>
        <v>#NAME?</v>
      </c>
    </row>
    <row r="7" spans="1:14">
      <c r="A7" s="2"/>
      <c r="B7" s="2" t="s">
        <v>41</v>
      </c>
      <c r="C7" s="4">
        <v>11</v>
      </c>
      <c r="D7" s="2" t="s">
        <v>20</v>
      </c>
      <c r="E7" s="5">
        <v>42744</v>
      </c>
      <c r="F7" s="5">
        <v>42748</v>
      </c>
      <c r="G7" s="36" t="e">
        <f ca="1">NETWORKDAYS.INTL(Tableau22[[#This Row],[Début du contrat]],Tableau22[[#This Row],[Fin du contrat]],1)</f>
        <v>#NAME?</v>
      </c>
      <c r="H7" s="4">
        <v>18.5</v>
      </c>
      <c r="I7" s="4"/>
      <c r="J7" s="4"/>
      <c r="K7" s="4"/>
      <c r="L7" s="4" t="e">
        <f ca="1">9.25*Tableau22[[#This Row],[Nb jours]]</f>
        <v>#NAME?</v>
      </c>
      <c r="M7" s="4"/>
      <c r="N7" s="4" t="e">
        <f ca="1">5.355*Tableau22[[#This Row],[Nb jours]]</f>
        <v>#NAME?</v>
      </c>
    </row>
    <row r="8" spans="1:14">
      <c r="A8" s="2"/>
      <c r="B8" s="2" t="s">
        <v>41</v>
      </c>
      <c r="C8" s="4">
        <v>11</v>
      </c>
      <c r="D8" s="2" t="s">
        <v>16</v>
      </c>
      <c r="E8" s="5">
        <v>42744</v>
      </c>
      <c r="F8" s="5">
        <v>42748</v>
      </c>
      <c r="G8" s="36" t="e">
        <f ca="1">NETWORKDAYS.INTL(Tableau22[[#This Row],[Début du contrat]],Tableau22[[#This Row],[Fin du contrat]],1)</f>
        <v>#NAME?</v>
      </c>
      <c r="H8" s="4">
        <v>18.056000000000001</v>
      </c>
      <c r="I8" s="4"/>
      <c r="J8" s="4"/>
      <c r="K8" s="4"/>
      <c r="L8" s="4" t="e">
        <f ca="1">9.25*Tableau22[[#This Row],[Nb jours]]</f>
        <v>#NAME?</v>
      </c>
      <c r="M8" s="4"/>
      <c r="N8" s="4" t="e">
        <f ca="1">5.355*Tableau22[[#This Row],[Nb jours]]</f>
        <v>#NAME?</v>
      </c>
    </row>
    <row r="9" spans="1:14">
      <c r="A9" s="2"/>
      <c r="B9" s="2" t="s">
        <v>41</v>
      </c>
      <c r="C9" s="4">
        <v>11</v>
      </c>
      <c r="D9" s="2" t="s">
        <v>16</v>
      </c>
      <c r="E9" s="5">
        <v>42744</v>
      </c>
      <c r="F9" s="5">
        <v>42748</v>
      </c>
      <c r="G9" s="36" t="e">
        <f ca="1">NETWORKDAYS.INTL(Tableau22[[#This Row],[Début du contrat]],Tableau22[[#This Row],[Fin du contrat]],1)</f>
        <v>#NAME?</v>
      </c>
      <c r="H9" s="4">
        <v>18.056000000000001</v>
      </c>
      <c r="I9" s="4"/>
      <c r="J9" s="4"/>
      <c r="K9" s="4"/>
      <c r="L9" s="4" t="e">
        <f ca="1">9.25*Tableau22[[#This Row],[Nb jours]]</f>
        <v>#NAME?</v>
      </c>
      <c r="M9" s="4"/>
      <c r="N9" s="4" t="e">
        <f ca="1">5.355*Tableau22[[#This Row],[Nb jours]]</f>
        <v>#NAME?</v>
      </c>
    </row>
    <row r="10" spans="1:14">
      <c r="A10" s="2"/>
      <c r="B10" s="2" t="s">
        <v>41</v>
      </c>
      <c r="C10" s="4">
        <v>11</v>
      </c>
      <c r="D10" s="2" t="s">
        <v>16</v>
      </c>
      <c r="E10" s="5">
        <v>42749</v>
      </c>
      <c r="F10" s="5">
        <v>42749</v>
      </c>
      <c r="G10" s="36">
        <v>1</v>
      </c>
      <c r="H10" s="4">
        <v>18.87</v>
      </c>
      <c r="I10" s="4"/>
      <c r="J10" s="4"/>
      <c r="K10" s="4"/>
      <c r="L10" s="4">
        <f>9.25*Tableau22[[#This Row],[Nb jours]]</f>
        <v>9.25</v>
      </c>
      <c r="M10" s="4"/>
      <c r="N10" s="4">
        <f>5.355*Tableau22[[#This Row],[Nb jours]]</f>
        <v>5.3550000000000004</v>
      </c>
    </row>
    <row r="11" spans="1:14">
      <c r="A11" s="2"/>
      <c r="B11" s="2" t="s">
        <v>41</v>
      </c>
      <c r="C11" s="4">
        <v>11</v>
      </c>
      <c r="D11" s="2" t="s">
        <v>21</v>
      </c>
      <c r="E11" s="5">
        <v>42749</v>
      </c>
      <c r="F11" s="5">
        <v>42749</v>
      </c>
      <c r="G11" s="36">
        <v>1</v>
      </c>
      <c r="H11" s="4">
        <v>18.837</v>
      </c>
      <c r="I11" s="4"/>
      <c r="J11" s="4"/>
      <c r="K11" s="4"/>
      <c r="L11" s="4">
        <f>9.65*Tableau22[[#This Row],[Nb jours]]</f>
        <v>9.65</v>
      </c>
      <c r="M11" s="4"/>
      <c r="N11" s="4">
        <f>5.355*Tableau22[[#This Row],[Nb jours]]</f>
        <v>5.3550000000000004</v>
      </c>
    </row>
    <row r="12" spans="1:14">
      <c r="A12" s="2"/>
      <c r="B12" s="2" t="s">
        <v>41</v>
      </c>
      <c r="C12" s="4">
        <v>52</v>
      </c>
      <c r="D12" s="2" t="s">
        <v>22</v>
      </c>
      <c r="E12" s="5">
        <v>42747</v>
      </c>
      <c r="F12" s="5">
        <v>42748</v>
      </c>
      <c r="G12" s="36" t="e">
        <f ca="1">NETWORKDAYS.INTL(Tableau22[[#This Row],[Début du contrat]],Tableau22[[#This Row],[Fin du contrat]],1)</f>
        <v>#NAME?</v>
      </c>
      <c r="H12" s="4">
        <v>19.8</v>
      </c>
      <c r="I12" s="4"/>
      <c r="J12" s="4"/>
      <c r="K12" s="4"/>
      <c r="L12" s="4" t="e">
        <f ca="1">9.9*Tableau22[[#This Row],[Nb jours]]</f>
        <v>#NAME?</v>
      </c>
      <c r="M12" s="4"/>
      <c r="N12" s="4" t="e">
        <f ca="1">5.355*Tableau22[[#This Row],[Nb jours]]</f>
        <v>#NAME?</v>
      </c>
    </row>
    <row r="13" spans="1:14">
      <c r="A13" s="2"/>
      <c r="B13" s="2"/>
      <c r="C13" s="4"/>
      <c r="D13" s="2"/>
      <c r="E13" s="2"/>
      <c r="F13" s="2"/>
      <c r="G13" s="36" t="e">
        <f ca="1">NETWORKDAYS.INTL(Tableau22[[#This Row],[Début du contrat]],Tableau22[[#This Row],[Fin du contrat]],1)</f>
        <v>#NAME?</v>
      </c>
      <c r="H13" s="4"/>
      <c r="I13" s="4"/>
      <c r="J13" s="26"/>
      <c r="K13" s="26"/>
      <c r="L13" s="4"/>
      <c r="M13" s="4"/>
      <c r="N13" s="4" t="e">
        <f ca="1">5.355*Tableau22[[#This Row],[Nb jours]]</f>
        <v>#NAME?</v>
      </c>
    </row>
    <row r="14" spans="1:14">
      <c r="A14" s="2"/>
      <c r="B14" s="2"/>
      <c r="C14" s="4"/>
      <c r="D14" s="2"/>
      <c r="E14" s="2"/>
      <c r="F14" s="2"/>
      <c r="G14" s="36" t="e">
        <f ca="1">NETWORKDAYS.INTL(Tableau22[[#This Row],[Début du contrat]],Tableau22[[#This Row],[Fin du contrat]],1)</f>
        <v>#NAME?</v>
      </c>
      <c r="H14" s="4"/>
      <c r="I14" s="4"/>
      <c r="J14" s="26"/>
      <c r="K14" s="26"/>
      <c r="L14" s="4"/>
      <c r="M14" s="4"/>
      <c r="N14" s="4" t="e">
        <f ca="1">5.355*Tableau22[[#This Row],[Nb jours]]</f>
        <v>#NAME?</v>
      </c>
    </row>
    <row r="15" spans="1:14">
      <c r="A15" s="2"/>
      <c r="B15" s="2"/>
      <c r="C15" s="4"/>
      <c r="D15" s="2"/>
      <c r="E15" s="2"/>
      <c r="F15" s="2"/>
      <c r="G15" s="36" t="e">
        <f ca="1">NETWORKDAYS.INTL(Tableau22[[#This Row],[Début du contrat]],Tableau22[[#This Row],[Fin du contrat]],1)</f>
        <v>#NAME?</v>
      </c>
      <c r="H15" s="4"/>
      <c r="I15" s="4"/>
      <c r="J15" s="26"/>
      <c r="K15" s="26"/>
      <c r="L15" s="4"/>
      <c r="M15" s="4"/>
      <c r="N15" s="4" t="e">
        <f ca="1">5.355*Tableau22[[#This Row],[Nb jours]]</f>
        <v>#NAME?</v>
      </c>
    </row>
    <row r="16" spans="1:14">
      <c r="A16" s="2"/>
      <c r="B16" s="2"/>
      <c r="C16" s="4"/>
      <c r="D16" s="2"/>
      <c r="E16" s="2"/>
      <c r="F16" s="2"/>
      <c r="G16" s="36" t="e">
        <f ca="1">NETWORKDAYS.INTL(Tableau22[[#This Row],[Début du contrat]],Tableau22[[#This Row],[Fin du contrat]],1)</f>
        <v>#NAME?</v>
      </c>
      <c r="H16" s="4"/>
      <c r="I16" s="4"/>
      <c r="J16" s="26"/>
      <c r="K16" s="26"/>
      <c r="L16" s="4"/>
      <c r="M16" s="4"/>
      <c r="N16" s="4" t="e">
        <f ca="1">5.355*Tableau22[[#This Row],[Nb jours]]</f>
        <v>#NAME?</v>
      </c>
    </row>
    <row r="17" spans="1:14">
      <c r="A17" s="2"/>
      <c r="B17" s="2"/>
      <c r="C17" s="4"/>
      <c r="D17" s="2"/>
      <c r="E17" s="2"/>
      <c r="F17" s="2"/>
      <c r="G17" s="36" t="e">
        <f ca="1">NETWORKDAYS.INTL(Tableau22[[#This Row],[Début du contrat]],Tableau22[[#This Row],[Fin du contrat]],1)</f>
        <v>#NAME?</v>
      </c>
      <c r="H17" s="4"/>
      <c r="I17" s="4"/>
      <c r="J17" s="4"/>
      <c r="K17" s="4"/>
      <c r="L17" s="4"/>
      <c r="M17" s="4"/>
      <c r="N17" s="4" t="e">
        <f ca="1">5.355*Tableau22[[#This Row],[Nb jours]]</f>
        <v>#NAME?</v>
      </c>
    </row>
    <row r="18" spans="1:14">
      <c r="A18" s="2"/>
      <c r="B18" s="2"/>
      <c r="C18" s="4"/>
      <c r="D18" s="2"/>
      <c r="E18" s="2"/>
      <c r="F18" s="2"/>
      <c r="G18" s="36" t="e">
        <f ca="1">NETWORKDAYS.INTL(Tableau22[[#This Row],[Début du contrat]],Tableau22[[#This Row],[Fin du contrat]],1)</f>
        <v>#NAME?</v>
      </c>
      <c r="H18" s="4"/>
      <c r="I18" s="4"/>
      <c r="J18" s="4"/>
      <c r="K18" s="4"/>
      <c r="L18" s="4"/>
      <c r="M18" s="4"/>
      <c r="N18" s="4" t="e">
        <f ca="1">5.355*Tableau22[[#This Row],[Nb jours]]</f>
        <v>#NAME?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N15"/>
  <sheetViews>
    <sheetView zoomScale="90" zoomScaleNormal="90" workbookViewId="0">
      <selection activeCell="B4" sqref="B4:B9"/>
    </sheetView>
  </sheetViews>
  <sheetFormatPr baseColWidth="10" defaultRowHeight="15"/>
  <cols>
    <col min="1" max="1" width="20.7109375" customWidth="1"/>
    <col min="2" max="2" width="12.140625" bestFit="1" customWidth="1"/>
    <col min="3" max="3" width="11.85546875" customWidth="1"/>
    <col min="4" max="4" width="17" customWidth="1"/>
    <col min="5" max="5" width="12" customWidth="1"/>
    <col min="6" max="6" width="12.28515625" customWidth="1"/>
    <col min="7" max="7" width="10.5703125" customWidth="1"/>
    <col min="8" max="8" width="12.140625" customWidth="1"/>
    <col min="9" max="9" width="12.140625" hidden="1" customWidth="1"/>
    <col min="10" max="10" width="12.28515625" hidden="1" customWidth="1"/>
    <col min="11" max="11" width="13.28515625" hidden="1" customWidth="1"/>
    <col min="12" max="13" width="11.5703125" customWidth="1"/>
    <col min="14" max="14" width="8.140625" customWidth="1"/>
  </cols>
  <sheetData>
    <row r="1" spans="1:14" ht="47.25" customHeight="1">
      <c r="A1" s="51" t="s">
        <v>29</v>
      </c>
      <c r="B1" s="1"/>
      <c r="C1" s="1"/>
      <c r="D1" s="3"/>
      <c r="E1" s="3"/>
      <c r="F1" s="3"/>
      <c r="G1" s="3"/>
      <c r="H1" s="1"/>
      <c r="I1" s="1"/>
    </row>
    <row r="2" spans="1:14" ht="15.75" customHeight="1"/>
    <row r="3" spans="1:14" ht="47.25" customHeight="1">
      <c r="A3" s="23" t="s">
        <v>0</v>
      </c>
      <c r="B3" s="23" t="s">
        <v>5</v>
      </c>
      <c r="C3" s="23" t="s">
        <v>2</v>
      </c>
      <c r="D3" s="23" t="s">
        <v>1</v>
      </c>
      <c r="E3" s="23" t="s">
        <v>6</v>
      </c>
      <c r="F3" s="23" t="s">
        <v>7</v>
      </c>
      <c r="G3" s="23" t="s">
        <v>17</v>
      </c>
      <c r="H3" s="23" t="s">
        <v>19</v>
      </c>
      <c r="I3" s="23" t="s">
        <v>26</v>
      </c>
      <c r="J3" s="23" t="s">
        <v>25</v>
      </c>
      <c r="K3" s="23" t="s">
        <v>4</v>
      </c>
      <c r="L3" s="23" t="s">
        <v>18</v>
      </c>
      <c r="M3" s="23" t="s">
        <v>24</v>
      </c>
      <c r="N3" s="23" t="s">
        <v>3</v>
      </c>
    </row>
    <row r="4" spans="1:14">
      <c r="A4" s="2"/>
      <c r="B4" s="2" t="s">
        <v>41</v>
      </c>
      <c r="C4" s="4">
        <v>11</v>
      </c>
      <c r="D4" s="2" t="s">
        <v>20</v>
      </c>
      <c r="E4" s="5">
        <v>42751</v>
      </c>
      <c r="F4" s="5">
        <v>42755</v>
      </c>
      <c r="G4" s="36" t="e">
        <f ca="1">NETWORKDAYS.INTL(Tableau224[[#This Row],[Début du contrat]],Tableau224[[#This Row],[Fin du contrat]],1)</f>
        <v>#NAME?</v>
      </c>
      <c r="H4" s="4">
        <v>18.5</v>
      </c>
      <c r="I4" s="4"/>
      <c r="J4" s="4"/>
      <c r="K4" s="4"/>
      <c r="L4" s="4" t="e">
        <f ca="1">9.25*Tableau224[[#This Row],[Nb jours]]</f>
        <v>#NAME?</v>
      </c>
      <c r="M4" s="4"/>
      <c r="N4" s="4" t="e">
        <f ca="1">5.355*Tableau224[[#This Row],[Nb jours]]</f>
        <v>#NAME?</v>
      </c>
    </row>
    <row r="5" spans="1:14">
      <c r="A5" s="2"/>
      <c r="B5" s="2" t="s">
        <v>41</v>
      </c>
      <c r="C5" s="4">
        <v>11</v>
      </c>
      <c r="D5" s="2" t="s">
        <v>16</v>
      </c>
      <c r="E5" s="5">
        <v>42751</v>
      </c>
      <c r="F5" s="5">
        <v>42755</v>
      </c>
      <c r="G5" s="36" t="e">
        <f ca="1">NETWORKDAYS.INTL(Tableau224[[#This Row],[Début du contrat]],Tableau224[[#This Row],[Fin du contrat]],1)</f>
        <v>#NAME?</v>
      </c>
      <c r="H5" s="4">
        <v>18.5</v>
      </c>
      <c r="I5" s="4"/>
      <c r="J5" s="4"/>
      <c r="K5" s="4"/>
      <c r="L5" s="4" t="e">
        <f ca="1">9.25*Tableau224[[#This Row],[Nb jours]]</f>
        <v>#NAME?</v>
      </c>
      <c r="M5" s="4"/>
      <c r="N5" s="4" t="e">
        <f ca="1">5.355*Tableau224[[#This Row],[Nb jours]]</f>
        <v>#NAME?</v>
      </c>
    </row>
    <row r="6" spans="1:14">
      <c r="A6" s="2"/>
      <c r="B6" s="2" t="s">
        <v>41</v>
      </c>
      <c r="C6" s="4">
        <v>11</v>
      </c>
      <c r="D6" s="2" t="s">
        <v>20</v>
      </c>
      <c r="E6" s="5">
        <v>42751</v>
      </c>
      <c r="F6" s="5">
        <v>42755</v>
      </c>
      <c r="G6" s="36" t="e">
        <f ca="1">NETWORKDAYS.INTL(Tableau224[[#This Row],[Début du contrat]],Tableau224[[#This Row],[Fin du contrat]],1)</f>
        <v>#NAME?</v>
      </c>
      <c r="H6" s="4">
        <v>18.5</v>
      </c>
      <c r="I6" s="4"/>
      <c r="J6" s="4"/>
      <c r="K6" s="4"/>
      <c r="L6" s="4" t="e">
        <f ca="1">9.25*Tableau224[[#This Row],[Nb jours]]</f>
        <v>#NAME?</v>
      </c>
      <c r="M6" s="4"/>
      <c r="N6" s="4" t="e">
        <f ca="1">5.355*Tableau224[[#This Row],[Nb jours]]</f>
        <v>#NAME?</v>
      </c>
    </row>
    <row r="7" spans="1:14">
      <c r="A7" s="2"/>
      <c r="B7" s="2" t="s">
        <v>41</v>
      </c>
      <c r="C7" s="4">
        <v>11</v>
      </c>
      <c r="D7" s="2" t="s">
        <v>16</v>
      </c>
      <c r="E7" s="5">
        <v>42751</v>
      </c>
      <c r="F7" s="5">
        <v>42755</v>
      </c>
      <c r="G7" s="36" t="e">
        <f ca="1">NETWORKDAYS.INTL(Tableau224[[#This Row],[Début du contrat]],Tableau224[[#This Row],[Fin du contrat]],1)</f>
        <v>#NAME?</v>
      </c>
      <c r="H7" s="4">
        <v>18.87</v>
      </c>
      <c r="I7" s="4"/>
      <c r="J7" s="4"/>
      <c r="K7" s="4"/>
      <c r="L7" s="4" t="e">
        <f ca="1">9.25*Tableau224[[#This Row],[Nb jours]]</f>
        <v>#NAME?</v>
      </c>
      <c r="M7" s="4"/>
      <c r="N7" s="4" t="e">
        <f ca="1">5.355*Tableau224[[#This Row],[Nb jours]]</f>
        <v>#NAME?</v>
      </c>
    </row>
    <row r="8" spans="1:14">
      <c r="A8" s="2"/>
      <c r="B8" s="2" t="s">
        <v>41</v>
      </c>
      <c r="C8" s="4">
        <v>52</v>
      </c>
      <c r="D8" s="2" t="s">
        <v>22</v>
      </c>
      <c r="E8" s="5">
        <v>42751</v>
      </c>
      <c r="F8" s="5">
        <v>42755</v>
      </c>
      <c r="G8" s="36" t="e">
        <f ca="1">NETWORKDAYS.INTL(Tableau224[[#This Row],[Début du contrat]],Tableau224[[#This Row],[Fin du contrat]],1)</f>
        <v>#NAME?</v>
      </c>
      <c r="H8" s="4">
        <v>19.8</v>
      </c>
      <c r="I8" s="4"/>
      <c r="J8" s="4"/>
      <c r="K8" s="4"/>
      <c r="L8" s="4" t="e">
        <f ca="1">9.9*Tableau224[[#This Row],[Nb jours]]</f>
        <v>#NAME?</v>
      </c>
      <c r="M8" s="4"/>
      <c r="N8" s="4" t="e">
        <f ca="1">5.355*Tableau224[[#This Row],[Nb jours]]</f>
        <v>#NAME?</v>
      </c>
    </row>
    <row r="9" spans="1:14">
      <c r="A9" s="2"/>
      <c r="B9" s="2" t="s">
        <v>41</v>
      </c>
      <c r="C9" s="4">
        <v>11</v>
      </c>
      <c r="D9" s="2" t="s">
        <v>21</v>
      </c>
      <c r="E9" s="5">
        <v>42756</v>
      </c>
      <c r="F9" s="5">
        <v>42756</v>
      </c>
      <c r="G9" s="36">
        <v>1</v>
      </c>
      <c r="H9" s="4">
        <v>18.837</v>
      </c>
      <c r="I9" s="4"/>
      <c r="J9" s="4"/>
      <c r="K9" s="4"/>
      <c r="L9" s="4">
        <f>9.65*Tableau224[[#This Row],[Nb jours]]</f>
        <v>9.65</v>
      </c>
      <c r="M9" s="4"/>
      <c r="N9" s="4">
        <f>5.355*Tableau224[[#This Row],[Nb jours]]</f>
        <v>5.3550000000000004</v>
      </c>
    </row>
    <row r="10" spans="1:14">
      <c r="A10" s="2"/>
      <c r="B10" s="2"/>
      <c r="C10" s="4"/>
      <c r="D10" s="2"/>
      <c r="E10" s="2"/>
      <c r="F10" s="2"/>
      <c r="G10" s="36" t="e">
        <f ca="1">NETWORKDAYS.INTL(Tableau224[[#This Row],[Début du contrat]],Tableau224[[#This Row],[Fin du contrat]],1)</f>
        <v>#NAME?</v>
      </c>
      <c r="H10" s="4"/>
      <c r="I10" s="4"/>
      <c r="J10" s="26"/>
      <c r="K10" s="26"/>
      <c r="L10" s="4"/>
      <c r="M10" s="4"/>
      <c r="N10" s="4" t="e">
        <f ca="1">5.355*Tableau224[[#This Row],[Nb jours]]</f>
        <v>#NAME?</v>
      </c>
    </row>
    <row r="11" spans="1:14">
      <c r="A11" s="2"/>
      <c r="B11" s="2"/>
      <c r="C11" s="4"/>
      <c r="D11" s="2"/>
      <c r="E11" s="2"/>
      <c r="F11" s="2"/>
      <c r="G11" s="36" t="e">
        <f ca="1">NETWORKDAYS.INTL(Tableau224[[#This Row],[Début du contrat]],Tableau224[[#This Row],[Fin du contrat]],1)</f>
        <v>#NAME?</v>
      </c>
      <c r="H11" s="4"/>
      <c r="I11" s="4"/>
      <c r="J11" s="26"/>
      <c r="K11" s="26"/>
      <c r="L11" s="4"/>
      <c r="M11" s="4"/>
      <c r="N11" s="4" t="e">
        <f ca="1">5.355*Tableau224[[#This Row],[Nb jours]]</f>
        <v>#NAME?</v>
      </c>
    </row>
    <row r="12" spans="1:14">
      <c r="A12" s="2"/>
      <c r="B12" s="2"/>
      <c r="C12" s="4"/>
      <c r="D12" s="2"/>
      <c r="E12" s="2"/>
      <c r="F12" s="2"/>
      <c r="G12" s="36" t="e">
        <f ca="1">NETWORKDAYS.INTL(Tableau224[[#This Row],[Début du contrat]],Tableau224[[#This Row],[Fin du contrat]],1)</f>
        <v>#NAME?</v>
      </c>
      <c r="H12" s="4"/>
      <c r="I12" s="4"/>
      <c r="J12" s="26"/>
      <c r="K12" s="26"/>
      <c r="L12" s="4"/>
      <c r="M12" s="4"/>
      <c r="N12" s="4" t="e">
        <f ca="1">5.355*Tableau224[[#This Row],[Nb jours]]</f>
        <v>#NAME?</v>
      </c>
    </row>
    <row r="13" spans="1:14">
      <c r="A13" s="2"/>
      <c r="B13" s="2"/>
      <c r="C13" s="4"/>
      <c r="D13" s="2"/>
      <c r="E13" s="2"/>
      <c r="F13" s="2"/>
      <c r="G13" s="36" t="e">
        <f ca="1">NETWORKDAYS.INTL(Tableau224[[#This Row],[Début du contrat]],Tableau224[[#This Row],[Fin du contrat]],1)</f>
        <v>#NAME?</v>
      </c>
      <c r="H13" s="4"/>
      <c r="I13" s="4"/>
      <c r="J13" s="26"/>
      <c r="K13" s="26"/>
      <c r="L13" s="4"/>
      <c r="M13" s="4"/>
      <c r="N13" s="4" t="e">
        <f ca="1">5.355*Tableau224[[#This Row],[Nb jours]]</f>
        <v>#NAME?</v>
      </c>
    </row>
    <row r="14" spans="1:14">
      <c r="A14" s="2"/>
      <c r="B14" s="2"/>
      <c r="C14" s="4"/>
      <c r="D14" s="2"/>
      <c r="E14" s="2"/>
      <c r="F14" s="2"/>
      <c r="G14" s="36" t="e">
        <f ca="1">NETWORKDAYS.INTL(Tableau224[[#This Row],[Début du contrat]],Tableau224[[#This Row],[Fin du contrat]],1)</f>
        <v>#NAME?</v>
      </c>
      <c r="H14" s="4"/>
      <c r="I14" s="4"/>
      <c r="J14" s="4"/>
      <c r="K14" s="4"/>
      <c r="L14" s="4"/>
      <c r="M14" s="4"/>
      <c r="N14" s="4" t="e">
        <f ca="1">5.355*Tableau224[[#This Row],[Nb jours]]</f>
        <v>#NAME?</v>
      </c>
    </row>
    <row r="15" spans="1:14">
      <c r="A15" s="2"/>
      <c r="B15" s="2"/>
      <c r="C15" s="4"/>
      <c r="D15" s="2"/>
      <c r="E15" s="2"/>
      <c r="F15" s="2"/>
      <c r="G15" s="36" t="e">
        <f ca="1">NETWORKDAYS.INTL(Tableau224[[#This Row],[Début du contrat]],Tableau224[[#This Row],[Fin du contrat]],1)</f>
        <v>#NAME?</v>
      </c>
      <c r="H15" s="4"/>
      <c r="I15" s="4"/>
      <c r="J15" s="4"/>
      <c r="K15" s="4"/>
      <c r="L15" s="4"/>
      <c r="M15" s="4"/>
      <c r="N15" s="4" t="e">
        <f ca="1">5.355*Tableau224[[#This Row],[Nb jours]]</f>
        <v>#NAME?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N14"/>
  <sheetViews>
    <sheetView zoomScale="90" zoomScaleNormal="90" workbookViewId="0">
      <selection activeCell="B4" sqref="B4:B10"/>
    </sheetView>
  </sheetViews>
  <sheetFormatPr baseColWidth="10" defaultRowHeight="15"/>
  <cols>
    <col min="1" max="1" width="20.7109375" customWidth="1"/>
    <col min="2" max="2" width="12.140625" bestFit="1" customWidth="1"/>
    <col min="3" max="3" width="11.85546875" customWidth="1"/>
    <col min="4" max="4" width="17" customWidth="1"/>
    <col min="5" max="5" width="12" customWidth="1"/>
    <col min="6" max="6" width="12.28515625" customWidth="1"/>
    <col min="7" max="7" width="10.5703125" customWidth="1"/>
    <col min="8" max="8" width="12.140625" customWidth="1"/>
    <col min="9" max="9" width="12.140625" hidden="1" customWidth="1"/>
    <col min="10" max="10" width="12.28515625" hidden="1" customWidth="1"/>
    <col min="11" max="11" width="13.28515625" hidden="1" customWidth="1"/>
    <col min="12" max="13" width="11.5703125" customWidth="1"/>
    <col min="14" max="14" width="8.140625" customWidth="1"/>
  </cols>
  <sheetData>
    <row r="1" spans="1:14" ht="47.25" customHeight="1">
      <c r="A1" s="51" t="s">
        <v>30</v>
      </c>
      <c r="B1" s="1"/>
      <c r="C1" s="1"/>
      <c r="D1" s="3"/>
      <c r="E1" s="3"/>
      <c r="F1" s="3"/>
      <c r="G1" s="3"/>
      <c r="H1" s="1"/>
      <c r="I1" s="1"/>
    </row>
    <row r="2" spans="1:14" ht="15.75" customHeight="1"/>
    <row r="3" spans="1:14" ht="47.25" customHeight="1">
      <c r="A3" s="23" t="s">
        <v>0</v>
      </c>
      <c r="B3" s="23" t="s">
        <v>5</v>
      </c>
      <c r="C3" s="23" t="s">
        <v>2</v>
      </c>
      <c r="D3" s="23" t="s">
        <v>1</v>
      </c>
      <c r="E3" s="23" t="s">
        <v>6</v>
      </c>
      <c r="F3" s="23" t="s">
        <v>7</v>
      </c>
      <c r="G3" s="23" t="s">
        <v>17</v>
      </c>
      <c r="H3" s="23" t="s">
        <v>19</v>
      </c>
      <c r="I3" s="23" t="s">
        <v>26</v>
      </c>
      <c r="J3" s="23" t="s">
        <v>25</v>
      </c>
      <c r="K3" s="23" t="s">
        <v>4</v>
      </c>
      <c r="L3" s="23" t="s">
        <v>18</v>
      </c>
      <c r="M3" s="23" t="s">
        <v>24</v>
      </c>
      <c r="N3" s="23" t="s">
        <v>3</v>
      </c>
    </row>
    <row r="4" spans="1:14">
      <c r="A4" s="2"/>
      <c r="B4" s="2" t="s">
        <v>41</v>
      </c>
      <c r="C4" s="4">
        <v>11</v>
      </c>
      <c r="D4" s="2" t="s">
        <v>20</v>
      </c>
      <c r="E4" s="5">
        <v>42758</v>
      </c>
      <c r="F4" s="5">
        <v>42762</v>
      </c>
      <c r="G4" s="36">
        <v>5</v>
      </c>
      <c r="H4" s="4">
        <v>18.5</v>
      </c>
      <c r="I4" s="4"/>
      <c r="J4" s="4"/>
      <c r="K4" s="4"/>
      <c r="L4" s="4">
        <v>46.25</v>
      </c>
      <c r="M4" s="4"/>
      <c r="N4" s="4">
        <v>26.774999999999999</v>
      </c>
    </row>
    <row r="5" spans="1:14">
      <c r="A5" s="27"/>
      <c r="B5" s="2" t="s">
        <v>41</v>
      </c>
      <c r="C5" s="4">
        <v>11</v>
      </c>
      <c r="D5" s="2" t="s">
        <v>16</v>
      </c>
      <c r="E5" s="5">
        <v>42758</v>
      </c>
      <c r="F5" s="5">
        <v>42762</v>
      </c>
      <c r="G5" s="36">
        <v>5</v>
      </c>
      <c r="H5" s="4">
        <v>18.5</v>
      </c>
      <c r="I5" s="4"/>
      <c r="J5" s="26"/>
      <c r="K5" s="26"/>
      <c r="L5" s="4">
        <v>46.25</v>
      </c>
      <c r="M5" s="4"/>
      <c r="N5" s="4">
        <v>26.774999999999999</v>
      </c>
    </row>
    <row r="6" spans="1:14">
      <c r="A6" s="2"/>
      <c r="B6" s="2" t="s">
        <v>41</v>
      </c>
      <c r="C6" s="4">
        <v>11</v>
      </c>
      <c r="D6" s="2" t="s">
        <v>20</v>
      </c>
      <c r="E6" s="5">
        <v>42758</v>
      </c>
      <c r="F6" s="5">
        <v>42762</v>
      </c>
      <c r="G6" s="36">
        <v>5</v>
      </c>
      <c r="H6" s="4">
        <v>18.5</v>
      </c>
      <c r="I6" s="4"/>
      <c r="J6" s="4"/>
      <c r="K6" s="4"/>
      <c r="L6" s="4">
        <v>46.25</v>
      </c>
      <c r="M6" s="4"/>
      <c r="N6" s="4">
        <v>26.774999999999999</v>
      </c>
    </row>
    <row r="7" spans="1:14">
      <c r="A7" s="2"/>
      <c r="B7" s="2" t="s">
        <v>41</v>
      </c>
      <c r="C7" s="4">
        <v>11</v>
      </c>
      <c r="D7" s="2" t="s">
        <v>16</v>
      </c>
      <c r="E7" s="5">
        <v>42758</v>
      </c>
      <c r="F7" s="5">
        <v>42762</v>
      </c>
      <c r="G7" s="36">
        <v>5</v>
      </c>
      <c r="H7" s="4">
        <v>18.87</v>
      </c>
      <c r="I7" s="4"/>
      <c r="J7" s="26"/>
      <c r="K7" s="26"/>
      <c r="L7" s="4">
        <v>46.25</v>
      </c>
      <c r="M7" s="4"/>
      <c r="N7" s="4">
        <v>26.774999999999999</v>
      </c>
    </row>
    <row r="8" spans="1:14">
      <c r="A8" s="2"/>
      <c r="B8" s="2" t="s">
        <v>41</v>
      </c>
      <c r="C8" s="4">
        <v>52</v>
      </c>
      <c r="D8" s="2" t="s">
        <v>22</v>
      </c>
      <c r="E8" s="5">
        <v>42758</v>
      </c>
      <c r="F8" s="5">
        <v>42762</v>
      </c>
      <c r="G8" s="36">
        <v>5</v>
      </c>
      <c r="H8" s="4">
        <v>19.8</v>
      </c>
      <c r="I8" s="4"/>
      <c r="J8" s="26"/>
      <c r="K8" s="26"/>
      <c r="L8" s="4">
        <v>49.5</v>
      </c>
      <c r="M8" s="4"/>
      <c r="N8" s="4">
        <v>26.774999999999999</v>
      </c>
    </row>
    <row r="9" spans="1:14">
      <c r="A9" s="2"/>
      <c r="B9" s="2" t="s">
        <v>41</v>
      </c>
      <c r="C9" s="4">
        <v>11</v>
      </c>
      <c r="D9" s="2" t="s">
        <v>21</v>
      </c>
      <c r="E9" s="5">
        <v>42763</v>
      </c>
      <c r="F9" s="5">
        <v>42763</v>
      </c>
      <c r="G9" s="36">
        <v>1</v>
      </c>
      <c r="H9" s="4">
        <v>18.837</v>
      </c>
      <c r="I9" s="4"/>
      <c r="J9" s="26"/>
      <c r="K9" s="26"/>
      <c r="L9" s="4">
        <v>9.65</v>
      </c>
      <c r="M9" s="4"/>
      <c r="N9" s="4">
        <v>5.3550000000000004</v>
      </c>
    </row>
    <row r="10" spans="1:14">
      <c r="A10" s="2"/>
      <c r="B10" s="2" t="s">
        <v>41</v>
      </c>
      <c r="C10" s="4">
        <v>11</v>
      </c>
      <c r="D10" s="2" t="s">
        <v>20</v>
      </c>
      <c r="E10" s="5">
        <v>42763</v>
      </c>
      <c r="F10" s="5">
        <v>42763</v>
      </c>
      <c r="G10" s="36">
        <v>1</v>
      </c>
      <c r="H10" s="4">
        <v>18.5</v>
      </c>
      <c r="I10" s="4"/>
      <c r="J10" s="26"/>
      <c r="K10" s="26"/>
      <c r="L10" s="4">
        <v>9.25</v>
      </c>
      <c r="M10" s="4"/>
      <c r="N10" s="4">
        <v>5.3550000000000004</v>
      </c>
    </row>
    <row r="11" spans="1:14">
      <c r="A11" s="2"/>
      <c r="B11" s="2"/>
      <c r="C11" s="4"/>
      <c r="D11" s="2"/>
      <c r="E11" s="2"/>
      <c r="F11" s="2"/>
      <c r="G11" s="36">
        <v>0</v>
      </c>
      <c r="H11" s="4"/>
      <c r="I11" s="4"/>
      <c r="J11" s="26"/>
      <c r="K11" s="26"/>
      <c r="L11" s="4"/>
      <c r="M11" s="4"/>
      <c r="N11" s="4">
        <v>0</v>
      </c>
    </row>
    <row r="12" spans="1:14">
      <c r="A12" s="2"/>
      <c r="B12" s="2"/>
      <c r="C12" s="4"/>
      <c r="D12" s="2"/>
      <c r="E12" s="2"/>
      <c r="F12" s="2"/>
      <c r="G12" s="36" t="e">
        <f ca="1">NETWORKDAYS.INTL(Tableau224567[[#This Row],[Début du contrat]],Tableau224567[[#This Row],[Fin du contrat]],1)</f>
        <v>#NAME?</v>
      </c>
      <c r="H12" s="4"/>
      <c r="I12" s="4"/>
      <c r="J12" s="26"/>
      <c r="K12" s="26"/>
      <c r="L12" s="4"/>
      <c r="M12" s="4"/>
      <c r="N12" s="4" t="e">
        <f ca="1">5.355*Tableau224567[[#This Row],[Nb jours]]</f>
        <v>#NAME?</v>
      </c>
    </row>
    <row r="13" spans="1:14">
      <c r="A13" s="2"/>
      <c r="B13" s="2"/>
      <c r="C13" s="4"/>
      <c r="D13" s="2"/>
      <c r="E13" s="2"/>
      <c r="F13" s="2"/>
      <c r="G13" s="36" t="e">
        <f ca="1">NETWORKDAYS.INTL(Tableau224567[[#This Row],[Début du contrat]],Tableau224567[[#This Row],[Fin du contrat]],1)</f>
        <v>#NAME?</v>
      </c>
      <c r="H13" s="4"/>
      <c r="I13" s="4"/>
      <c r="J13" s="4"/>
      <c r="K13" s="4"/>
      <c r="L13" s="4"/>
      <c r="M13" s="4"/>
      <c r="N13" s="4" t="e">
        <f ca="1">5.355*Tableau224567[[#This Row],[Nb jours]]</f>
        <v>#NAME?</v>
      </c>
    </row>
    <row r="14" spans="1:14">
      <c r="A14" s="2"/>
      <c r="B14" s="2"/>
      <c r="C14" s="4"/>
      <c r="D14" s="2"/>
      <c r="E14" s="2"/>
      <c r="F14" s="2"/>
      <c r="G14" s="36" t="e">
        <f ca="1">NETWORKDAYS.INTL(Tableau224567[[#This Row],[Début du contrat]],Tableau224567[[#This Row],[Fin du contrat]],1)</f>
        <v>#NAME?</v>
      </c>
      <c r="H14" s="4"/>
      <c r="I14" s="4"/>
      <c r="J14" s="4"/>
      <c r="K14" s="4"/>
      <c r="L14" s="4"/>
      <c r="M14" s="4"/>
      <c r="N14" s="4" t="e">
        <f ca="1">5.355*Tableau224567[[#This Row],[Nb jours]]</f>
        <v>#NAME?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N14"/>
  <sheetViews>
    <sheetView zoomScale="90" zoomScaleNormal="90" workbookViewId="0">
      <selection activeCell="B11" sqref="B11"/>
    </sheetView>
  </sheetViews>
  <sheetFormatPr baseColWidth="10" defaultRowHeight="15"/>
  <cols>
    <col min="1" max="1" width="20.7109375" customWidth="1"/>
    <col min="2" max="2" width="12.140625" bestFit="1" customWidth="1"/>
    <col min="3" max="3" width="11.85546875" customWidth="1"/>
    <col min="4" max="4" width="17" customWidth="1"/>
    <col min="5" max="5" width="12" customWidth="1"/>
    <col min="6" max="6" width="12.28515625" customWidth="1"/>
    <col min="7" max="7" width="10.5703125" customWidth="1"/>
    <col min="8" max="8" width="12.140625" customWidth="1"/>
    <col min="9" max="9" width="12.140625" hidden="1" customWidth="1"/>
    <col min="10" max="10" width="12.28515625" hidden="1" customWidth="1"/>
    <col min="11" max="11" width="13.28515625" hidden="1" customWidth="1"/>
    <col min="12" max="13" width="11.5703125" customWidth="1"/>
    <col min="14" max="14" width="8.140625" customWidth="1"/>
  </cols>
  <sheetData>
    <row r="1" spans="1:14" ht="47.25" customHeight="1">
      <c r="A1" s="51" t="s">
        <v>30</v>
      </c>
      <c r="B1" s="1"/>
      <c r="C1" s="1"/>
      <c r="D1" s="3"/>
      <c r="E1" s="3"/>
      <c r="F1" s="3"/>
      <c r="G1" s="3"/>
      <c r="H1" s="1"/>
      <c r="I1" s="1"/>
    </row>
    <row r="2" spans="1:14" ht="15.75" customHeight="1"/>
    <row r="3" spans="1:14" ht="47.25" customHeight="1">
      <c r="A3" s="23" t="s">
        <v>0</v>
      </c>
      <c r="B3" s="23" t="s">
        <v>5</v>
      </c>
      <c r="C3" s="23" t="s">
        <v>2</v>
      </c>
      <c r="D3" s="23" t="s">
        <v>1</v>
      </c>
      <c r="E3" s="23" t="s">
        <v>6</v>
      </c>
      <c r="F3" s="23" t="s">
        <v>7</v>
      </c>
      <c r="G3" s="23" t="s">
        <v>17</v>
      </c>
      <c r="H3" s="23" t="s">
        <v>19</v>
      </c>
      <c r="I3" s="23" t="s">
        <v>26</v>
      </c>
      <c r="J3" s="23" t="s">
        <v>25</v>
      </c>
      <c r="K3" s="23" t="s">
        <v>4</v>
      </c>
      <c r="L3" s="23" t="s">
        <v>18</v>
      </c>
      <c r="M3" s="23" t="s">
        <v>24</v>
      </c>
      <c r="N3" s="23" t="s">
        <v>3</v>
      </c>
    </row>
    <row r="4" spans="1:14">
      <c r="A4" s="2"/>
      <c r="B4" s="2" t="s">
        <v>41</v>
      </c>
      <c r="C4" s="4">
        <v>52</v>
      </c>
      <c r="D4" s="2" t="s">
        <v>22</v>
      </c>
      <c r="E4" s="5">
        <v>42765</v>
      </c>
      <c r="F4" s="5">
        <v>42766</v>
      </c>
      <c r="G4" s="36" t="e">
        <f ca="1">NETWORKDAYS.INTL(Tableau22456[[#This Row],[Début du contrat]],Tableau22456[[#This Row],[Fin du contrat]],1)</f>
        <v>#NAME?</v>
      </c>
      <c r="H4" s="4">
        <v>19.8</v>
      </c>
      <c r="I4" s="4"/>
      <c r="J4" s="4"/>
      <c r="K4" s="4"/>
      <c r="L4" s="4" t="e">
        <f ca="1">9.9*Tableau22456[[#This Row],[Nb jours]]</f>
        <v>#NAME?</v>
      </c>
      <c r="M4" s="4"/>
      <c r="N4" s="4" t="e">
        <f ca="1">5.355*Tableau22456[[#This Row],[Nb jours]]</f>
        <v>#NAME?</v>
      </c>
    </row>
    <row r="5" spans="1:14">
      <c r="A5" s="27"/>
      <c r="B5" s="2" t="s">
        <v>41</v>
      </c>
      <c r="C5" s="4">
        <v>11</v>
      </c>
      <c r="D5" s="2" t="s">
        <v>20</v>
      </c>
      <c r="E5" s="5">
        <v>42765</v>
      </c>
      <c r="F5" s="5">
        <v>42766</v>
      </c>
      <c r="G5" s="36" t="e">
        <f ca="1">NETWORKDAYS.INTL(Tableau22456[[#This Row],[Début du contrat]],Tableau22456[[#This Row],[Fin du contrat]],1)</f>
        <v>#NAME?</v>
      </c>
      <c r="H5" s="4">
        <v>18.5</v>
      </c>
      <c r="I5" s="4"/>
      <c r="J5" s="26"/>
      <c r="K5" s="26"/>
      <c r="L5" s="4" t="e">
        <f ca="1">9.25*Tableau22456[[#This Row],[Nb jours]]</f>
        <v>#NAME?</v>
      </c>
      <c r="M5" s="4"/>
      <c r="N5" s="4" t="e">
        <f ca="1">5.355*Tableau22456[[#This Row],[Nb jours]]</f>
        <v>#NAME?</v>
      </c>
    </row>
    <row r="6" spans="1:14">
      <c r="A6" s="2"/>
      <c r="B6" s="2" t="s">
        <v>41</v>
      </c>
      <c r="C6" s="4">
        <v>11</v>
      </c>
      <c r="D6" s="2" t="s">
        <v>20</v>
      </c>
      <c r="E6" s="5">
        <v>42765</v>
      </c>
      <c r="F6" s="5">
        <v>42766</v>
      </c>
      <c r="G6" s="36" t="e">
        <f ca="1">NETWORKDAYS.INTL(Tableau22456[[#This Row],[Début du contrat]],Tableau22456[[#This Row],[Fin du contrat]],1)</f>
        <v>#NAME?</v>
      </c>
      <c r="H6" s="4">
        <v>18.5</v>
      </c>
      <c r="I6" s="4"/>
      <c r="J6" s="4"/>
      <c r="K6" s="4"/>
      <c r="L6" s="4" t="e">
        <f ca="1">9.25*Tableau22456[[#This Row],[Nb jours]]</f>
        <v>#NAME?</v>
      </c>
      <c r="M6" s="4"/>
      <c r="N6" s="4" t="e">
        <f ca="1">5.355*Tableau22456[[#This Row],[Nb jours]]</f>
        <v>#NAME?</v>
      </c>
    </row>
    <row r="7" spans="1:14">
      <c r="A7" s="2"/>
      <c r="B7" s="2" t="s">
        <v>41</v>
      </c>
      <c r="C7" s="4">
        <v>11</v>
      </c>
      <c r="D7" s="2" t="s">
        <v>16</v>
      </c>
      <c r="E7" s="5">
        <v>42765</v>
      </c>
      <c r="F7" s="5">
        <v>42766</v>
      </c>
      <c r="G7" s="36" t="e">
        <f ca="1">NETWORKDAYS.INTL(Tableau22456[[#This Row],[Début du contrat]],Tableau22456[[#This Row],[Fin du contrat]],1)</f>
        <v>#NAME?</v>
      </c>
      <c r="H7" s="4">
        <v>18.5</v>
      </c>
      <c r="I7" s="4"/>
      <c r="J7" s="26"/>
      <c r="K7" s="26"/>
      <c r="L7" s="4" t="e">
        <f ca="1">9.25*Tableau22456[[#This Row],[Nb jours]]</f>
        <v>#NAME?</v>
      </c>
      <c r="M7" s="4"/>
      <c r="N7" s="4" t="e">
        <f ca="1">5.355*Tableau22456[[#This Row],[Nb jours]]</f>
        <v>#NAME?</v>
      </c>
    </row>
    <row r="8" spans="1:14">
      <c r="A8" s="2"/>
      <c r="B8" s="2" t="s">
        <v>41</v>
      </c>
      <c r="C8" s="4">
        <v>11</v>
      </c>
      <c r="D8" s="2" t="s">
        <v>16</v>
      </c>
      <c r="E8" s="5">
        <v>42765</v>
      </c>
      <c r="F8" s="5">
        <v>42766</v>
      </c>
      <c r="G8" s="36" t="e">
        <f ca="1">NETWORKDAYS.INTL(Tableau22456[[#This Row],[Début du contrat]],Tableau22456[[#This Row],[Fin du contrat]],1)</f>
        <v>#NAME?</v>
      </c>
      <c r="H8" s="4">
        <v>18.87</v>
      </c>
      <c r="I8" s="4"/>
      <c r="J8" s="26"/>
      <c r="K8" s="26"/>
      <c r="L8" s="4" t="e">
        <f ca="1">9.25*Tableau22456[[#This Row],[Nb jours]]</f>
        <v>#NAME?</v>
      </c>
      <c r="M8" s="4"/>
      <c r="N8" s="4" t="e">
        <f ca="1">5.355*Tableau22456[[#This Row],[Nb jours]]</f>
        <v>#NAME?</v>
      </c>
    </row>
    <row r="9" spans="1:14">
      <c r="A9" s="2"/>
      <c r="B9" s="2"/>
      <c r="C9" s="4"/>
      <c r="D9" s="2"/>
      <c r="E9" s="2"/>
      <c r="F9" s="2"/>
      <c r="G9" s="36" t="e">
        <f ca="1">NETWORKDAYS.INTL(Tableau22456[[#This Row],[Début du contrat]],Tableau22456[[#This Row],[Fin du contrat]],1)</f>
        <v>#NAME?</v>
      </c>
      <c r="H9" s="4"/>
      <c r="I9" s="4"/>
      <c r="J9" s="26"/>
      <c r="K9" s="26"/>
      <c r="L9" s="4"/>
      <c r="M9" s="4"/>
      <c r="N9" s="4" t="e">
        <f ca="1">5.355*Tableau22456[[#This Row],[Nb jours]]</f>
        <v>#NAME?</v>
      </c>
    </row>
    <row r="10" spans="1:14">
      <c r="A10" s="2"/>
      <c r="B10" s="2"/>
      <c r="C10" s="4"/>
      <c r="D10" s="2"/>
      <c r="E10" s="2"/>
      <c r="F10" s="2"/>
      <c r="G10" s="36" t="e">
        <f ca="1">NETWORKDAYS.INTL(Tableau22456[[#This Row],[Début du contrat]],Tableau22456[[#This Row],[Fin du contrat]],1)</f>
        <v>#NAME?</v>
      </c>
      <c r="H10" s="4"/>
      <c r="I10" s="4"/>
      <c r="J10" s="26"/>
      <c r="K10" s="26"/>
      <c r="L10" s="4"/>
      <c r="M10" s="4"/>
      <c r="N10" s="4" t="e">
        <f ca="1">5.355*Tableau22456[[#This Row],[Nb jours]]</f>
        <v>#NAME?</v>
      </c>
    </row>
    <row r="11" spans="1:14">
      <c r="A11" s="2"/>
      <c r="B11" s="2"/>
      <c r="C11" s="4"/>
      <c r="D11" s="2"/>
      <c r="E11" s="2"/>
      <c r="F11" s="2"/>
      <c r="G11" s="36" t="e">
        <f ca="1">NETWORKDAYS.INTL(Tableau22456[[#This Row],[Début du contrat]],Tableau22456[[#This Row],[Fin du contrat]],1)</f>
        <v>#NAME?</v>
      </c>
      <c r="H11" s="4"/>
      <c r="I11" s="4"/>
      <c r="J11" s="26"/>
      <c r="K11" s="26"/>
      <c r="L11" s="4"/>
      <c r="M11" s="4"/>
      <c r="N11" s="4" t="e">
        <f ca="1">5.355*Tableau22456[[#This Row],[Nb jours]]</f>
        <v>#NAME?</v>
      </c>
    </row>
    <row r="12" spans="1:14">
      <c r="A12" s="2"/>
      <c r="B12" s="2"/>
      <c r="C12" s="4"/>
      <c r="D12" s="2"/>
      <c r="E12" s="2"/>
      <c r="F12" s="2"/>
      <c r="G12" s="36" t="e">
        <f ca="1">NETWORKDAYS.INTL(Tableau22456[[#This Row],[Début du contrat]],Tableau22456[[#This Row],[Fin du contrat]],1)</f>
        <v>#NAME?</v>
      </c>
      <c r="H12" s="4"/>
      <c r="I12" s="4"/>
      <c r="J12" s="26"/>
      <c r="K12" s="26"/>
      <c r="L12" s="4"/>
      <c r="M12" s="4"/>
      <c r="N12" s="4" t="e">
        <f ca="1">5.355*Tableau22456[[#This Row],[Nb jours]]</f>
        <v>#NAME?</v>
      </c>
    </row>
    <row r="13" spans="1:14">
      <c r="A13" s="2"/>
      <c r="B13" s="2"/>
      <c r="C13" s="4"/>
      <c r="D13" s="2"/>
      <c r="E13" s="2"/>
      <c r="F13" s="2"/>
      <c r="G13" s="36" t="e">
        <f ca="1">NETWORKDAYS.INTL(Tableau22456[[#This Row],[Début du contrat]],Tableau22456[[#This Row],[Fin du contrat]],1)</f>
        <v>#NAME?</v>
      </c>
      <c r="H13" s="4"/>
      <c r="I13" s="4"/>
      <c r="J13" s="4"/>
      <c r="K13" s="4"/>
      <c r="L13" s="4"/>
      <c r="M13" s="4"/>
      <c r="N13" s="4" t="e">
        <f ca="1">5.355*Tableau22456[[#This Row],[Nb jours]]</f>
        <v>#NAME?</v>
      </c>
    </row>
    <row r="14" spans="1:14">
      <c r="A14" s="2"/>
      <c r="B14" s="2"/>
      <c r="C14" s="4"/>
      <c r="D14" s="2"/>
      <c r="E14" s="2"/>
      <c r="F14" s="2"/>
      <c r="G14" s="36" t="e">
        <f ca="1">NETWORKDAYS.INTL(Tableau22456[[#This Row],[Début du contrat]],Tableau22456[[#This Row],[Fin du contrat]],1)</f>
        <v>#NAME?</v>
      </c>
      <c r="H14" s="4"/>
      <c r="I14" s="4"/>
      <c r="J14" s="4"/>
      <c r="K14" s="4"/>
      <c r="L14" s="4"/>
      <c r="M14" s="4"/>
      <c r="N14" s="4" t="e">
        <f ca="1">5.355*Tableau22456[[#This Row],[Nb jours]]</f>
        <v>#NAME?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U40"/>
  <sheetViews>
    <sheetView tabSelected="1" topLeftCell="B1" zoomScale="80" zoomScaleNormal="80" workbookViewId="0">
      <selection activeCell="Z1" sqref="Z1"/>
    </sheetView>
  </sheetViews>
  <sheetFormatPr baseColWidth="10" defaultRowHeight="15"/>
  <cols>
    <col min="1" max="1" width="16.140625" hidden="1" customWidth="1"/>
    <col min="3" max="3" width="14.28515625" bestFit="1" customWidth="1"/>
    <col min="4" max="4" width="8.28515625" customWidth="1"/>
    <col min="5" max="10" width="7.85546875" customWidth="1"/>
    <col min="11" max="11" width="10.140625" customWidth="1"/>
    <col min="12" max="12" width="11.140625" customWidth="1"/>
    <col min="13" max="13" width="10.85546875" customWidth="1"/>
    <col min="16" max="16" width="11.5703125" customWidth="1"/>
    <col min="20" max="20" width="11.42578125" customWidth="1"/>
  </cols>
  <sheetData>
    <row r="1" spans="1:21" ht="39" customHeight="1">
      <c r="A1" s="46"/>
      <c r="B1" s="52" t="s">
        <v>31</v>
      </c>
      <c r="C1" s="53">
        <v>1</v>
      </c>
      <c r="D1" s="52" t="s">
        <v>32</v>
      </c>
      <c r="E1" s="54">
        <f>7*C1+DATE(An,1,3)-WEEKDAY(DATE(An,1,3))-5</f>
        <v>2</v>
      </c>
      <c r="F1" s="52" t="s">
        <v>33</v>
      </c>
      <c r="G1" s="54">
        <f>E1+6</f>
        <v>8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  <c r="T1" s="6"/>
      <c r="U1" s="6"/>
    </row>
    <row r="2" spans="1:21" ht="15.75" thickBot="1">
      <c r="A2" s="8"/>
      <c r="B2" s="8"/>
      <c r="C2" s="6"/>
      <c r="D2" s="6"/>
      <c r="E2" s="6"/>
      <c r="F2" s="6"/>
      <c r="G2" s="6"/>
      <c r="H2" s="6"/>
      <c r="I2" s="6"/>
      <c r="J2" s="6"/>
      <c r="K2" s="6"/>
      <c r="L2" s="9"/>
      <c r="M2" s="6"/>
      <c r="N2" s="6"/>
      <c r="O2" s="6"/>
      <c r="P2" s="6"/>
      <c r="Q2" s="6"/>
      <c r="R2" s="6"/>
      <c r="S2" s="6"/>
      <c r="T2" s="6"/>
      <c r="U2" s="6"/>
    </row>
    <row r="3" spans="1:21" ht="15.75" thickBot="1">
      <c r="A3" s="10"/>
      <c r="B3" s="10"/>
      <c r="C3" s="6"/>
      <c r="D3" s="6"/>
      <c r="E3" s="6"/>
      <c r="F3" s="6"/>
      <c r="G3" s="6"/>
      <c r="H3" s="6"/>
      <c r="I3" s="6"/>
      <c r="J3" s="6"/>
      <c r="K3" s="6"/>
      <c r="L3" s="11"/>
      <c r="M3" s="6"/>
      <c r="N3" s="28">
        <f>SUM(L6:L20)</f>
        <v>0</v>
      </c>
      <c r="O3" s="29">
        <f>SUM(N6:N37)</f>
        <v>0</v>
      </c>
      <c r="P3" s="30" t="e">
        <f ca="1">SUM(O6:O37)</f>
        <v>#NAME?</v>
      </c>
      <c r="Q3" s="33" t="s">
        <v>15</v>
      </c>
      <c r="R3" s="34" t="e">
        <f ca="1">SUM(N3:P3)</f>
        <v>#NAME?</v>
      </c>
      <c r="S3" s="6"/>
    </row>
    <row r="4" spans="1:21" ht="15.75" thickBot="1">
      <c r="A4" s="6"/>
      <c r="B4" s="6"/>
      <c r="C4" s="6"/>
      <c r="D4" s="12"/>
      <c r="E4" s="12" t="s">
        <v>34</v>
      </c>
      <c r="F4" s="13" t="s">
        <v>35</v>
      </c>
      <c r="G4" s="13" t="s">
        <v>36</v>
      </c>
      <c r="H4" s="13" t="s">
        <v>37</v>
      </c>
      <c r="I4" s="13" t="s">
        <v>38</v>
      </c>
      <c r="J4" s="13" t="s">
        <v>39</v>
      </c>
      <c r="K4" s="25" t="s">
        <v>12</v>
      </c>
      <c r="L4" s="61">
        <f>SUM(K6:K11)</f>
        <v>8.7083333333333357</v>
      </c>
      <c r="M4" s="14"/>
      <c r="N4" s="14"/>
      <c r="O4" s="60"/>
      <c r="P4" s="31"/>
      <c r="Q4" s="24"/>
      <c r="R4" s="32"/>
    </row>
    <row r="5" spans="1:21" ht="23.25" thickBot="1">
      <c r="A5" s="38" t="s">
        <v>9</v>
      </c>
      <c r="B5" s="37" t="s">
        <v>14</v>
      </c>
      <c r="C5" s="39" t="s">
        <v>8</v>
      </c>
      <c r="D5" s="40" t="s">
        <v>10</v>
      </c>
      <c r="E5" s="55">
        <f>E1</f>
        <v>2</v>
      </c>
      <c r="F5" s="56">
        <f t="shared" ref="F5:J5" si="0">E5+1</f>
        <v>3</v>
      </c>
      <c r="G5" s="56">
        <f t="shared" si="0"/>
        <v>4</v>
      </c>
      <c r="H5" s="56">
        <f t="shared" si="0"/>
        <v>5</v>
      </c>
      <c r="I5" s="56">
        <f t="shared" si="0"/>
        <v>6</v>
      </c>
      <c r="J5" s="56">
        <f t="shared" si="0"/>
        <v>7</v>
      </c>
      <c r="K5" s="41" t="s">
        <v>11</v>
      </c>
      <c r="L5" s="42"/>
      <c r="M5" s="43" t="s">
        <v>23</v>
      </c>
      <c r="N5" s="43" t="s">
        <v>40</v>
      </c>
      <c r="O5" s="44" t="s">
        <v>13</v>
      </c>
      <c r="P5" s="44" t="s">
        <v>18</v>
      </c>
      <c r="Q5" s="6"/>
    </row>
    <row r="6" spans="1:21" ht="31.5" customHeight="1" thickBot="1">
      <c r="A6" s="15">
        <f>'Semaine 1'!A4</f>
        <v>0</v>
      </c>
      <c r="B6" s="15" t="str">
        <f>'Semaine 1'!B4</f>
        <v>ADECCO</v>
      </c>
      <c r="C6" s="15" t="str">
        <f>'Semaine 1'!D4</f>
        <v>Electricien</v>
      </c>
      <c r="D6" s="16">
        <f>'Semaine 1'!C4</f>
        <v>11</v>
      </c>
      <c r="E6" s="57">
        <v>0.32291666666666669</v>
      </c>
      <c r="F6" s="57">
        <v>0.32291666666666669</v>
      </c>
      <c r="G6" s="57">
        <v>0.32291666666666669</v>
      </c>
      <c r="H6" s="57">
        <v>0.32291666666666669</v>
      </c>
      <c r="I6" s="57">
        <v>0.125</v>
      </c>
      <c r="J6" s="57"/>
      <c r="K6" s="62">
        <f>SUM(E6:J6)</f>
        <v>1.4166666666666667</v>
      </c>
      <c r="L6" s="22"/>
      <c r="M6" s="17"/>
      <c r="N6" s="49"/>
      <c r="O6" s="47" t="e">
        <f ca="1">'Semaine 1'!N4</f>
        <v>#NAME?</v>
      </c>
      <c r="P6" s="21" t="e">
        <f ca="1">'Semaine 1'!L4</f>
        <v>#NAME?</v>
      </c>
      <c r="Q6" s="18"/>
    </row>
    <row r="7" spans="1:21" ht="33" customHeight="1" thickBot="1">
      <c r="A7" s="15">
        <f>'Semaine 1'!A5</f>
        <v>0</v>
      </c>
      <c r="B7" s="15" t="str">
        <f>'Semaine 1'!B5</f>
        <v>ADECCO</v>
      </c>
      <c r="C7" s="15" t="str">
        <f>'Semaine 1'!D5</f>
        <v>Magasinier-Cariste</v>
      </c>
      <c r="D7" s="16">
        <f>'Semaine 1'!C5</f>
        <v>11</v>
      </c>
      <c r="E7" s="57">
        <v>0.32291666666666669</v>
      </c>
      <c r="F7" s="57">
        <v>0.32291666666666669</v>
      </c>
      <c r="G7" s="57">
        <v>0.32291666666666669</v>
      </c>
      <c r="H7" s="57">
        <v>0.32291666666666669</v>
      </c>
      <c r="I7" s="57">
        <v>0.16666666666666666</v>
      </c>
      <c r="J7" s="57">
        <v>0</v>
      </c>
      <c r="K7" s="63">
        <f t="shared" ref="K7:K11" si="1">SUBTOTAL(9,E7:J7)</f>
        <v>1.4583333333333335</v>
      </c>
      <c r="L7" s="22"/>
      <c r="M7" s="17"/>
      <c r="N7" s="49"/>
      <c r="O7" s="47" t="e">
        <f ca="1">'Semaine 1'!N5</f>
        <v>#NAME?</v>
      </c>
      <c r="P7" s="21" t="e">
        <f ca="1">'Semaine 1'!L5</f>
        <v>#NAME?</v>
      </c>
      <c r="Q7" s="6"/>
    </row>
    <row r="8" spans="1:21" ht="31.5" customHeight="1" thickBot="1">
      <c r="A8" s="15">
        <f>'Semaine 1'!A6</f>
        <v>0</v>
      </c>
      <c r="B8" s="15" t="str">
        <f>'Semaine 1'!B6</f>
        <v>ADECCO</v>
      </c>
      <c r="C8" s="15" t="str">
        <f>'Semaine 1'!D6</f>
        <v>Electricien</v>
      </c>
      <c r="D8" s="16">
        <f>'Semaine 1'!C6</f>
        <v>11</v>
      </c>
      <c r="E8" s="57">
        <v>0.32291666666666669</v>
      </c>
      <c r="F8" s="57">
        <v>0.32291666666666669</v>
      </c>
      <c r="G8" s="57">
        <v>0.32291666666666669</v>
      </c>
      <c r="H8" s="57">
        <v>0.32291666666666669</v>
      </c>
      <c r="I8" s="57">
        <v>0.16666666666666666</v>
      </c>
      <c r="J8" s="57">
        <v>0</v>
      </c>
      <c r="K8" s="63">
        <f t="shared" si="1"/>
        <v>1.4583333333333335</v>
      </c>
      <c r="L8" s="22"/>
      <c r="M8" s="17"/>
      <c r="N8" s="49"/>
      <c r="O8" s="47" t="e">
        <f ca="1">'Semaine 1'!N6</f>
        <v>#NAME?</v>
      </c>
      <c r="P8" s="21" t="e">
        <f ca="1">'Semaine 1'!L6</f>
        <v>#NAME?</v>
      </c>
      <c r="Q8" s="6"/>
    </row>
    <row r="9" spans="1:21" ht="32.25" customHeight="1" thickBot="1">
      <c r="A9" s="15">
        <f>'Semaine 1'!A7</f>
        <v>0</v>
      </c>
      <c r="B9" s="15" t="str">
        <f>'Semaine 1'!B7</f>
        <v>ADECCO</v>
      </c>
      <c r="C9" s="15" t="str">
        <f>'Semaine 1'!D7</f>
        <v>Magasinier-Cariste</v>
      </c>
      <c r="D9" s="16">
        <f>'Semaine 1'!C7</f>
        <v>11</v>
      </c>
      <c r="E9" s="57">
        <v>0.32291666666666669</v>
      </c>
      <c r="F9" s="57">
        <v>0.32291666666666669</v>
      </c>
      <c r="G9" s="57">
        <v>0.32291666666666669</v>
      </c>
      <c r="H9" s="57">
        <v>0.32291666666666669</v>
      </c>
      <c r="I9" s="57">
        <v>0.16666666666666666</v>
      </c>
      <c r="J9" s="57">
        <v>0</v>
      </c>
      <c r="K9" s="63">
        <f t="shared" si="1"/>
        <v>1.4583333333333335</v>
      </c>
      <c r="L9" s="22"/>
      <c r="M9" s="17"/>
      <c r="N9" s="49"/>
      <c r="O9" s="47" t="e">
        <f ca="1">'Semaine 1'!N7</f>
        <v>#NAME?</v>
      </c>
      <c r="P9" s="21" t="e">
        <f ca="1">'Semaine 1'!L7</f>
        <v>#NAME?</v>
      </c>
      <c r="Q9" s="6"/>
    </row>
    <row r="10" spans="1:21" ht="31.5" customHeight="1" thickBot="1">
      <c r="A10" s="15">
        <f>'Semaine 1'!A8</f>
        <v>0</v>
      </c>
      <c r="B10" s="15" t="str">
        <f>'Semaine 1'!B8</f>
        <v>ADECCO</v>
      </c>
      <c r="C10" s="15" t="str">
        <f>'Semaine 1'!D8</f>
        <v>Electricien</v>
      </c>
      <c r="D10" s="16">
        <f>'Semaine 1'!C8</f>
        <v>11</v>
      </c>
      <c r="E10" s="57">
        <v>0.32291666666666669</v>
      </c>
      <c r="F10" s="57">
        <v>0.32291666666666669</v>
      </c>
      <c r="G10" s="57">
        <v>0.32291666666666669</v>
      </c>
      <c r="H10" s="57">
        <v>0.32291666666666669</v>
      </c>
      <c r="I10" s="57">
        <v>0.16666666666666666</v>
      </c>
      <c r="J10" s="57">
        <v>0</v>
      </c>
      <c r="K10" s="63">
        <f t="shared" si="1"/>
        <v>1.4583333333333335</v>
      </c>
      <c r="L10" s="22"/>
      <c r="M10" s="17"/>
      <c r="N10" s="49"/>
      <c r="O10" s="47" t="e">
        <f ca="1">'Semaine 1'!N8</f>
        <v>#NAME?</v>
      </c>
      <c r="P10" s="21" t="e">
        <f ca="1">'Semaine 1'!L8</f>
        <v>#NAME?</v>
      </c>
      <c r="Q10" s="6"/>
    </row>
    <row r="11" spans="1:21" ht="35.25" customHeight="1" thickBot="1">
      <c r="A11" s="15">
        <f>'Semaine 1'!A9</f>
        <v>0</v>
      </c>
      <c r="B11" s="15" t="str">
        <f>'Semaine 1'!B9</f>
        <v>ADECCO</v>
      </c>
      <c r="C11" s="15" t="str">
        <f>'Semaine 1'!D9</f>
        <v>Electricien</v>
      </c>
      <c r="D11" s="16">
        <f>'Semaine 1'!C9</f>
        <v>11</v>
      </c>
      <c r="E11" s="57">
        <v>0.32291666666666669</v>
      </c>
      <c r="F11" s="57">
        <v>0.32291666666666669</v>
      </c>
      <c r="G11" s="57">
        <v>0.32291666666666669</v>
      </c>
      <c r="H11" s="57">
        <v>0.32291666666666669</v>
      </c>
      <c r="I11" s="57">
        <v>0.16666666666666666</v>
      </c>
      <c r="J11" s="57">
        <v>0</v>
      </c>
      <c r="K11" s="63">
        <f t="shared" si="1"/>
        <v>1.4583333333333335</v>
      </c>
      <c r="L11" s="22"/>
      <c r="M11" s="17"/>
      <c r="N11" s="49"/>
      <c r="O11" s="47" t="e">
        <f ca="1">'Semaine 1'!N9</f>
        <v>#NAME?</v>
      </c>
      <c r="P11" s="21" t="e">
        <f ca="1">'Semaine 1'!L9</f>
        <v>#NAME?</v>
      </c>
      <c r="Q11" s="6"/>
    </row>
    <row r="12" spans="1:21" ht="33.75" customHeight="1" thickBot="1">
      <c r="A12" s="15" t="e">
        <f>'Semaine 1'!#REF!</f>
        <v>#REF!</v>
      </c>
      <c r="B12" s="15">
        <f>'Semaine 1'!B10</f>
        <v>0</v>
      </c>
      <c r="C12" s="15">
        <f>'Semaine 1'!D10</f>
        <v>0</v>
      </c>
      <c r="D12" s="16"/>
      <c r="E12" s="21"/>
      <c r="F12" s="21"/>
      <c r="G12" s="21"/>
      <c r="H12" s="21"/>
      <c r="I12" s="21"/>
      <c r="J12" s="21"/>
      <c r="K12" s="64"/>
      <c r="L12" s="22"/>
      <c r="M12" s="17"/>
      <c r="N12" s="49"/>
      <c r="O12" s="47"/>
      <c r="P12" s="21"/>
      <c r="Q12" s="6"/>
    </row>
    <row r="13" spans="1:21" ht="32.25" customHeight="1" thickBot="1">
      <c r="A13" s="15" t="e">
        <f>'Semaine 1'!#REF!</f>
        <v>#REF!</v>
      </c>
      <c r="B13" s="15">
        <f>'Semaine 1'!B11</f>
        <v>0</v>
      </c>
      <c r="C13" s="15"/>
      <c r="D13" s="16"/>
      <c r="E13" s="21"/>
      <c r="F13" s="21"/>
      <c r="G13" s="21"/>
      <c r="H13" s="21"/>
      <c r="I13" s="21"/>
      <c r="J13" s="21"/>
      <c r="K13" s="64"/>
      <c r="L13" s="22"/>
      <c r="M13" s="17"/>
      <c r="N13" s="49"/>
      <c r="O13" s="47"/>
      <c r="P13" s="21"/>
      <c r="Q13" s="6"/>
    </row>
    <row r="14" spans="1:21" ht="36.75" customHeight="1" thickBot="1">
      <c r="A14" s="15" t="e">
        <f>'Semaine 1'!#REF!</f>
        <v>#REF!</v>
      </c>
      <c r="B14" s="15">
        <f>'Semaine 1'!B12</f>
        <v>0</v>
      </c>
      <c r="C14" s="15"/>
      <c r="D14" s="16"/>
      <c r="E14" s="21"/>
      <c r="F14" s="21"/>
      <c r="G14" s="21"/>
      <c r="H14" s="21"/>
      <c r="I14" s="21"/>
      <c r="J14" s="21"/>
      <c r="K14" s="64"/>
      <c r="L14" s="22"/>
      <c r="M14" s="17"/>
      <c r="N14" s="49"/>
      <c r="O14" s="47"/>
      <c r="P14" s="21"/>
      <c r="Q14" s="6"/>
    </row>
    <row r="15" spans="1:21" ht="33.75" customHeight="1" thickBot="1">
      <c r="A15" s="15" t="e">
        <f>'Semaine 1'!#REF!</f>
        <v>#REF!</v>
      </c>
      <c r="B15" s="15">
        <f>'Semaine 1'!B13</f>
        <v>0</v>
      </c>
      <c r="C15" s="15"/>
      <c r="D15" s="16"/>
      <c r="E15" s="21"/>
      <c r="F15" s="21"/>
      <c r="G15" s="21"/>
      <c r="H15" s="21"/>
      <c r="I15" s="21"/>
      <c r="J15" s="21"/>
      <c r="K15" s="64"/>
      <c r="L15" s="22"/>
      <c r="M15" s="17"/>
      <c r="N15" s="49"/>
      <c r="O15" s="47"/>
      <c r="P15" s="21"/>
      <c r="Q15" s="6"/>
    </row>
    <row r="16" spans="1:21" ht="36.75" customHeight="1" thickBot="1">
      <c r="A16" s="15" t="e">
        <f>'Semaine 1'!#REF!</f>
        <v>#REF!</v>
      </c>
      <c r="B16" s="15"/>
      <c r="C16" s="15"/>
      <c r="D16" s="16"/>
      <c r="E16" s="21"/>
      <c r="F16" s="21"/>
      <c r="G16" s="21"/>
      <c r="H16" s="21"/>
      <c r="I16" s="21"/>
      <c r="J16" s="21"/>
      <c r="K16" s="64"/>
      <c r="L16" s="22"/>
      <c r="M16" s="17"/>
      <c r="N16" s="49"/>
      <c r="O16" s="47"/>
      <c r="P16" s="21"/>
      <c r="Q16" s="6"/>
    </row>
    <row r="17" spans="1:19" ht="36.75" customHeight="1" thickBot="1">
      <c r="A17" s="15" t="e">
        <f>'Semaine 1'!#REF!</f>
        <v>#REF!</v>
      </c>
      <c r="B17" s="15"/>
      <c r="C17" s="15"/>
      <c r="D17" s="16"/>
      <c r="E17" s="21"/>
      <c r="F17" s="21"/>
      <c r="G17" s="21"/>
      <c r="H17" s="21"/>
      <c r="I17" s="21"/>
      <c r="J17" s="21"/>
      <c r="K17" s="64"/>
      <c r="L17" s="22"/>
      <c r="M17" s="17"/>
      <c r="N17" s="49"/>
      <c r="O17" s="47"/>
      <c r="P17" s="21"/>
      <c r="Q17" s="6"/>
    </row>
    <row r="18" spans="1:19" ht="33.75" customHeight="1">
      <c r="A18" s="15" t="e">
        <f>'Semaine 1'!#REF!</f>
        <v>#REF!</v>
      </c>
      <c r="B18" s="15"/>
      <c r="C18" s="15"/>
      <c r="D18" s="16"/>
      <c r="E18" s="21"/>
      <c r="F18" s="21"/>
      <c r="G18" s="21"/>
      <c r="H18" s="21"/>
      <c r="I18" s="21"/>
      <c r="J18" s="21"/>
      <c r="K18" s="64"/>
      <c r="L18" s="22"/>
      <c r="M18" s="17"/>
      <c r="N18" s="49"/>
      <c r="O18" s="47"/>
      <c r="P18" s="21"/>
      <c r="Q18" s="6"/>
    </row>
    <row r="19" spans="1:19" ht="36.75" hidden="1" customHeight="1" thickBot="1">
      <c r="A19" s="15" t="e">
        <f>'Semaine 1'!#REF!</f>
        <v>#REF!</v>
      </c>
      <c r="B19" s="15"/>
      <c r="C19" s="15"/>
      <c r="D19" s="16"/>
      <c r="E19" s="21"/>
      <c r="F19" s="21"/>
      <c r="G19" s="21"/>
      <c r="H19" s="21"/>
      <c r="I19" s="21"/>
      <c r="J19" s="21"/>
      <c r="K19" s="21"/>
      <c r="L19" s="20"/>
      <c r="M19" s="22"/>
      <c r="N19" s="17"/>
      <c r="O19" s="49"/>
      <c r="P19" s="47"/>
      <c r="Q19" s="21"/>
      <c r="R19" s="6"/>
    </row>
    <row r="20" spans="1:19" ht="36.75" hidden="1" customHeight="1" thickBot="1">
      <c r="A20" s="15" t="e">
        <f>'Semaine 1'!#REF!</f>
        <v>#REF!</v>
      </c>
      <c r="B20" s="15"/>
      <c r="C20" s="15"/>
      <c r="D20" s="16"/>
      <c r="E20" s="21"/>
      <c r="F20" s="21"/>
      <c r="G20" s="21"/>
      <c r="H20" s="21"/>
      <c r="I20" s="21"/>
      <c r="J20" s="21"/>
      <c r="K20" s="21"/>
      <c r="L20" s="20"/>
      <c r="M20" s="22"/>
      <c r="N20" s="17"/>
      <c r="O20" s="49"/>
      <c r="P20" s="47"/>
      <c r="Q20" s="21"/>
      <c r="R20" s="6"/>
    </row>
    <row r="21" spans="1:19" ht="33.75" hidden="1" customHeight="1" thickBot="1">
      <c r="A21" s="15">
        <f>'Semaine 1'!A10</f>
        <v>0</v>
      </c>
      <c r="B21" s="15"/>
      <c r="C21" s="15"/>
      <c r="D21" s="16"/>
      <c r="E21" s="21"/>
      <c r="F21" s="21"/>
      <c r="G21" s="21"/>
      <c r="H21" s="21"/>
      <c r="I21" s="21"/>
      <c r="J21" s="21"/>
      <c r="K21" s="21"/>
      <c r="L21" s="20"/>
      <c r="M21" s="19"/>
      <c r="N21" s="22"/>
      <c r="O21" s="50"/>
      <c r="P21" s="17"/>
      <c r="Q21" s="47"/>
      <c r="R21" s="6"/>
      <c r="S21" s="6"/>
    </row>
    <row r="22" spans="1:19" ht="36.75" hidden="1" customHeight="1" thickBot="1">
      <c r="A22" s="15">
        <f>'Semaine 1'!A11</f>
        <v>0</v>
      </c>
      <c r="B22" s="15"/>
      <c r="C22" s="15"/>
      <c r="D22" s="16"/>
      <c r="E22" s="21"/>
      <c r="F22" s="21"/>
      <c r="G22" s="21"/>
      <c r="H22" s="21"/>
      <c r="I22" s="21"/>
      <c r="J22" s="21"/>
      <c r="K22" s="21"/>
      <c r="L22" s="20"/>
      <c r="M22" s="19"/>
      <c r="N22" s="22"/>
      <c r="O22" s="50"/>
      <c r="P22" s="17"/>
      <c r="Q22" s="47"/>
      <c r="R22" s="6"/>
      <c r="S22" s="6"/>
    </row>
    <row r="23" spans="1:19" ht="36.75" hidden="1" customHeight="1" thickBot="1">
      <c r="A23" s="15">
        <f>'Semaine 1'!A12</f>
        <v>0</v>
      </c>
      <c r="B23" s="15"/>
      <c r="C23" s="15"/>
      <c r="D23" s="16"/>
      <c r="E23" s="21"/>
      <c r="F23" s="21"/>
      <c r="G23" s="21"/>
      <c r="H23" s="21"/>
      <c r="I23" s="21"/>
      <c r="J23" s="21"/>
      <c r="K23" s="21"/>
      <c r="L23" s="20"/>
      <c r="M23" s="19"/>
      <c r="N23" s="22"/>
      <c r="O23" s="50"/>
      <c r="P23" s="17"/>
      <c r="Q23" s="47"/>
      <c r="R23" s="6"/>
      <c r="S23" s="6"/>
    </row>
    <row r="24" spans="1:19" ht="33.75" hidden="1" customHeight="1" thickBot="1">
      <c r="A24" s="15">
        <f>'Semaine 1'!A13</f>
        <v>0</v>
      </c>
      <c r="B24" s="15"/>
      <c r="C24" s="15"/>
      <c r="D24" s="16"/>
      <c r="E24" s="21"/>
      <c r="F24" s="21"/>
      <c r="G24" s="21"/>
      <c r="H24" s="21"/>
      <c r="I24" s="21"/>
      <c r="J24" s="21"/>
      <c r="K24" s="21"/>
      <c r="L24" s="20"/>
      <c r="M24" s="19"/>
      <c r="N24" s="22"/>
      <c r="O24" s="50"/>
      <c r="P24" s="17"/>
      <c r="Q24" s="47"/>
      <c r="R24" s="6"/>
      <c r="S24" s="6"/>
    </row>
    <row r="25" spans="1:19" ht="36.75" hidden="1" customHeight="1" thickBot="1">
      <c r="A25" s="15">
        <f>'Semaine 1'!A14</f>
        <v>0</v>
      </c>
      <c r="B25" s="15"/>
      <c r="C25" s="15"/>
      <c r="D25" s="16"/>
      <c r="E25" s="21"/>
      <c r="F25" s="21"/>
      <c r="G25" s="21"/>
      <c r="H25" s="21"/>
      <c r="I25" s="21"/>
      <c r="J25" s="21"/>
      <c r="K25" s="21"/>
      <c r="L25" s="20"/>
      <c r="M25" s="19"/>
      <c r="N25" s="22"/>
      <c r="O25" s="50"/>
      <c r="P25" s="17"/>
      <c r="Q25" s="47"/>
      <c r="R25" s="6"/>
      <c r="S25" s="6"/>
    </row>
    <row r="26" spans="1:19" ht="36.75" hidden="1" customHeight="1">
      <c r="A26" s="15">
        <f>'Semaine 1'!A15</f>
        <v>0</v>
      </c>
      <c r="B26" s="15"/>
      <c r="C26" s="15"/>
      <c r="D26" s="16"/>
      <c r="E26" s="21"/>
      <c r="F26" s="21"/>
      <c r="G26" s="21"/>
      <c r="H26" s="21"/>
      <c r="I26" s="21"/>
      <c r="J26" s="21"/>
      <c r="K26" s="21"/>
      <c r="L26" s="20"/>
      <c r="M26" s="19"/>
      <c r="N26" s="22"/>
      <c r="O26" s="50"/>
      <c r="P26" s="17"/>
      <c r="Q26" s="47"/>
      <c r="R26" s="6"/>
      <c r="S26" s="6"/>
    </row>
    <row r="27" spans="1:19" ht="33.75" hidden="1" customHeight="1" thickBot="1">
      <c r="A27" s="15">
        <f>'Semaine 1'!A16</f>
        <v>0</v>
      </c>
      <c r="B27" s="15"/>
      <c r="C27" s="15"/>
      <c r="D27" s="16"/>
      <c r="E27" s="21"/>
      <c r="F27" s="21"/>
      <c r="G27" s="21"/>
      <c r="H27" s="21"/>
      <c r="I27" s="21"/>
      <c r="J27" s="21"/>
      <c r="K27" s="21"/>
      <c r="L27" s="20"/>
      <c r="M27" s="19"/>
      <c r="N27" s="22"/>
      <c r="O27" s="50"/>
      <c r="P27" s="17"/>
      <c r="Q27" s="47"/>
      <c r="R27" s="35"/>
      <c r="S27" s="6"/>
    </row>
    <row r="28" spans="1:19" ht="36.75" hidden="1" customHeight="1" thickBot="1">
      <c r="A28" s="15">
        <f>'Semaine 1'!A17</f>
        <v>0</v>
      </c>
      <c r="B28" s="15"/>
      <c r="C28" s="15"/>
      <c r="D28" s="16"/>
      <c r="E28" s="21"/>
      <c r="F28" s="21"/>
      <c r="G28" s="21"/>
      <c r="H28" s="21"/>
      <c r="I28" s="21"/>
      <c r="J28" s="21"/>
      <c r="K28" s="21"/>
      <c r="L28" s="20"/>
      <c r="M28" s="19"/>
      <c r="N28" s="22"/>
      <c r="O28" s="50"/>
      <c r="P28" s="17"/>
      <c r="Q28" s="47"/>
      <c r="R28" s="35"/>
      <c r="S28" s="6"/>
    </row>
    <row r="29" spans="1:19" ht="36.75" hidden="1" customHeight="1" thickBot="1">
      <c r="A29" s="15">
        <f>'Semaine 1'!A18</f>
        <v>0</v>
      </c>
      <c r="B29" s="15"/>
      <c r="C29" s="15"/>
      <c r="D29" s="16"/>
      <c r="E29" s="21"/>
      <c r="F29" s="21"/>
      <c r="G29" s="21"/>
      <c r="H29" s="21"/>
      <c r="I29" s="21"/>
      <c r="J29" s="21"/>
      <c r="K29" s="21"/>
      <c r="L29" s="20"/>
      <c r="M29" s="19"/>
      <c r="N29" s="22"/>
      <c r="O29" s="50"/>
      <c r="P29" s="17"/>
      <c r="Q29" s="47"/>
      <c r="R29" s="35"/>
      <c r="S29" s="6"/>
    </row>
    <row r="30" spans="1:19" ht="33.75" hidden="1" customHeight="1" thickBot="1">
      <c r="A30" s="15">
        <f>'Semaine 1'!A19</f>
        <v>0</v>
      </c>
      <c r="B30" s="15"/>
      <c r="C30" s="15"/>
      <c r="D30" s="16"/>
      <c r="E30" s="21"/>
      <c r="F30" s="21"/>
      <c r="G30" s="21"/>
      <c r="H30" s="21"/>
      <c r="I30" s="21"/>
      <c r="J30" s="21"/>
      <c r="K30" s="21"/>
      <c r="L30" s="20"/>
      <c r="M30" s="19"/>
      <c r="N30" s="22"/>
      <c r="O30" s="50"/>
      <c r="P30" s="17"/>
      <c r="Q30" s="47"/>
      <c r="R30" s="35"/>
      <c r="S30" s="6"/>
    </row>
    <row r="31" spans="1:19" ht="36.75" hidden="1" customHeight="1" thickBot="1">
      <c r="A31" s="15" t="e">
        <f>'Semaine 1'!#REF!</f>
        <v>#REF!</v>
      </c>
      <c r="B31" s="15"/>
      <c r="C31" s="15"/>
      <c r="D31" s="16"/>
      <c r="E31" s="21"/>
      <c r="F31" s="21"/>
      <c r="G31" s="21"/>
      <c r="H31" s="21"/>
      <c r="I31" s="21"/>
      <c r="J31" s="21"/>
      <c r="K31" s="21"/>
      <c r="L31" s="20"/>
      <c r="M31" s="19"/>
      <c r="N31" s="22"/>
      <c r="O31" s="50"/>
      <c r="P31" s="17"/>
      <c r="Q31" s="47"/>
      <c r="R31" s="35"/>
      <c r="S31" s="6"/>
    </row>
    <row r="32" spans="1:19" ht="33.75" hidden="1" customHeight="1" thickBot="1">
      <c r="A32" s="15" t="e">
        <f>'Semaine 1'!#REF!</f>
        <v>#REF!</v>
      </c>
      <c r="B32" s="15"/>
      <c r="C32" s="15"/>
      <c r="D32" s="16"/>
      <c r="E32" s="21"/>
      <c r="F32" s="21"/>
      <c r="G32" s="21"/>
      <c r="H32" s="21"/>
      <c r="I32" s="21"/>
      <c r="J32" s="21"/>
      <c r="K32" s="21"/>
      <c r="L32" s="20"/>
      <c r="M32" s="19"/>
      <c r="N32" s="22"/>
      <c r="O32" s="50"/>
      <c r="P32" s="17"/>
      <c r="Q32" s="47"/>
      <c r="R32" s="35"/>
      <c r="S32" s="6"/>
    </row>
    <row r="33" spans="1:19" ht="36.75" hidden="1" customHeight="1" thickBot="1">
      <c r="A33" s="15" t="e">
        <f>'Semaine 1'!#REF!</f>
        <v>#REF!</v>
      </c>
      <c r="B33" s="15"/>
      <c r="C33" s="15"/>
      <c r="D33" s="16"/>
      <c r="E33" s="21"/>
      <c r="F33" s="21"/>
      <c r="G33" s="21"/>
      <c r="H33" s="21"/>
      <c r="I33" s="21"/>
      <c r="J33" s="21"/>
      <c r="K33" s="21"/>
      <c r="L33" s="20"/>
      <c r="M33" s="19"/>
      <c r="N33" s="22"/>
      <c r="O33" s="50"/>
      <c r="P33" s="17"/>
      <c r="Q33" s="47"/>
      <c r="R33" s="35"/>
      <c r="S33" s="6"/>
    </row>
    <row r="34" spans="1:19" ht="36.75" hidden="1" customHeight="1" thickBot="1">
      <c r="A34" s="15" t="e">
        <f>'Semaine 1'!#REF!</f>
        <v>#REF!</v>
      </c>
      <c r="B34" s="15"/>
      <c r="C34" s="15"/>
      <c r="D34" s="16"/>
      <c r="E34" s="21"/>
      <c r="F34" s="21"/>
      <c r="G34" s="21"/>
      <c r="H34" s="21"/>
      <c r="I34" s="21"/>
      <c r="J34" s="21"/>
      <c r="K34" s="21"/>
      <c r="L34" s="20"/>
      <c r="M34" s="19"/>
      <c r="N34" s="22"/>
      <c r="O34" s="50"/>
      <c r="P34" s="17"/>
      <c r="Q34" s="47"/>
      <c r="R34" s="35"/>
      <c r="S34" s="6"/>
    </row>
    <row r="35" spans="1:19" ht="33.75" hidden="1" customHeight="1" thickBot="1">
      <c r="A35" s="15" t="e">
        <f>'Semaine 1'!#REF!</f>
        <v>#REF!</v>
      </c>
      <c r="B35" s="15"/>
      <c r="C35" s="15"/>
      <c r="D35" s="16"/>
      <c r="E35" s="21"/>
      <c r="F35" s="21"/>
      <c r="G35" s="21"/>
      <c r="H35" s="21"/>
      <c r="I35" s="21"/>
      <c r="J35" s="21"/>
      <c r="K35" s="21"/>
      <c r="L35" s="20"/>
      <c r="M35" s="19"/>
      <c r="N35" s="22"/>
      <c r="O35" s="50"/>
      <c r="P35" s="17"/>
      <c r="Q35" s="47"/>
      <c r="R35" s="35"/>
      <c r="S35" s="6"/>
    </row>
    <row r="36" spans="1:19" ht="36.75" hidden="1" customHeight="1">
      <c r="A36" s="15" t="e">
        <f>'Semaine 1'!#REF!</f>
        <v>#REF!</v>
      </c>
      <c r="B36" s="15"/>
      <c r="C36" s="15"/>
      <c r="D36" s="16"/>
      <c r="E36" s="21"/>
      <c r="F36" s="21"/>
      <c r="G36" s="21"/>
      <c r="H36" s="21"/>
      <c r="I36" s="21"/>
      <c r="J36" s="21"/>
      <c r="K36" s="21"/>
      <c r="L36" s="20"/>
      <c r="M36" s="19"/>
      <c r="N36" s="22"/>
      <c r="O36" s="50"/>
      <c r="P36" s="17"/>
      <c r="Q36" s="47"/>
      <c r="R36" s="35"/>
      <c r="S36" s="6"/>
    </row>
    <row r="37" spans="1:19" hidden="1">
      <c r="L37" s="45"/>
      <c r="N37" s="48"/>
      <c r="O37" s="48"/>
      <c r="P37" s="48"/>
      <c r="Q37" s="48"/>
    </row>
    <row r="38" spans="1:19" hidden="1"/>
    <row r="39" spans="1:19" hidden="1"/>
    <row r="40" spans="1:19" hidden="1"/>
  </sheetData>
  <autoFilter ref="A5:B5"/>
  <conditionalFormatting sqref="P21:P36 N19:O20 M6:N18 O4 N3:R3">
    <cfRule type="cellIs" dxfId="4" priority="17" stopIfTrue="1" operator="equal">
      <formula>"Agence ?"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U40"/>
  <sheetViews>
    <sheetView topLeftCell="B1" zoomScale="80" zoomScaleNormal="80" workbookViewId="0">
      <selection activeCell="T12" sqref="T12"/>
    </sheetView>
  </sheetViews>
  <sheetFormatPr baseColWidth="10" defaultRowHeight="15"/>
  <cols>
    <col min="1" max="1" width="16.140625" hidden="1" customWidth="1"/>
    <col min="3" max="3" width="14.28515625" bestFit="1" customWidth="1"/>
    <col min="4" max="4" width="8.28515625" customWidth="1"/>
    <col min="5" max="10" width="7.85546875" customWidth="1"/>
    <col min="11" max="11" width="10.140625" customWidth="1"/>
    <col min="12" max="12" width="9" customWidth="1"/>
    <col min="13" max="13" width="10.85546875" customWidth="1"/>
    <col min="16" max="16" width="11.5703125" customWidth="1"/>
    <col min="20" max="20" width="11.42578125" customWidth="1"/>
  </cols>
  <sheetData>
    <row r="1" spans="1:21" ht="39" customHeight="1">
      <c r="A1" s="46"/>
      <c r="B1" s="52" t="s">
        <v>31</v>
      </c>
      <c r="C1" s="53">
        <v>2</v>
      </c>
      <c r="D1" s="52" t="s">
        <v>32</v>
      </c>
      <c r="E1" s="54">
        <f>7*C1+DATE(An,1,3)-WEEKDAY(DATE(An,1,3))-5</f>
        <v>9</v>
      </c>
      <c r="F1" s="52" t="s">
        <v>33</v>
      </c>
      <c r="G1" s="54">
        <f>E1+6</f>
        <v>15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  <c r="T1" s="6"/>
      <c r="U1" s="6"/>
    </row>
    <row r="2" spans="1:21" ht="15.75" thickBot="1">
      <c r="A2" s="8"/>
      <c r="B2" s="8"/>
      <c r="C2" s="6"/>
      <c r="D2" s="6"/>
      <c r="E2" s="6"/>
      <c r="F2" s="6"/>
      <c r="G2" s="6"/>
      <c r="H2" s="6"/>
      <c r="I2" s="6"/>
      <c r="J2" s="6"/>
      <c r="K2" s="6"/>
      <c r="L2" s="9"/>
      <c r="M2" s="6"/>
      <c r="N2" s="6"/>
      <c r="O2" s="6"/>
      <c r="P2" s="6"/>
      <c r="Q2" s="6"/>
      <c r="R2" s="6"/>
      <c r="S2" s="6"/>
      <c r="T2" s="6"/>
      <c r="U2" s="6"/>
    </row>
    <row r="3" spans="1:21" ht="15.75" thickBot="1">
      <c r="A3" s="10"/>
      <c r="B3" s="10"/>
      <c r="C3" s="6"/>
      <c r="D3" s="6"/>
      <c r="E3" s="6"/>
      <c r="F3" s="6"/>
      <c r="G3" s="6"/>
      <c r="H3" s="6"/>
      <c r="I3" s="6"/>
      <c r="J3" s="6"/>
      <c r="K3" s="6"/>
      <c r="L3" s="11"/>
      <c r="M3" s="6"/>
      <c r="N3" s="28">
        <f>SUM(L6:L20)</f>
        <v>0</v>
      </c>
      <c r="O3" s="29">
        <f>SUM(N6:N37)</f>
        <v>0</v>
      </c>
      <c r="P3" s="30" t="e">
        <f ca="1">SUM(O6:O37)</f>
        <v>#NAME?</v>
      </c>
      <c r="Q3" s="33" t="s">
        <v>15</v>
      </c>
      <c r="R3" s="34" t="e">
        <f ca="1">SUM(N3:P3)</f>
        <v>#NAME?</v>
      </c>
      <c r="S3" s="6"/>
    </row>
    <row r="4" spans="1:21" ht="15.75" thickBot="1">
      <c r="A4" s="6"/>
      <c r="B4" s="6"/>
      <c r="C4" s="6"/>
      <c r="D4" s="12"/>
      <c r="E4" s="12" t="s">
        <v>34</v>
      </c>
      <c r="F4" s="13" t="s">
        <v>35</v>
      </c>
      <c r="G4" s="13" t="s">
        <v>36</v>
      </c>
      <c r="H4" s="13" t="s">
        <v>37</v>
      </c>
      <c r="I4" s="13" t="s">
        <v>38</v>
      </c>
      <c r="J4" s="13" t="s">
        <v>39</v>
      </c>
      <c r="K4" s="25" t="s">
        <v>12</v>
      </c>
      <c r="L4" s="59">
        <f>SUM(K6:K11)</f>
        <v>8.7083333333333357</v>
      </c>
      <c r="M4" s="14"/>
      <c r="N4" s="14"/>
      <c r="O4" s="60"/>
      <c r="P4" s="31"/>
      <c r="Q4" s="24"/>
      <c r="R4" s="32"/>
    </row>
    <row r="5" spans="1:21" ht="23.25" thickBot="1">
      <c r="A5" s="38" t="s">
        <v>9</v>
      </c>
      <c r="B5" s="37" t="s">
        <v>14</v>
      </c>
      <c r="C5" s="39" t="s">
        <v>8</v>
      </c>
      <c r="D5" s="40" t="s">
        <v>10</v>
      </c>
      <c r="E5" s="55">
        <f>E1</f>
        <v>9</v>
      </c>
      <c r="F5" s="56">
        <f t="shared" ref="F5:J5" si="0">E5+1</f>
        <v>10</v>
      </c>
      <c r="G5" s="56">
        <f t="shared" si="0"/>
        <v>11</v>
      </c>
      <c r="H5" s="56">
        <f t="shared" si="0"/>
        <v>12</v>
      </c>
      <c r="I5" s="56">
        <f t="shared" si="0"/>
        <v>13</v>
      </c>
      <c r="J5" s="56">
        <f t="shared" si="0"/>
        <v>14</v>
      </c>
      <c r="K5" s="41" t="s">
        <v>11</v>
      </c>
      <c r="L5" s="42"/>
      <c r="M5" s="43" t="s">
        <v>23</v>
      </c>
      <c r="N5" s="43" t="s">
        <v>40</v>
      </c>
      <c r="O5" s="44" t="s">
        <v>13</v>
      </c>
      <c r="P5" s="44" t="s">
        <v>18</v>
      </c>
      <c r="Q5" s="6"/>
    </row>
    <row r="6" spans="1:21" ht="31.5" customHeight="1" thickBot="1">
      <c r="A6" s="15">
        <f>'Semaine 1'!A4</f>
        <v>0</v>
      </c>
      <c r="B6" s="15" t="str">
        <f>'Semaine 2'!B4</f>
        <v>ADECCO</v>
      </c>
      <c r="C6" s="15" t="str">
        <f>'Semaine 2'!D4</f>
        <v>Electricien</v>
      </c>
      <c r="D6" s="16">
        <f>'Semaine 2'!C4</f>
        <v>11</v>
      </c>
      <c r="E6" s="57">
        <v>0.32291666666666669</v>
      </c>
      <c r="F6" s="57">
        <v>0.32291666666666669</v>
      </c>
      <c r="G6" s="57">
        <v>0.32291666666666669</v>
      </c>
      <c r="H6" s="57">
        <v>0.32291666666666669</v>
      </c>
      <c r="I6" s="57">
        <v>0.125</v>
      </c>
      <c r="J6" s="57">
        <v>0</v>
      </c>
      <c r="K6" s="58">
        <f>SUBTOTAL(9,E6:J6)</f>
        <v>1.4166666666666667</v>
      </c>
      <c r="L6" s="22"/>
      <c r="M6" s="17"/>
      <c r="N6" s="49"/>
      <c r="O6" s="47" t="e">
        <f ca="1">'Semaine 2'!N4</f>
        <v>#NAME?</v>
      </c>
      <c r="P6" s="47" t="e">
        <f ca="1">'Semaine 2'!L4</f>
        <v>#NAME?</v>
      </c>
      <c r="Q6" s="18"/>
    </row>
    <row r="7" spans="1:21" ht="33" customHeight="1" thickBot="1">
      <c r="A7" s="15">
        <f>'Semaine 1'!A5</f>
        <v>0</v>
      </c>
      <c r="B7" s="15" t="str">
        <f>'Semaine 2'!B5</f>
        <v>ADECCO</v>
      </c>
      <c r="C7" s="15" t="str">
        <f>'Semaine 2'!D5</f>
        <v>Magasinier-Cariste</v>
      </c>
      <c r="D7" s="16">
        <f>'Semaine 2'!C5</f>
        <v>11</v>
      </c>
      <c r="E7" s="57">
        <v>0.32291666666666669</v>
      </c>
      <c r="F7" s="57">
        <v>0.32291666666666669</v>
      </c>
      <c r="G7" s="57">
        <v>0.32291666666666669</v>
      </c>
      <c r="H7" s="57">
        <v>0.32291666666666669</v>
      </c>
      <c r="I7" s="57">
        <v>0.16666666666666666</v>
      </c>
      <c r="J7" s="57">
        <v>0</v>
      </c>
      <c r="K7" s="58">
        <f t="shared" ref="K7:K11" si="1">SUBTOTAL(9,E7:J7)</f>
        <v>1.4583333333333335</v>
      </c>
      <c r="L7" s="22"/>
      <c r="M7" s="17"/>
      <c r="N7" s="49"/>
      <c r="O7" s="47" t="e">
        <f ca="1">'Semaine 2'!N5</f>
        <v>#NAME?</v>
      </c>
      <c r="P7" s="47" t="e">
        <f ca="1">'Semaine 2'!L5</f>
        <v>#NAME?</v>
      </c>
      <c r="Q7" s="6"/>
    </row>
    <row r="8" spans="1:21" ht="31.5" customHeight="1" thickBot="1">
      <c r="A8" s="15">
        <f>'Semaine 1'!A6</f>
        <v>0</v>
      </c>
      <c r="B8" s="15" t="str">
        <f>'Semaine 2'!B6</f>
        <v>ADECCO</v>
      </c>
      <c r="C8" s="15" t="str">
        <f>'Semaine 2'!D6</f>
        <v>Electricien</v>
      </c>
      <c r="D8" s="16">
        <f>'Semaine 2'!C6</f>
        <v>11</v>
      </c>
      <c r="E8" s="57">
        <v>0.32291666666666669</v>
      </c>
      <c r="F8" s="57">
        <v>0.32291666666666669</v>
      </c>
      <c r="G8" s="57">
        <v>0.32291666666666669</v>
      </c>
      <c r="H8" s="57">
        <v>0.32291666666666669</v>
      </c>
      <c r="I8" s="57">
        <v>0.16666666666666666</v>
      </c>
      <c r="J8" s="57">
        <v>0</v>
      </c>
      <c r="K8" s="58">
        <f t="shared" si="1"/>
        <v>1.4583333333333335</v>
      </c>
      <c r="L8" s="22"/>
      <c r="M8" s="17"/>
      <c r="N8" s="49"/>
      <c r="O8" s="47" t="e">
        <f ca="1">'Semaine 2'!N6</f>
        <v>#NAME?</v>
      </c>
      <c r="P8" s="47" t="e">
        <f ca="1">'Semaine 2'!L6</f>
        <v>#NAME?</v>
      </c>
      <c r="Q8" s="6"/>
    </row>
    <row r="9" spans="1:21" ht="32.25" customHeight="1" thickBot="1">
      <c r="A9" s="15">
        <f>'Semaine 1'!A7</f>
        <v>0</v>
      </c>
      <c r="B9" s="15" t="str">
        <f>'Semaine 2'!B7</f>
        <v>ADECCO</v>
      </c>
      <c r="C9" s="15" t="str">
        <f>'Semaine 2'!D7</f>
        <v>Magasinier-Cariste</v>
      </c>
      <c r="D9" s="16">
        <f>'Semaine 2'!C7</f>
        <v>11</v>
      </c>
      <c r="E9" s="57">
        <v>0.32291666666666669</v>
      </c>
      <c r="F9" s="57">
        <v>0.32291666666666669</v>
      </c>
      <c r="G9" s="57">
        <v>0.32291666666666669</v>
      </c>
      <c r="H9" s="57">
        <v>0.32291666666666669</v>
      </c>
      <c r="I9" s="57">
        <v>0.16666666666666666</v>
      </c>
      <c r="J9" s="57">
        <v>0</v>
      </c>
      <c r="K9" s="58">
        <f t="shared" si="1"/>
        <v>1.4583333333333335</v>
      </c>
      <c r="L9" s="22"/>
      <c r="M9" s="17"/>
      <c r="N9" s="49"/>
      <c r="O9" s="47" t="e">
        <f ca="1">'Semaine 2'!N7</f>
        <v>#NAME?</v>
      </c>
      <c r="P9" s="47" t="e">
        <f ca="1">'Semaine 2'!L7</f>
        <v>#NAME?</v>
      </c>
      <c r="Q9" s="6"/>
    </row>
    <row r="10" spans="1:21" ht="31.5" customHeight="1" thickBot="1">
      <c r="A10" s="15">
        <f>'Semaine 1'!A8</f>
        <v>0</v>
      </c>
      <c r="B10" s="15" t="str">
        <f>'Semaine 2'!B8</f>
        <v>ADECCO</v>
      </c>
      <c r="C10" s="15" t="str">
        <f>'Semaine 2'!D8</f>
        <v>Electricien</v>
      </c>
      <c r="D10" s="16">
        <f>'Semaine 2'!C8</f>
        <v>11</v>
      </c>
      <c r="E10" s="57">
        <v>0.32291666666666669</v>
      </c>
      <c r="F10" s="57">
        <v>0.32291666666666669</v>
      </c>
      <c r="G10" s="57">
        <v>0.32291666666666669</v>
      </c>
      <c r="H10" s="57">
        <v>0.32291666666666669</v>
      </c>
      <c r="I10" s="57">
        <v>0.16666666666666666</v>
      </c>
      <c r="J10" s="57">
        <v>0</v>
      </c>
      <c r="K10" s="58">
        <f t="shared" si="1"/>
        <v>1.4583333333333335</v>
      </c>
      <c r="L10" s="22"/>
      <c r="M10" s="17"/>
      <c r="N10" s="49"/>
      <c r="O10" s="47" t="e">
        <f ca="1">'Semaine 2'!N8</f>
        <v>#NAME?</v>
      </c>
      <c r="P10" s="47" t="e">
        <f ca="1">'Semaine 2'!L8</f>
        <v>#NAME?</v>
      </c>
      <c r="Q10" s="6"/>
    </row>
    <row r="11" spans="1:21" ht="35.25" customHeight="1" thickBot="1">
      <c r="A11" s="15">
        <f>'Semaine 1'!A9</f>
        <v>0</v>
      </c>
      <c r="B11" s="15" t="str">
        <f>'Semaine 2'!B9</f>
        <v>ADECCO</v>
      </c>
      <c r="C11" s="15" t="str">
        <f>'Semaine 2'!D9</f>
        <v>Electricien</v>
      </c>
      <c r="D11" s="16">
        <f>'Semaine 2'!C9</f>
        <v>11</v>
      </c>
      <c r="E11" s="57">
        <v>0.32291666666666669</v>
      </c>
      <c r="F11" s="57">
        <v>0.32291666666666669</v>
      </c>
      <c r="G11" s="57">
        <v>0.32291666666666669</v>
      </c>
      <c r="H11" s="57">
        <v>0.32291666666666669</v>
      </c>
      <c r="I11" s="57">
        <v>0.16666666666666666</v>
      </c>
      <c r="J11" s="57">
        <v>0</v>
      </c>
      <c r="K11" s="58">
        <f t="shared" si="1"/>
        <v>1.4583333333333335</v>
      </c>
      <c r="L11" s="22"/>
      <c r="M11" s="17"/>
      <c r="N11" s="49"/>
      <c r="O11" s="47" t="e">
        <f ca="1">'Semaine 2'!N9</f>
        <v>#NAME?</v>
      </c>
      <c r="P11" s="47" t="e">
        <f ca="1">'Semaine 2'!L9</f>
        <v>#NAME?</v>
      </c>
      <c r="Q11" s="6"/>
    </row>
    <row r="12" spans="1:21" ht="33.75" customHeight="1" thickBot="1">
      <c r="A12" s="15" t="e">
        <f>'Semaine 1'!#REF!</f>
        <v>#REF!</v>
      </c>
      <c r="B12" s="15" t="str">
        <f>'Semaine 2'!B10</f>
        <v>ADECCO</v>
      </c>
      <c r="C12" s="15" t="str">
        <f>'Semaine 2'!D10</f>
        <v>Electricien</v>
      </c>
      <c r="D12" s="16">
        <f>'Semaine 2'!C10</f>
        <v>11</v>
      </c>
      <c r="E12" s="57">
        <v>0.32291666666666669</v>
      </c>
      <c r="F12" s="57">
        <v>0.32291666666666669</v>
      </c>
      <c r="G12" s="57">
        <v>0.32291666666666669</v>
      </c>
      <c r="H12" s="57">
        <v>0.32291666666666669</v>
      </c>
      <c r="I12" s="57">
        <v>0.16666666666666666</v>
      </c>
      <c r="J12" s="57">
        <v>0</v>
      </c>
      <c r="K12" s="58">
        <f t="shared" ref="K12:K14" si="2">SUBTOTAL(9,E12:J12)</f>
        <v>1.4583333333333335</v>
      </c>
      <c r="L12" s="22"/>
      <c r="M12" s="17"/>
      <c r="N12" s="49"/>
      <c r="O12" s="47">
        <f>'Semaine 2'!N10</f>
        <v>5.3550000000000004</v>
      </c>
      <c r="P12" s="47">
        <f>'Semaine 2'!L10</f>
        <v>9.25</v>
      </c>
      <c r="Q12" s="6"/>
    </row>
    <row r="13" spans="1:21" ht="32.25" customHeight="1" thickBot="1">
      <c r="A13" s="15" t="e">
        <f>'Semaine 1'!#REF!</f>
        <v>#REF!</v>
      </c>
      <c r="B13" s="15" t="str">
        <f>'Semaine 2'!B11</f>
        <v>ADECCO</v>
      </c>
      <c r="C13" s="15" t="str">
        <f>'Semaine 2'!D11</f>
        <v>Agent de nett.</v>
      </c>
      <c r="D13" s="16">
        <f>'Semaine 2'!C11</f>
        <v>11</v>
      </c>
      <c r="E13" s="57">
        <v>0.32291666666666669</v>
      </c>
      <c r="F13" s="57">
        <v>0.32291666666666669</v>
      </c>
      <c r="G13" s="57">
        <v>0.32291666666666669</v>
      </c>
      <c r="H13" s="57">
        <v>0.32291666666666669</v>
      </c>
      <c r="I13" s="57">
        <v>0.16666666666666666</v>
      </c>
      <c r="J13" s="57">
        <v>0</v>
      </c>
      <c r="K13" s="58">
        <f t="shared" si="2"/>
        <v>1.4583333333333335</v>
      </c>
      <c r="L13" s="22"/>
      <c r="M13" s="17"/>
      <c r="N13" s="49"/>
      <c r="O13" s="47">
        <f>'Semaine 2'!N11</f>
        <v>5.3550000000000004</v>
      </c>
      <c r="P13" s="47">
        <f>'Semaine 2'!L11</f>
        <v>9.65</v>
      </c>
      <c r="Q13" s="6"/>
    </row>
    <row r="14" spans="1:21" ht="36.75" customHeight="1" thickBot="1">
      <c r="A14" s="15" t="e">
        <f>'Semaine 1'!#REF!</f>
        <v>#REF!</v>
      </c>
      <c r="B14" s="15" t="str">
        <f>'Semaine 2'!B12</f>
        <v>ADECCO</v>
      </c>
      <c r="C14" s="15" t="str">
        <f>'Semaine 2'!D12</f>
        <v>Assistante admin</v>
      </c>
      <c r="D14" s="16">
        <f>'Semaine 2'!C12</f>
        <v>52</v>
      </c>
      <c r="E14" s="57">
        <v>0.32291666666666669</v>
      </c>
      <c r="F14" s="57">
        <v>0.32291666666666669</v>
      </c>
      <c r="G14" s="57">
        <v>0.32291666666666669</v>
      </c>
      <c r="H14" s="57">
        <v>0.32291666666666669</v>
      </c>
      <c r="I14" s="57">
        <v>0.16666666666666666</v>
      </c>
      <c r="J14" s="57">
        <v>0</v>
      </c>
      <c r="K14" s="58">
        <f t="shared" si="2"/>
        <v>1.4583333333333335</v>
      </c>
      <c r="L14" s="22"/>
      <c r="M14" s="17"/>
      <c r="N14" s="49"/>
      <c r="O14" s="47" t="e">
        <f ca="1">'Semaine 2'!N12</f>
        <v>#NAME?</v>
      </c>
      <c r="P14" s="47" t="e">
        <f ca="1">'Semaine 2'!L12</f>
        <v>#NAME?</v>
      </c>
      <c r="Q14" s="6"/>
    </row>
    <row r="15" spans="1:21" ht="33.75" customHeight="1" thickBot="1">
      <c r="A15" s="15" t="e">
        <f>'Semaine 1'!#REF!</f>
        <v>#REF!</v>
      </c>
      <c r="B15" s="15">
        <f>'Semaine 2'!B13</f>
        <v>0</v>
      </c>
      <c r="C15" s="15"/>
      <c r="D15" s="16"/>
      <c r="E15" s="21"/>
      <c r="F15" s="21"/>
      <c r="G15" s="21"/>
      <c r="H15" s="21"/>
      <c r="I15" s="21"/>
      <c r="J15" s="21"/>
      <c r="K15" s="20"/>
      <c r="L15" s="22"/>
      <c r="M15" s="17"/>
      <c r="N15" s="49"/>
      <c r="O15" s="47"/>
      <c r="P15" s="47"/>
      <c r="Q15" s="6"/>
    </row>
    <row r="16" spans="1:21" ht="36.75" customHeight="1" thickBot="1">
      <c r="A16" s="15" t="e">
        <f>'Semaine 1'!#REF!</f>
        <v>#REF!</v>
      </c>
      <c r="B16" s="15">
        <f>'Semaine 1'!B14</f>
        <v>0</v>
      </c>
      <c r="C16" s="15"/>
      <c r="D16" s="16"/>
      <c r="E16" s="21"/>
      <c r="F16" s="21"/>
      <c r="G16" s="21"/>
      <c r="H16" s="21"/>
      <c r="I16" s="21"/>
      <c r="J16" s="21"/>
      <c r="K16" s="20"/>
      <c r="L16" s="22"/>
      <c r="M16" s="17"/>
      <c r="N16" s="49"/>
      <c r="O16" s="47"/>
      <c r="P16" s="21"/>
      <c r="Q16" s="6"/>
    </row>
    <row r="17" spans="1:19" ht="36.75" customHeight="1" thickBot="1">
      <c r="A17" s="15" t="e">
        <f>'Semaine 1'!#REF!</f>
        <v>#REF!</v>
      </c>
      <c r="B17" s="15"/>
      <c r="C17" s="15"/>
      <c r="D17" s="16"/>
      <c r="E17" s="21"/>
      <c r="F17" s="21"/>
      <c r="G17" s="21"/>
      <c r="H17" s="21"/>
      <c r="I17" s="21"/>
      <c r="J17" s="21"/>
      <c r="K17" s="20"/>
      <c r="L17" s="22"/>
      <c r="M17" s="17"/>
      <c r="N17" s="49"/>
      <c r="O17" s="47"/>
      <c r="P17" s="21"/>
      <c r="Q17" s="6"/>
    </row>
    <row r="18" spans="1:19" ht="33.75" customHeight="1">
      <c r="A18" s="15" t="e">
        <f>'Semaine 1'!#REF!</f>
        <v>#REF!</v>
      </c>
      <c r="B18" s="15"/>
      <c r="C18" s="15"/>
      <c r="D18" s="16"/>
      <c r="E18" s="21"/>
      <c r="F18" s="21"/>
      <c r="G18" s="21"/>
      <c r="H18" s="21"/>
      <c r="I18" s="21"/>
      <c r="J18" s="21"/>
      <c r="K18" s="20"/>
      <c r="L18" s="22"/>
      <c r="M18" s="17"/>
      <c r="N18" s="49"/>
      <c r="O18" s="47"/>
      <c r="P18" s="21"/>
      <c r="Q18" s="6"/>
    </row>
    <row r="19" spans="1:19" ht="36.75" hidden="1" customHeight="1" thickBot="1">
      <c r="A19" s="15" t="e">
        <f>'Semaine 1'!#REF!</f>
        <v>#REF!</v>
      </c>
      <c r="B19" s="15"/>
      <c r="C19" s="15"/>
      <c r="D19" s="16"/>
      <c r="E19" s="21"/>
      <c r="F19" s="21"/>
      <c r="G19" s="21"/>
      <c r="H19" s="21"/>
      <c r="I19" s="21"/>
      <c r="J19" s="21"/>
      <c r="K19" s="21"/>
      <c r="L19" s="20"/>
      <c r="M19" s="22"/>
      <c r="N19" s="17"/>
      <c r="O19" s="49"/>
      <c r="P19" s="47"/>
      <c r="Q19" s="21"/>
      <c r="R19" s="6"/>
    </row>
    <row r="20" spans="1:19" ht="36.75" hidden="1" customHeight="1" thickBot="1">
      <c r="A20" s="15" t="e">
        <f>'Semaine 1'!#REF!</f>
        <v>#REF!</v>
      </c>
      <c r="B20" s="15"/>
      <c r="C20" s="15"/>
      <c r="D20" s="16"/>
      <c r="E20" s="21"/>
      <c r="F20" s="21"/>
      <c r="G20" s="21"/>
      <c r="H20" s="21"/>
      <c r="I20" s="21"/>
      <c r="J20" s="21"/>
      <c r="K20" s="21"/>
      <c r="L20" s="20"/>
      <c r="M20" s="22"/>
      <c r="N20" s="17"/>
      <c r="O20" s="49"/>
      <c r="P20" s="47"/>
      <c r="Q20" s="21"/>
      <c r="R20" s="6"/>
    </row>
    <row r="21" spans="1:19" ht="33.75" hidden="1" customHeight="1" thickBot="1">
      <c r="A21" s="15">
        <f>'Semaine 1'!A10</f>
        <v>0</v>
      </c>
      <c r="B21" s="15"/>
      <c r="C21" s="15"/>
      <c r="D21" s="16"/>
      <c r="E21" s="21"/>
      <c r="F21" s="21"/>
      <c r="G21" s="21"/>
      <c r="H21" s="21"/>
      <c r="I21" s="21"/>
      <c r="J21" s="21"/>
      <c r="K21" s="21"/>
      <c r="L21" s="20"/>
      <c r="M21" s="19"/>
      <c r="N21" s="22"/>
      <c r="O21" s="50"/>
      <c r="P21" s="17"/>
      <c r="Q21" s="47"/>
      <c r="R21" s="6"/>
      <c r="S21" s="6"/>
    </row>
    <row r="22" spans="1:19" ht="36.75" hidden="1" customHeight="1" thickBot="1">
      <c r="A22" s="15">
        <f>'Semaine 1'!A11</f>
        <v>0</v>
      </c>
      <c r="B22" s="15"/>
      <c r="C22" s="15"/>
      <c r="D22" s="16"/>
      <c r="E22" s="21"/>
      <c r="F22" s="21"/>
      <c r="G22" s="21"/>
      <c r="H22" s="21"/>
      <c r="I22" s="21"/>
      <c r="J22" s="21"/>
      <c r="K22" s="21"/>
      <c r="L22" s="20"/>
      <c r="M22" s="19"/>
      <c r="N22" s="22"/>
      <c r="O22" s="50"/>
      <c r="P22" s="17"/>
      <c r="Q22" s="47"/>
      <c r="R22" s="6"/>
      <c r="S22" s="6"/>
    </row>
    <row r="23" spans="1:19" ht="36.75" hidden="1" customHeight="1" thickBot="1">
      <c r="A23" s="15">
        <f>'Semaine 1'!A12</f>
        <v>0</v>
      </c>
      <c r="B23" s="15"/>
      <c r="C23" s="15"/>
      <c r="D23" s="16"/>
      <c r="E23" s="21"/>
      <c r="F23" s="21"/>
      <c r="G23" s="21"/>
      <c r="H23" s="21"/>
      <c r="I23" s="21"/>
      <c r="J23" s="21"/>
      <c r="K23" s="21"/>
      <c r="L23" s="20"/>
      <c r="M23" s="19"/>
      <c r="N23" s="22"/>
      <c r="O23" s="50"/>
      <c r="P23" s="17"/>
      <c r="Q23" s="47"/>
      <c r="R23" s="6"/>
      <c r="S23" s="6"/>
    </row>
    <row r="24" spans="1:19" ht="33.75" hidden="1" customHeight="1" thickBot="1">
      <c r="A24" s="15">
        <f>'Semaine 1'!A13</f>
        <v>0</v>
      </c>
      <c r="B24" s="15"/>
      <c r="C24" s="15"/>
      <c r="D24" s="16"/>
      <c r="E24" s="21"/>
      <c r="F24" s="21"/>
      <c r="G24" s="21"/>
      <c r="H24" s="21"/>
      <c r="I24" s="21"/>
      <c r="J24" s="21"/>
      <c r="K24" s="21"/>
      <c r="L24" s="20"/>
      <c r="M24" s="19"/>
      <c r="N24" s="22"/>
      <c r="O24" s="50"/>
      <c r="P24" s="17"/>
      <c r="Q24" s="47"/>
      <c r="R24" s="6"/>
      <c r="S24" s="6"/>
    </row>
    <row r="25" spans="1:19" ht="36.75" hidden="1" customHeight="1" thickBot="1">
      <c r="A25" s="15">
        <f>'Semaine 1'!A14</f>
        <v>0</v>
      </c>
      <c r="B25" s="15"/>
      <c r="C25" s="15"/>
      <c r="D25" s="16"/>
      <c r="E25" s="21"/>
      <c r="F25" s="21"/>
      <c r="G25" s="21"/>
      <c r="H25" s="21"/>
      <c r="I25" s="21"/>
      <c r="J25" s="21"/>
      <c r="K25" s="21"/>
      <c r="L25" s="20"/>
      <c r="M25" s="19"/>
      <c r="N25" s="22"/>
      <c r="O25" s="50"/>
      <c r="P25" s="17"/>
      <c r="Q25" s="47"/>
      <c r="R25" s="6"/>
      <c r="S25" s="6"/>
    </row>
    <row r="26" spans="1:19" ht="36.75" hidden="1" customHeight="1">
      <c r="A26" s="15">
        <f>'Semaine 1'!A15</f>
        <v>0</v>
      </c>
      <c r="B26" s="15"/>
      <c r="C26" s="15"/>
      <c r="D26" s="16"/>
      <c r="E26" s="21"/>
      <c r="F26" s="21"/>
      <c r="G26" s="21"/>
      <c r="H26" s="21"/>
      <c r="I26" s="21"/>
      <c r="J26" s="21"/>
      <c r="K26" s="21"/>
      <c r="L26" s="20"/>
      <c r="M26" s="19"/>
      <c r="N26" s="22"/>
      <c r="O26" s="50"/>
      <c r="P26" s="17"/>
      <c r="Q26" s="47"/>
      <c r="R26" s="6"/>
      <c r="S26" s="6"/>
    </row>
    <row r="27" spans="1:19" ht="33.75" hidden="1" customHeight="1" thickBot="1">
      <c r="A27" s="15">
        <f>'Semaine 1'!A16</f>
        <v>0</v>
      </c>
      <c r="B27" s="15"/>
      <c r="C27" s="15"/>
      <c r="D27" s="16"/>
      <c r="E27" s="21"/>
      <c r="F27" s="21"/>
      <c r="G27" s="21"/>
      <c r="H27" s="21"/>
      <c r="I27" s="21"/>
      <c r="J27" s="21"/>
      <c r="K27" s="21"/>
      <c r="L27" s="20"/>
      <c r="M27" s="19"/>
      <c r="N27" s="22"/>
      <c r="O27" s="50"/>
      <c r="P27" s="17"/>
      <c r="Q27" s="47"/>
      <c r="R27" s="35"/>
      <c r="S27" s="6"/>
    </row>
    <row r="28" spans="1:19" ht="36.75" hidden="1" customHeight="1" thickBot="1">
      <c r="A28" s="15">
        <f>'Semaine 1'!A17</f>
        <v>0</v>
      </c>
      <c r="B28" s="15"/>
      <c r="C28" s="15"/>
      <c r="D28" s="16"/>
      <c r="E28" s="21"/>
      <c r="F28" s="21"/>
      <c r="G28" s="21"/>
      <c r="H28" s="21"/>
      <c r="I28" s="21"/>
      <c r="J28" s="21"/>
      <c r="K28" s="21"/>
      <c r="L28" s="20"/>
      <c r="M28" s="19"/>
      <c r="N28" s="22"/>
      <c r="O28" s="50"/>
      <c r="P28" s="17"/>
      <c r="Q28" s="47"/>
      <c r="R28" s="35"/>
      <c r="S28" s="6"/>
    </row>
    <row r="29" spans="1:19" ht="36.75" hidden="1" customHeight="1" thickBot="1">
      <c r="A29" s="15">
        <f>'Semaine 1'!A18</f>
        <v>0</v>
      </c>
      <c r="B29" s="15"/>
      <c r="C29" s="15"/>
      <c r="D29" s="16"/>
      <c r="E29" s="21"/>
      <c r="F29" s="21"/>
      <c r="G29" s="21"/>
      <c r="H29" s="21"/>
      <c r="I29" s="21"/>
      <c r="J29" s="21"/>
      <c r="K29" s="21"/>
      <c r="L29" s="20"/>
      <c r="M29" s="19"/>
      <c r="N29" s="22"/>
      <c r="O29" s="50"/>
      <c r="P29" s="17"/>
      <c r="Q29" s="47"/>
      <c r="R29" s="35"/>
      <c r="S29" s="6"/>
    </row>
    <row r="30" spans="1:19" ht="33.75" hidden="1" customHeight="1" thickBot="1">
      <c r="A30" s="15">
        <f>'Semaine 1'!A19</f>
        <v>0</v>
      </c>
      <c r="B30" s="15"/>
      <c r="C30" s="15"/>
      <c r="D30" s="16"/>
      <c r="E30" s="21"/>
      <c r="F30" s="21"/>
      <c r="G30" s="21"/>
      <c r="H30" s="21"/>
      <c r="I30" s="21"/>
      <c r="J30" s="21"/>
      <c r="K30" s="21"/>
      <c r="L30" s="20"/>
      <c r="M30" s="19"/>
      <c r="N30" s="22"/>
      <c r="O30" s="50"/>
      <c r="P30" s="17"/>
      <c r="Q30" s="47"/>
      <c r="R30" s="35"/>
      <c r="S30" s="6"/>
    </row>
    <row r="31" spans="1:19" ht="36.75" hidden="1" customHeight="1" thickBot="1">
      <c r="A31" s="15" t="e">
        <f>'Semaine 1'!#REF!</f>
        <v>#REF!</v>
      </c>
      <c r="B31" s="15"/>
      <c r="C31" s="15"/>
      <c r="D31" s="16"/>
      <c r="E31" s="21"/>
      <c r="F31" s="21"/>
      <c r="G31" s="21"/>
      <c r="H31" s="21"/>
      <c r="I31" s="21"/>
      <c r="J31" s="21"/>
      <c r="K31" s="21"/>
      <c r="L31" s="20"/>
      <c r="M31" s="19"/>
      <c r="N31" s="22"/>
      <c r="O31" s="50"/>
      <c r="P31" s="17"/>
      <c r="Q31" s="47"/>
      <c r="R31" s="35"/>
      <c r="S31" s="6"/>
    </row>
    <row r="32" spans="1:19" ht="33.75" hidden="1" customHeight="1" thickBot="1">
      <c r="A32" s="15" t="e">
        <f>'Semaine 1'!#REF!</f>
        <v>#REF!</v>
      </c>
      <c r="B32" s="15"/>
      <c r="C32" s="15"/>
      <c r="D32" s="16"/>
      <c r="E32" s="21"/>
      <c r="F32" s="21"/>
      <c r="G32" s="21"/>
      <c r="H32" s="21"/>
      <c r="I32" s="21"/>
      <c r="J32" s="21"/>
      <c r="K32" s="21"/>
      <c r="L32" s="20"/>
      <c r="M32" s="19"/>
      <c r="N32" s="22"/>
      <c r="O32" s="50"/>
      <c r="P32" s="17"/>
      <c r="Q32" s="47"/>
      <c r="R32" s="35"/>
      <c r="S32" s="6"/>
    </row>
    <row r="33" spans="1:19" ht="36.75" hidden="1" customHeight="1" thickBot="1">
      <c r="A33" s="15" t="e">
        <f>'Semaine 1'!#REF!</f>
        <v>#REF!</v>
      </c>
      <c r="B33" s="15"/>
      <c r="C33" s="15"/>
      <c r="D33" s="16"/>
      <c r="E33" s="21"/>
      <c r="F33" s="21"/>
      <c r="G33" s="21"/>
      <c r="H33" s="21"/>
      <c r="I33" s="21"/>
      <c r="J33" s="21"/>
      <c r="K33" s="21"/>
      <c r="L33" s="20"/>
      <c r="M33" s="19"/>
      <c r="N33" s="22"/>
      <c r="O33" s="50"/>
      <c r="P33" s="17"/>
      <c r="Q33" s="47"/>
      <c r="R33" s="35"/>
      <c r="S33" s="6"/>
    </row>
    <row r="34" spans="1:19" ht="36.75" hidden="1" customHeight="1" thickBot="1">
      <c r="A34" s="15" t="e">
        <f>'Semaine 1'!#REF!</f>
        <v>#REF!</v>
      </c>
      <c r="B34" s="15"/>
      <c r="C34" s="15"/>
      <c r="D34" s="16"/>
      <c r="E34" s="21"/>
      <c r="F34" s="21"/>
      <c r="G34" s="21"/>
      <c r="H34" s="21"/>
      <c r="I34" s="21"/>
      <c r="J34" s="21"/>
      <c r="K34" s="21"/>
      <c r="L34" s="20"/>
      <c r="M34" s="19"/>
      <c r="N34" s="22"/>
      <c r="O34" s="50"/>
      <c r="P34" s="17"/>
      <c r="Q34" s="47"/>
      <c r="R34" s="35"/>
      <c r="S34" s="6"/>
    </row>
    <row r="35" spans="1:19" ht="33.75" hidden="1" customHeight="1" thickBot="1">
      <c r="A35" s="15" t="e">
        <f>'Semaine 1'!#REF!</f>
        <v>#REF!</v>
      </c>
      <c r="B35" s="15"/>
      <c r="C35" s="15"/>
      <c r="D35" s="16"/>
      <c r="E35" s="21"/>
      <c r="F35" s="21"/>
      <c r="G35" s="21"/>
      <c r="H35" s="21"/>
      <c r="I35" s="21"/>
      <c r="J35" s="21"/>
      <c r="K35" s="21"/>
      <c r="L35" s="20"/>
      <c r="M35" s="19"/>
      <c r="N35" s="22"/>
      <c r="O35" s="50"/>
      <c r="P35" s="17"/>
      <c r="Q35" s="47"/>
      <c r="R35" s="35"/>
      <c r="S35" s="6"/>
    </row>
    <row r="36" spans="1:19" ht="36.75" hidden="1" customHeight="1">
      <c r="A36" s="15" t="e">
        <f>'Semaine 1'!#REF!</f>
        <v>#REF!</v>
      </c>
      <c r="B36" s="15"/>
      <c r="C36" s="15"/>
      <c r="D36" s="16"/>
      <c r="E36" s="21"/>
      <c r="F36" s="21"/>
      <c r="G36" s="21"/>
      <c r="H36" s="21"/>
      <c r="I36" s="21"/>
      <c r="J36" s="21"/>
      <c r="K36" s="21"/>
      <c r="L36" s="20"/>
      <c r="M36" s="19"/>
      <c r="N36" s="22"/>
      <c r="O36" s="50"/>
      <c r="P36" s="17"/>
      <c r="Q36" s="47"/>
      <c r="R36" s="35"/>
      <c r="S36" s="6"/>
    </row>
    <row r="37" spans="1:19" hidden="1">
      <c r="L37" s="45"/>
      <c r="N37" s="48"/>
      <c r="O37" s="48"/>
      <c r="P37" s="48"/>
      <c r="Q37" s="48"/>
    </row>
    <row r="38" spans="1:19" hidden="1"/>
    <row r="39" spans="1:19" hidden="1"/>
    <row r="40" spans="1:19" hidden="1"/>
  </sheetData>
  <autoFilter ref="A5:B5"/>
  <conditionalFormatting sqref="P21:P36 N19:O20 M6:N18 O4 N3:R3">
    <cfRule type="cellIs" dxfId="3" priority="1" stopIfTrue="1" operator="equal">
      <formula>"Agence ?"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U40"/>
  <sheetViews>
    <sheetView topLeftCell="B1" zoomScale="80" zoomScaleNormal="80" workbookViewId="0">
      <selection activeCell="N6" sqref="N6"/>
    </sheetView>
  </sheetViews>
  <sheetFormatPr baseColWidth="10" defaultRowHeight="15"/>
  <cols>
    <col min="1" max="1" width="16.140625" hidden="1" customWidth="1"/>
    <col min="3" max="3" width="14.28515625" bestFit="1" customWidth="1"/>
    <col min="4" max="4" width="8.28515625" customWidth="1"/>
    <col min="5" max="10" width="7.85546875" customWidth="1"/>
    <col min="11" max="11" width="10.140625" customWidth="1"/>
    <col min="12" max="12" width="9" customWidth="1"/>
    <col min="13" max="13" width="10.85546875" customWidth="1"/>
    <col min="16" max="16" width="11.5703125" customWidth="1"/>
    <col min="20" max="20" width="11.42578125" customWidth="1"/>
  </cols>
  <sheetData>
    <row r="1" spans="1:21" ht="39" customHeight="1">
      <c r="A1" s="46"/>
      <c r="B1" s="52" t="s">
        <v>31</v>
      </c>
      <c r="C1" s="53">
        <v>3</v>
      </c>
      <c r="D1" s="52" t="s">
        <v>32</v>
      </c>
      <c r="E1" s="54">
        <f>7*C1+DATE(An,1,3)-WEEKDAY(DATE(An,1,3))-5</f>
        <v>16</v>
      </c>
      <c r="F1" s="52" t="s">
        <v>33</v>
      </c>
      <c r="G1" s="54">
        <f>E1+6</f>
        <v>22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  <c r="T1" s="6"/>
      <c r="U1" s="6"/>
    </row>
    <row r="2" spans="1:21" ht="15.75" thickBot="1">
      <c r="A2" s="8"/>
      <c r="B2" s="8"/>
      <c r="C2" s="6"/>
      <c r="D2" s="6"/>
      <c r="E2" s="6"/>
      <c r="F2" s="6"/>
      <c r="G2" s="6"/>
      <c r="H2" s="6"/>
      <c r="I2" s="6"/>
      <c r="J2" s="6"/>
      <c r="K2" s="6"/>
      <c r="L2" s="9"/>
      <c r="M2" s="6"/>
      <c r="N2" s="6"/>
      <c r="O2" s="6"/>
      <c r="P2" s="6"/>
      <c r="Q2" s="6"/>
      <c r="R2" s="6"/>
      <c r="S2" s="6"/>
      <c r="T2" s="6"/>
      <c r="U2" s="6"/>
    </row>
    <row r="3" spans="1:21" ht="15.75" thickBot="1">
      <c r="A3" s="10"/>
      <c r="B3" s="10"/>
      <c r="C3" s="6"/>
      <c r="D3" s="6"/>
      <c r="E3" s="6"/>
      <c r="F3" s="6"/>
      <c r="G3" s="6"/>
      <c r="H3" s="6"/>
      <c r="I3" s="6"/>
      <c r="J3" s="6"/>
      <c r="K3" s="6"/>
      <c r="L3" s="11"/>
      <c r="M3" s="6"/>
      <c r="N3" s="28">
        <f>SUM(L6:L20)</f>
        <v>0</v>
      </c>
      <c r="O3" s="29">
        <f>SUM(N6:N37)</f>
        <v>0</v>
      </c>
      <c r="P3" s="30" t="e">
        <f ca="1">SUM(O6:O37)</f>
        <v>#NAME?</v>
      </c>
      <c r="Q3" s="33" t="s">
        <v>15</v>
      </c>
      <c r="R3" s="34" t="e">
        <f ca="1">SUM(N3:P3)</f>
        <v>#NAME?</v>
      </c>
      <c r="S3" s="6"/>
    </row>
    <row r="4" spans="1:21" ht="15.75" thickBot="1">
      <c r="A4" s="6"/>
      <c r="B4" s="6"/>
      <c r="C4" s="6"/>
      <c r="D4" s="12"/>
      <c r="E4" s="12" t="s">
        <v>34</v>
      </c>
      <c r="F4" s="13" t="s">
        <v>35</v>
      </c>
      <c r="G4" s="13" t="s">
        <v>36</v>
      </c>
      <c r="H4" s="13" t="s">
        <v>37</v>
      </c>
      <c r="I4" s="13" t="s">
        <v>38</v>
      </c>
      <c r="J4" s="13" t="s">
        <v>39</v>
      </c>
      <c r="K4" s="25" t="s">
        <v>12</v>
      </c>
      <c r="L4" s="59">
        <f>SUM(K6:K11)</f>
        <v>7.4583333333333348</v>
      </c>
      <c r="M4" s="14"/>
      <c r="N4" s="14"/>
      <c r="O4" s="60"/>
      <c r="P4" s="31"/>
      <c r="Q4" s="24"/>
      <c r="R4" s="32"/>
    </row>
    <row r="5" spans="1:21" ht="23.25" thickBot="1">
      <c r="A5" s="38" t="s">
        <v>9</v>
      </c>
      <c r="B5" s="37" t="s">
        <v>14</v>
      </c>
      <c r="C5" s="39" t="s">
        <v>8</v>
      </c>
      <c r="D5" s="40" t="s">
        <v>10</v>
      </c>
      <c r="E5" s="55">
        <f>E1</f>
        <v>16</v>
      </c>
      <c r="F5" s="56">
        <f t="shared" ref="F5:J5" si="0">E5+1</f>
        <v>17</v>
      </c>
      <c r="G5" s="56">
        <f t="shared" si="0"/>
        <v>18</v>
      </c>
      <c r="H5" s="56">
        <f t="shared" si="0"/>
        <v>19</v>
      </c>
      <c r="I5" s="56">
        <f t="shared" si="0"/>
        <v>20</v>
      </c>
      <c r="J5" s="56">
        <f t="shared" si="0"/>
        <v>21</v>
      </c>
      <c r="K5" s="41" t="s">
        <v>11</v>
      </c>
      <c r="L5" s="42"/>
      <c r="M5" s="43" t="s">
        <v>23</v>
      </c>
      <c r="N5" s="43" t="s">
        <v>40</v>
      </c>
      <c r="O5" s="44" t="s">
        <v>13</v>
      </c>
      <c r="P5" s="44" t="s">
        <v>18</v>
      </c>
      <c r="Q5" s="6"/>
    </row>
    <row r="6" spans="1:21" ht="31.5" customHeight="1" thickBot="1">
      <c r="A6" s="15">
        <f>'Semaine 1'!A4</f>
        <v>0</v>
      </c>
      <c r="B6" s="15" t="str">
        <f>'Semaine 3'!B4</f>
        <v>ADECCO</v>
      </c>
      <c r="C6" s="15" t="str">
        <f>'Semaine 3'!D4</f>
        <v>Magasinier-Cariste</v>
      </c>
      <c r="D6" s="16">
        <f>'Semaine 3'!C4</f>
        <v>11</v>
      </c>
      <c r="E6" s="57">
        <v>0.32291666666666669</v>
      </c>
      <c r="F6" s="57">
        <v>0.32291666666666669</v>
      </c>
      <c r="G6" s="57">
        <v>0.32291666666666669</v>
      </c>
      <c r="H6" s="57">
        <v>0.32291666666666669</v>
      </c>
      <c r="I6" s="57">
        <v>0.125</v>
      </c>
      <c r="J6" s="57">
        <v>0</v>
      </c>
      <c r="K6" s="58">
        <f>SUBTOTAL(9,E6:J6)</f>
        <v>1.4166666666666667</v>
      </c>
      <c r="L6" s="22"/>
      <c r="M6" s="17"/>
      <c r="N6" s="49"/>
      <c r="O6" s="47" t="e">
        <f ca="1">'Semaine 3'!N4</f>
        <v>#NAME?</v>
      </c>
      <c r="P6" s="21" t="e">
        <f ca="1">'Semaine 3'!L4</f>
        <v>#NAME?</v>
      </c>
      <c r="Q6" s="18"/>
    </row>
    <row r="7" spans="1:21" ht="33" customHeight="1" thickBot="1">
      <c r="A7" s="15">
        <f>'Semaine 1'!A5</f>
        <v>0</v>
      </c>
      <c r="B7" s="15" t="str">
        <f>'Semaine 3'!B5</f>
        <v>ADECCO</v>
      </c>
      <c r="C7" s="15" t="str">
        <f>'Semaine 3'!D5</f>
        <v>Electricien</v>
      </c>
      <c r="D7" s="16">
        <f>'Semaine 3'!C5</f>
        <v>11</v>
      </c>
      <c r="E7" s="57">
        <v>0.32291666666666669</v>
      </c>
      <c r="F7" s="57">
        <v>0.32291666666666669</v>
      </c>
      <c r="G7" s="57">
        <v>0.32291666666666669</v>
      </c>
      <c r="H7" s="57">
        <v>0.32291666666666669</v>
      </c>
      <c r="I7" s="57">
        <v>0.16666666666666666</v>
      </c>
      <c r="J7" s="57">
        <v>0</v>
      </c>
      <c r="K7" s="58">
        <f t="shared" ref="K7:K11" si="1">SUBTOTAL(9,E7:J7)</f>
        <v>1.4583333333333335</v>
      </c>
      <c r="L7" s="22"/>
      <c r="M7" s="17"/>
      <c r="N7" s="49"/>
      <c r="O7" s="47" t="e">
        <f ca="1">'Semaine 3'!N5</f>
        <v>#NAME?</v>
      </c>
      <c r="P7" s="21" t="e">
        <f ca="1">'Semaine 3'!L5</f>
        <v>#NAME?</v>
      </c>
      <c r="Q7" s="6"/>
    </row>
    <row r="8" spans="1:21" ht="31.5" customHeight="1" thickBot="1">
      <c r="A8" s="15">
        <f>'Semaine 1'!A6</f>
        <v>0</v>
      </c>
      <c r="B8" s="15" t="str">
        <f>'Semaine 3'!B6</f>
        <v>ADECCO</v>
      </c>
      <c r="C8" s="15" t="str">
        <f>'Semaine 3'!D6</f>
        <v>Magasinier-Cariste</v>
      </c>
      <c r="D8" s="16">
        <f>'Semaine 3'!C6</f>
        <v>11</v>
      </c>
      <c r="E8" s="57">
        <v>0.32291666666666669</v>
      </c>
      <c r="F8" s="57">
        <v>0.32291666666666669</v>
      </c>
      <c r="G8" s="57">
        <v>0.32291666666666669</v>
      </c>
      <c r="H8" s="57">
        <v>0.32291666666666669</v>
      </c>
      <c r="I8" s="57">
        <v>0.16666666666666666</v>
      </c>
      <c r="J8" s="57">
        <v>0</v>
      </c>
      <c r="K8" s="58">
        <f t="shared" si="1"/>
        <v>1.4583333333333335</v>
      </c>
      <c r="L8" s="22"/>
      <c r="M8" s="17"/>
      <c r="N8" s="49"/>
      <c r="O8" s="47" t="e">
        <f ca="1">'Semaine 3'!N6</f>
        <v>#NAME?</v>
      </c>
      <c r="P8" s="21" t="e">
        <f ca="1">'Semaine 3'!L6</f>
        <v>#NAME?</v>
      </c>
      <c r="Q8" s="6"/>
    </row>
    <row r="9" spans="1:21" ht="32.25" customHeight="1" thickBot="1">
      <c r="A9" s="15">
        <f>'Semaine 1'!A7</f>
        <v>0</v>
      </c>
      <c r="B9" s="15" t="str">
        <f>'Semaine 3'!B7</f>
        <v>ADECCO</v>
      </c>
      <c r="C9" s="15" t="str">
        <f>'Semaine 3'!D7</f>
        <v>Electricien</v>
      </c>
      <c r="D9" s="16">
        <f>'Semaine 3'!C7</f>
        <v>11</v>
      </c>
      <c r="E9" s="57">
        <v>0.32291666666666669</v>
      </c>
      <c r="F9" s="57">
        <v>0.32291666666666669</v>
      </c>
      <c r="G9" s="57">
        <v>0.32291666666666669</v>
      </c>
      <c r="H9" s="57">
        <v>0.32291666666666669</v>
      </c>
      <c r="I9" s="57">
        <v>0.16666666666666666</v>
      </c>
      <c r="J9" s="57">
        <v>0</v>
      </c>
      <c r="K9" s="58">
        <f t="shared" si="1"/>
        <v>1.4583333333333335</v>
      </c>
      <c r="L9" s="22"/>
      <c r="M9" s="17"/>
      <c r="N9" s="49"/>
      <c r="O9" s="47" t="e">
        <f ca="1">'Semaine 3'!N7</f>
        <v>#NAME?</v>
      </c>
      <c r="P9" s="21" t="e">
        <f ca="1">'Semaine 3'!L7</f>
        <v>#NAME?</v>
      </c>
      <c r="Q9" s="6"/>
    </row>
    <row r="10" spans="1:21" ht="31.5" customHeight="1" thickBot="1">
      <c r="A10" s="15">
        <f>'Semaine 1'!A8</f>
        <v>0</v>
      </c>
      <c r="B10" s="15" t="str">
        <f>'Semaine 3'!B8</f>
        <v>ADECCO</v>
      </c>
      <c r="C10" s="15" t="str">
        <f>'Semaine 3'!D8</f>
        <v>Assistante admin</v>
      </c>
      <c r="D10" s="16">
        <f>'Semaine 3'!C8</f>
        <v>52</v>
      </c>
      <c r="E10" s="57">
        <v>0.32291666666666669</v>
      </c>
      <c r="F10" s="57">
        <v>0.32291666666666669</v>
      </c>
      <c r="G10" s="57">
        <v>0.32291666666666669</v>
      </c>
      <c r="H10" s="57">
        <v>0.32291666666666669</v>
      </c>
      <c r="I10" s="57">
        <v>0.16666666666666666</v>
      </c>
      <c r="J10" s="57">
        <v>0</v>
      </c>
      <c r="K10" s="58">
        <f t="shared" si="1"/>
        <v>1.4583333333333335</v>
      </c>
      <c r="L10" s="22"/>
      <c r="M10" s="17"/>
      <c r="N10" s="49"/>
      <c r="O10" s="47" t="e">
        <f ca="1">'Semaine 3'!N8</f>
        <v>#NAME?</v>
      </c>
      <c r="P10" s="21" t="e">
        <f ca="1">'Semaine 3'!L8</f>
        <v>#NAME?</v>
      </c>
      <c r="Q10" s="6"/>
    </row>
    <row r="11" spans="1:21" ht="35.25" customHeight="1" thickBot="1">
      <c r="A11" s="15">
        <f>'Semaine 1'!A9</f>
        <v>0</v>
      </c>
      <c r="B11" s="15" t="str">
        <f>'Semaine 3'!B9</f>
        <v>ADECCO</v>
      </c>
      <c r="C11" s="15" t="str">
        <f>'Semaine 3'!D9</f>
        <v>Agent de nett.</v>
      </c>
      <c r="D11" s="16">
        <f>'Semaine 3'!C9</f>
        <v>11</v>
      </c>
      <c r="E11" s="57"/>
      <c r="F11" s="57"/>
      <c r="G11" s="57"/>
      <c r="H11" s="57"/>
      <c r="I11" s="57"/>
      <c r="J11" s="57">
        <v>0.20833333333333334</v>
      </c>
      <c r="K11" s="58">
        <f t="shared" si="1"/>
        <v>0.20833333333333334</v>
      </c>
      <c r="L11" s="22"/>
      <c r="M11" s="17"/>
      <c r="N11" s="49"/>
      <c r="O11" s="47">
        <f>'Semaine 3'!N9</f>
        <v>5.3550000000000004</v>
      </c>
      <c r="P11" s="21">
        <f>'Semaine 3'!L9</f>
        <v>9.65</v>
      </c>
      <c r="Q11" s="6"/>
    </row>
    <row r="12" spans="1:21" ht="33.75" customHeight="1" thickBot="1">
      <c r="A12" s="15" t="e">
        <f>'Semaine 1'!#REF!</f>
        <v>#REF!</v>
      </c>
      <c r="B12" s="15">
        <f>'Semaine 1'!B10</f>
        <v>0</v>
      </c>
      <c r="C12" s="15">
        <f>'Semaine 1'!D10</f>
        <v>0</v>
      </c>
      <c r="D12" s="16">
        <f>'Semaine 3'!C10</f>
        <v>0</v>
      </c>
      <c r="E12" s="21"/>
      <c r="F12" s="21"/>
      <c r="G12" s="21"/>
      <c r="H12" s="21"/>
      <c r="I12" s="21"/>
      <c r="J12" s="21"/>
      <c r="K12" s="20"/>
      <c r="L12" s="22"/>
      <c r="M12" s="17"/>
      <c r="N12" s="49"/>
      <c r="O12" s="47"/>
      <c r="P12" s="21"/>
      <c r="Q12" s="6"/>
    </row>
    <row r="13" spans="1:21" ht="32.25" customHeight="1" thickBot="1">
      <c r="A13" s="15" t="e">
        <f>'Semaine 1'!#REF!</f>
        <v>#REF!</v>
      </c>
      <c r="B13" s="15">
        <f>'Semaine 1'!B11</f>
        <v>0</v>
      </c>
      <c r="C13" s="15"/>
      <c r="D13" s="16">
        <f>'Semaine 3'!C11</f>
        <v>0</v>
      </c>
      <c r="E13" s="21"/>
      <c r="F13" s="21"/>
      <c r="G13" s="21"/>
      <c r="H13" s="21"/>
      <c r="I13" s="21"/>
      <c r="J13" s="21"/>
      <c r="K13" s="20"/>
      <c r="L13" s="22"/>
      <c r="M13" s="17"/>
      <c r="N13" s="49"/>
      <c r="O13" s="47"/>
      <c r="P13" s="21"/>
      <c r="Q13" s="6"/>
    </row>
    <row r="14" spans="1:21" ht="36.75" customHeight="1" thickBot="1">
      <c r="A14" s="15" t="e">
        <f>'Semaine 1'!#REF!</f>
        <v>#REF!</v>
      </c>
      <c r="B14" s="15">
        <f>'Semaine 1'!B12</f>
        <v>0</v>
      </c>
      <c r="C14" s="15"/>
      <c r="D14" s="16"/>
      <c r="E14" s="21"/>
      <c r="F14" s="21"/>
      <c r="G14" s="21"/>
      <c r="H14" s="21"/>
      <c r="I14" s="21"/>
      <c r="J14" s="21"/>
      <c r="K14" s="20"/>
      <c r="L14" s="22"/>
      <c r="M14" s="17"/>
      <c r="N14" s="49"/>
      <c r="O14" s="47"/>
      <c r="P14" s="21"/>
      <c r="Q14" s="6"/>
    </row>
    <row r="15" spans="1:21" ht="33.75" customHeight="1" thickBot="1">
      <c r="A15" s="15" t="e">
        <f>'Semaine 1'!#REF!</f>
        <v>#REF!</v>
      </c>
      <c r="B15" s="15">
        <f>'Semaine 1'!B13</f>
        <v>0</v>
      </c>
      <c r="C15" s="15"/>
      <c r="D15" s="16"/>
      <c r="E15" s="21"/>
      <c r="F15" s="21"/>
      <c r="G15" s="21"/>
      <c r="H15" s="21"/>
      <c r="I15" s="21"/>
      <c r="J15" s="21"/>
      <c r="K15" s="20"/>
      <c r="L15" s="22"/>
      <c r="M15" s="17"/>
      <c r="N15" s="49"/>
      <c r="O15" s="47"/>
      <c r="P15" s="21"/>
      <c r="Q15" s="6"/>
    </row>
    <row r="16" spans="1:21" ht="36.75" customHeight="1" thickBot="1">
      <c r="A16" s="15" t="e">
        <f>'Semaine 1'!#REF!</f>
        <v>#REF!</v>
      </c>
      <c r="B16" s="15"/>
      <c r="C16" s="15"/>
      <c r="D16" s="16"/>
      <c r="E16" s="21"/>
      <c r="F16" s="21"/>
      <c r="G16" s="21"/>
      <c r="H16" s="21"/>
      <c r="I16" s="21"/>
      <c r="J16" s="21"/>
      <c r="K16" s="20"/>
      <c r="L16" s="22"/>
      <c r="M16" s="17"/>
      <c r="N16" s="49"/>
      <c r="O16" s="47"/>
      <c r="P16" s="21"/>
      <c r="Q16" s="6"/>
    </row>
    <row r="17" spans="1:19" ht="36.75" customHeight="1" thickBot="1">
      <c r="A17" s="15" t="e">
        <f>'Semaine 1'!#REF!</f>
        <v>#REF!</v>
      </c>
      <c r="B17" s="15"/>
      <c r="C17" s="15"/>
      <c r="D17" s="16"/>
      <c r="E17" s="21"/>
      <c r="F17" s="21"/>
      <c r="G17" s="21"/>
      <c r="H17" s="21"/>
      <c r="I17" s="21"/>
      <c r="J17" s="21"/>
      <c r="K17" s="20"/>
      <c r="L17" s="22"/>
      <c r="M17" s="17"/>
      <c r="N17" s="49"/>
      <c r="O17" s="47"/>
      <c r="P17" s="21"/>
      <c r="Q17" s="6"/>
    </row>
    <row r="18" spans="1:19" ht="33.75" customHeight="1">
      <c r="A18" s="15" t="e">
        <f>'Semaine 1'!#REF!</f>
        <v>#REF!</v>
      </c>
      <c r="B18" s="15"/>
      <c r="C18" s="15"/>
      <c r="D18" s="16"/>
      <c r="E18" s="21"/>
      <c r="F18" s="21"/>
      <c r="G18" s="21"/>
      <c r="H18" s="21"/>
      <c r="I18" s="21"/>
      <c r="J18" s="21"/>
      <c r="K18" s="20"/>
      <c r="L18" s="22"/>
      <c r="M18" s="17"/>
      <c r="N18" s="49"/>
      <c r="O18" s="47"/>
      <c r="P18" s="21"/>
      <c r="Q18" s="6"/>
    </row>
    <row r="19" spans="1:19" ht="36.75" hidden="1" customHeight="1" thickBot="1">
      <c r="A19" s="15" t="e">
        <f>'Semaine 1'!#REF!</f>
        <v>#REF!</v>
      </c>
      <c r="B19" s="15"/>
      <c r="C19" s="15"/>
      <c r="D19" s="16"/>
      <c r="E19" s="21"/>
      <c r="F19" s="21"/>
      <c r="G19" s="21"/>
      <c r="H19" s="21"/>
      <c r="I19" s="21"/>
      <c r="J19" s="21"/>
      <c r="K19" s="21"/>
      <c r="L19" s="20"/>
      <c r="M19" s="22"/>
      <c r="N19" s="17"/>
      <c r="O19" s="49"/>
      <c r="P19" s="47"/>
      <c r="Q19" s="21"/>
      <c r="R19" s="6"/>
    </row>
    <row r="20" spans="1:19" ht="36.75" hidden="1" customHeight="1" thickBot="1">
      <c r="A20" s="15" t="e">
        <f>'Semaine 1'!#REF!</f>
        <v>#REF!</v>
      </c>
      <c r="B20" s="15"/>
      <c r="C20" s="15"/>
      <c r="D20" s="16"/>
      <c r="E20" s="21"/>
      <c r="F20" s="21"/>
      <c r="G20" s="21"/>
      <c r="H20" s="21"/>
      <c r="I20" s="21"/>
      <c r="J20" s="21"/>
      <c r="K20" s="21"/>
      <c r="L20" s="20"/>
      <c r="M20" s="22"/>
      <c r="N20" s="17"/>
      <c r="O20" s="49"/>
      <c r="P20" s="47"/>
      <c r="Q20" s="21"/>
      <c r="R20" s="6"/>
    </row>
    <row r="21" spans="1:19" ht="33.75" hidden="1" customHeight="1" thickBot="1">
      <c r="A21" s="15">
        <f>'Semaine 1'!A10</f>
        <v>0</v>
      </c>
      <c r="B21" s="15"/>
      <c r="C21" s="15"/>
      <c r="D21" s="16"/>
      <c r="E21" s="21"/>
      <c r="F21" s="21"/>
      <c r="G21" s="21"/>
      <c r="H21" s="21"/>
      <c r="I21" s="21"/>
      <c r="J21" s="21"/>
      <c r="K21" s="21"/>
      <c r="L21" s="20"/>
      <c r="M21" s="19"/>
      <c r="N21" s="22"/>
      <c r="O21" s="50"/>
      <c r="P21" s="17"/>
      <c r="Q21" s="47"/>
      <c r="R21" s="6"/>
      <c r="S21" s="6"/>
    </row>
    <row r="22" spans="1:19" ht="36.75" hidden="1" customHeight="1" thickBot="1">
      <c r="A22" s="15">
        <f>'Semaine 1'!A11</f>
        <v>0</v>
      </c>
      <c r="B22" s="15"/>
      <c r="C22" s="15"/>
      <c r="D22" s="16"/>
      <c r="E22" s="21"/>
      <c r="F22" s="21"/>
      <c r="G22" s="21"/>
      <c r="H22" s="21"/>
      <c r="I22" s="21"/>
      <c r="J22" s="21"/>
      <c r="K22" s="21"/>
      <c r="L22" s="20"/>
      <c r="M22" s="19"/>
      <c r="N22" s="22"/>
      <c r="O22" s="50"/>
      <c r="P22" s="17"/>
      <c r="Q22" s="47"/>
      <c r="R22" s="6"/>
      <c r="S22" s="6"/>
    </row>
    <row r="23" spans="1:19" ht="36.75" hidden="1" customHeight="1" thickBot="1">
      <c r="A23" s="15">
        <f>'Semaine 1'!A12</f>
        <v>0</v>
      </c>
      <c r="B23" s="15"/>
      <c r="C23" s="15"/>
      <c r="D23" s="16"/>
      <c r="E23" s="21"/>
      <c r="F23" s="21"/>
      <c r="G23" s="21"/>
      <c r="H23" s="21"/>
      <c r="I23" s="21"/>
      <c r="J23" s="21"/>
      <c r="K23" s="21"/>
      <c r="L23" s="20"/>
      <c r="M23" s="19"/>
      <c r="N23" s="22"/>
      <c r="O23" s="50"/>
      <c r="P23" s="17"/>
      <c r="Q23" s="47"/>
      <c r="R23" s="6"/>
      <c r="S23" s="6"/>
    </row>
    <row r="24" spans="1:19" ht="33.75" hidden="1" customHeight="1" thickBot="1">
      <c r="A24" s="15">
        <f>'Semaine 1'!A13</f>
        <v>0</v>
      </c>
      <c r="B24" s="15"/>
      <c r="C24" s="15"/>
      <c r="D24" s="16"/>
      <c r="E24" s="21"/>
      <c r="F24" s="21"/>
      <c r="G24" s="21"/>
      <c r="H24" s="21"/>
      <c r="I24" s="21"/>
      <c r="J24" s="21"/>
      <c r="K24" s="21"/>
      <c r="L24" s="20"/>
      <c r="M24" s="19"/>
      <c r="N24" s="22"/>
      <c r="O24" s="50"/>
      <c r="P24" s="17"/>
      <c r="Q24" s="47"/>
      <c r="R24" s="6"/>
      <c r="S24" s="6"/>
    </row>
    <row r="25" spans="1:19" ht="36.75" hidden="1" customHeight="1" thickBot="1">
      <c r="A25" s="15">
        <f>'Semaine 1'!A14</f>
        <v>0</v>
      </c>
      <c r="B25" s="15"/>
      <c r="C25" s="15"/>
      <c r="D25" s="16"/>
      <c r="E25" s="21"/>
      <c r="F25" s="21"/>
      <c r="G25" s="21"/>
      <c r="H25" s="21"/>
      <c r="I25" s="21"/>
      <c r="J25" s="21"/>
      <c r="K25" s="21"/>
      <c r="L25" s="20"/>
      <c r="M25" s="19"/>
      <c r="N25" s="22"/>
      <c r="O25" s="50"/>
      <c r="P25" s="17"/>
      <c r="Q25" s="47"/>
      <c r="R25" s="6"/>
      <c r="S25" s="6"/>
    </row>
    <row r="26" spans="1:19" ht="36.75" hidden="1" customHeight="1">
      <c r="A26" s="15">
        <f>'Semaine 1'!A15</f>
        <v>0</v>
      </c>
      <c r="B26" s="15"/>
      <c r="C26" s="15"/>
      <c r="D26" s="16"/>
      <c r="E26" s="21"/>
      <c r="F26" s="21"/>
      <c r="G26" s="21"/>
      <c r="H26" s="21"/>
      <c r="I26" s="21"/>
      <c r="J26" s="21"/>
      <c r="K26" s="21"/>
      <c r="L26" s="20"/>
      <c r="M26" s="19"/>
      <c r="N26" s="22"/>
      <c r="O26" s="50"/>
      <c r="P26" s="17"/>
      <c r="Q26" s="47"/>
      <c r="R26" s="6"/>
      <c r="S26" s="6"/>
    </row>
    <row r="27" spans="1:19" ht="33.75" hidden="1" customHeight="1" thickBot="1">
      <c r="A27" s="15">
        <f>'Semaine 1'!A16</f>
        <v>0</v>
      </c>
      <c r="B27" s="15"/>
      <c r="C27" s="15"/>
      <c r="D27" s="16"/>
      <c r="E27" s="21"/>
      <c r="F27" s="21"/>
      <c r="G27" s="21"/>
      <c r="H27" s="21"/>
      <c r="I27" s="21"/>
      <c r="J27" s="21"/>
      <c r="K27" s="21"/>
      <c r="L27" s="20"/>
      <c r="M27" s="19"/>
      <c r="N27" s="22"/>
      <c r="O27" s="50"/>
      <c r="P27" s="17"/>
      <c r="Q27" s="47"/>
      <c r="R27" s="35"/>
      <c r="S27" s="6"/>
    </row>
    <row r="28" spans="1:19" ht="36.75" hidden="1" customHeight="1" thickBot="1">
      <c r="A28" s="15">
        <f>'Semaine 1'!A17</f>
        <v>0</v>
      </c>
      <c r="B28" s="15"/>
      <c r="C28" s="15"/>
      <c r="D28" s="16"/>
      <c r="E28" s="21"/>
      <c r="F28" s="21"/>
      <c r="G28" s="21"/>
      <c r="H28" s="21"/>
      <c r="I28" s="21"/>
      <c r="J28" s="21"/>
      <c r="K28" s="21"/>
      <c r="L28" s="20"/>
      <c r="M28" s="19"/>
      <c r="N28" s="22"/>
      <c r="O28" s="50"/>
      <c r="P28" s="17"/>
      <c r="Q28" s="47"/>
      <c r="R28" s="35"/>
      <c r="S28" s="6"/>
    </row>
    <row r="29" spans="1:19" ht="36.75" hidden="1" customHeight="1" thickBot="1">
      <c r="A29" s="15">
        <f>'Semaine 1'!A18</f>
        <v>0</v>
      </c>
      <c r="B29" s="15"/>
      <c r="C29" s="15"/>
      <c r="D29" s="16"/>
      <c r="E29" s="21"/>
      <c r="F29" s="21"/>
      <c r="G29" s="21"/>
      <c r="H29" s="21"/>
      <c r="I29" s="21"/>
      <c r="J29" s="21"/>
      <c r="K29" s="21"/>
      <c r="L29" s="20"/>
      <c r="M29" s="19"/>
      <c r="N29" s="22"/>
      <c r="O29" s="50"/>
      <c r="P29" s="17"/>
      <c r="Q29" s="47"/>
      <c r="R29" s="35"/>
      <c r="S29" s="6"/>
    </row>
    <row r="30" spans="1:19" ht="33.75" hidden="1" customHeight="1" thickBot="1">
      <c r="A30" s="15">
        <f>'Semaine 1'!A19</f>
        <v>0</v>
      </c>
      <c r="B30" s="15"/>
      <c r="C30" s="15"/>
      <c r="D30" s="16"/>
      <c r="E30" s="21"/>
      <c r="F30" s="21"/>
      <c r="G30" s="21"/>
      <c r="H30" s="21"/>
      <c r="I30" s="21"/>
      <c r="J30" s="21"/>
      <c r="K30" s="21"/>
      <c r="L30" s="20"/>
      <c r="M30" s="19"/>
      <c r="N30" s="22"/>
      <c r="O30" s="50"/>
      <c r="P30" s="17"/>
      <c r="Q30" s="47"/>
      <c r="R30" s="35"/>
      <c r="S30" s="6"/>
    </row>
    <row r="31" spans="1:19" ht="36.75" hidden="1" customHeight="1" thickBot="1">
      <c r="A31" s="15" t="e">
        <f>'Semaine 1'!#REF!</f>
        <v>#REF!</v>
      </c>
      <c r="B31" s="15"/>
      <c r="C31" s="15"/>
      <c r="D31" s="16"/>
      <c r="E31" s="21"/>
      <c r="F31" s="21"/>
      <c r="G31" s="21"/>
      <c r="H31" s="21"/>
      <c r="I31" s="21"/>
      <c r="J31" s="21"/>
      <c r="K31" s="21"/>
      <c r="L31" s="20"/>
      <c r="M31" s="19"/>
      <c r="N31" s="22"/>
      <c r="O31" s="50"/>
      <c r="P31" s="17"/>
      <c r="Q31" s="47"/>
      <c r="R31" s="35"/>
      <c r="S31" s="6"/>
    </row>
    <row r="32" spans="1:19" ht="33.75" hidden="1" customHeight="1" thickBot="1">
      <c r="A32" s="15" t="e">
        <f>'Semaine 1'!#REF!</f>
        <v>#REF!</v>
      </c>
      <c r="B32" s="15"/>
      <c r="C32" s="15"/>
      <c r="D32" s="16"/>
      <c r="E32" s="21"/>
      <c r="F32" s="21"/>
      <c r="G32" s="21"/>
      <c r="H32" s="21"/>
      <c r="I32" s="21"/>
      <c r="J32" s="21"/>
      <c r="K32" s="21"/>
      <c r="L32" s="20"/>
      <c r="M32" s="19"/>
      <c r="N32" s="22"/>
      <c r="O32" s="50"/>
      <c r="P32" s="17"/>
      <c r="Q32" s="47"/>
      <c r="R32" s="35"/>
      <c r="S32" s="6"/>
    </row>
    <row r="33" spans="1:19" ht="36.75" hidden="1" customHeight="1" thickBot="1">
      <c r="A33" s="15" t="e">
        <f>'Semaine 1'!#REF!</f>
        <v>#REF!</v>
      </c>
      <c r="B33" s="15"/>
      <c r="C33" s="15"/>
      <c r="D33" s="16"/>
      <c r="E33" s="21"/>
      <c r="F33" s="21"/>
      <c r="G33" s="21"/>
      <c r="H33" s="21"/>
      <c r="I33" s="21"/>
      <c r="J33" s="21"/>
      <c r="K33" s="21"/>
      <c r="L33" s="20"/>
      <c r="M33" s="19"/>
      <c r="N33" s="22"/>
      <c r="O33" s="50"/>
      <c r="P33" s="17"/>
      <c r="Q33" s="47"/>
      <c r="R33" s="35"/>
      <c r="S33" s="6"/>
    </row>
    <row r="34" spans="1:19" ht="36.75" hidden="1" customHeight="1" thickBot="1">
      <c r="A34" s="15" t="e">
        <f>'Semaine 1'!#REF!</f>
        <v>#REF!</v>
      </c>
      <c r="B34" s="15"/>
      <c r="C34" s="15"/>
      <c r="D34" s="16"/>
      <c r="E34" s="21"/>
      <c r="F34" s="21"/>
      <c r="G34" s="21"/>
      <c r="H34" s="21"/>
      <c r="I34" s="21"/>
      <c r="J34" s="21"/>
      <c r="K34" s="21"/>
      <c r="L34" s="20"/>
      <c r="M34" s="19"/>
      <c r="N34" s="22"/>
      <c r="O34" s="50"/>
      <c r="P34" s="17"/>
      <c r="Q34" s="47"/>
      <c r="R34" s="35"/>
      <c r="S34" s="6"/>
    </row>
    <row r="35" spans="1:19" ht="33.75" hidden="1" customHeight="1" thickBot="1">
      <c r="A35" s="15" t="e">
        <f>'Semaine 1'!#REF!</f>
        <v>#REF!</v>
      </c>
      <c r="B35" s="15"/>
      <c r="C35" s="15"/>
      <c r="D35" s="16"/>
      <c r="E35" s="21"/>
      <c r="F35" s="21"/>
      <c r="G35" s="21"/>
      <c r="H35" s="21"/>
      <c r="I35" s="21"/>
      <c r="J35" s="21"/>
      <c r="K35" s="21"/>
      <c r="L35" s="20"/>
      <c r="M35" s="19"/>
      <c r="N35" s="22"/>
      <c r="O35" s="50"/>
      <c r="P35" s="17"/>
      <c r="Q35" s="47"/>
      <c r="R35" s="35"/>
      <c r="S35" s="6"/>
    </row>
    <row r="36" spans="1:19" ht="36.75" hidden="1" customHeight="1">
      <c r="A36" s="15" t="e">
        <f>'Semaine 1'!#REF!</f>
        <v>#REF!</v>
      </c>
      <c r="B36" s="15"/>
      <c r="C36" s="15"/>
      <c r="D36" s="16"/>
      <c r="E36" s="21"/>
      <c r="F36" s="21"/>
      <c r="G36" s="21"/>
      <c r="H36" s="21"/>
      <c r="I36" s="21"/>
      <c r="J36" s="21"/>
      <c r="K36" s="21"/>
      <c r="L36" s="20"/>
      <c r="M36" s="19"/>
      <c r="N36" s="22"/>
      <c r="O36" s="50"/>
      <c r="P36" s="17"/>
      <c r="Q36" s="47"/>
      <c r="R36" s="35"/>
      <c r="S36" s="6"/>
    </row>
    <row r="37" spans="1:19" hidden="1">
      <c r="L37" s="45"/>
      <c r="N37" s="48"/>
      <c r="O37" s="48"/>
      <c r="P37" s="48"/>
      <c r="Q37" s="48"/>
    </row>
    <row r="38" spans="1:19" hidden="1"/>
    <row r="39" spans="1:19" hidden="1"/>
    <row r="40" spans="1:19" hidden="1"/>
  </sheetData>
  <autoFilter ref="A5:B5"/>
  <conditionalFormatting sqref="P21:P36 N19:O20 M6:N18 O4 N3:R3">
    <cfRule type="cellIs" dxfId="2" priority="1" stopIfTrue="1" operator="equal">
      <formula>"Agence ?"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U40"/>
  <sheetViews>
    <sheetView topLeftCell="B1" zoomScale="80" zoomScaleNormal="80" workbookViewId="0">
      <selection activeCell="N6" sqref="N6"/>
    </sheetView>
  </sheetViews>
  <sheetFormatPr baseColWidth="10" defaultRowHeight="15"/>
  <cols>
    <col min="1" max="1" width="16.140625" hidden="1" customWidth="1"/>
    <col min="3" max="3" width="14.28515625" bestFit="1" customWidth="1"/>
    <col min="4" max="4" width="8.28515625" customWidth="1"/>
    <col min="5" max="10" width="7.85546875" customWidth="1"/>
    <col min="11" max="11" width="10.140625" customWidth="1"/>
    <col min="12" max="12" width="9" customWidth="1"/>
    <col min="13" max="13" width="10.85546875" customWidth="1"/>
    <col min="16" max="16" width="11.5703125" customWidth="1"/>
    <col min="20" max="20" width="11.42578125" customWidth="1"/>
  </cols>
  <sheetData>
    <row r="1" spans="1:21" ht="39" customHeight="1">
      <c r="A1" s="46"/>
      <c r="B1" s="52" t="s">
        <v>31</v>
      </c>
      <c r="C1" s="53">
        <v>4</v>
      </c>
      <c r="D1" s="52" t="s">
        <v>32</v>
      </c>
      <c r="E1" s="54">
        <f>7*C1+DATE(An,1,3)-WEEKDAY(DATE(An,1,3))-5</f>
        <v>23</v>
      </c>
      <c r="F1" s="52" t="s">
        <v>33</v>
      </c>
      <c r="G1" s="54">
        <f>E1+6</f>
        <v>29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  <c r="T1" s="6"/>
      <c r="U1" s="6"/>
    </row>
    <row r="2" spans="1:21" ht="15.75" thickBot="1">
      <c r="A2" s="8"/>
      <c r="B2" s="8"/>
      <c r="C2" s="6"/>
      <c r="D2" s="6"/>
      <c r="E2" s="6"/>
      <c r="F2" s="6"/>
      <c r="G2" s="6"/>
      <c r="H2" s="6"/>
      <c r="I2" s="6"/>
      <c r="J2" s="6"/>
      <c r="K2" s="6"/>
      <c r="L2" s="9"/>
      <c r="M2" s="6"/>
      <c r="N2" s="6"/>
      <c r="O2" s="6"/>
      <c r="P2" s="6"/>
      <c r="Q2" s="6"/>
      <c r="R2" s="6"/>
      <c r="S2" s="6"/>
      <c r="T2" s="6"/>
      <c r="U2" s="6"/>
    </row>
    <row r="3" spans="1:21" ht="15.75" thickBot="1">
      <c r="A3" s="10"/>
      <c r="B3" s="10"/>
      <c r="C3" s="6"/>
      <c r="D3" s="6"/>
      <c r="E3" s="6"/>
      <c r="F3" s="6"/>
      <c r="G3" s="6"/>
      <c r="H3" s="6"/>
      <c r="I3" s="6"/>
      <c r="J3" s="6"/>
      <c r="K3" s="6"/>
      <c r="L3" s="11"/>
      <c r="M3" s="6"/>
      <c r="N3" s="28">
        <f>SUM(L6:L20)</f>
        <v>0</v>
      </c>
      <c r="O3" s="29">
        <f>SUM(N6:N37)</f>
        <v>0</v>
      </c>
      <c r="P3" s="30">
        <f>SUM(O6:O37)</f>
        <v>144.58499999999998</v>
      </c>
      <c r="Q3" s="33" t="s">
        <v>15</v>
      </c>
      <c r="R3" s="34">
        <f>SUM(N3:P3)</f>
        <v>144.58499999999998</v>
      </c>
      <c r="S3" s="6"/>
    </row>
    <row r="4" spans="1:21" ht="15.75" thickBot="1">
      <c r="A4" s="6"/>
      <c r="B4" s="6"/>
      <c r="C4" s="6"/>
      <c r="D4" s="12"/>
      <c r="E4" s="12" t="s">
        <v>34</v>
      </c>
      <c r="F4" s="13" t="s">
        <v>35</v>
      </c>
      <c r="G4" s="13" t="s">
        <v>36</v>
      </c>
      <c r="H4" s="13" t="s">
        <v>37</v>
      </c>
      <c r="I4" s="13" t="s">
        <v>38</v>
      </c>
      <c r="J4" s="13" t="s">
        <v>39</v>
      </c>
      <c r="K4" s="25" t="s">
        <v>12</v>
      </c>
      <c r="L4" s="59">
        <f>SUM(K6:K11)</f>
        <v>7.4583333333333348</v>
      </c>
      <c r="M4" s="14"/>
      <c r="N4" s="14"/>
      <c r="O4" s="60"/>
      <c r="P4" s="31"/>
      <c r="Q4" s="24"/>
      <c r="R4" s="32"/>
    </row>
    <row r="5" spans="1:21" ht="23.25" thickBot="1">
      <c r="A5" s="38" t="s">
        <v>9</v>
      </c>
      <c r="B5" s="37" t="s">
        <v>14</v>
      </c>
      <c r="C5" s="39" t="s">
        <v>8</v>
      </c>
      <c r="D5" s="40" t="s">
        <v>10</v>
      </c>
      <c r="E5" s="55">
        <f>E1</f>
        <v>23</v>
      </c>
      <c r="F5" s="56">
        <f t="shared" ref="F5:J5" si="0">E5+1</f>
        <v>24</v>
      </c>
      <c r="G5" s="56">
        <f t="shared" si="0"/>
        <v>25</v>
      </c>
      <c r="H5" s="56">
        <f t="shared" si="0"/>
        <v>26</v>
      </c>
      <c r="I5" s="56">
        <f t="shared" si="0"/>
        <v>27</v>
      </c>
      <c r="J5" s="56">
        <f t="shared" si="0"/>
        <v>28</v>
      </c>
      <c r="K5" s="41" t="s">
        <v>11</v>
      </c>
      <c r="L5" s="42"/>
      <c r="M5" s="43" t="s">
        <v>23</v>
      </c>
      <c r="N5" s="43" t="s">
        <v>40</v>
      </c>
      <c r="O5" s="44" t="s">
        <v>13</v>
      </c>
      <c r="P5" s="44" t="s">
        <v>18</v>
      </c>
      <c r="Q5" s="6"/>
    </row>
    <row r="6" spans="1:21" ht="31.5" customHeight="1" thickBot="1">
      <c r="A6" s="15">
        <f>'Semaine 1'!A4</f>
        <v>0</v>
      </c>
      <c r="B6" s="15" t="str">
        <f>'Semaine 4'!B4</f>
        <v>ADECCO</v>
      </c>
      <c r="C6" s="15" t="str">
        <f>'Semaine 4'!D4</f>
        <v>Magasinier-Cariste</v>
      </c>
      <c r="D6" s="16">
        <f>'Semaine 4'!C4</f>
        <v>11</v>
      </c>
      <c r="E6" s="57">
        <v>0.32291666666666669</v>
      </c>
      <c r="F6" s="57">
        <v>0.32291666666666669</v>
      </c>
      <c r="G6" s="57">
        <v>0.32291666666666669</v>
      </c>
      <c r="H6" s="57">
        <v>0.32291666666666669</v>
      </c>
      <c r="I6" s="57">
        <v>0.125</v>
      </c>
      <c r="J6" s="57">
        <v>0</v>
      </c>
      <c r="K6" s="58">
        <f>SUBTOTAL(9,E6:J6)</f>
        <v>1.4166666666666667</v>
      </c>
      <c r="L6" s="22"/>
      <c r="M6" s="17"/>
      <c r="N6" s="49"/>
      <c r="O6" s="47">
        <f>'Semaine 4'!N4</f>
        <v>26.774999999999999</v>
      </c>
      <c r="P6" s="21">
        <f>'Semaine 4'!L4</f>
        <v>46.25</v>
      </c>
      <c r="Q6" s="18"/>
    </row>
    <row r="7" spans="1:21" ht="33" customHeight="1" thickBot="1">
      <c r="A7" s="15">
        <f>'Semaine 1'!A5</f>
        <v>0</v>
      </c>
      <c r="B7" s="15" t="str">
        <f>'Semaine 4'!B5</f>
        <v>ADECCO</v>
      </c>
      <c r="C7" s="15" t="str">
        <f>'Semaine 4'!D5</f>
        <v>Electricien</v>
      </c>
      <c r="D7" s="16">
        <f>'Semaine 4'!C5</f>
        <v>11</v>
      </c>
      <c r="E7" s="57">
        <v>0.32291666666666669</v>
      </c>
      <c r="F7" s="57">
        <v>0.32291666666666669</v>
      </c>
      <c r="G7" s="57">
        <v>0.32291666666666669</v>
      </c>
      <c r="H7" s="57">
        <v>0.32291666666666669</v>
      </c>
      <c r="I7" s="57">
        <v>0.16666666666666666</v>
      </c>
      <c r="J7" s="57">
        <v>0</v>
      </c>
      <c r="K7" s="58">
        <f t="shared" ref="K7:K11" si="1">SUBTOTAL(9,E7:J7)</f>
        <v>1.4583333333333335</v>
      </c>
      <c r="L7" s="22"/>
      <c r="M7" s="17"/>
      <c r="N7" s="49"/>
      <c r="O7" s="47">
        <f>'Semaine 4'!N5</f>
        <v>26.774999999999999</v>
      </c>
      <c r="P7" s="21">
        <f>'Semaine 4'!L5</f>
        <v>46.25</v>
      </c>
      <c r="Q7" s="6"/>
    </row>
    <row r="8" spans="1:21" ht="31.5" customHeight="1" thickBot="1">
      <c r="A8" s="15">
        <f>'Semaine 1'!A6</f>
        <v>0</v>
      </c>
      <c r="B8" s="15" t="str">
        <f>'Semaine 4'!B6</f>
        <v>ADECCO</v>
      </c>
      <c r="C8" s="15" t="str">
        <f>'Semaine 4'!D6</f>
        <v>Magasinier-Cariste</v>
      </c>
      <c r="D8" s="16">
        <f>'Semaine 4'!C6</f>
        <v>11</v>
      </c>
      <c r="E8" s="57">
        <v>0.32291666666666669</v>
      </c>
      <c r="F8" s="57">
        <v>0.32291666666666669</v>
      </c>
      <c r="G8" s="57">
        <v>0.32291666666666669</v>
      </c>
      <c r="H8" s="57">
        <v>0.32291666666666669</v>
      </c>
      <c r="I8" s="57">
        <v>0.16666666666666666</v>
      </c>
      <c r="J8" s="57">
        <v>0</v>
      </c>
      <c r="K8" s="58">
        <f t="shared" si="1"/>
        <v>1.4583333333333335</v>
      </c>
      <c r="L8" s="22"/>
      <c r="M8" s="17"/>
      <c r="N8" s="49"/>
      <c r="O8" s="47">
        <f>'Semaine 4'!N6</f>
        <v>26.774999999999999</v>
      </c>
      <c r="P8" s="21">
        <f>'Semaine 4'!L6</f>
        <v>46.25</v>
      </c>
      <c r="Q8" s="6"/>
    </row>
    <row r="9" spans="1:21" ht="32.25" customHeight="1" thickBot="1">
      <c r="A9" s="15">
        <f>'Semaine 1'!A7</f>
        <v>0</v>
      </c>
      <c r="B9" s="15" t="str">
        <f>'Semaine 4'!B7</f>
        <v>ADECCO</v>
      </c>
      <c r="C9" s="15" t="str">
        <f>'Semaine 4'!D7</f>
        <v>Electricien</v>
      </c>
      <c r="D9" s="16">
        <f>'Semaine 4'!C7</f>
        <v>11</v>
      </c>
      <c r="E9" s="57">
        <v>0.32291666666666669</v>
      </c>
      <c r="F9" s="57">
        <v>0.32291666666666669</v>
      </c>
      <c r="G9" s="57">
        <v>0.32291666666666669</v>
      </c>
      <c r="H9" s="57">
        <v>0.32291666666666669</v>
      </c>
      <c r="I9" s="57">
        <v>0.16666666666666666</v>
      </c>
      <c r="J9" s="57">
        <v>0</v>
      </c>
      <c r="K9" s="58">
        <f t="shared" si="1"/>
        <v>1.4583333333333335</v>
      </c>
      <c r="L9" s="22"/>
      <c r="M9" s="17"/>
      <c r="N9" s="49"/>
      <c r="O9" s="47">
        <f>'Semaine 4'!N7</f>
        <v>26.774999999999999</v>
      </c>
      <c r="P9" s="21">
        <f>'Semaine 4'!L7</f>
        <v>46.25</v>
      </c>
      <c r="Q9" s="6"/>
    </row>
    <row r="10" spans="1:21" ht="31.5" customHeight="1" thickBot="1">
      <c r="A10" s="15">
        <f>'Semaine 1'!A8</f>
        <v>0</v>
      </c>
      <c r="B10" s="15" t="str">
        <f>'Semaine 4'!B8</f>
        <v>ADECCO</v>
      </c>
      <c r="C10" s="15" t="str">
        <f>'Semaine 4'!D8</f>
        <v>Assistante admin</v>
      </c>
      <c r="D10" s="16">
        <f>'Semaine 4'!C8</f>
        <v>52</v>
      </c>
      <c r="E10" s="57">
        <v>0.32291666666666669</v>
      </c>
      <c r="F10" s="57">
        <v>0.32291666666666669</v>
      </c>
      <c r="G10" s="57">
        <v>0.32291666666666669</v>
      </c>
      <c r="H10" s="57">
        <v>0.32291666666666669</v>
      </c>
      <c r="I10" s="57">
        <v>0.16666666666666666</v>
      </c>
      <c r="J10" s="57">
        <v>0</v>
      </c>
      <c r="K10" s="58">
        <f t="shared" si="1"/>
        <v>1.4583333333333335</v>
      </c>
      <c r="L10" s="22"/>
      <c r="M10" s="17"/>
      <c r="N10" s="49"/>
      <c r="O10" s="47">
        <f>'Semaine 4'!N8</f>
        <v>26.774999999999999</v>
      </c>
      <c r="P10" s="21">
        <f>'Semaine 4'!L8</f>
        <v>49.5</v>
      </c>
      <c r="Q10" s="6"/>
    </row>
    <row r="11" spans="1:21" ht="35.25" customHeight="1" thickBot="1">
      <c r="A11" s="15">
        <f>'Semaine 1'!A9</f>
        <v>0</v>
      </c>
      <c r="B11" s="15" t="str">
        <f>'Semaine 4'!B9</f>
        <v>ADECCO</v>
      </c>
      <c r="C11" s="15" t="str">
        <f>'Semaine 4'!D9</f>
        <v>Agent de nett.</v>
      </c>
      <c r="D11" s="16">
        <f>'Semaine 4'!C9</f>
        <v>11</v>
      </c>
      <c r="E11" s="57"/>
      <c r="F11" s="57"/>
      <c r="G11" s="57"/>
      <c r="H11" s="57"/>
      <c r="I11" s="57"/>
      <c r="J11" s="57">
        <v>0.20833333333333334</v>
      </c>
      <c r="K11" s="58">
        <f t="shared" si="1"/>
        <v>0.20833333333333334</v>
      </c>
      <c r="L11" s="22"/>
      <c r="M11" s="17"/>
      <c r="N11" s="49"/>
      <c r="O11" s="47">
        <f>'Semaine 4'!N9</f>
        <v>5.3550000000000004</v>
      </c>
      <c r="P11" s="21">
        <f>'Semaine 4'!L9</f>
        <v>9.65</v>
      </c>
      <c r="Q11" s="6"/>
    </row>
    <row r="12" spans="1:21" ht="33.75" customHeight="1" thickBot="1">
      <c r="A12" s="15" t="e">
        <f>'Semaine 1'!#REF!</f>
        <v>#REF!</v>
      </c>
      <c r="B12" s="15" t="str">
        <f>'Semaine 4'!B10</f>
        <v>ADECCO</v>
      </c>
      <c r="C12" s="15" t="str">
        <f>'Semaine 4'!D10</f>
        <v>Magasinier-Cariste</v>
      </c>
      <c r="D12" s="16">
        <f>'Semaine 4'!C10</f>
        <v>11</v>
      </c>
      <c r="E12" s="57">
        <v>0.32291666666666669</v>
      </c>
      <c r="F12" s="57">
        <v>0.32291666666666669</v>
      </c>
      <c r="G12" s="57">
        <v>0.32291666666666669</v>
      </c>
      <c r="H12" s="57">
        <v>0.32291666666666669</v>
      </c>
      <c r="I12" s="57">
        <v>0.16666666666666666</v>
      </c>
      <c r="J12" s="57">
        <v>0</v>
      </c>
      <c r="K12" s="58">
        <f t="shared" ref="K12" si="2">SUBTOTAL(9,E12:J12)</f>
        <v>1.4583333333333335</v>
      </c>
      <c r="L12" s="22"/>
      <c r="M12" s="17"/>
      <c r="N12" s="49"/>
      <c r="O12" s="47">
        <f>'Semaine 4'!N10</f>
        <v>5.3550000000000004</v>
      </c>
      <c r="P12" s="21">
        <f>'Semaine 4'!L10</f>
        <v>9.25</v>
      </c>
      <c r="Q12" s="6"/>
    </row>
    <row r="13" spans="1:21" ht="32.25" customHeight="1" thickBot="1">
      <c r="A13" s="15" t="e">
        <f>'Semaine 1'!#REF!</f>
        <v>#REF!</v>
      </c>
      <c r="B13" s="15">
        <f>'Semaine 1'!B11</f>
        <v>0</v>
      </c>
      <c r="C13" s="15"/>
      <c r="D13" s="16"/>
      <c r="E13" s="21"/>
      <c r="F13" s="21"/>
      <c r="G13" s="21"/>
      <c r="H13" s="21"/>
      <c r="I13" s="21"/>
      <c r="J13" s="21"/>
      <c r="K13" s="20"/>
      <c r="L13" s="22"/>
      <c r="M13" s="17"/>
      <c r="N13" s="49"/>
      <c r="O13" s="47"/>
      <c r="P13" s="21"/>
      <c r="Q13" s="6"/>
    </row>
    <row r="14" spans="1:21" ht="36.75" customHeight="1" thickBot="1">
      <c r="A14" s="15" t="e">
        <f>'Semaine 1'!#REF!</f>
        <v>#REF!</v>
      </c>
      <c r="B14" s="15">
        <f>'Semaine 1'!B12</f>
        <v>0</v>
      </c>
      <c r="C14" s="15"/>
      <c r="D14" s="16"/>
      <c r="E14" s="21"/>
      <c r="F14" s="21"/>
      <c r="G14" s="21"/>
      <c r="H14" s="21"/>
      <c r="I14" s="21"/>
      <c r="J14" s="21"/>
      <c r="K14" s="20"/>
      <c r="L14" s="22"/>
      <c r="M14" s="17"/>
      <c r="N14" s="49"/>
      <c r="O14" s="47"/>
      <c r="P14" s="21"/>
      <c r="Q14" s="6"/>
    </row>
    <row r="15" spans="1:21" ht="33.75" customHeight="1" thickBot="1">
      <c r="A15" s="15" t="e">
        <f>'Semaine 1'!#REF!</f>
        <v>#REF!</v>
      </c>
      <c r="B15" s="15">
        <f>'Semaine 1'!B13</f>
        <v>0</v>
      </c>
      <c r="C15" s="15"/>
      <c r="D15" s="16"/>
      <c r="E15" s="21"/>
      <c r="F15" s="21"/>
      <c r="G15" s="21"/>
      <c r="H15" s="21"/>
      <c r="I15" s="21"/>
      <c r="J15" s="21"/>
      <c r="K15" s="20"/>
      <c r="L15" s="22"/>
      <c r="M15" s="17"/>
      <c r="N15" s="49"/>
      <c r="O15" s="47"/>
      <c r="P15" s="21"/>
      <c r="Q15" s="6"/>
    </row>
    <row r="16" spans="1:21" ht="36.75" customHeight="1" thickBot="1">
      <c r="A16" s="15" t="e">
        <f>'Semaine 1'!#REF!</f>
        <v>#REF!</v>
      </c>
      <c r="B16" s="15"/>
      <c r="C16" s="15"/>
      <c r="D16" s="16"/>
      <c r="E16" s="21"/>
      <c r="F16" s="21"/>
      <c r="G16" s="21"/>
      <c r="H16" s="21"/>
      <c r="I16" s="21"/>
      <c r="J16" s="21"/>
      <c r="K16" s="20"/>
      <c r="L16" s="22"/>
      <c r="M16" s="17"/>
      <c r="N16" s="49"/>
      <c r="O16" s="47"/>
      <c r="P16" s="21"/>
      <c r="Q16" s="6"/>
    </row>
    <row r="17" spans="1:19" ht="36.75" customHeight="1" thickBot="1">
      <c r="A17" s="15" t="e">
        <f>'Semaine 1'!#REF!</f>
        <v>#REF!</v>
      </c>
      <c r="B17" s="15"/>
      <c r="C17" s="15"/>
      <c r="D17" s="16"/>
      <c r="E17" s="21"/>
      <c r="F17" s="21"/>
      <c r="G17" s="21"/>
      <c r="H17" s="21"/>
      <c r="I17" s="21"/>
      <c r="J17" s="21"/>
      <c r="K17" s="20"/>
      <c r="L17" s="22"/>
      <c r="M17" s="17"/>
      <c r="N17" s="49"/>
      <c r="O17" s="47"/>
      <c r="P17" s="21"/>
      <c r="Q17" s="6"/>
    </row>
    <row r="18" spans="1:19" ht="33.75" customHeight="1">
      <c r="A18" s="15" t="e">
        <f>'Semaine 1'!#REF!</f>
        <v>#REF!</v>
      </c>
      <c r="B18" s="15"/>
      <c r="C18" s="15"/>
      <c r="D18" s="16"/>
      <c r="E18" s="21"/>
      <c r="F18" s="21"/>
      <c r="G18" s="21"/>
      <c r="H18" s="21"/>
      <c r="I18" s="21"/>
      <c r="J18" s="21"/>
      <c r="K18" s="20"/>
      <c r="L18" s="22"/>
      <c r="M18" s="17"/>
      <c r="N18" s="49"/>
      <c r="O18" s="47"/>
      <c r="P18" s="21"/>
      <c r="Q18" s="6"/>
    </row>
    <row r="19" spans="1:19" ht="36.75" hidden="1" customHeight="1" thickBot="1">
      <c r="A19" s="15" t="e">
        <f>'Semaine 1'!#REF!</f>
        <v>#REF!</v>
      </c>
      <c r="B19" s="15"/>
      <c r="C19" s="15"/>
      <c r="D19" s="16"/>
      <c r="E19" s="21"/>
      <c r="F19" s="21"/>
      <c r="G19" s="21"/>
      <c r="H19" s="21"/>
      <c r="I19" s="21"/>
      <c r="J19" s="21"/>
      <c r="K19" s="21"/>
      <c r="L19" s="20"/>
      <c r="M19" s="22"/>
      <c r="N19" s="17"/>
      <c r="O19" s="49"/>
      <c r="P19" s="47"/>
      <c r="Q19" s="21"/>
      <c r="R19" s="6"/>
    </row>
    <row r="20" spans="1:19" ht="36.75" hidden="1" customHeight="1" thickBot="1">
      <c r="A20" s="15" t="e">
        <f>'Semaine 1'!#REF!</f>
        <v>#REF!</v>
      </c>
      <c r="B20" s="15"/>
      <c r="C20" s="15"/>
      <c r="D20" s="16"/>
      <c r="E20" s="21"/>
      <c r="F20" s="21"/>
      <c r="G20" s="21"/>
      <c r="H20" s="21"/>
      <c r="I20" s="21"/>
      <c r="J20" s="21"/>
      <c r="K20" s="21"/>
      <c r="L20" s="20"/>
      <c r="M20" s="22"/>
      <c r="N20" s="17"/>
      <c r="O20" s="49"/>
      <c r="P20" s="47"/>
      <c r="Q20" s="21"/>
      <c r="R20" s="6"/>
    </row>
    <row r="21" spans="1:19" ht="33.75" hidden="1" customHeight="1" thickBot="1">
      <c r="A21" s="15">
        <f>'Semaine 1'!A10</f>
        <v>0</v>
      </c>
      <c r="B21" s="15"/>
      <c r="C21" s="15"/>
      <c r="D21" s="16"/>
      <c r="E21" s="21"/>
      <c r="F21" s="21"/>
      <c r="G21" s="21"/>
      <c r="H21" s="21"/>
      <c r="I21" s="21"/>
      <c r="J21" s="21"/>
      <c r="K21" s="21"/>
      <c r="L21" s="20"/>
      <c r="M21" s="19"/>
      <c r="N21" s="22"/>
      <c r="O21" s="50"/>
      <c r="P21" s="17"/>
      <c r="Q21" s="47"/>
      <c r="R21" s="6"/>
      <c r="S21" s="6"/>
    </row>
    <row r="22" spans="1:19" ht="36.75" hidden="1" customHeight="1" thickBot="1">
      <c r="A22" s="15">
        <f>'Semaine 1'!A11</f>
        <v>0</v>
      </c>
      <c r="B22" s="15"/>
      <c r="C22" s="15"/>
      <c r="D22" s="16"/>
      <c r="E22" s="21"/>
      <c r="F22" s="21"/>
      <c r="G22" s="21"/>
      <c r="H22" s="21"/>
      <c r="I22" s="21"/>
      <c r="J22" s="21"/>
      <c r="K22" s="21"/>
      <c r="L22" s="20"/>
      <c r="M22" s="19"/>
      <c r="N22" s="22"/>
      <c r="O22" s="50"/>
      <c r="P22" s="17"/>
      <c r="Q22" s="47"/>
      <c r="R22" s="6"/>
      <c r="S22" s="6"/>
    </row>
    <row r="23" spans="1:19" ht="36.75" hidden="1" customHeight="1" thickBot="1">
      <c r="A23" s="15">
        <f>'Semaine 1'!A12</f>
        <v>0</v>
      </c>
      <c r="B23" s="15"/>
      <c r="C23" s="15"/>
      <c r="D23" s="16"/>
      <c r="E23" s="21"/>
      <c r="F23" s="21"/>
      <c r="G23" s="21"/>
      <c r="H23" s="21"/>
      <c r="I23" s="21"/>
      <c r="J23" s="21"/>
      <c r="K23" s="21"/>
      <c r="L23" s="20"/>
      <c r="M23" s="19"/>
      <c r="N23" s="22"/>
      <c r="O23" s="50"/>
      <c r="P23" s="17"/>
      <c r="Q23" s="47"/>
      <c r="R23" s="6"/>
      <c r="S23" s="6"/>
    </row>
    <row r="24" spans="1:19" ht="33.75" hidden="1" customHeight="1" thickBot="1">
      <c r="A24" s="15">
        <f>'Semaine 1'!A13</f>
        <v>0</v>
      </c>
      <c r="B24" s="15"/>
      <c r="C24" s="15"/>
      <c r="D24" s="16"/>
      <c r="E24" s="21"/>
      <c r="F24" s="21"/>
      <c r="G24" s="21"/>
      <c r="H24" s="21"/>
      <c r="I24" s="21"/>
      <c r="J24" s="21"/>
      <c r="K24" s="21"/>
      <c r="L24" s="20"/>
      <c r="M24" s="19"/>
      <c r="N24" s="22"/>
      <c r="O24" s="50"/>
      <c r="P24" s="17"/>
      <c r="Q24" s="47"/>
      <c r="R24" s="6"/>
      <c r="S24" s="6"/>
    </row>
    <row r="25" spans="1:19" ht="36.75" hidden="1" customHeight="1" thickBot="1">
      <c r="A25" s="15">
        <f>'Semaine 1'!A14</f>
        <v>0</v>
      </c>
      <c r="B25" s="15"/>
      <c r="C25" s="15"/>
      <c r="D25" s="16"/>
      <c r="E25" s="21"/>
      <c r="F25" s="21"/>
      <c r="G25" s="21"/>
      <c r="H25" s="21"/>
      <c r="I25" s="21"/>
      <c r="J25" s="21"/>
      <c r="K25" s="21"/>
      <c r="L25" s="20"/>
      <c r="M25" s="19"/>
      <c r="N25" s="22"/>
      <c r="O25" s="50"/>
      <c r="P25" s="17"/>
      <c r="Q25" s="47"/>
      <c r="R25" s="6"/>
      <c r="S25" s="6"/>
    </row>
    <row r="26" spans="1:19" ht="36.75" hidden="1" customHeight="1">
      <c r="A26" s="15">
        <f>'Semaine 1'!A15</f>
        <v>0</v>
      </c>
      <c r="B26" s="15"/>
      <c r="C26" s="15"/>
      <c r="D26" s="16"/>
      <c r="E26" s="21"/>
      <c r="F26" s="21"/>
      <c r="G26" s="21"/>
      <c r="H26" s="21"/>
      <c r="I26" s="21"/>
      <c r="J26" s="21"/>
      <c r="K26" s="21"/>
      <c r="L26" s="20"/>
      <c r="M26" s="19"/>
      <c r="N26" s="22"/>
      <c r="O26" s="50"/>
      <c r="P26" s="17"/>
      <c r="Q26" s="47"/>
      <c r="R26" s="6"/>
      <c r="S26" s="6"/>
    </row>
    <row r="27" spans="1:19" ht="33.75" hidden="1" customHeight="1" thickBot="1">
      <c r="A27" s="15">
        <f>'Semaine 1'!A16</f>
        <v>0</v>
      </c>
      <c r="B27" s="15"/>
      <c r="C27" s="15"/>
      <c r="D27" s="16"/>
      <c r="E27" s="21"/>
      <c r="F27" s="21"/>
      <c r="G27" s="21"/>
      <c r="H27" s="21"/>
      <c r="I27" s="21"/>
      <c r="J27" s="21"/>
      <c r="K27" s="21"/>
      <c r="L27" s="20"/>
      <c r="M27" s="19"/>
      <c r="N27" s="22"/>
      <c r="O27" s="50"/>
      <c r="P27" s="17"/>
      <c r="Q27" s="47"/>
      <c r="R27" s="35"/>
      <c r="S27" s="6"/>
    </row>
    <row r="28" spans="1:19" ht="36.75" hidden="1" customHeight="1" thickBot="1">
      <c r="A28" s="15">
        <f>'Semaine 1'!A17</f>
        <v>0</v>
      </c>
      <c r="B28" s="15"/>
      <c r="C28" s="15"/>
      <c r="D28" s="16"/>
      <c r="E28" s="21"/>
      <c r="F28" s="21"/>
      <c r="G28" s="21"/>
      <c r="H28" s="21"/>
      <c r="I28" s="21"/>
      <c r="J28" s="21"/>
      <c r="K28" s="21"/>
      <c r="L28" s="20"/>
      <c r="M28" s="19"/>
      <c r="N28" s="22"/>
      <c r="O28" s="50"/>
      <c r="P28" s="17"/>
      <c r="Q28" s="47"/>
      <c r="R28" s="35"/>
      <c r="S28" s="6"/>
    </row>
    <row r="29" spans="1:19" ht="36.75" hidden="1" customHeight="1" thickBot="1">
      <c r="A29" s="15">
        <f>'Semaine 1'!A18</f>
        <v>0</v>
      </c>
      <c r="B29" s="15"/>
      <c r="C29" s="15"/>
      <c r="D29" s="16"/>
      <c r="E29" s="21"/>
      <c r="F29" s="21"/>
      <c r="G29" s="21"/>
      <c r="H29" s="21"/>
      <c r="I29" s="21"/>
      <c r="J29" s="21"/>
      <c r="K29" s="21"/>
      <c r="L29" s="20"/>
      <c r="M29" s="19"/>
      <c r="N29" s="22"/>
      <c r="O29" s="50"/>
      <c r="P29" s="17"/>
      <c r="Q29" s="47"/>
      <c r="R29" s="35"/>
      <c r="S29" s="6"/>
    </row>
    <row r="30" spans="1:19" ht="33.75" hidden="1" customHeight="1" thickBot="1">
      <c r="A30" s="15">
        <f>'Semaine 1'!A19</f>
        <v>0</v>
      </c>
      <c r="B30" s="15"/>
      <c r="C30" s="15"/>
      <c r="D30" s="16"/>
      <c r="E30" s="21"/>
      <c r="F30" s="21"/>
      <c r="G30" s="21"/>
      <c r="H30" s="21"/>
      <c r="I30" s="21"/>
      <c r="J30" s="21"/>
      <c r="K30" s="21"/>
      <c r="L30" s="20"/>
      <c r="M30" s="19"/>
      <c r="N30" s="22"/>
      <c r="O30" s="50"/>
      <c r="P30" s="17"/>
      <c r="Q30" s="47"/>
      <c r="R30" s="35"/>
      <c r="S30" s="6"/>
    </row>
    <row r="31" spans="1:19" ht="36.75" hidden="1" customHeight="1" thickBot="1">
      <c r="A31" s="15" t="e">
        <f>'Semaine 1'!#REF!</f>
        <v>#REF!</v>
      </c>
      <c r="B31" s="15"/>
      <c r="C31" s="15"/>
      <c r="D31" s="16"/>
      <c r="E31" s="21"/>
      <c r="F31" s="21"/>
      <c r="G31" s="21"/>
      <c r="H31" s="21"/>
      <c r="I31" s="21"/>
      <c r="J31" s="21"/>
      <c r="K31" s="21"/>
      <c r="L31" s="20"/>
      <c r="M31" s="19"/>
      <c r="N31" s="22"/>
      <c r="O31" s="50"/>
      <c r="P31" s="17"/>
      <c r="Q31" s="47"/>
      <c r="R31" s="35"/>
      <c r="S31" s="6"/>
    </row>
    <row r="32" spans="1:19" ht="33.75" hidden="1" customHeight="1" thickBot="1">
      <c r="A32" s="15" t="e">
        <f>'Semaine 1'!#REF!</f>
        <v>#REF!</v>
      </c>
      <c r="B32" s="15"/>
      <c r="C32" s="15"/>
      <c r="D32" s="16"/>
      <c r="E32" s="21"/>
      <c r="F32" s="21"/>
      <c r="G32" s="21"/>
      <c r="H32" s="21"/>
      <c r="I32" s="21"/>
      <c r="J32" s="21"/>
      <c r="K32" s="21"/>
      <c r="L32" s="20"/>
      <c r="M32" s="19"/>
      <c r="N32" s="22"/>
      <c r="O32" s="50"/>
      <c r="P32" s="17"/>
      <c r="Q32" s="47"/>
      <c r="R32" s="35"/>
      <c r="S32" s="6"/>
    </row>
    <row r="33" spans="1:19" ht="36.75" hidden="1" customHeight="1" thickBot="1">
      <c r="A33" s="15" t="e">
        <f>'Semaine 1'!#REF!</f>
        <v>#REF!</v>
      </c>
      <c r="B33" s="15"/>
      <c r="C33" s="15"/>
      <c r="D33" s="16"/>
      <c r="E33" s="21"/>
      <c r="F33" s="21"/>
      <c r="G33" s="21"/>
      <c r="H33" s="21"/>
      <c r="I33" s="21"/>
      <c r="J33" s="21"/>
      <c r="K33" s="21"/>
      <c r="L33" s="20"/>
      <c r="M33" s="19"/>
      <c r="N33" s="22"/>
      <c r="O33" s="50"/>
      <c r="P33" s="17"/>
      <c r="Q33" s="47"/>
      <c r="R33" s="35"/>
      <c r="S33" s="6"/>
    </row>
    <row r="34" spans="1:19" ht="36.75" hidden="1" customHeight="1" thickBot="1">
      <c r="A34" s="15" t="e">
        <f>'Semaine 1'!#REF!</f>
        <v>#REF!</v>
      </c>
      <c r="B34" s="15"/>
      <c r="C34" s="15"/>
      <c r="D34" s="16"/>
      <c r="E34" s="21"/>
      <c r="F34" s="21"/>
      <c r="G34" s="21"/>
      <c r="H34" s="21"/>
      <c r="I34" s="21"/>
      <c r="J34" s="21"/>
      <c r="K34" s="21"/>
      <c r="L34" s="20"/>
      <c r="M34" s="19"/>
      <c r="N34" s="22"/>
      <c r="O34" s="50"/>
      <c r="P34" s="17"/>
      <c r="Q34" s="47"/>
      <c r="R34" s="35"/>
      <c r="S34" s="6"/>
    </row>
    <row r="35" spans="1:19" ht="33.75" hidden="1" customHeight="1" thickBot="1">
      <c r="A35" s="15" t="e">
        <f>'Semaine 1'!#REF!</f>
        <v>#REF!</v>
      </c>
      <c r="B35" s="15"/>
      <c r="C35" s="15"/>
      <c r="D35" s="16"/>
      <c r="E35" s="21"/>
      <c r="F35" s="21"/>
      <c r="G35" s="21"/>
      <c r="H35" s="21"/>
      <c r="I35" s="21"/>
      <c r="J35" s="21"/>
      <c r="K35" s="21"/>
      <c r="L35" s="20"/>
      <c r="M35" s="19"/>
      <c r="N35" s="22"/>
      <c r="O35" s="50"/>
      <c r="P35" s="17"/>
      <c r="Q35" s="47"/>
      <c r="R35" s="35"/>
      <c r="S35" s="6"/>
    </row>
    <row r="36" spans="1:19" ht="36.75" hidden="1" customHeight="1">
      <c r="A36" s="15" t="e">
        <f>'Semaine 1'!#REF!</f>
        <v>#REF!</v>
      </c>
      <c r="B36" s="15"/>
      <c r="C36" s="15"/>
      <c r="D36" s="16"/>
      <c r="E36" s="21"/>
      <c r="F36" s="21"/>
      <c r="G36" s="21"/>
      <c r="H36" s="21"/>
      <c r="I36" s="21"/>
      <c r="J36" s="21"/>
      <c r="K36" s="21"/>
      <c r="L36" s="20"/>
      <c r="M36" s="19"/>
      <c r="N36" s="22"/>
      <c r="O36" s="50"/>
      <c r="P36" s="17"/>
      <c r="Q36" s="47"/>
      <c r="R36" s="35"/>
      <c r="S36" s="6"/>
    </row>
    <row r="37" spans="1:19" hidden="1">
      <c r="L37" s="45"/>
      <c r="N37" s="48"/>
      <c r="O37" s="48"/>
      <c r="P37" s="48"/>
      <c r="Q37" s="48"/>
    </row>
    <row r="38" spans="1:19" hidden="1"/>
    <row r="39" spans="1:19" hidden="1"/>
    <row r="40" spans="1:19" hidden="1"/>
  </sheetData>
  <autoFilter ref="A5:B5"/>
  <conditionalFormatting sqref="P21:P36 N19:O20 M6:N18 O4 N3:R3">
    <cfRule type="cellIs" dxfId="1" priority="1" stopIfTrue="1" operator="equal">
      <formula>"Agence ?"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40"/>
  <sheetViews>
    <sheetView topLeftCell="B1" zoomScale="80" zoomScaleNormal="80" workbookViewId="0">
      <selection activeCell="K3" sqref="K3"/>
    </sheetView>
  </sheetViews>
  <sheetFormatPr baseColWidth="10" defaultRowHeight="15"/>
  <cols>
    <col min="1" max="1" width="16.140625" hidden="1" customWidth="1"/>
    <col min="3" max="3" width="14.28515625" bestFit="1" customWidth="1"/>
    <col min="4" max="4" width="8.28515625" customWidth="1"/>
    <col min="5" max="10" width="7.85546875" customWidth="1"/>
    <col min="11" max="11" width="10.140625" customWidth="1"/>
    <col min="12" max="12" width="9" customWidth="1"/>
    <col min="13" max="13" width="10.85546875" customWidth="1"/>
    <col min="16" max="16" width="11.5703125" customWidth="1"/>
    <col min="20" max="20" width="11.42578125" customWidth="1"/>
  </cols>
  <sheetData>
    <row r="1" spans="1:21" ht="39" customHeight="1">
      <c r="A1" s="46"/>
      <c r="B1" s="52" t="s">
        <v>31</v>
      </c>
      <c r="C1" s="53">
        <v>5</v>
      </c>
      <c r="D1" s="52" t="s">
        <v>32</v>
      </c>
      <c r="E1" s="54">
        <f>7*C1+DATE(An,1,3)-WEEKDAY(DATE(An,1,3))-5</f>
        <v>30</v>
      </c>
      <c r="F1" s="52" t="s">
        <v>33</v>
      </c>
      <c r="G1" s="54">
        <f>E1+6</f>
        <v>36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  <c r="T1" s="6"/>
      <c r="U1" s="6"/>
    </row>
    <row r="2" spans="1:21" ht="15.75" thickBot="1">
      <c r="A2" s="8"/>
      <c r="B2" s="8"/>
      <c r="C2" s="6"/>
      <c r="D2" s="6"/>
      <c r="E2" s="6"/>
      <c r="F2" s="6"/>
      <c r="G2" s="6"/>
      <c r="H2" s="6"/>
      <c r="I2" s="6"/>
      <c r="J2" s="6"/>
      <c r="K2" s="6"/>
      <c r="L2" s="9"/>
      <c r="M2" s="6"/>
      <c r="N2" s="6"/>
      <c r="O2" s="6"/>
      <c r="P2" s="6"/>
      <c r="Q2" s="6"/>
      <c r="R2" s="6"/>
      <c r="S2" s="6"/>
      <c r="T2" s="6"/>
      <c r="U2" s="6"/>
    </row>
    <row r="3" spans="1:21" ht="15.75" thickBot="1">
      <c r="A3" s="10"/>
      <c r="B3" s="10"/>
      <c r="C3" s="6"/>
      <c r="D3" s="6"/>
      <c r="E3" s="6"/>
      <c r="F3" s="6"/>
      <c r="G3" s="6"/>
      <c r="H3" s="6"/>
      <c r="I3" s="6"/>
      <c r="J3" s="6"/>
      <c r="K3" s="6"/>
      <c r="L3" s="11"/>
      <c r="M3" s="6"/>
      <c r="N3" s="28">
        <f>SUM(L6:L20)</f>
        <v>0</v>
      </c>
      <c r="O3" s="29">
        <f>SUM(N6:N37)</f>
        <v>0</v>
      </c>
      <c r="P3" s="30" t="e">
        <f ca="1">SUM(O6:O37)</f>
        <v>#NAME?</v>
      </c>
      <c r="Q3" s="33" t="s">
        <v>15</v>
      </c>
      <c r="R3" s="34" t="e">
        <f ca="1">SUM(N3:P3)</f>
        <v>#NAME?</v>
      </c>
      <c r="S3" s="6"/>
    </row>
    <row r="4" spans="1:21" ht="15.75" thickBot="1">
      <c r="A4" s="6"/>
      <c r="B4" s="6"/>
      <c r="C4" s="6"/>
      <c r="D4" s="12"/>
      <c r="E4" s="12" t="s">
        <v>34</v>
      </c>
      <c r="F4" s="13" t="s">
        <v>35</v>
      </c>
      <c r="G4" s="13" t="s">
        <v>36</v>
      </c>
      <c r="H4" s="13" t="s">
        <v>37</v>
      </c>
      <c r="I4" s="13" t="s">
        <v>38</v>
      </c>
      <c r="J4" s="13" t="s">
        <v>39</v>
      </c>
      <c r="K4" s="25" t="s">
        <v>12</v>
      </c>
      <c r="L4" s="59">
        <f>SUM(K6:K10)</f>
        <v>7.2500000000000018</v>
      </c>
      <c r="M4" s="14"/>
      <c r="N4" s="14"/>
      <c r="O4" s="60"/>
      <c r="P4" s="31"/>
      <c r="Q4" s="24"/>
      <c r="R4" s="32"/>
    </row>
    <row r="5" spans="1:21" ht="23.25" thickBot="1">
      <c r="A5" s="38" t="s">
        <v>9</v>
      </c>
      <c r="B5" s="37" t="s">
        <v>14</v>
      </c>
      <c r="C5" s="39" t="s">
        <v>8</v>
      </c>
      <c r="D5" s="40" t="s">
        <v>10</v>
      </c>
      <c r="E5" s="55">
        <f>E1</f>
        <v>30</v>
      </c>
      <c r="F5" s="56">
        <f t="shared" ref="F5:J5" si="0">E5+1</f>
        <v>31</v>
      </c>
      <c r="G5" s="56">
        <f t="shared" si="0"/>
        <v>32</v>
      </c>
      <c r="H5" s="56">
        <f t="shared" si="0"/>
        <v>33</v>
      </c>
      <c r="I5" s="56">
        <f t="shared" si="0"/>
        <v>34</v>
      </c>
      <c r="J5" s="56">
        <f t="shared" si="0"/>
        <v>35</v>
      </c>
      <c r="K5" s="41" t="s">
        <v>11</v>
      </c>
      <c r="L5" s="42"/>
      <c r="M5" s="43" t="s">
        <v>23</v>
      </c>
      <c r="N5" s="43" t="s">
        <v>40</v>
      </c>
      <c r="O5" s="44" t="s">
        <v>13</v>
      </c>
      <c r="P5" s="44" t="s">
        <v>18</v>
      </c>
      <c r="Q5" s="6"/>
    </row>
    <row r="6" spans="1:21" ht="31.5" customHeight="1" thickBot="1">
      <c r="A6" s="15">
        <f>'Semaine 1'!A4</f>
        <v>0</v>
      </c>
      <c r="B6" s="15" t="str">
        <f>'Semaine 5'!B4</f>
        <v>ADECCO</v>
      </c>
      <c r="C6" s="15" t="str">
        <f>'Semaine 5'!D4</f>
        <v>Assistante admin</v>
      </c>
      <c r="D6" s="16">
        <f>'Semaine 5'!C4</f>
        <v>52</v>
      </c>
      <c r="E6" s="57">
        <v>0.32291666666666669</v>
      </c>
      <c r="F6" s="57">
        <v>0.32291666666666669</v>
      </c>
      <c r="G6" s="57">
        <v>0.32291666666666669</v>
      </c>
      <c r="H6" s="57">
        <v>0.32291666666666669</v>
      </c>
      <c r="I6" s="57">
        <v>0.125</v>
      </c>
      <c r="J6" s="57">
        <v>0</v>
      </c>
      <c r="K6" s="58">
        <f>SUBTOTAL(9,E6:J6)</f>
        <v>1.4166666666666667</v>
      </c>
      <c r="L6" s="22"/>
      <c r="M6" s="17"/>
      <c r="N6" s="49"/>
      <c r="O6" s="47" t="e">
        <f ca="1">'Semaine 5'!N4</f>
        <v>#NAME?</v>
      </c>
      <c r="P6" s="21" t="e">
        <f ca="1">'Semaine 5'!L4</f>
        <v>#NAME?</v>
      </c>
      <c r="Q6" s="18"/>
    </row>
    <row r="7" spans="1:21" ht="33" customHeight="1" thickBot="1">
      <c r="A7" s="15">
        <f>'Semaine 1'!A5</f>
        <v>0</v>
      </c>
      <c r="B7" s="15" t="str">
        <f>'Semaine 5'!B5</f>
        <v>ADECCO</v>
      </c>
      <c r="C7" s="15" t="str">
        <f>'Semaine 5'!D5</f>
        <v>Magasinier-Cariste</v>
      </c>
      <c r="D7" s="16">
        <f>'Semaine 5'!C5</f>
        <v>11</v>
      </c>
      <c r="E7" s="57">
        <v>0.32291666666666669</v>
      </c>
      <c r="F7" s="57">
        <v>0.32291666666666669</v>
      </c>
      <c r="G7" s="57">
        <v>0.32291666666666669</v>
      </c>
      <c r="H7" s="57">
        <v>0.32291666666666669</v>
      </c>
      <c r="I7" s="57">
        <v>0.16666666666666666</v>
      </c>
      <c r="J7" s="57">
        <v>0</v>
      </c>
      <c r="K7" s="58">
        <f t="shared" ref="K7:K10" si="1">SUBTOTAL(9,E7:J7)</f>
        <v>1.4583333333333335</v>
      </c>
      <c r="L7" s="22"/>
      <c r="M7" s="17"/>
      <c r="N7" s="49"/>
      <c r="O7" s="47" t="e">
        <f ca="1">'Semaine 5'!N5</f>
        <v>#NAME?</v>
      </c>
      <c r="P7" s="21" t="e">
        <f ca="1">'Semaine 5'!L5</f>
        <v>#NAME?</v>
      </c>
      <c r="Q7" s="6"/>
    </row>
    <row r="8" spans="1:21" ht="31.5" customHeight="1" thickBot="1">
      <c r="A8" s="15">
        <f>'Semaine 1'!A6</f>
        <v>0</v>
      </c>
      <c r="B8" s="15" t="str">
        <f>'Semaine 5'!B6</f>
        <v>ADECCO</v>
      </c>
      <c r="C8" s="15" t="str">
        <f>'Semaine 5'!D6</f>
        <v>Magasinier-Cariste</v>
      </c>
      <c r="D8" s="16">
        <f>'Semaine 5'!C6</f>
        <v>11</v>
      </c>
      <c r="E8" s="57">
        <v>0.32291666666666669</v>
      </c>
      <c r="F8" s="57">
        <v>0.32291666666666669</v>
      </c>
      <c r="G8" s="57">
        <v>0.32291666666666669</v>
      </c>
      <c r="H8" s="57">
        <v>0.32291666666666669</v>
      </c>
      <c r="I8" s="57">
        <v>0.16666666666666666</v>
      </c>
      <c r="J8" s="57">
        <v>0</v>
      </c>
      <c r="K8" s="58">
        <f t="shared" si="1"/>
        <v>1.4583333333333335</v>
      </c>
      <c r="L8" s="22"/>
      <c r="M8" s="17"/>
      <c r="N8" s="49"/>
      <c r="O8" s="47" t="e">
        <f ca="1">'Semaine 5'!N6</f>
        <v>#NAME?</v>
      </c>
      <c r="P8" s="21" t="e">
        <f ca="1">'Semaine 5'!L6</f>
        <v>#NAME?</v>
      </c>
      <c r="Q8" s="6"/>
    </row>
    <row r="9" spans="1:21" ht="32.25" customHeight="1" thickBot="1">
      <c r="A9" s="15">
        <f>'Semaine 1'!A7</f>
        <v>0</v>
      </c>
      <c r="B9" s="15" t="str">
        <f>'Semaine 5'!B7</f>
        <v>ADECCO</v>
      </c>
      <c r="C9" s="15" t="str">
        <f>'Semaine 5'!D7</f>
        <v>Electricien</v>
      </c>
      <c r="D9" s="16">
        <f>'Semaine 5'!C7</f>
        <v>11</v>
      </c>
      <c r="E9" s="57">
        <v>0.32291666666666669</v>
      </c>
      <c r="F9" s="57">
        <v>0.32291666666666669</v>
      </c>
      <c r="G9" s="57">
        <v>0.32291666666666669</v>
      </c>
      <c r="H9" s="57">
        <v>0.32291666666666669</v>
      </c>
      <c r="I9" s="57">
        <v>0.16666666666666666</v>
      </c>
      <c r="J9" s="57">
        <v>0</v>
      </c>
      <c r="K9" s="58">
        <f t="shared" si="1"/>
        <v>1.4583333333333335</v>
      </c>
      <c r="L9" s="22"/>
      <c r="M9" s="17"/>
      <c r="N9" s="49"/>
      <c r="O9" s="47" t="e">
        <f ca="1">'Semaine 5'!N7</f>
        <v>#NAME?</v>
      </c>
      <c r="P9" s="21" t="e">
        <f ca="1">'Semaine 5'!L7</f>
        <v>#NAME?</v>
      </c>
      <c r="Q9" s="6"/>
    </row>
    <row r="10" spans="1:21" ht="31.5" customHeight="1" thickBot="1">
      <c r="A10" s="15">
        <f>'Semaine 1'!A8</f>
        <v>0</v>
      </c>
      <c r="B10" s="15" t="str">
        <f>'Semaine 5'!B8</f>
        <v>ADECCO</v>
      </c>
      <c r="C10" s="15" t="str">
        <f>'Semaine 5'!D8</f>
        <v>Electricien</v>
      </c>
      <c r="D10" s="16">
        <f>'Semaine 5'!C8</f>
        <v>11</v>
      </c>
      <c r="E10" s="57">
        <v>0.32291666666666669</v>
      </c>
      <c r="F10" s="57">
        <v>0.32291666666666669</v>
      </c>
      <c r="G10" s="57">
        <v>0.32291666666666669</v>
      </c>
      <c r="H10" s="57">
        <v>0.32291666666666669</v>
      </c>
      <c r="I10" s="57">
        <v>0.16666666666666666</v>
      </c>
      <c r="J10" s="57">
        <v>0</v>
      </c>
      <c r="K10" s="58">
        <f t="shared" si="1"/>
        <v>1.4583333333333335</v>
      </c>
      <c r="L10" s="22"/>
      <c r="M10" s="17"/>
      <c r="N10" s="49"/>
      <c r="O10" s="47" t="e">
        <f ca="1">'Semaine 5'!N8</f>
        <v>#NAME?</v>
      </c>
      <c r="P10" s="21" t="e">
        <f ca="1">'Semaine 5'!L8</f>
        <v>#NAME?</v>
      </c>
      <c r="Q10" s="6"/>
    </row>
    <row r="11" spans="1:21" ht="35.25" customHeight="1" thickBot="1">
      <c r="A11" s="15">
        <f>'Semaine 1'!A9</f>
        <v>0</v>
      </c>
      <c r="B11" s="15">
        <f>'Semaine 5'!B9</f>
        <v>0</v>
      </c>
      <c r="C11" s="15">
        <f>'Semaine 5'!D9</f>
        <v>0</v>
      </c>
      <c r="D11" s="16">
        <f>'Semaine 5'!C9</f>
        <v>0</v>
      </c>
      <c r="E11" s="21"/>
      <c r="F11" s="21"/>
      <c r="G11" s="21"/>
      <c r="H11" s="21"/>
      <c r="I11" s="21"/>
      <c r="J11" s="21"/>
      <c r="K11" s="20"/>
      <c r="L11" s="22"/>
      <c r="M11" s="17"/>
      <c r="N11" s="49"/>
      <c r="O11" s="47"/>
      <c r="P11" s="21"/>
      <c r="Q11" s="6"/>
    </row>
    <row r="12" spans="1:21" ht="33.75" customHeight="1" thickBot="1">
      <c r="A12" s="15" t="e">
        <f>'Semaine 1'!#REF!</f>
        <v>#REF!</v>
      </c>
      <c r="B12" s="15">
        <f>'Semaine 1'!B10</f>
        <v>0</v>
      </c>
      <c r="C12" s="15">
        <f>'Semaine 1'!D10</f>
        <v>0</v>
      </c>
      <c r="D12" s="16"/>
      <c r="E12" s="21"/>
      <c r="F12" s="21"/>
      <c r="G12" s="21"/>
      <c r="H12" s="21"/>
      <c r="I12" s="21"/>
      <c r="J12" s="21"/>
      <c r="K12" s="20"/>
      <c r="L12" s="22"/>
      <c r="M12" s="17"/>
      <c r="N12" s="49"/>
      <c r="O12" s="47"/>
      <c r="P12" s="21"/>
      <c r="Q12" s="6"/>
    </row>
    <row r="13" spans="1:21" ht="32.25" customHeight="1" thickBot="1">
      <c r="A13" s="15" t="e">
        <f>'Semaine 1'!#REF!</f>
        <v>#REF!</v>
      </c>
      <c r="B13" s="15">
        <f>'Semaine 1'!B11</f>
        <v>0</v>
      </c>
      <c r="C13" s="15"/>
      <c r="D13" s="16"/>
      <c r="E13" s="21"/>
      <c r="F13" s="21"/>
      <c r="G13" s="21"/>
      <c r="H13" s="21"/>
      <c r="I13" s="21"/>
      <c r="J13" s="21"/>
      <c r="K13" s="20"/>
      <c r="L13" s="22"/>
      <c r="M13" s="17"/>
      <c r="N13" s="49"/>
      <c r="O13" s="47"/>
      <c r="P13" s="21"/>
      <c r="Q13" s="6"/>
    </row>
    <row r="14" spans="1:21" ht="36.75" customHeight="1" thickBot="1">
      <c r="A14" s="15" t="e">
        <f>'Semaine 1'!#REF!</f>
        <v>#REF!</v>
      </c>
      <c r="B14" s="15">
        <f>'Semaine 1'!B12</f>
        <v>0</v>
      </c>
      <c r="C14" s="15"/>
      <c r="D14" s="16"/>
      <c r="E14" s="21"/>
      <c r="F14" s="21"/>
      <c r="G14" s="21"/>
      <c r="H14" s="21"/>
      <c r="I14" s="21"/>
      <c r="J14" s="21"/>
      <c r="K14" s="20"/>
      <c r="L14" s="22"/>
      <c r="M14" s="17"/>
      <c r="N14" s="49"/>
      <c r="O14" s="47"/>
      <c r="P14" s="21"/>
      <c r="Q14" s="6"/>
    </row>
    <row r="15" spans="1:21" ht="33.75" customHeight="1" thickBot="1">
      <c r="A15" s="15" t="e">
        <f>'Semaine 1'!#REF!</f>
        <v>#REF!</v>
      </c>
      <c r="B15" s="15">
        <f>'Semaine 1'!B13</f>
        <v>0</v>
      </c>
      <c r="C15" s="15"/>
      <c r="D15" s="16"/>
      <c r="E15" s="21"/>
      <c r="F15" s="21"/>
      <c r="G15" s="21"/>
      <c r="H15" s="21"/>
      <c r="I15" s="21"/>
      <c r="J15" s="21"/>
      <c r="K15" s="20"/>
      <c r="L15" s="22"/>
      <c r="M15" s="17"/>
      <c r="N15" s="49"/>
      <c r="O15" s="47"/>
      <c r="P15" s="21"/>
      <c r="Q15" s="6"/>
    </row>
    <row r="16" spans="1:21" ht="36.75" customHeight="1" thickBot="1">
      <c r="A16" s="15" t="e">
        <f>'Semaine 1'!#REF!</f>
        <v>#REF!</v>
      </c>
      <c r="B16" s="15"/>
      <c r="C16" s="15"/>
      <c r="D16" s="16"/>
      <c r="E16" s="21"/>
      <c r="F16" s="21"/>
      <c r="G16" s="21"/>
      <c r="H16" s="21"/>
      <c r="I16" s="21"/>
      <c r="J16" s="21"/>
      <c r="K16" s="20"/>
      <c r="L16" s="22"/>
      <c r="M16" s="17"/>
      <c r="N16" s="49"/>
      <c r="O16" s="47"/>
      <c r="P16" s="21"/>
      <c r="Q16" s="6"/>
    </row>
    <row r="17" spans="1:19" ht="36.75" customHeight="1" thickBot="1">
      <c r="A17" s="15" t="e">
        <f>'Semaine 1'!#REF!</f>
        <v>#REF!</v>
      </c>
      <c r="B17" s="15"/>
      <c r="C17" s="15"/>
      <c r="D17" s="16"/>
      <c r="E17" s="21"/>
      <c r="F17" s="21"/>
      <c r="G17" s="21"/>
      <c r="H17" s="21"/>
      <c r="I17" s="21"/>
      <c r="J17" s="21"/>
      <c r="K17" s="20"/>
      <c r="L17" s="22"/>
      <c r="M17" s="17"/>
      <c r="N17" s="49"/>
      <c r="O17" s="47"/>
      <c r="P17" s="21"/>
      <c r="Q17" s="6"/>
    </row>
    <row r="18" spans="1:19" ht="33.75" customHeight="1">
      <c r="A18" s="15" t="e">
        <f>'Semaine 1'!#REF!</f>
        <v>#REF!</v>
      </c>
      <c r="B18" s="15"/>
      <c r="C18" s="15"/>
      <c r="D18" s="16"/>
      <c r="E18" s="21"/>
      <c r="F18" s="21"/>
      <c r="G18" s="21"/>
      <c r="H18" s="21"/>
      <c r="I18" s="21"/>
      <c r="J18" s="21"/>
      <c r="K18" s="21"/>
      <c r="L18" s="22"/>
      <c r="M18" s="17"/>
      <c r="N18" s="49"/>
      <c r="O18" s="47"/>
      <c r="P18" s="21"/>
      <c r="Q18" s="6"/>
    </row>
    <row r="19" spans="1:19" ht="36.75" hidden="1" customHeight="1" thickBot="1">
      <c r="A19" s="15" t="e">
        <f>'Semaine 1'!#REF!</f>
        <v>#REF!</v>
      </c>
      <c r="B19" s="15"/>
      <c r="C19" s="15"/>
      <c r="D19" s="16"/>
      <c r="E19" s="21"/>
      <c r="F19" s="21"/>
      <c r="G19" s="21"/>
      <c r="H19" s="21"/>
      <c r="I19" s="21"/>
      <c r="J19" s="21"/>
      <c r="K19" s="21"/>
      <c r="L19" s="20"/>
      <c r="M19" s="22"/>
      <c r="N19" s="17"/>
      <c r="O19" s="49"/>
      <c r="P19" s="47"/>
      <c r="Q19" s="21"/>
      <c r="R19" s="6"/>
    </row>
    <row r="20" spans="1:19" ht="36.75" hidden="1" customHeight="1" thickBot="1">
      <c r="A20" s="15" t="e">
        <f>'Semaine 1'!#REF!</f>
        <v>#REF!</v>
      </c>
      <c r="B20" s="15"/>
      <c r="C20" s="15"/>
      <c r="D20" s="16"/>
      <c r="E20" s="21"/>
      <c r="F20" s="21"/>
      <c r="G20" s="21"/>
      <c r="H20" s="21"/>
      <c r="I20" s="21"/>
      <c r="J20" s="21"/>
      <c r="K20" s="21"/>
      <c r="L20" s="20"/>
      <c r="M20" s="22"/>
      <c r="N20" s="17"/>
      <c r="O20" s="49"/>
      <c r="P20" s="47"/>
      <c r="Q20" s="21"/>
      <c r="R20" s="6"/>
    </row>
    <row r="21" spans="1:19" ht="33.75" hidden="1" customHeight="1" thickBot="1">
      <c r="A21" s="15">
        <f>'Semaine 1'!A10</f>
        <v>0</v>
      </c>
      <c r="B21" s="15"/>
      <c r="C21" s="15"/>
      <c r="D21" s="16"/>
      <c r="E21" s="21"/>
      <c r="F21" s="21"/>
      <c r="G21" s="21"/>
      <c r="H21" s="21"/>
      <c r="I21" s="21"/>
      <c r="J21" s="21"/>
      <c r="K21" s="21"/>
      <c r="L21" s="20"/>
      <c r="M21" s="19"/>
      <c r="N21" s="22"/>
      <c r="O21" s="50"/>
      <c r="P21" s="17"/>
      <c r="Q21" s="47"/>
      <c r="R21" s="6"/>
      <c r="S21" s="6"/>
    </row>
    <row r="22" spans="1:19" ht="36.75" hidden="1" customHeight="1" thickBot="1">
      <c r="A22" s="15">
        <f>'Semaine 1'!A11</f>
        <v>0</v>
      </c>
      <c r="B22" s="15"/>
      <c r="C22" s="15"/>
      <c r="D22" s="16"/>
      <c r="E22" s="21"/>
      <c r="F22" s="21"/>
      <c r="G22" s="21"/>
      <c r="H22" s="21"/>
      <c r="I22" s="21"/>
      <c r="J22" s="21"/>
      <c r="K22" s="21"/>
      <c r="L22" s="20"/>
      <c r="M22" s="19"/>
      <c r="N22" s="22"/>
      <c r="O22" s="50"/>
      <c r="P22" s="17"/>
      <c r="Q22" s="47"/>
      <c r="R22" s="6"/>
      <c r="S22" s="6"/>
    </row>
    <row r="23" spans="1:19" ht="36.75" hidden="1" customHeight="1" thickBot="1">
      <c r="A23" s="15">
        <f>'Semaine 1'!A12</f>
        <v>0</v>
      </c>
      <c r="B23" s="15"/>
      <c r="C23" s="15"/>
      <c r="D23" s="16"/>
      <c r="E23" s="21"/>
      <c r="F23" s="21"/>
      <c r="G23" s="21"/>
      <c r="H23" s="21"/>
      <c r="I23" s="21"/>
      <c r="J23" s="21"/>
      <c r="K23" s="21"/>
      <c r="L23" s="20"/>
      <c r="M23" s="19"/>
      <c r="N23" s="22"/>
      <c r="O23" s="50"/>
      <c r="P23" s="17"/>
      <c r="Q23" s="47"/>
      <c r="R23" s="6"/>
      <c r="S23" s="6"/>
    </row>
    <row r="24" spans="1:19" ht="33.75" hidden="1" customHeight="1" thickBot="1">
      <c r="A24" s="15">
        <f>'Semaine 1'!A13</f>
        <v>0</v>
      </c>
      <c r="B24" s="15"/>
      <c r="C24" s="15"/>
      <c r="D24" s="16"/>
      <c r="E24" s="21"/>
      <c r="F24" s="21"/>
      <c r="G24" s="21"/>
      <c r="H24" s="21"/>
      <c r="I24" s="21"/>
      <c r="J24" s="21"/>
      <c r="K24" s="21"/>
      <c r="L24" s="20"/>
      <c r="M24" s="19"/>
      <c r="N24" s="22"/>
      <c r="O24" s="50"/>
      <c r="P24" s="17"/>
      <c r="Q24" s="47"/>
      <c r="R24" s="6"/>
      <c r="S24" s="6"/>
    </row>
    <row r="25" spans="1:19" ht="36.75" hidden="1" customHeight="1" thickBot="1">
      <c r="A25" s="15">
        <f>'Semaine 1'!A14</f>
        <v>0</v>
      </c>
      <c r="B25" s="15"/>
      <c r="C25" s="15"/>
      <c r="D25" s="16"/>
      <c r="E25" s="21"/>
      <c r="F25" s="21"/>
      <c r="G25" s="21"/>
      <c r="H25" s="21"/>
      <c r="I25" s="21"/>
      <c r="J25" s="21"/>
      <c r="K25" s="21"/>
      <c r="L25" s="20"/>
      <c r="M25" s="19"/>
      <c r="N25" s="22"/>
      <c r="O25" s="50"/>
      <c r="P25" s="17"/>
      <c r="Q25" s="47"/>
      <c r="R25" s="6"/>
      <c r="S25" s="6"/>
    </row>
    <row r="26" spans="1:19" ht="36.75" hidden="1" customHeight="1">
      <c r="A26" s="15">
        <f>'Semaine 1'!A15</f>
        <v>0</v>
      </c>
      <c r="B26" s="15"/>
      <c r="C26" s="15"/>
      <c r="D26" s="16"/>
      <c r="E26" s="21"/>
      <c r="F26" s="21"/>
      <c r="G26" s="21"/>
      <c r="H26" s="21"/>
      <c r="I26" s="21"/>
      <c r="J26" s="21"/>
      <c r="K26" s="21"/>
      <c r="L26" s="20"/>
      <c r="M26" s="19"/>
      <c r="N26" s="22"/>
      <c r="O26" s="50"/>
      <c r="P26" s="17"/>
      <c r="Q26" s="47"/>
      <c r="R26" s="6"/>
      <c r="S26" s="6"/>
    </row>
    <row r="27" spans="1:19" ht="33.75" hidden="1" customHeight="1" thickBot="1">
      <c r="A27" s="15">
        <f>'Semaine 1'!A16</f>
        <v>0</v>
      </c>
      <c r="B27" s="15"/>
      <c r="C27" s="15"/>
      <c r="D27" s="16"/>
      <c r="E27" s="21"/>
      <c r="F27" s="21"/>
      <c r="G27" s="21"/>
      <c r="H27" s="21"/>
      <c r="I27" s="21"/>
      <c r="J27" s="21"/>
      <c r="K27" s="21"/>
      <c r="L27" s="20"/>
      <c r="M27" s="19"/>
      <c r="N27" s="22"/>
      <c r="O27" s="50"/>
      <c r="P27" s="17"/>
      <c r="Q27" s="47"/>
      <c r="R27" s="35"/>
      <c r="S27" s="6"/>
    </row>
    <row r="28" spans="1:19" ht="36.75" hidden="1" customHeight="1" thickBot="1">
      <c r="A28" s="15">
        <f>'Semaine 1'!A17</f>
        <v>0</v>
      </c>
      <c r="B28" s="15"/>
      <c r="C28" s="15"/>
      <c r="D28" s="16"/>
      <c r="E28" s="21"/>
      <c r="F28" s="21"/>
      <c r="G28" s="21"/>
      <c r="H28" s="21"/>
      <c r="I28" s="21"/>
      <c r="J28" s="21"/>
      <c r="K28" s="21"/>
      <c r="L28" s="20"/>
      <c r="M28" s="19"/>
      <c r="N28" s="22"/>
      <c r="O28" s="50"/>
      <c r="P28" s="17"/>
      <c r="Q28" s="47"/>
      <c r="R28" s="35"/>
      <c r="S28" s="6"/>
    </row>
    <row r="29" spans="1:19" ht="36.75" hidden="1" customHeight="1" thickBot="1">
      <c r="A29" s="15">
        <f>'Semaine 1'!A18</f>
        <v>0</v>
      </c>
      <c r="B29" s="15"/>
      <c r="C29" s="15"/>
      <c r="D29" s="16"/>
      <c r="E29" s="21"/>
      <c r="F29" s="21"/>
      <c r="G29" s="21"/>
      <c r="H29" s="21"/>
      <c r="I29" s="21"/>
      <c r="J29" s="21"/>
      <c r="K29" s="21"/>
      <c r="L29" s="20"/>
      <c r="M29" s="19"/>
      <c r="N29" s="22"/>
      <c r="O29" s="50"/>
      <c r="P29" s="17"/>
      <c r="Q29" s="47"/>
      <c r="R29" s="35"/>
      <c r="S29" s="6"/>
    </row>
    <row r="30" spans="1:19" ht="33.75" hidden="1" customHeight="1" thickBot="1">
      <c r="A30" s="15">
        <f>'Semaine 1'!A19</f>
        <v>0</v>
      </c>
      <c r="B30" s="15"/>
      <c r="C30" s="15"/>
      <c r="D30" s="16"/>
      <c r="E30" s="21"/>
      <c r="F30" s="21"/>
      <c r="G30" s="21"/>
      <c r="H30" s="21"/>
      <c r="I30" s="21"/>
      <c r="J30" s="21"/>
      <c r="K30" s="21"/>
      <c r="L30" s="20"/>
      <c r="M30" s="19"/>
      <c r="N30" s="22"/>
      <c r="O30" s="50"/>
      <c r="P30" s="17"/>
      <c r="Q30" s="47"/>
      <c r="R30" s="35"/>
      <c r="S30" s="6"/>
    </row>
    <row r="31" spans="1:19" ht="36.75" hidden="1" customHeight="1" thickBot="1">
      <c r="A31" s="15" t="e">
        <f>'Semaine 1'!#REF!</f>
        <v>#REF!</v>
      </c>
      <c r="B31" s="15"/>
      <c r="C31" s="15"/>
      <c r="D31" s="16"/>
      <c r="E31" s="21"/>
      <c r="F31" s="21"/>
      <c r="G31" s="21"/>
      <c r="H31" s="21"/>
      <c r="I31" s="21"/>
      <c r="J31" s="21"/>
      <c r="K31" s="21"/>
      <c r="L31" s="20"/>
      <c r="M31" s="19"/>
      <c r="N31" s="22"/>
      <c r="O31" s="50"/>
      <c r="P31" s="17"/>
      <c r="Q31" s="47"/>
      <c r="R31" s="35"/>
      <c r="S31" s="6"/>
    </row>
    <row r="32" spans="1:19" ht="33.75" hidden="1" customHeight="1" thickBot="1">
      <c r="A32" s="15" t="e">
        <f>'Semaine 1'!#REF!</f>
        <v>#REF!</v>
      </c>
      <c r="B32" s="15"/>
      <c r="C32" s="15"/>
      <c r="D32" s="16"/>
      <c r="E32" s="21"/>
      <c r="F32" s="21"/>
      <c r="G32" s="21"/>
      <c r="H32" s="21"/>
      <c r="I32" s="21"/>
      <c r="J32" s="21"/>
      <c r="K32" s="21"/>
      <c r="L32" s="20"/>
      <c r="M32" s="19"/>
      <c r="N32" s="22"/>
      <c r="O32" s="50"/>
      <c r="P32" s="17"/>
      <c r="Q32" s="47"/>
      <c r="R32" s="35"/>
      <c r="S32" s="6"/>
    </row>
    <row r="33" spans="1:19" ht="36.75" hidden="1" customHeight="1" thickBot="1">
      <c r="A33" s="15" t="e">
        <f>'Semaine 1'!#REF!</f>
        <v>#REF!</v>
      </c>
      <c r="B33" s="15"/>
      <c r="C33" s="15"/>
      <c r="D33" s="16"/>
      <c r="E33" s="21"/>
      <c r="F33" s="21"/>
      <c r="G33" s="21"/>
      <c r="H33" s="21"/>
      <c r="I33" s="21"/>
      <c r="J33" s="21"/>
      <c r="K33" s="21"/>
      <c r="L33" s="20"/>
      <c r="M33" s="19"/>
      <c r="N33" s="22"/>
      <c r="O33" s="50"/>
      <c r="P33" s="17"/>
      <c r="Q33" s="47"/>
      <c r="R33" s="35"/>
      <c r="S33" s="6"/>
    </row>
    <row r="34" spans="1:19" ht="36.75" hidden="1" customHeight="1" thickBot="1">
      <c r="A34" s="15" t="e">
        <f>'Semaine 1'!#REF!</f>
        <v>#REF!</v>
      </c>
      <c r="B34" s="15"/>
      <c r="C34" s="15"/>
      <c r="D34" s="16"/>
      <c r="E34" s="21"/>
      <c r="F34" s="21"/>
      <c r="G34" s="21"/>
      <c r="H34" s="21"/>
      <c r="I34" s="21"/>
      <c r="J34" s="21"/>
      <c r="K34" s="21"/>
      <c r="L34" s="20"/>
      <c r="M34" s="19"/>
      <c r="N34" s="22"/>
      <c r="O34" s="50"/>
      <c r="P34" s="17"/>
      <c r="Q34" s="47"/>
      <c r="R34" s="35"/>
      <c r="S34" s="6"/>
    </row>
    <row r="35" spans="1:19" ht="33.75" hidden="1" customHeight="1" thickBot="1">
      <c r="A35" s="15" t="e">
        <f>'Semaine 1'!#REF!</f>
        <v>#REF!</v>
      </c>
      <c r="B35" s="15"/>
      <c r="C35" s="15"/>
      <c r="D35" s="16"/>
      <c r="E35" s="21"/>
      <c r="F35" s="21"/>
      <c r="G35" s="21"/>
      <c r="H35" s="21"/>
      <c r="I35" s="21"/>
      <c r="J35" s="21"/>
      <c r="K35" s="21"/>
      <c r="L35" s="20"/>
      <c r="M35" s="19"/>
      <c r="N35" s="22"/>
      <c r="O35" s="50"/>
      <c r="P35" s="17"/>
      <c r="Q35" s="47"/>
      <c r="R35" s="35"/>
      <c r="S35" s="6"/>
    </row>
    <row r="36" spans="1:19" ht="36.75" hidden="1" customHeight="1">
      <c r="A36" s="15" t="e">
        <f>'Semaine 1'!#REF!</f>
        <v>#REF!</v>
      </c>
      <c r="B36" s="15"/>
      <c r="C36" s="15"/>
      <c r="D36" s="16"/>
      <c r="L36" s="20"/>
      <c r="M36" s="19"/>
      <c r="N36" s="22"/>
      <c r="O36" s="50"/>
      <c r="P36" s="17"/>
      <c r="Q36" s="47"/>
      <c r="R36" s="35"/>
      <c r="S36" s="6"/>
    </row>
    <row r="37" spans="1:19" hidden="1">
      <c r="L37" s="45"/>
      <c r="N37" s="48"/>
      <c r="O37" s="48"/>
      <c r="P37" s="48"/>
      <c r="Q37" s="48"/>
    </row>
    <row r="38" spans="1:19" hidden="1"/>
    <row r="39" spans="1:19" hidden="1"/>
    <row r="40" spans="1:19" hidden="1"/>
  </sheetData>
  <autoFilter ref="A5:B5"/>
  <conditionalFormatting sqref="P21:P36 N19:O20 M6:N18 O4 N3:R3">
    <cfRule type="cellIs" dxfId="0" priority="1" stopIfTrue="1" operator="equal">
      <formula>"Agence ?"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Semaine 1</vt:lpstr>
      <vt:lpstr>Semaine 2</vt:lpstr>
      <vt:lpstr>Semaine 3</vt:lpstr>
      <vt:lpstr>Semaine 4</vt:lpstr>
      <vt:lpstr>Semaine 5</vt:lpstr>
      <vt:lpstr>Fac 1 </vt:lpstr>
      <vt:lpstr>Fac 2</vt:lpstr>
      <vt:lpstr>Fac 3</vt:lpstr>
      <vt:lpstr>Fac 4</vt:lpstr>
      <vt:lpstr>Fac 5</vt:lpstr>
      <vt:lpstr>'Fac 2'!An</vt:lpstr>
      <vt:lpstr>'Fac 3'!An</vt:lpstr>
      <vt:lpstr>'Fac 4'!An</vt:lpstr>
      <vt:lpstr>'Fac 5'!An</vt:lpstr>
      <vt:lpstr>An</vt:lpstr>
    </vt:vector>
  </TitlesOfParts>
  <Company>E.T.T.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LE_LONG</dc:creator>
  <cp:lastModifiedBy>Jujulepompier</cp:lastModifiedBy>
  <dcterms:created xsi:type="dcterms:W3CDTF">2017-01-02T15:46:15Z</dcterms:created>
  <dcterms:modified xsi:type="dcterms:W3CDTF">2017-02-13T17:46:06Z</dcterms:modified>
</cp:coreProperties>
</file>