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ctrlProps/ctrlProp78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ctrlProps/ctrlProp38.xml" ContentType="application/vnd.ms-excel.controlproperties+xml"/>
  <Override PartName="/xl/ctrlProps/ctrlProp67.xml" ContentType="application/vnd.ms-excel.controlproperties+xml"/>
  <Override PartName="/xl/ctrlProps/ctrlProp85.xml" ContentType="application/vnd.ms-excel.controlproperties+xml"/>
  <Override PartName="/xl/vbaProject.bin" ContentType="application/vnd.ms-office.vbaProject"/>
  <Override PartName="/xl/ctrlProps/ctrlProp92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Override PartName="/xl/ctrlProps/ctrlProp74.xml" ContentType="application/vnd.ms-excel.controlproperties+xml"/>
  <Override PartName="/xl/ctrlProps/ctrlProp56.xml" ContentType="application/vnd.ms-excel.controlproperties+xml"/>
  <Default Extension="xml" ContentType="application/xml"/>
  <Override PartName="/xl/drawings/drawing2.xml" ContentType="application/vnd.openxmlformats-officedocument.drawing+xml"/>
  <Override PartName="/xl/ctrlProps/ctrlProp81.xml" ContentType="application/vnd.ms-excel.controlproperties+xml"/>
  <Override PartName="/xl/ctrlProps/ctrlProp34.xml" ContentType="application/vnd.ms-excel.controlproperties+xml"/>
  <Override PartName="/xl/ctrlProps/ctrlProp63.xml" ContentType="application/vnd.ms-excel.controlproperties+xml"/>
  <Override PartName="/xl/ctrlProps/ctrlProp16.xml" ContentType="application/vnd.ms-excel.controlproperties+xml"/>
  <Override PartName="/xl/ctrlProps/ctrlProp52.xml" ContentType="application/vnd.ms-excel.controlproperties+xml"/>
  <Override PartName="/xl/worksheets/sheet3.xml" ContentType="application/vnd.openxmlformats-officedocument.spreadsheetml.worksheet+xml"/>
  <Override PartName="/xl/ctrlProps/ctrlProp23.xml" ContentType="application/vnd.ms-excel.controlproperties+xml"/>
  <Override PartName="/xl/ctrlProps/ctrlProp41.xml" ContentType="application/vnd.ms-excel.controlproperties+xml"/>
  <Override PartName="/xl/ctrlProps/ctrlProp70.xml" ContentType="application/vnd.ms-excel.controlproperties+xml"/>
  <Override PartName="/xl/worksheets/sheet1.xml" ContentType="application/vnd.openxmlformats-officedocument.spreadsheetml.worksheet+xml"/>
  <Override PartName="/xl/ctrlProps/ctrlProp21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99.xml" ContentType="application/vnd.ms-excel.controlproperties+xml"/>
  <Override PartName="/xl/ctrlProps/ctrlProp2.xml" ContentType="application/vnd.ms-excel.controlproperties+xml"/>
  <Default Extension="bin" ContentType="application/vnd.openxmlformats-officedocument.spreadsheetml.printerSettings"/>
  <Override PartName="/xl/ctrlProps/ctrlProp68.xml" ContentType="application/vnd.ms-excel.controlproperties+xml"/>
  <Override PartName="/xl/ctrlProps/ctrlProp79.xml" ContentType="application/vnd.ms-excel.controlproperties+xml"/>
  <Override PartName="/xl/ctrlProps/ctrlProp97.xml" ContentType="application/vnd.ms-excel.controlproperties+xml"/>
  <Override PartName="/xl/ctrlProps/ctrlProp77.xml" ContentType="application/vnd.ms-excel.controlproperties+xml"/>
  <Override PartName="/xl/ctrlProps/ctrlProp59.xml" ContentType="application/vnd.ms-excel.controlproperties+xml"/>
  <Override PartName="/xl/ctrlProps/ctrlProp88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19.xml" ContentType="application/vnd.ms-excel.controlproperties+xml"/>
  <Override PartName="/xl/ctrlProps/ctrlProp66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28.xml" ContentType="application/vnd.ms-excel.controlproperties+xml"/>
  <Override PartName="/xl/ctrlProps/ctrlProp57.xml" ContentType="application/vnd.ms-excel.controlproperties+xml"/>
  <Override PartName="/xl/ctrlProps/ctrlProp75.xml" ContentType="application/vnd.ms-excel.controlproperties+xml"/>
  <Override PartName="/xl/ctrlProps/ctrlProp26.xml" ContentType="application/vnd.ms-excel.controlproperties+xml"/>
  <Override PartName="/xl/ctrlProps/ctrlProp37.xml" ContentType="application/vnd.ms-excel.controlproperties+xml"/>
  <Override PartName="/xl/ctrlProps/ctrlProp55.xml" ContentType="application/vnd.ms-excel.controlproperties+xml"/>
  <Override PartName="/xl/ctrlProps/ctrlProp84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73.xml" ContentType="application/vnd.ms-excel.controlproperties+xml"/>
  <Override PartName="/xl/workbook.xml" ContentType="application/vnd.ms-excel.sheet.macroEnabled.main+xml"/>
  <Override PartName="/xl/ctrlProps/ctrlProp44.xml" ContentType="application/vnd.ms-excel.controlproperties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53.xml" ContentType="application/vnd.ms-excel.controlproperties+xml"/>
  <Override PartName="/xl/ctrlProps/ctrlProp82.xml" ContentType="application/vnd.ms-excel.controlproperties+xml"/>
  <Override PartName="/xl/ctrlProps/ctrlProp9.xml" ContentType="application/vnd.ms-excel.controlproperties+xml"/>
  <Override PartName="/xl/ctrlProps/ctrlProp35.xml" ContentType="application/vnd.ms-excel.controlproperties+xml"/>
  <Override PartName="/xl/ctrlProps/ctrlProp62.xml" ContentType="application/vnd.ms-excel.controlproperties+xml"/>
  <Override PartName="/xl/ctrlProps/ctrlProp91.xml" ContentType="application/vnd.ms-excel.controlproperties+xml"/>
  <Override PartName="/xl/ctrlProps/ctrlProp15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42.xml" ContentType="application/vnd.ms-excel.controlproperties+xml"/>
  <Override PartName="/xl/ctrlProps/ctrlProp22.xml" ContentType="application/vnd.ms-excel.controlproperties+xml"/>
  <Override PartName="/xl/ctrlProps/ctrlProp51.xml" ContentType="application/vnd.ms-excel.controlproperties+xml"/>
  <Override PartName="/xl/ctrlProps/ctrlProp80.xml" ContentType="application/vnd.ms-excel.controlproperties+xml"/>
  <Override PartName="/xl/ctrlProps/ctrlProp33.xml" ContentType="application/vnd.ms-excel.controlproperties+xml"/>
  <Override PartName="/xl/ctrlProps/ctrlProp7.xml" ContentType="application/vnd.ms-excel.controlproperties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04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02.xml" ContentType="application/vnd.ms-excel.controlproperties+xml"/>
  <Override PartName="/xl/ctrlProps/ctrlProp3.xml" ContentType="application/vnd.ms-excel.controlproperties+xml"/>
  <Override PartName="/xl/ctrlProps/ctrlProp89.xml" ContentType="application/vnd.ms-excel.controlproperties+xml"/>
  <Override PartName="/xl/ctrlProps/ctrlProp100.xml" ContentType="application/vnd.ms-excel.controlproperties+xml"/>
  <Override PartName="/xl/ctrlProps/ctrlProp98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Override PartName="/xl/ctrlProps/ctrlProp87.xml" ContentType="application/vnd.ms-excel.controlproperties+xml"/>
  <Override PartName="/xl/ctrlProps/ctrlProp69.xml" ContentType="application/vnd.ms-excel.controlproperties+xml"/>
  <Override PartName="/xl/theme/theme1.xml" ContentType="application/vnd.openxmlformats-officedocument.theme+xml"/>
  <Override PartName="/xl/ctrlProps/ctrlProp29.xml" ContentType="application/vnd.ms-excel.controlproperties+xml"/>
  <Override PartName="/xl/ctrlProps/ctrlProp76.xml" ContentType="application/vnd.ms-excel.controlproperties+xml"/>
  <Override PartName="/xl/ctrlProps/ctrlProp58.xml" ContentType="application/vnd.ms-excel.controlproperties+xml"/>
  <Override PartName="/xl/ctrlProps/ctrlProp47.xml" ContentType="application/vnd.ms-excel.controlproperties+xml"/>
  <Override PartName="/xl/ctrlProps/ctrlProp94.xml" ContentType="application/vnd.ms-excel.controlproperties+xml"/>
  <Override PartName="/xl/ctrlProps/ctrlProp18.xml" ContentType="application/vnd.ms-excel.controlproperties+xml"/>
  <Override PartName="/xl/ctrlProps/ctrlProp65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Default Extension="rels" ContentType="application/vnd.openxmlformats-package.relationship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54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32.xml" ContentType="application/vnd.ms-excel.controlproperties+xml"/>
  <Override PartName="/xl/ctrlProps/ctrlProp61.xml" ContentType="application/vnd.ms-excel.controlproperties+xml"/>
  <Override PartName="/xl/ctrlProps/ctrlProp14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checkCompatibility="1" defaultThemeVersion="124226"/>
  <bookViews>
    <workbookView xWindow="0" yWindow="0" windowWidth="19200" windowHeight="7770" tabRatio="875"/>
  </bookViews>
  <sheets>
    <sheet name="Calendrier" sheetId="36" r:id="rId1"/>
    <sheet name="Récap annuel" sheetId="42" r:id="rId2"/>
    <sheet name="Données" sheetId="3" state="hidden" r:id="rId3"/>
  </sheets>
  <definedNames>
    <definedName name="An">'Récap annuel'!$A$1</definedName>
    <definedName name="COULEUR">Données!$B$16:$B$25</definedName>
    <definedName name="Fériés">Données!$C$2:$C$15</definedName>
    <definedName name="Mois">Données!$A$1:$B$12</definedName>
    <definedName name="_xlnm.Print_Area" localSheetId="0">Calendrier!$A$1:$AH$28,Calendrier!$A$33:$AH$60,Calendrier!$A$65:$AH$92,Calendrier!$A$98:$AG$126,Calendrier!$A$132:$AG$160,Calendrier!$A$166:$AG$194</definedName>
    <definedName name="_xlnm.Print_Area" localSheetId="1">'Récap annuel'!$A$1:$E$12</definedName>
  </definedNames>
  <calcPr calcId="125725"/>
</workbook>
</file>

<file path=xl/calcChain.xml><?xml version="1.0" encoding="utf-8"?>
<calcChain xmlns="http://schemas.openxmlformats.org/spreadsheetml/2006/main">
  <c r="K4" i="42"/>
  <c r="K5"/>
  <c r="K6"/>
  <c r="K7"/>
  <c r="K8"/>
  <c r="K9"/>
  <c r="K10"/>
  <c r="K11"/>
  <c r="K3"/>
  <c r="J4"/>
  <c r="J5"/>
  <c r="J6"/>
  <c r="J7"/>
  <c r="J8"/>
  <c r="J9"/>
  <c r="J10"/>
  <c r="J11"/>
  <c r="J3"/>
  <c r="F3"/>
  <c r="C4"/>
  <c r="D4"/>
  <c r="E4"/>
  <c r="C5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3"/>
  <c r="D3"/>
  <c r="E3"/>
  <c r="C12"/>
  <c r="D12"/>
  <c r="E12"/>
  <c r="F4"/>
  <c r="G4"/>
  <c r="H4"/>
  <c r="F5"/>
  <c r="G5"/>
  <c r="H5"/>
  <c r="F6"/>
  <c r="G6"/>
  <c r="H6"/>
  <c r="I6" s="1"/>
  <c r="F7"/>
  <c r="G7"/>
  <c r="H7"/>
  <c r="F8"/>
  <c r="G8"/>
  <c r="H8"/>
  <c r="F9"/>
  <c r="G9"/>
  <c r="H9"/>
  <c r="F10"/>
  <c r="G10"/>
  <c r="H10"/>
  <c r="I10" s="1"/>
  <c r="F11"/>
  <c r="G11"/>
  <c r="H11"/>
  <c r="G3"/>
  <c r="I11" l="1"/>
  <c r="I7"/>
  <c r="I8"/>
  <c r="I9"/>
  <c r="I5"/>
  <c r="I4"/>
  <c r="A184" i="36" l="1"/>
  <c r="A167"/>
  <c r="A150"/>
  <c r="A133"/>
  <c r="A116"/>
  <c r="A99"/>
  <c r="A82"/>
  <c r="A66"/>
  <c r="A50"/>
  <c r="A34"/>
  <c r="C17"/>
  <c r="A18"/>
  <c r="F12" i="42"/>
  <c r="AB180" i="36" l="1"/>
  <c r="AB163"/>
  <c r="AD147"/>
  <c r="AD130"/>
  <c r="AD112"/>
  <c r="C183"/>
  <c r="C184" s="1"/>
  <c r="D184" s="1"/>
  <c r="E184" s="1"/>
  <c r="F184" s="1"/>
  <c r="G184" s="1"/>
  <c r="H184" s="1"/>
  <c r="I184" s="1"/>
  <c r="J184" s="1"/>
  <c r="K184" s="1"/>
  <c r="L184" s="1"/>
  <c r="M184" s="1"/>
  <c r="N184" s="1"/>
  <c r="O184" s="1"/>
  <c r="P184" s="1"/>
  <c r="Q184" s="1"/>
  <c r="R184" s="1"/>
  <c r="S184" s="1"/>
  <c r="T184" s="1"/>
  <c r="U184" s="1"/>
  <c r="V184" s="1"/>
  <c r="W184" s="1"/>
  <c r="X184" s="1"/>
  <c r="Y184" s="1"/>
  <c r="Z184" s="1"/>
  <c r="AA184" s="1"/>
  <c r="AB184" s="1"/>
  <c r="AC184" s="1"/>
  <c r="AD184" s="1"/>
  <c r="AE184" s="1"/>
  <c r="AF184" s="1"/>
  <c r="AG184" s="1"/>
  <c r="A183"/>
  <c r="C166"/>
  <c r="C167" s="1"/>
  <c r="D167" s="1"/>
  <c r="E167" s="1"/>
  <c r="F167" s="1"/>
  <c r="G167" s="1"/>
  <c r="H167" s="1"/>
  <c r="I167" s="1"/>
  <c r="J167" s="1"/>
  <c r="K167" s="1"/>
  <c r="L167" s="1"/>
  <c r="M167" s="1"/>
  <c r="N167" s="1"/>
  <c r="O167" s="1"/>
  <c r="P167" s="1"/>
  <c r="Q167" s="1"/>
  <c r="R167" s="1"/>
  <c r="S167" s="1"/>
  <c r="T167" s="1"/>
  <c r="U167" s="1"/>
  <c r="V167" s="1"/>
  <c r="W167" s="1"/>
  <c r="X167" s="1"/>
  <c r="Y167" s="1"/>
  <c r="Z167" s="1"/>
  <c r="AA167" s="1"/>
  <c r="AB167" s="1"/>
  <c r="AC167" s="1"/>
  <c r="AD167" s="1"/>
  <c r="AE167" s="1"/>
  <c r="AF167" s="1"/>
  <c r="AG167" s="1"/>
  <c r="A166"/>
  <c r="C149"/>
  <c r="C150" s="1"/>
  <c r="D150" s="1"/>
  <c r="E150" s="1"/>
  <c r="F150" s="1"/>
  <c r="G150" s="1"/>
  <c r="H150" s="1"/>
  <c r="I150" s="1"/>
  <c r="J150" s="1"/>
  <c r="K150" s="1"/>
  <c r="L150" s="1"/>
  <c r="M150" s="1"/>
  <c r="N150" s="1"/>
  <c r="O150" s="1"/>
  <c r="P150" s="1"/>
  <c r="Q150" s="1"/>
  <c r="R150" s="1"/>
  <c r="S150" s="1"/>
  <c r="T150" s="1"/>
  <c r="U150" s="1"/>
  <c r="V150" s="1"/>
  <c r="W150" s="1"/>
  <c r="X150" s="1"/>
  <c r="Y150" s="1"/>
  <c r="Z150" s="1"/>
  <c r="AA150" s="1"/>
  <c r="AB150" s="1"/>
  <c r="AC150" s="1"/>
  <c r="AD150" s="1"/>
  <c r="AE150" s="1"/>
  <c r="AF150" s="1"/>
  <c r="AG150" s="1"/>
  <c r="A149"/>
  <c r="C132"/>
  <c r="C133" s="1"/>
  <c r="D133" s="1"/>
  <c r="E133" s="1"/>
  <c r="F133" s="1"/>
  <c r="G133" s="1"/>
  <c r="H133" s="1"/>
  <c r="I133" s="1"/>
  <c r="J133" s="1"/>
  <c r="K133" s="1"/>
  <c r="L133" s="1"/>
  <c r="M133" s="1"/>
  <c r="N133" s="1"/>
  <c r="O133" s="1"/>
  <c r="P133" s="1"/>
  <c r="Q133" s="1"/>
  <c r="R133" s="1"/>
  <c r="S133" s="1"/>
  <c r="T133" s="1"/>
  <c r="U133" s="1"/>
  <c r="V133" s="1"/>
  <c r="W133" s="1"/>
  <c r="X133" s="1"/>
  <c r="Y133" s="1"/>
  <c r="Z133" s="1"/>
  <c r="AA133" s="1"/>
  <c r="AB133" s="1"/>
  <c r="AC133" s="1"/>
  <c r="AD133" s="1"/>
  <c r="AE133" s="1"/>
  <c r="AF133" s="1"/>
  <c r="AG133" s="1"/>
  <c r="A132"/>
  <c r="C115"/>
  <c r="C116" s="1"/>
  <c r="D116" s="1"/>
  <c r="E116" s="1"/>
  <c r="F116" s="1"/>
  <c r="G116" s="1"/>
  <c r="H116" s="1"/>
  <c r="I116" s="1"/>
  <c r="J116" s="1"/>
  <c r="K116" s="1"/>
  <c r="L116" s="1"/>
  <c r="M116" s="1"/>
  <c r="N116" s="1"/>
  <c r="O116" s="1"/>
  <c r="P116" s="1"/>
  <c r="Q116" s="1"/>
  <c r="R116" s="1"/>
  <c r="S116" s="1"/>
  <c r="T116" s="1"/>
  <c r="U116" s="1"/>
  <c r="V116" s="1"/>
  <c r="W116" s="1"/>
  <c r="X116" s="1"/>
  <c r="Y116" s="1"/>
  <c r="Z116" s="1"/>
  <c r="AA116" s="1"/>
  <c r="AB116" s="1"/>
  <c r="AC116" s="1"/>
  <c r="AD116" s="1"/>
  <c r="AE116" s="1"/>
  <c r="AF116" s="1"/>
  <c r="AG116" s="1"/>
  <c r="A115"/>
  <c r="AC48"/>
  <c r="C98"/>
  <c r="C99" s="1"/>
  <c r="D99" s="1"/>
  <c r="E99" s="1"/>
  <c r="F99" s="1"/>
  <c r="G99" s="1"/>
  <c r="H99" s="1"/>
  <c r="I99" s="1"/>
  <c r="J99" s="1"/>
  <c r="K99" s="1"/>
  <c r="L99" s="1"/>
  <c r="M99" s="1"/>
  <c r="N99" s="1"/>
  <c r="O99" s="1"/>
  <c r="P99" s="1"/>
  <c r="Q99" s="1"/>
  <c r="R99" s="1"/>
  <c r="S99" s="1"/>
  <c r="T99" s="1"/>
  <c r="U99" s="1"/>
  <c r="V99" s="1"/>
  <c r="W99" s="1"/>
  <c r="X99" s="1"/>
  <c r="Y99" s="1"/>
  <c r="Z99" s="1"/>
  <c r="AA99" s="1"/>
  <c r="AB99" s="1"/>
  <c r="AC99" s="1"/>
  <c r="AD99" s="1"/>
  <c r="AE99" s="1"/>
  <c r="AF99" s="1"/>
  <c r="AG99" s="1"/>
  <c r="A98"/>
  <c r="C81"/>
  <c r="C65"/>
  <c r="C49"/>
  <c r="C33"/>
  <c r="C18"/>
  <c r="D18" s="1"/>
  <c r="E18" s="1"/>
  <c r="F18" s="1"/>
  <c r="G18" s="1"/>
  <c r="H18" s="1"/>
  <c r="I18" s="1"/>
  <c r="J18" s="1"/>
  <c r="K18" s="1"/>
  <c r="L18" s="1"/>
  <c r="M18" s="1"/>
  <c r="N18" s="1"/>
  <c r="O18" s="1"/>
  <c r="P18" s="1"/>
  <c r="Q18" s="1"/>
  <c r="R18" s="1"/>
  <c r="S18" s="1"/>
  <c r="T18" s="1"/>
  <c r="U18" s="1"/>
  <c r="V18" s="1"/>
  <c r="W18" s="1"/>
  <c r="X18" s="1"/>
  <c r="Y18" s="1"/>
  <c r="Z18" s="1"/>
  <c r="AA18" s="1"/>
  <c r="AB18" s="1"/>
  <c r="AC18" s="1"/>
  <c r="AD18" s="1"/>
  <c r="AE18" s="1"/>
  <c r="AF18" s="1"/>
  <c r="AG18" s="1"/>
  <c r="A1"/>
  <c r="AD16"/>
  <c r="A17"/>
  <c r="AD80"/>
  <c r="A12"/>
  <c r="A28" l="1"/>
  <c r="A109" s="1"/>
  <c r="A194" s="1"/>
  <c r="A44"/>
  <c r="A126" s="1"/>
  <c r="A60"/>
  <c r="A143" s="1"/>
  <c r="A76"/>
  <c r="A160" s="1"/>
  <c r="A92"/>
  <c r="A177" s="1"/>
  <c r="C6" i="3"/>
  <c r="A4" i="36"/>
  <c r="U96"/>
  <c r="A20" l="1"/>
  <c r="A101" s="1"/>
  <c r="A186" s="1"/>
  <c r="A52"/>
  <c r="A135" s="1"/>
  <c r="A68"/>
  <c r="A152" s="1"/>
  <c r="A84"/>
  <c r="A169" s="1"/>
  <c r="A36"/>
  <c r="A118" s="1"/>
  <c r="AE97"/>
  <c r="C82" l="1"/>
  <c r="D82" s="1"/>
  <c r="E82" s="1"/>
  <c r="F82" s="1"/>
  <c r="G82" s="1"/>
  <c r="H82" s="1"/>
  <c r="I82" s="1"/>
  <c r="J82" s="1"/>
  <c r="K82" s="1"/>
  <c r="L82" s="1"/>
  <c r="M82" s="1"/>
  <c r="N82" s="1"/>
  <c r="O82" s="1"/>
  <c r="P82" s="1"/>
  <c r="Q82" s="1"/>
  <c r="R82" s="1"/>
  <c r="S82" s="1"/>
  <c r="T82" s="1"/>
  <c r="U82" s="1"/>
  <c r="V82" s="1"/>
  <c r="W82" s="1"/>
  <c r="X82" s="1"/>
  <c r="Y82" s="1"/>
  <c r="Z82" s="1"/>
  <c r="AA82" s="1"/>
  <c r="AB82" s="1"/>
  <c r="AC82" s="1"/>
  <c r="AD82" s="1"/>
  <c r="AE82" s="1"/>
  <c r="AF82" s="1"/>
  <c r="AG82" s="1"/>
  <c r="C66"/>
  <c r="D66" s="1"/>
  <c r="E66" s="1"/>
  <c r="F66" s="1"/>
  <c r="G66" s="1"/>
  <c r="H66" s="1"/>
  <c r="I66" s="1"/>
  <c r="J66" s="1"/>
  <c r="K66" s="1"/>
  <c r="L66" s="1"/>
  <c r="M66" s="1"/>
  <c r="N66" s="1"/>
  <c r="O66" s="1"/>
  <c r="P66" s="1"/>
  <c r="Q66" s="1"/>
  <c r="R66" s="1"/>
  <c r="S66" s="1"/>
  <c r="T66" s="1"/>
  <c r="U66" s="1"/>
  <c r="V66" s="1"/>
  <c r="W66" s="1"/>
  <c r="X66" s="1"/>
  <c r="Y66" s="1"/>
  <c r="Z66" s="1"/>
  <c r="AA66" s="1"/>
  <c r="AB66" s="1"/>
  <c r="AC66" s="1"/>
  <c r="AD66" s="1"/>
  <c r="AE66" s="1"/>
  <c r="AF66" s="1"/>
  <c r="AG66" s="1"/>
  <c r="C50"/>
  <c r="D50" s="1"/>
  <c r="E50" s="1"/>
  <c r="F50" s="1"/>
  <c r="G50" s="1"/>
  <c r="H50" s="1"/>
  <c r="I50" s="1"/>
  <c r="J50" s="1"/>
  <c r="K50" s="1"/>
  <c r="L50" s="1"/>
  <c r="M50" s="1"/>
  <c r="N50" s="1"/>
  <c r="O50" s="1"/>
  <c r="P50" s="1"/>
  <c r="Q50" s="1"/>
  <c r="R50" s="1"/>
  <c r="S50" s="1"/>
  <c r="T50" s="1"/>
  <c r="U50" s="1"/>
  <c r="V50" s="1"/>
  <c r="W50" s="1"/>
  <c r="X50" s="1"/>
  <c r="Y50" s="1"/>
  <c r="Z50" s="1"/>
  <c r="AA50" s="1"/>
  <c r="AB50" s="1"/>
  <c r="AC50" s="1"/>
  <c r="AD50" s="1"/>
  <c r="AE50" s="1"/>
  <c r="AF50" s="1"/>
  <c r="AG50" s="1"/>
  <c r="AH83"/>
  <c r="A81"/>
  <c r="AH67"/>
  <c r="A65"/>
  <c r="AH51"/>
  <c r="A49"/>
  <c r="C34"/>
  <c r="D34" s="1"/>
  <c r="E34" s="1"/>
  <c r="F34" s="1"/>
  <c r="G34" s="1"/>
  <c r="H34" s="1"/>
  <c r="I34" s="1"/>
  <c r="J34" s="1"/>
  <c r="K34" s="1"/>
  <c r="L34" s="1"/>
  <c r="M34" s="1"/>
  <c r="N34" s="1"/>
  <c r="O34" s="1"/>
  <c r="P34" s="1"/>
  <c r="Q34" s="1"/>
  <c r="R34" s="1"/>
  <c r="S34" s="1"/>
  <c r="T34" s="1"/>
  <c r="U34" s="1"/>
  <c r="V34" s="1"/>
  <c r="W34" s="1"/>
  <c r="X34" s="1"/>
  <c r="Y34" s="1"/>
  <c r="Z34" s="1"/>
  <c r="AA34" s="1"/>
  <c r="AB34" s="1"/>
  <c r="AC34" s="1"/>
  <c r="AD34" s="1"/>
  <c r="AE34" s="1"/>
  <c r="AF34" s="1"/>
  <c r="AG34" s="1"/>
  <c r="AH35"/>
  <c r="A33"/>
  <c r="AH19"/>
  <c r="C1" l="1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6" i="42"/>
  <c r="A7"/>
  <c r="A8"/>
  <c r="A9"/>
  <c r="A10"/>
  <c r="A11"/>
  <c r="A12"/>
  <c r="A5"/>
  <c r="A6" i="36"/>
  <c r="A7"/>
  <c r="A8"/>
  <c r="A9"/>
  <c r="A10"/>
  <c r="A11"/>
  <c r="A5"/>
  <c r="A4" i="42"/>
  <c r="A3"/>
  <c r="A3" i="36"/>
  <c r="AH3"/>
  <c r="C2" i="3"/>
  <c r="C4"/>
  <c r="C5" s="1"/>
  <c r="C8"/>
  <c r="C11"/>
  <c r="C12"/>
  <c r="C13"/>
  <c r="C14"/>
  <c r="C15"/>
  <c r="A27" i="36" l="1"/>
  <c r="A108" s="1"/>
  <c r="A193" s="1"/>
  <c r="A91"/>
  <c r="A176" s="1"/>
  <c r="A43"/>
  <c r="A125" s="1"/>
  <c r="A59"/>
  <c r="A142" s="1"/>
  <c r="A75"/>
  <c r="A159" s="1"/>
  <c r="A25"/>
  <c r="A106" s="1"/>
  <c r="A191" s="1"/>
  <c r="A57"/>
  <c r="A140" s="1"/>
  <c r="A73"/>
  <c r="A157" s="1"/>
  <c r="A89"/>
  <c r="A174" s="1"/>
  <c r="A41"/>
  <c r="A123" s="1"/>
  <c r="A19"/>
  <c r="A35"/>
  <c r="A51"/>
  <c r="A67"/>
  <c r="A83"/>
  <c r="A100" s="1"/>
  <c r="A117" s="1"/>
  <c r="A134" s="1"/>
  <c r="A151" s="1"/>
  <c r="A168" s="1"/>
  <c r="A185" s="1"/>
  <c r="A21"/>
  <c r="A102" s="1"/>
  <c r="A187" s="1"/>
  <c r="A69"/>
  <c r="A153" s="1"/>
  <c r="A85"/>
  <c r="A170" s="1"/>
  <c r="A37"/>
  <c r="A119" s="1"/>
  <c r="A53"/>
  <c r="A136" s="1"/>
  <c r="A24"/>
  <c r="A105" s="1"/>
  <c r="A190" s="1"/>
  <c r="A40"/>
  <c r="A122" s="1"/>
  <c r="A56"/>
  <c r="A139" s="1"/>
  <c r="A72"/>
  <c r="A156" s="1"/>
  <c r="A88"/>
  <c r="A173" s="1"/>
  <c r="A26"/>
  <c r="A107" s="1"/>
  <c r="A192" s="1"/>
  <c r="A74"/>
  <c r="A158" s="1"/>
  <c r="A90"/>
  <c r="A175" s="1"/>
  <c r="A42"/>
  <c r="A124" s="1"/>
  <c r="A58"/>
  <c r="A141" s="1"/>
  <c r="A22"/>
  <c r="A103" s="1"/>
  <c r="A188" s="1"/>
  <c r="A86"/>
  <c r="A171" s="1"/>
  <c r="A38"/>
  <c r="A120" s="1"/>
  <c r="A54"/>
  <c r="A137" s="1"/>
  <c r="A70"/>
  <c r="A154" s="1"/>
  <c r="A23"/>
  <c r="A104" s="1"/>
  <c r="A189" s="1"/>
  <c r="A55"/>
  <c r="A138" s="1"/>
  <c r="A71"/>
  <c r="A155" s="1"/>
  <c r="A87"/>
  <c r="A172" s="1"/>
  <c r="A39"/>
  <c r="A121" s="1"/>
  <c r="C9" i="3"/>
  <c r="C7"/>
  <c r="C10"/>
  <c r="H3" i="42"/>
  <c r="I3" s="1"/>
</calcChain>
</file>

<file path=xl/sharedStrings.xml><?xml version="1.0" encoding="utf-8"?>
<sst xmlns="http://schemas.openxmlformats.org/spreadsheetml/2006/main" count="81" uniqueCount="56">
  <si>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</si>
  <si>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</si>
  <si>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</si>
  <si>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</si>
  <si>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</si>
  <si>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</si>
  <si>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</si>
  <si>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</si>
  <si>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</si>
  <si>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</si>
  <si>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</si>
  <si>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</si>
  <si>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</si>
  <si>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</si>
  <si>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</si>
  <si>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</si>
  <si>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</si>
  <si>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</si>
  <si>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</si>
  <si>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</si>
  <si>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</si>
  <si>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</si>
  <si>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</si>
  <si>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</si>
  <si>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</si>
  <si>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</si>
  <si>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</si>
  <si>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</si>
  <si>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EX2</t>
  </si>
  <si>
    <t xml:space="preserve">service </t>
  </si>
  <si>
    <t>Personnels :</t>
  </si>
  <si>
    <t>MALADIE</t>
  </si>
  <si>
    <t xml:space="preserve">CONGES </t>
  </si>
  <si>
    <t>RECUP</t>
  </si>
  <si>
    <t>Mise a jour le :</t>
  </si>
  <si>
    <t>Maladie:</t>
  </si>
  <si>
    <t>M</t>
  </si>
  <si>
    <t>S</t>
  </si>
  <si>
    <t>CHEF DE POSTE</t>
  </si>
  <si>
    <t>AGENT STATIQUE DE BASE 1</t>
  </si>
  <si>
    <t>AGENT STATIQUE DE BASE 2</t>
  </si>
  <si>
    <t>AGENT STATIQUE DE BASE 3</t>
  </si>
  <si>
    <t>AGENT STATIQUE DE BASE 4</t>
  </si>
  <si>
    <t>AGENT STATIQUE DE BASE 5</t>
  </si>
  <si>
    <t>AGENT STATIQUE DE BASE 6</t>
  </si>
  <si>
    <t>AGENT STATIQUE DE BASE 7</t>
  </si>
  <si>
    <t>AGENT STATIQUE DE BASE 8</t>
  </si>
  <si>
    <t>Planning Site 1</t>
  </si>
  <si>
    <t>J01 06h00 à 14h00</t>
  </si>
  <si>
    <t>J02 14h00 à 22h00</t>
  </si>
  <si>
    <t>N01 22h00 à 06h00</t>
  </si>
  <si>
    <t>N01</t>
  </si>
  <si>
    <t>J02</t>
  </si>
  <si>
    <t>J01</t>
  </si>
  <si>
    <t xml:space="preserve">J01 </t>
  </si>
  <si>
    <t>TOTAL HEURES ANNUEL</t>
  </si>
</sst>
</file>

<file path=xl/styles.xml><?xml version="1.0" encoding="utf-8"?>
<styleSheet xmlns="http://schemas.openxmlformats.org/spreadsheetml/2006/main">
  <numFmts count="6">
    <numFmt numFmtId="164" formatCode="d"/>
    <numFmt numFmtId="165" formatCode="mmmm"/>
    <numFmt numFmtId="166" formatCode="[$-F800]dddd\,\ mmmm\ dd\,\ yyyy"/>
    <numFmt numFmtId="167" formatCode="0.0"/>
    <numFmt numFmtId="168" formatCode="#"/>
    <numFmt numFmtId="169" formatCode="0.00;[Red]0.00"/>
  </numFmts>
  <fonts count="27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color indexed="10"/>
      <name val="Arial"/>
    </font>
    <font>
      <b/>
      <sz val="12"/>
      <name val="Arial"/>
    </font>
    <font>
      <sz val="12"/>
      <name val="Arial"/>
    </font>
    <font>
      <b/>
      <sz val="10"/>
      <name val="Arial"/>
    </font>
    <font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b/>
      <sz val="14"/>
      <color indexed="10"/>
      <name val="Arial"/>
      <family val="2"/>
    </font>
    <font>
      <sz val="10"/>
      <color rgb="FFFFFF00"/>
      <name val="Arial"/>
      <family val="2"/>
    </font>
    <font>
      <sz val="11"/>
      <color rgb="FFFFFFFF"/>
      <name val="Calibri"/>
      <family val="2"/>
    </font>
    <font>
      <sz val="12"/>
      <name val="Iskoola Pota"/>
      <family val="2"/>
    </font>
    <font>
      <sz val="16"/>
      <color indexed="1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Alignment="1">
      <alignment horizontal="center"/>
    </xf>
    <xf numFmtId="0" fontId="12" fillId="7" borderId="1" xfId="0" applyFont="1" applyFill="1" applyBorder="1"/>
    <xf numFmtId="0" fontId="2" fillId="0" borderId="0" xfId="0" applyFont="1" applyBorder="1" applyAlignment="1"/>
    <xf numFmtId="0" fontId="2" fillId="0" borderId="8" xfId="0" applyFont="1" applyBorder="1" applyAlignment="1">
      <alignment horizontal="center"/>
    </xf>
    <xf numFmtId="0" fontId="1" fillId="6" borderId="0" xfId="0" applyFont="1" applyFill="1" applyAlignment="1" applyProtection="1">
      <alignment horizont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166" fontId="8" fillId="0" borderId="5" xfId="0" applyNumberFormat="1" applyFont="1" applyFill="1" applyBorder="1" applyAlignment="1" applyProtection="1">
      <protection hidden="1"/>
    </xf>
    <xf numFmtId="166" fontId="8" fillId="0" borderId="6" xfId="0" applyNumberFormat="1" applyFont="1" applyFill="1" applyBorder="1" applyAlignment="1" applyProtection="1">
      <protection hidden="1"/>
    </xf>
    <xf numFmtId="0" fontId="8" fillId="0" borderId="0" xfId="0" applyFont="1"/>
    <xf numFmtId="0" fontId="8" fillId="0" borderId="4" xfId="0" applyFont="1" applyBorder="1" applyAlignment="1"/>
    <xf numFmtId="0" fontId="8" fillId="0" borderId="7" xfId="0" applyFont="1" applyBorder="1" applyAlignment="1"/>
    <xf numFmtId="0" fontId="8" fillId="0" borderId="0" xfId="0" applyFont="1" applyBorder="1"/>
    <xf numFmtId="0" fontId="8" fillId="0" borderId="0" xfId="0" applyFont="1" applyFill="1" applyBorder="1" applyAlignment="1"/>
    <xf numFmtId="0" fontId="8" fillId="0" borderId="1" xfId="0" applyFont="1" applyFill="1" applyBorder="1" applyAlignment="1">
      <alignment horizontal="center"/>
    </xf>
    <xf numFmtId="0" fontId="8" fillId="0" borderId="2" xfId="0" applyFont="1" applyBorder="1"/>
    <xf numFmtId="0" fontId="8" fillId="0" borderId="3" xfId="0" applyFont="1" applyBorder="1"/>
    <xf numFmtId="0" fontId="8" fillId="0" borderId="0" xfId="0" applyFont="1" applyBorder="1" applyAlignment="1"/>
    <xf numFmtId="0" fontId="16" fillId="3" borderId="1" xfId="0" applyFont="1" applyFill="1" applyBorder="1"/>
    <xf numFmtId="0" fontId="17" fillId="4" borderId="1" xfId="0" applyFont="1" applyFill="1" applyBorder="1"/>
    <xf numFmtId="0" fontId="18" fillId="5" borderId="1" xfId="0" applyFont="1" applyFill="1" applyBorder="1"/>
    <xf numFmtId="0" fontId="14" fillId="2" borderId="1" xfId="0" applyFont="1" applyFill="1" applyBorder="1"/>
    <xf numFmtId="0" fontId="8" fillId="0" borderId="9" xfId="0" applyFont="1" applyBorder="1" applyAlignment="1">
      <alignment horizontal="center"/>
    </xf>
    <xf numFmtId="0" fontId="14" fillId="0" borderId="1" xfId="0" applyFont="1" applyBorder="1"/>
    <xf numFmtId="0" fontId="8" fillId="0" borderId="10" xfId="0" applyFont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164" fontId="2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7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</xf>
    <xf numFmtId="167" fontId="0" fillId="2" borderId="1" xfId="0" applyNumberForma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164" fontId="9" fillId="2" borderId="0" xfId="0" applyNumberFormat="1" applyFont="1" applyFill="1" applyBorder="1" applyAlignment="1" applyProtection="1">
      <alignment horizontal="center" vertical="center"/>
    </xf>
    <xf numFmtId="164" fontId="10" fillId="2" borderId="0" xfId="0" applyNumberFormat="1" applyFont="1" applyFill="1" applyBorder="1" applyAlignment="1" applyProtection="1">
      <alignment horizontal="center" vertical="center"/>
    </xf>
    <xf numFmtId="164" fontId="11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16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164" fontId="19" fillId="0" borderId="0" xfId="0" applyNumberFormat="1" applyFont="1" applyFill="1" applyBorder="1" applyAlignment="1" applyProtection="1">
      <alignment vertical="center"/>
    </xf>
    <xf numFmtId="0" fontId="8" fillId="0" borderId="0" xfId="0" applyFont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168" fontId="0" fillId="0" borderId="0" xfId="0" applyNumberFormat="1" applyFill="1" applyBorder="1" applyAlignment="1" applyProtection="1">
      <alignment horizontal="center" vertical="center" wrapText="1"/>
    </xf>
    <xf numFmtId="168" fontId="0" fillId="0" borderId="0" xfId="0" applyNumberFormat="1" applyFill="1" applyBorder="1" applyAlignment="1" applyProtection="1">
      <alignment horizontal="center" vertical="center" wrapText="1"/>
    </xf>
    <xf numFmtId="168" fontId="15" fillId="0" borderId="0" xfId="0" applyNumberFormat="1" applyFont="1" applyFill="1" applyBorder="1" applyAlignment="1" applyProtection="1">
      <alignment horizontal="center" vertical="center" wrapText="1"/>
    </xf>
    <xf numFmtId="0" fontId="24" fillId="0" borderId="0" xfId="0" applyFont="1" applyFill="1" applyAlignment="1"/>
    <xf numFmtId="0" fontId="21" fillId="0" borderId="0" xfId="0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>
      <alignment horizontal="center" vertical="center" wrapText="1"/>
    </xf>
    <xf numFmtId="164" fontId="15" fillId="0" borderId="0" xfId="0" applyNumberFormat="1" applyFont="1" applyFill="1" applyBorder="1" applyAlignment="1" applyProtection="1">
      <alignment horizontal="center" vertical="center"/>
    </xf>
    <xf numFmtId="164" fontId="10" fillId="0" borderId="0" xfId="0" applyNumberFormat="1" applyFont="1" applyFill="1" applyBorder="1" applyAlignment="1" applyProtection="1">
      <alignment horizontal="center" vertical="center"/>
    </xf>
    <xf numFmtId="164" fontId="11" fillId="0" borderId="0" xfId="0" applyNumberFormat="1" applyFont="1" applyFill="1" applyBorder="1" applyAlignment="1" applyProtection="1">
      <alignment horizontal="center" vertical="center"/>
    </xf>
    <xf numFmtId="22" fontId="0" fillId="0" borderId="0" xfId="0" applyNumberFormat="1" applyFill="1" applyBorder="1" applyAlignment="1" applyProtection="1">
      <alignment horizontal="center" vertical="center"/>
    </xf>
    <xf numFmtId="164" fontId="0" fillId="8" borderId="1" xfId="0" applyNumberFormat="1" applyFill="1" applyBorder="1" applyAlignment="1" applyProtection="1">
      <alignment vertical="center"/>
    </xf>
    <xf numFmtId="167" fontId="0" fillId="2" borderId="12" xfId="0" applyNumberFormat="1" applyFill="1" applyBorder="1" applyAlignment="1" applyProtection="1">
      <alignment horizontal="center" vertical="center"/>
    </xf>
    <xf numFmtId="0" fontId="0" fillId="13" borderId="1" xfId="0" applyFill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top"/>
    </xf>
    <xf numFmtId="0" fontId="8" fillId="0" borderId="17" xfId="0" applyFont="1" applyBorder="1" applyAlignment="1">
      <alignment horizontal="center" vertical="top"/>
    </xf>
    <xf numFmtId="0" fontId="0" fillId="7" borderId="1" xfId="0" applyFill="1" applyBorder="1" applyAlignment="1" applyProtection="1">
      <alignment horizontal="center" vertical="center"/>
      <protection locked="0"/>
    </xf>
    <xf numFmtId="0" fontId="0" fillId="16" borderId="1" xfId="0" applyFill="1" applyBorder="1" applyAlignment="1" applyProtection="1">
      <alignment horizontal="center" vertical="center"/>
      <protection locked="0"/>
    </xf>
    <xf numFmtId="0" fontId="23" fillId="15" borderId="1" xfId="0" applyFont="1" applyFill="1" applyBorder="1" applyAlignment="1">
      <alignment horizontal="center" vertical="center"/>
    </xf>
    <xf numFmtId="0" fontId="23" fillId="17" borderId="0" xfId="0" applyFont="1" applyFill="1" applyAlignment="1">
      <alignment horizontal="center"/>
    </xf>
    <xf numFmtId="0" fontId="23" fillId="14" borderId="0" xfId="0" applyFont="1" applyFill="1" applyAlignment="1">
      <alignment horizontal="center"/>
    </xf>
    <xf numFmtId="0" fontId="15" fillId="16" borderId="1" xfId="0" applyFont="1" applyFill="1" applyBorder="1" applyAlignment="1" applyProtection="1">
      <alignment horizontal="center" vertical="center"/>
      <protection locked="0"/>
    </xf>
    <xf numFmtId="164" fontId="7" fillId="0" borderId="12" xfId="0" applyNumberFormat="1" applyFont="1" applyBorder="1" applyAlignment="1">
      <alignment horizontal="center"/>
    </xf>
    <xf numFmtId="0" fontId="0" fillId="0" borderId="0" xfId="0" applyNumberFormat="1" applyBorder="1" applyAlignment="1" applyProtection="1">
      <alignment vertical="center"/>
    </xf>
    <xf numFmtId="169" fontId="0" fillId="0" borderId="0" xfId="0" applyNumberFormat="1" applyBorder="1" applyAlignment="1" applyProtection="1">
      <alignment vertical="center"/>
    </xf>
    <xf numFmtId="0" fontId="8" fillId="16" borderId="1" xfId="0" applyFont="1" applyFill="1" applyBorder="1" applyAlignment="1" applyProtection="1">
      <alignment horizontal="center" vertical="center"/>
      <protection locked="0"/>
    </xf>
    <xf numFmtId="169" fontId="0" fillId="0" borderId="0" xfId="0" applyNumberFormat="1" applyBorder="1" applyAlignment="1" applyProtection="1">
      <alignment horizontal="center" vertical="center"/>
    </xf>
    <xf numFmtId="0" fontId="21" fillId="0" borderId="0" xfId="0" applyFont="1" applyFill="1" applyBorder="1" applyAlignment="1" applyProtection="1">
      <alignment horizontal="center" vertical="center"/>
    </xf>
    <xf numFmtId="0" fontId="25" fillId="12" borderId="12" xfId="0" applyFont="1" applyFill="1" applyBorder="1" applyAlignment="1" applyProtection="1">
      <alignment horizontal="center" vertical="center" wrapText="1"/>
    </xf>
    <xf numFmtId="0" fontId="25" fillId="12" borderId="13" xfId="0" applyFont="1" applyFill="1" applyBorder="1" applyAlignment="1" applyProtection="1">
      <alignment horizontal="center" vertical="center" wrapText="1"/>
    </xf>
    <xf numFmtId="164" fontId="8" fillId="8" borderId="1" xfId="0" applyNumberFormat="1" applyFont="1" applyFill="1" applyBorder="1" applyAlignment="1" applyProtection="1">
      <alignment horizontal="center" vertical="center"/>
    </xf>
    <xf numFmtId="22" fontId="0" fillId="8" borderId="16" xfId="0" applyNumberFormat="1" applyFill="1" applyBorder="1" applyAlignment="1" applyProtection="1">
      <alignment horizontal="center" vertical="center"/>
    </xf>
    <xf numFmtId="22" fontId="0" fillId="8" borderId="1" xfId="0" applyNumberFormat="1" applyFill="1" applyBorder="1" applyAlignment="1" applyProtection="1">
      <alignment horizontal="center" vertical="center"/>
    </xf>
    <xf numFmtId="0" fontId="26" fillId="0" borderId="1" xfId="0" applyFont="1" applyFill="1" applyBorder="1" applyAlignment="1" applyProtection="1">
      <alignment horizontal="center" vertical="center" wrapText="1"/>
    </xf>
    <xf numFmtId="0" fontId="20" fillId="0" borderId="1" xfId="0" applyFont="1" applyFill="1" applyBorder="1" applyAlignment="1" applyProtection="1">
      <alignment horizontal="center" vertical="center" wrapText="1"/>
    </xf>
    <xf numFmtId="165" fontId="20" fillId="0" borderId="1" xfId="0" applyNumberFormat="1" applyFont="1" applyFill="1" applyBorder="1" applyAlignment="1" applyProtection="1">
      <alignment horizontal="center" vertical="center"/>
    </xf>
    <xf numFmtId="168" fontId="0" fillId="0" borderId="0" xfId="0" applyNumberForma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168" fontId="23" fillId="0" borderId="0" xfId="0" applyNumberFormat="1" applyFont="1" applyFill="1" applyBorder="1" applyAlignment="1" applyProtection="1">
      <alignment horizontal="center" vertical="center" wrapText="1"/>
    </xf>
    <xf numFmtId="168" fontId="15" fillId="0" borderId="0" xfId="0" applyNumberFormat="1" applyFont="1" applyFill="1" applyBorder="1" applyAlignment="1" applyProtection="1">
      <alignment horizontal="center" vertical="center" wrapText="1"/>
    </xf>
    <xf numFmtId="165" fontId="20" fillId="0" borderId="12" xfId="0" applyNumberFormat="1" applyFont="1" applyFill="1" applyBorder="1" applyAlignment="1" applyProtection="1">
      <alignment horizontal="center" vertical="center"/>
    </xf>
    <xf numFmtId="165" fontId="20" fillId="0" borderId="14" xfId="0" applyNumberFormat="1" applyFont="1" applyFill="1" applyBorder="1" applyAlignment="1" applyProtection="1">
      <alignment horizontal="center" vertical="center"/>
    </xf>
    <xf numFmtId="165" fontId="20" fillId="0" borderId="13" xfId="0" applyNumberFormat="1" applyFont="1" applyFill="1" applyBorder="1" applyAlignment="1" applyProtection="1">
      <alignment horizontal="center" vertical="center"/>
    </xf>
    <xf numFmtId="0" fontId="2" fillId="2" borderId="15" xfId="0" applyFont="1" applyFill="1" applyBorder="1" applyAlignment="1" applyProtection="1">
      <alignment horizontal="center" vertical="center" wrapText="1"/>
    </xf>
    <xf numFmtId="0" fontId="25" fillId="12" borderId="1" xfId="0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wrapText="1"/>
    </xf>
    <xf numFmtId="0" fontId="8" fillId="0" borderId="19" xfId="0" applyFont="1" applyBorder="1" applyAlignment="1">
      <alignment horizontal="center" wrapText="1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/>
    </xf>
    <xf numFmtId="169" fontId="0" fillId="0" borderId="12" xfId="0" applyNumberFormat="1" applyBorder="1" applyAlignment="1"/>
    <xf numFmtId="0" fontId="8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53"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2060"/>
        </patternFill>
      </fill>
    </dxf>
    <dxf>
      <font>
        <b val="0"/>
        <i val="0"/>
        <color rgb="FFFFFF00"/>
      </font>
      <fill>
        <patternFill>
          <bgColor rgb="FF0070C0"/>
        </patternFill>
      </fill>
    </dxf>
    <dxf>
      <font>
        <color rgb="FFFFFF00"/>
      </font>
      <fill>
        <patternFill>
          <bgColor rgb="FF009242"/>
        </patternFill>
      </fill>
    </dxf>
    <dxf>
      <font>
        <color rgb="FFFFFF00"/>
      </font>
      <fill>
        <patternFill>
          <bgColor rgb="FF7030A0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colors>
    <mruColors>
      <color rgb="FF009242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30</xdr:row>
      <xdr:rowOff>95250</xdr:rowOff>
    </xdr:from>
    <xdr:to>
      <xdr:col>7</xdr:col>
      <xdr:colOff>435428</xdr:colOff>
      <xdr:row>31</xdr:row>
      <xdr:rowOff>136072</xdr:rowOff>
    </xdr:to>
    <xdr:sp macro="[0]!jaune" textlink="">
      <xdr:nvSpPr>
        <xdr:cNvPr id="10" name="Rectangle 9"/>
        <xdr:cNvSpPr/>
      </xdr:nvSpPr>
      <xdr:spPr>
        <a:xfrm>
          <a:off x="2993571" y="12654643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29</xdr:row>
      <xdr:rowOff>0</xdr:rowOff>
    </xdr:from>
    <xdr:to>
      <xdr:col>7</xdr:col>
      <xdr:colOff>435428</xdr:colOff>
      <xdr:row>30</xdr:row>
      <xdr:rowOff>40822</xdr:rowOff>
    </xdr:to>
    <xdr:sp macro="[0]!Module5.Rouge" textlink="">
      <xdr:nvSpPr>
        <xdr:cNvPr id="11" name="Rectangle 10"/>
        <xdr:cNvSpPr/>
      </xdr:nvSpPr>
      <xdr:spPr>
        <a:xfrm>
          <a:off x="2993571" y="12355286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258536</xdr:colOff>
      <xdr:row>30</xdr:row>
      <xdr:rowOff>122464</xdr:rowOff>
    </xdr:from>
    <xdr:to>
      <xdr:col>13</xdr:col>
      <xdr:colOff>244929</xdr:colOff>
      <xdr:row>31</xdr:row>
      <xdr:rowOff>163286</xdr:rowOff>
    </xdr:to>
    <xdr:sp macro="[0]!orange" textlink="">
      <xdr:nvSpPr>
        <xdr:cNvPr id="13" name="Rectangle 12"/>
        <xdr:cNvSpPr/>
      </xdr:nvSpPr>
      <xdr:spPr>
        <a:xfrm>
          <a:off x="5497286" y="12681857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326571</xdr:colOff>
      <xdr:row>30</xdr:row>
      <xdr:rowOff>136072</xdr:rowOff>
    </xdr:from>
    <xdr:to>
      <xdr:col>19</xdr:col>
      <xdr:colOff>312964</xdr:colOff>
      <xdr:row>31</xdr:row>
      <xdr:rowOff>176894</xdr:rowOff>
    </xdr:to>
    <xdr:sp macro="[0]!ciel" textlink="">
      <xdr:nvSpPr>
        <xdr:cNvPr id="15" name="Rectangle 14"/>
        <xdr:cNvSpPr/>
      </xdr:nvSpPr>
      <xdr:spPr>
        <a:xfrm>
          <a:off x="8259535" y="12695465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4</xdr:col>
      <xdr:colOff>0</xdr:colOff>
      <xdr:row>14</xdr:row>
      <xdr:rowOff>163286</xdr:rowOff>
    </xdr:from>
    <xdr:to>
      <xdr:col>7</xdr:col>
      <xdr:colOff>435428</xdr:colOff>
      <xdr:row>15</xdr:row>
      <xdr:rowOff>204108</xdr:rowOff>
    </xdr:to>
    <xdr:sp macro="[0]!jaune" textlink="">
      <xdr:nvSpPr>
        <xdr:cNvPr id="45" name="Rectangle 44"/>
        <xdr:cNvSpPr/>
      </xdr:nvSpPr>
      <xdr:spPr>
        <a:xfrm>
          <a:off x="2993571" y="6150429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13</xdr:row>
      <xdr:rowOff>68036</xdr:rowOff>
    </xdr:from>
    <xdr:to>
      <xdr:col>7</xdr:col>
      <xdr:colOff>435428</xdr:colOff>
      <xdr:row>14</xdr:row>
      <xdr:rowOff>108858</xdr:rowOff>
    </xdr:to>
    <xdr:sp macro="[0]!Module5.Rouge" textlink="">
      <xdr:nvSpPr>
        <xdr:cNvPr id="46" name="Rectangle 45"/>
        <xdr:cNvSpPr/>
      </xdr:nvSpPr>
      <xdr:spPr>
        <a:xfrm>
          <a:off x="2993571" y="5851072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13</xdr:row>
      <xdr:rowOff>108858</xdr:rowOff>
    </xdr:from>
    <xdr:to>
      <xdr:col>13</xdr:col>
      <xdr:colOff>244928</xdr:colOff>
      <xdr:row>14</xdr:row>
      <xdr:rowOff>149680</xdr:rowOff>
    </xdr:to>
    <xdr:sp macro="[0]!bleu" textlink="">
      <xdr:nvSpPr>
        <xdr:cNvPr id="47" name="Rectangle 46"/>
        <xdr:cNvSpPr/>
      </xdr:nvSpPr>
      <xdr:spPr>
        <a:xfrm>
          <a:off x="5497285" y="5891894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J01</a:t>
          </a:r>
          <a:r>
            <a:rPr lang="fr-FR" sz="1400" b="1" i="0" baseline="0">
              <a:solidFill>
                <a:srgbClr val="FFFF00"/>
              </a:solidFill>
            </a:rPr>
            <a:t> 06h00 à 14h00</a:t>
          </a:r>
          <a:endParaRPr lang="fr-FR" sz="1400" b="1" i="0">
            <a:solidFill>
              <a:srgbClr val="FFFF00"/>
            </a:solidFill>
          </a:endParaRPr>
        </a:p>
      </xdr:txBody>
    </xdr:sp>
    <xdr:clientData/>
  </xdr:twoCellAnchor>
  <xdr:twoCellAnchor>
    <xdr:from>
      <xdr:col>9</xdr:col>
      <xdr:colOff>258536</xdr:colOff>
      <xdr:row>14</xdr:row>
      <xdr:rowOff>190500</xdr:rowOff>
    </xdr:from>
    <xdr:to>
      <xdr:col>13</xdr:col>
      <xdr:colOff>244929</xdr:colOff>
      <xdr:row>16</xdr:row>
      <xdr:rowOff>1</xdr:rowOff>
    </xdr:to>
    <xdr:sp macro="[0]!orange" textlink="">
      <xdr:nvSpPr>
        <xdr:cNvPr id="48" name="Rectangle 47"/>
        <xdr:cNvSpPr/>
      </xdr:nvSpPr>
      <xdr:spPr>
        <a:xfrm>
          <a:off x="5497286" y="6177643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13</xdr:row>
      <xdr:rowOff>95251</xdr:rowOff>
    </xdr:from>
    <xdr:to>
      <xdr:col>19</xdr:col>
      <xdr:colOff>299357</xdr:colOff>
      <xdr:row>14</xdr:row>
      <xdr:rowOff>136073</xdr:rowOff>
    </xdr:to>
    <xdr:sp macro="[0]!vert" textlink="">
      <xdr:nvSpPr>
        <xdr:cNvPr id="49" name="Rectangle 48"/>
        <xdr:cNvSpPr/>
      </xdr:nvSpPr>
      <xdr:spPr>
        <a:xfrm>
          <a:off x="8245928" y="5878287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J02</a:t>
          </a:r>
          <a:r>
            <a:rPr lang="fr-FR" sz="1400" baseline="0">
              <a:solidFill>
                <a:sysClr val="windowText" lastClr="000000"/>
              </a:solidFill>
            </a:rPr>
            <a:t> 14h00 à 22h00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326571</xdr:colOff>
      <xdr:row>15</xdr:row>
      <xdr:rowOff>1</xdr:rowOff>
    </xdr:from>
    <xdr:to>
      <xdr:col>19</xdr:col>
      <xdr:colOff>312964</xdr:colOff>
      <xdr:row>16</xdr:row>
      <xdr:rowOff>13609</xdr:rowOff>
    </xdr:to>
    <xdr:sp macro="[0]!ciel" textlink="">
      <xdr:nvSpPr>
        <xdr:cNvPr id="50" name="Rectangle 49"/>
        <xdr:cNvSpPr/>
      </xdr:nvSpPr>
      <xdr:spPr>
        <a:xfrm>
          <a:off x="8259535" y="6191251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13</xdr:row>
      <xdr:rowOff>108858</xdr:rowOff>
    </xdr:from>
    <xdr:to>
      <xdr:col>25</xdr:col>
      <xdr:colOff>40822</xdr:colOff>
      <xdr:row>14</xdr:row>
      <xdr:rowOff>149680</xdr:rowOff>
    </xdr:to>
    <xdr:sp macro="[0]!RG" textlink="">
      <xdr:nvSpPr>
        <xdr:cNvPr id="51" name="Rectangle 50"/>
        <xdr:cNvSpPr/>
      </xdr:nvSpPr>
      <xdr:spPr>
        <a:xfrm>
          <a:off x="10681607" y="5891894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N01</a:t>
          </a:r>
          <a:r>
            <a:rPr lang="fr-FR" sz="1400" baseline="0">
              <a:solidFill>
                <a:schemeClr val="bg1"/>
              </a:solidFill>
            </a:rPr>
            <a:t> 22h00 à 06h00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0</xdr:colOff>
      <xdr:row>46</xdr:row>
      <xdr:rowOff>95250</xdr:rowOff>
    </xdr:from>
    <xdr:to>
      <xdr:col>7</xdr:col>
      <xdr:colOff>435428</xdr:colOff>
      <xdr:row>47</xdr:row>
      <xdr:rowOff>136072</xdr:rowOff>
    </xdr:to>
    <xdr:sp macro="[0]!jaune" textlink="">
      <xdr:nvSpPr>
        <xdr:cNvPr id="52" name="Rectangle 51"/>
        <xdr:cNvSpPr/>
      </xdr:nvSpPr>
      <xdr:spPr>
        <a:xfrm>
          <a:off x="2993571" y="20288250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45</xdr:row>
      <xdr:rowOff>0</xdr:rowOff>
    </xdr:from>
    <xdr:to>
      <xdr:col>7</xdr:col>
      <xdr:colOff>435428</xdr:colOff>
      <xdr:row>46</xdr:row>
      <xdr:rowOff>40822</xdr:rowOff>
    </xdr:to>
    <xdr:sp macro="[0]!Module5.Rouge" textlink="">
      <xdr:nvSpPr>
        <xdr:cNvPr id="53" name="Rectangle 52"/>
        <xdr:cNvSpPr/>
      </xdr:nvSpPr>
      <xdr:spPr>
        <a:xfrm>
          <a:off x="2993571" y="19988893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258536</xdr:colOff>
      <xdr:row>46</xdr:row>
      <xdr:rowOff>122464</xdr:rowOff>
    </xdr:from>
    <xdr:to>
      <xdr:col>13</xdr:col>
      <xdr:colOff>244929</xdr:colOff>
      <xdr:row>47</xdr:row>
      <xdr:rowOff>163286</xdr:rowOff>
    </xdr:to>
    <xdr:sp macro="[0]!orange" textlink="">
      <xdr:nvSpPr>
        <xdr:cNvPr id="55" name="Rectangle 54"/>
        <xdr:cNvSpPr/>
      </xdr:nvSpPr>
      <xdr:spPr>
        <a:xfrm>
          <a:off x="5497286" y="20315464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326571</xdr:colOff>
      <xdr:row>46</xdr:row>
      <xdr:rowOff>136072</xdr:rowOff>
    </xdr:from>
    <xdr:to>
      <xdr:col>19</xdr:col>
      <xdr:colOff>312964</xdr:colOff>
      <xdr:row>47</xdr:row>
      <xdr:rowOff>176894</xdr:rowOff>
    </xdr:to>
    <xdr:sp macro="[0]!ciel" textlink="">
      <xdr:nvSpPr>
        <xdr:cNvPr id="57" name="Rectangle 56"/>
        <xdr:cNvSpPr/>
      </xdr:nvSpPr>
      <xdr:spPr>
        <a:xfrm>
          <a:off x="8259535" y="20329072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4</xdr:col>
      <xdr:colOff>0</xdr:colOff>
      <xdr:row>62</xdr:row>
      <xdr:rowOff>95250</xdr:rowOff>
    </xdr:from>
    <xdr:to>
      <xdr:col>7</xdr:col>
      <xdr:colOff>435428</xdr:colOff>
      <xdr:row>63</xdr:row>
      <xdr:rowOff>136072</xdr:rowOff>
    </xdr:to>
    <xdr:sp macro="[0]!jaune" textlink="">
      <xdr:nvSpPr>
        <xdr:cNvPr id="59" name="Rectangle 58"/>
        <xdr:cNvSpPr/>
      </xdr:nvSpPr>
      <xdr:spPr>
        <a:xfrm>
          <a:off x="2993571" y="27921857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61</xdr:row>
      <xdr:rowOff>0</xdr:rowOff>
    </xdr:from>
    <xdr:to>
      <xdr:col>7</xdr:col>
      <xdr:colOff>435428</xdr:colOff>
      <xdr:row>62</xdr:row>
      <xdr:rowOff>40822</xdr:rowOff>
    </xdr:to>
    <xdr:sp macro="[0]!Module5.Rouge" textlink="">
      <xdr:nvSpPr>
        <xdr:cNvPr id="60" name="Rectangle 59"/>
        <xdr:cNvSpPr/>
      </xdr:nvSpPr>
      <xdr:spPr>
        <a:xfrm>
          <a:off x="2993571" y="27622500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258536</xdr:colOff>
      <xdr:row>62</xdr:row>
      <xdr:rowOff>122464</xdr:rowOff>
    </xdr:from>
    <xdr:to>
      <xdr:col>13</xdr:col>
      <xdr:colOff>244929</xdr:colOff>
      <xdr:row>63</xdr:row>
      <xdr:rowOff>163286</xdr:rowOff>
    </xdr:to>
    <xdr:sp macro="[0]!orange" textlink="">
      <xdr:nvSpPr>
        <xdr:cNvPr id="62" name="Rectangle 61"/>
        <xdr:cNvSpPr/>
      </xdr:nvSpPr>
      <xdr:spPr>
        <a:xfrm>
          <a:off x="5497286" y="27949071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326571</xdr:colOff>
      <xdr:row>62</xdr:row>
      <xdr:rowOff>136072</xdr:rowOff>
    </xdr:from>
    <xdr:to>
      <xdr:col>19</xdr:col>
      <xdr:colOff>312964</xdr:colOff>
      <xdr:row>63</xdr:row>
      <xdr:rowOff>176894</xdr:rowOff>
    </xdr:to>
    <xdr:sp macro="[0]!ciel" textlink="">
      <xdr:nvSpPr>
        <xdr:cNvPr id="64" name="Rectangle 63"/>
        <xdr:cNvSpPr/>
      </xdr:nvSpPr>
      <xdr:spPr>
        <a:xfrm>
          <a:off x="8259535" y="27962679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4</xdr:col>
      <xdr:colOff>0</xdr:colOff>
      <xdr:row>78</xdr:row>
      <xdr:rowOff>95250</xdr:rowOff>
    </xdr:from>
    <xdr:to>
      <xdr:col>7</xdr:col>
      <xdr:colOff>435428</xdr:colOff>
      <xdr:row>79</xdr:row>
      <xdr:rowOff>136072</xdr:rowOff>
    </xdr:to>
    <xdr:sp macro="[0]!jaune" textlink="">
      <xdr:nvSpPr>
        <xdr:cNvPr id="66" name="Rectangle 65"/>
        <xdr:cNvSpPr/>
      </xdr:nvSpPr>
      <xdr:spPr>
        <a:xfrm>
          <a:off x="2993571" y="35555464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77</xdr:row>
      <xdr:rowOff>0</xdr:rowOff>
    </xdr:from>
    <xdr:to>
      <xdr:col>7</xdr:col>
      <xdr:colOff>435428</xdr:colOff>
      <xdr:row>78</xdr:row>
      <xdr:rowOff>40822</xdr:rowOff>
    </xdr:to>
    <xdr:sp macro="[0]!Module5.Rouge" textlink="">
      <xdr:nvSpPr>
        <xdr:cNvPr id="67" name="Rectangle 66"/>
        <xdr:cNvSpPr/>
      </xdr:nvSpPr>
      <xdr:spPr>
        <a:xfrm>
          <a:off x="2993571" y="35256107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258536</xdr:colOff>
      <xdr:row>78</xdr:row>
      <xdr:rowOff>122464</xdr:rowOff>
    </xdr:from>
    <xdr:to>
      <xdr:col>13</xdr:col>
      <xdr:colOff>244929</xdr:colOff>
      <xdr:row>79</xdr:row>
      <xdr:rowOff>163286</xdr:rowOff>
    </xdr:to>
    <xdr:sp macro="[0]!orange" textlink="">
      <xdr:nvSpPr>
        <xdr:cNvPr id="69" name="Rectangle 68"/>
        <xdr:cNvSpPr/>
      </xdr:nvSpPr>
      <xdr:spPr>
        <a:xfrm>
          <a:off x="5497286" y="35582678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326571</xdr:colOff>
      <xdr:row>78</xdr:row>
      <xdr:rowOff>136072</xdr:rowOff>
    </xdr:from>
    <xdr:to>
      <xdr:col>19</xdr:col>
      <xdr:colOff>312964</xdr:colOff>
      <xdr:row>79</xdr:row>
      <xdr:rowOff>176894</xdr:rowOff>
    </xdr:to>
    <xdr:sp macro="[0]!ciel" textlink="">
      <xdr:nvSpPr>
        <xdr:cNvPr id="71" name="Rectangle 70"/>
        <xdr:cNvSpPr/>
      </xdr:nvSpPr>
      <xdr:spPr>
        <a:xfrm>
          <a:off x="8259535" y="35596286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4</xdr:col>
      <xdr:colOff>0</xdr:colOff>
      <xdr:row>94</xdr:row>
      <xdr:rowOff>95250</xdr:rowOff>
    </xdr:from>
    <xdr:to>
      <xdr:col>7</xdr:col>
      <xdr:colOff>435428</xdr:colOff>
      <xdr:row>95</xdr:row>
      <xdr:rowOff>136071</xdr:rowOff>
    </xdr:to>
    <xdr:sp macro="[0]!jaune" textlink="">
      <xdr:nvSpPr>
        <xdr:cNvPr id="73" name="Rectangle 72"/>
        <xdr:cNvSpPr/>
      </xdr:nvSpPr>
      <xdr:spPr>
        <a:xfrm>
          <a:off x="2993571" y="43189071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93</xdr:row>
      <xdr:rowOff>0</xdr:rowOff>
    </xdr:from>
    <xdr:to>
      <xdr:col>7</xdr:col>
      <xdr:colOff>435428</xdr:colOff>
      <xdr:row>94</xdr:row>
      <xdr:rowOff>40822</xdr:rowOff>
    </xdr:to>
    <xdr:sp macro="[0]!Module5.Rouge" textlink="">
      <xdr:nvSpPr>
        <xdr:cNvPr id="74" name="Rectangle 73"/>
        <xdr:cNvSpPr/>
      </xdr:nvSpPr>
      <xdr:spPr>
        <a:xfrm>
          <a:off x="2993571" y="42889714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258536</xdr:colOff>
      <xdr:row>94</xdr:row>
      <xdr:rowOff>122464</xdr:rowOff>
    </xdr:from>
    <xdr:to>
      <xdr:col>13</xdr:col>
      <xdr:colOff>244929</xdr:colOff>
      <xdr:row>95</xdr:row>
      <xdr:rowOff>163285</xdr:rowOff>
    </xdr:to>
    <xdr:sp macro="[0]!orange" textlink="">
      <xdr:nvSpPr>
        <xdr:cNvPr id="76" name="Rectangle 75"/>
        <xdr:cNvSpPr/>
      </xdr:nvSpPr>
      <xdr:spPr>
        <a:xfrm>
          <a:off x="5497286" y="43216285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326571</xdr:colOff>
      <xdr:row>94</xdr:row>
      <xdr:rowOff>136072</xdr:rowOff>
    </xdr:from>
    <xdr:to>
      <xdr:col>19</xdr:col>
      <xdr:colOff>312964</xdr:colOff>
      <xdr:row>95</xdr:row>
      <xdr:rowOff>176893</xdr:rowOff>
    </xdr:to>
    <xdr:sp macro="[0]!ciel" textlink="">
      <xdr:nvSpPr>
        <xdr:cNvPr id="78" name="Rectangle 77"/>
        <xdr:cNvSpPr/>
      </xdr:nvSpPr>
      <xdr:spPr>
        <a:xfrm>
          <a:off x="8259535" y="43229893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4</xdr:col>
      <xdr:colOff>27214</xdr:colOff>
      <xdr:row>111</xdr:row>
      <xdr:rowOff>81643</xdr:rowOff>
    </xdr:from>
    <xdr:to>
      <xdr:col>8</xdr:col>
      <xdr:colOff>13607</xdr:colOff>
      <xdr:row>113</xdr:row>
      <xdr:rowOff>1</xdr:rowOff>
    </xdr:to>
    <xdr:sp macro="[0]!jaune" textlink="">
      <xdr:nvSpPr>
        <xdr:cNvPr id="80" name="Rectangle 79"/>
        <xdr:cNvSpPr/>
      </xdr:nvSpPr>
      <xdr:spPr>
        <a:xfrm>
          <a:off x="3020785" y="50550536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27214</xdr:colOff>
      <xdr:row>109</xdr:row>
      <xdr:rowOff>108858</xdr:rowOff>
    </xdr:from>
    <xdr:to>
      <xdr:col>8</xdr:col>
      <xdr:colOff>13607</xdr:colOff>
      <xdr:row>111</xdr:row>
      <xdr:rowOff>27215</xdr:rowOff>
    </xdr:to>
    <xdr:sp macro="[0]!Module5.Rouge" textlink="">
      <xdr:nvSpPr>
        <xdr:cNvPr id="81" name="Rectangle 80"/>
        <xdr:cNvSpPr/>
      </xdr:nvSpPr>
      <xdr:spPr>
        <a:xfrm>
          <a:off x="3020785" y="50251179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285750</xdr:colOff>
      <xdr:row>111</xdr:row>
      <xdr:rowOff>108857</xdr:rowOff>
    </xdr:from>
    <xdr:to>
      <xdr:col>13</xdr:col>
      <xdr:colOff>272143</xdr:colOff>
      <xdr:row>113</xdr:row>
      <xdr:rowOff>27215</xdr:rowOff>
    </xdr:to>
    <xdr:sp macro="[0]!orange" textlink="">
      <xdr:nvSpPr>
        <xdr:cNvPr id="83" name="Rectangle 82"/>
        <xdr:cNvSpPr/>
      </xdr:nvSpPr>
      <xdr:spPr>
        <a:xfrm>
          <a:off x="5524500" y="50577750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353785</xdr:colOff>
      <xdr:row>111</xdr:row>
      <xdr:rowOff>122465</xdr:rowOff>
    </xdr:from>
    <xdr:to>
      <xdr:col>19</xdr:col>
      <xdr:colOff>340178</xdr:colOff>
      <xdr:row>113</xdr:row>
      <xdr:rowOff>40823</xdr:rowOff>
    </xdr:to>
    <xdr:sp macro="[0]!ciel" textlink="">
      <xdr:nvSpPr>
        <xdr:cNvPr id="85" name="Rectangle 84"/>
        <xdr:cNvSpPr/>
      </xdr:nvSpPr>
      <xdr:spPr>
        <a:xfrm>
          <a:off x="8286749" y="50591358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4</xdr:col>
      <xdr:colOff>0</xdr:colOff>
      <xdr:row>128</xdr:row>
      <xdr:rowOff>136072</xdr:rowOff>
    </xdr:from>
    <xdr:to>
      <xdr:col>7</xdr:col>
      <xdr:colOff>435428</xdr:colOff>
      <xdr:row>130</xdr:row>
      <xdr:rowOff>54429</xdr:rowOff>
    </xdr:to>
    <xdr:sp macro="[0]!jaune" textlink="">
      <xdr:nvSpPr>
        <xdr:cNvPr id="87" name="Rectangle 86"/>
        <xdr:cNvSpPr/>
      </xdr:nvSpPr>
      <xdr:spPr>
        <a:xfrm>
          <a:off x="2993571" y="57898393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127</xdr:row>
      <xdr:rowOff>0</xdr:rowOff>
    </xdr:from>
    <xdr:to>
      <xdr:col>7</xdr:col>
      <xdr:colOff>435428</xdr:colOff>
      <xdr:row>128</xdr:row>
      <xdr:rowOff>81644</xdr:rowOff>
    </xdr:to>
    <xdr:sp macro="[0]!Module5.Rouge" textlink="">
      <xdr:nvSpPr>
        <xdr:cNvPr id="88" name="Rectangle 87"/>
        <xdr:cNvSpPr/>
      </xdr:nvSpPr>
      <xdr:spPr>
        <a:xfrm>
          <a:off x="2993571" y="57599036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258536</xdr:colOff>
      <xdr:row>129</xdr:row>
      <xdr:rowOff>0</xdr:rowOff>
    </xdr:from>
    <xdr:to>
      <xdr:col>13</xdr:col>
      <xdr:colOff>244929</xdr:colOff>
      <xdr:row>130</xdr:row>
      <xdr:rowOff>81643</xdr:rowOff>
    </xdr:to>
    <xdr:sp macro="[0]!orange" textlink="">
      <xdr:nvSpPr>
        <xdr:cNvPr id="90" name="Rectangle 89"/>
        <xdr:cNvSpPr/>
      </xdr:nvSpPr>
      <xdr:spPr>
        <a:xfrm>
          <a:off x="5497286" y="57925607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326571</xdr:colOff>
      <xdr:row>129</xdr:row>
      <xdr:rowOff>13608</xdr:rowOff>
    </xdr:from>
    <xdr:to>
      <xdr:col>19</xdr:col>
      <xdr:colOff>312964</xdr:colOff>
      <xdr:row>130</xdr:row>
      <xdr:rowOff>95251</xdr:rowOff>
    </xdr:to>
    <xdr:sp macro="[0]!ciel" textlink="">
      <xdr:nvSpPr>
        <xdr:cNvPr id="92" name="Rectangle 91"/>
        <xdr:cNvSpPr/>
      </xdr:nvSpPr>
      <xdr:spPr>
        <a:xfrm>
          <a:off x="8259535" y="57939215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3</xdr:col>
      <xdr:colOff>0</xdr:colOff>
      <xdr:row>145</xdr:row>
      <xdr:rowOff>136071</xdr:rowOff>
    </xdr:from>
    <xdr:to>
      <xdr:col>6</xdr:col>
      <xdr:colOff>435429</xdr:colOff>
      <xdr:row>147</xdr:row>
      <xdr:rowOff>54429</xdr:rowOff>
    </xdr:to>
    <xdr:sp macro="[0]!jaune" textlink="">
      <xdr:nvSpPr>
        <xdr:cNvPr id="94" name="Rectangle 93"/>
        <xdr:cNvSpPr/>
      </xdr:nvSpPr>
      <xdr:spPr>
        <a:xfrm>
          <a:off x="2544536" y="65191821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144</xdr:row>
      <xdr:rowOff>0</xdr:rowOff>
    </xdr:from>
    <xdr:to>
      <xdr:col>6</xdr:col>
      <xdr:colOff>435429</xdr:colOff>
      <xdr:row>145</xdr:row>
      <xdr:rowOff>81643</xdr:rowOff>
    </xdr:to>
    <xdr:sp macro="[0]!Module5.Rouge" textlink="">
      <xdr:nvSpPr>
        <xdr:cNvPr id="95" name="Rectangle 94"/>
        <xdr:cNvSpPr/>
      </xdr:nvSpPr>
      <xdr:spPr>
        <a:xfrm>
          <a:off x="2544536" y="64892464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258537</xdr:colOff>
      <xdr:row>146</xdr:row>
      <xdr:rowOff>-1</xdr:rowOff>
    </xdr:from>
    <xdr:to>
      <xdr:col>12</xdr:col>
      <xdr:colOff>244930</xdr:colOff>
      <xdr:row>147</xdr:row>
      <xdr:rowOff>81643</xdr:rowOff>
    </xdr:to>
    <xdr:sp macro="[0]!orange" textlink="">
      <xdr:nvSpPr>
        <xdr:cNvPr id="97" name="Rectangle 96"/>
        <xdr:cNvSpPr/>
      </xdr:nvSpPr>
      <xdr:spPr>
        <a:xfrm>
          <a:off x="5048251" y="65219035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326571</xdr:colOff>
      <xdr:row>146</xdr:row>
      <xdr:rowOff>13607</xdr:rowOff>
    </xdr:from>
    <xdr:to>
      <xdr:col>18</xdr:col>
      <xdr:colOff>312965</xdr:colOff>
      <xdr:row>147</xdr:row>
      <xdr:rowOff>95251</xdr:rowOff>
    </xdr:to>
    <xdr:sp macro="[0]!ciel" textlink="">
      <xdr:nvSpPr>
        <xdr:cNvPr id="99" name="Rectangle 98"/>
        <xdr:cNvSpPr/>
      </xdr:nvSpPr>
      <xdr:spPr>
        <a:xfrm>
          <a:off x="7810500" y="65232643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3</xdr:col>
      <xdr:colOff>0</xdr:colOff>
      <xdr:row>162</xdr:row>
      <xdr:rowOff>136071</xdr:rowOff>
    </xdr:from>
    <xdr:to>
      <xdr:col>6</xdr:col>
      <xdr:colOff>435429</xdr:colOff>
      <xdr:row>164</xdr:row>
      <xdr:rowOff>54429</xdr:rowOff>
    </xdr:to>
    <xdr:sp macro="[0]!jaune" textlink="">
      <xdr:nvSpPr>
        <xdr:cNvPr id="101" name="Rectangle 100"/>
        <xdr:cNvSpPr/>
      </xdr:nvSpPr>
      <xdr:spPr>
        <a:xfrm>
          <a:off x="2544536" y="72485250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161</xdr:row>
      <xdr:rowOff>0</xdr:rowOff>
    </xdr:from>
    <xdr:to>
      <xdr:col>6</xdr:col>
      <xdr:colOff>435429</xdr:colOff>
      <xdr:row>162</xdr:row>
      <xdr:rowOff>81643</xdr:rowOff>
    </xdr:to>
    <xdr:sp macro="[0]!Module5.Rouge" textlink="">
      <xdr:nvSpPr>
        <xdr:cNvPr id="102" name="Rectangle 101"/>
        <xdr:cNvSpPr/>
      </xdr:nvSpPr>
      <xdr:spPr>
        <a:xfrm>
          <a:off x="2544536" y="72185893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258537</xdr:colOff>
      <xdr:row>163</xdr:row>
      <xdr:rowOff>0</xdr:rowOff>
    </xdr:from>
    <xdr:to>
      <xdr:col>12</xdr:col>
      <xdr:colOff>244930</xdr:colOff>
      <xdr:row>164</xdr:row>
      <xdr:rowOff>81643</xdr:rowOff>
    </xdr:to>
    <xdr:sp macro="[0]!orange" textlink="">
      <xdr:nvSpPr>
        <xdr:cNvPr id="104" name="Rectangle 103"/>
        <xdr:cNvSpPr/>
      </xdr:nvSpPr>
      <xdr:spPr>
        <a:xfrm>
          <a:off x="5048251" y="72512464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326571</xdr:colOff>
      <xdr:row>163</xdr:row>
      <xdr:rowOff>13608</xdr:rowOff>
    </xdr:from>
    <xdr:to>
      <xdr:col>18</xdr:col>
      <xdr:colOff>312965</xdr:colOff>
      <xdr:row>164</xdr:row>
      <xdr:rowOff>95251</xdr:rowOff>
    </xdr:to>
    <xdr:sp macro="[0]!ciel" textlink="">
      <xdr:nvSpPr>
        <xdr:cNvPr id="106" name="Rectangle 105"/>
        <xdr:cNvSpPr/>
      </xdr:nvSpPr>
      <xdr:spPr>
        <a:xfrm>
          <a:off x="7810500" y="72526072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3</xdr:col>
      <xdr:colOff>0</xdr:colOff>
      <xdr:row>179</xdr:row>
      <xdr:rowOff>136071</xdr:rowOff>
    </xdr:from>
    <xdr:to>
      <xdr:col>6</xdr:col>
      <xdr:colOff>435429</xdr:colOff>
      <xdr:row>181</xdr:row>
      <xdr:rowOff>54428</xdr:rowOff>
    </xdr:to>
    <xdr:sp macro="[0]!jaune" textlink="">
      <xdr:nvSpPr>
        <xdr:cNvPr id="108" name="Rectangle 107"/>
        <xdr:cNvSpPr/>
      </xdr:nvSpPr>
      <xdr:spPr>
        <a:xfrm>
          <a:off x="2544536" y="79778678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178</xdr:row>
      <xdr:rowOff>0</xdr:rowOff>
    </xdr:from>
    <xdr:to>
      <xdr:col>6</xdr:col>
      <xdr:colOff>435429</xdr:colOff>
      <xdr:row>179</xdr:row>
      <xdr:rowOff>81643</xdr:rowOff>
    </xdr:to>
    <xdr:sp macro="[0]!Module5.Rouge" textlink="">
      <xdr:nvSpPr>
        <xdr:cNvPr id="109" name="Rectangle 108"/>
        <xdr:cNvSpPr/>
      </xdr:nvSpPr>
      <xdr:spPr>
        <a:xfrm>
          <a:off x="2544536" y="79479321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258537</xdr:colOff>
      <xdr:row>179</xdr:row>
      <xdr:rowOff>163285</xdr:rowOff>
    </xdr:from>
    <xdr:to>
      <xdr:col>12</xdr:col>
      <xdr:colOff>244930</xdr:colOff>
      <xdr:row>181</xdr:row>
      <xdr:rowOff>81642</xdr:rowOff>
    </xdr:to>
    <xdr:sp macro="[0]!orange" textlink="">
      <xdr:nvSpPr>
        <xdr:cNvPr id="111" name="Rectangle 110"/>
        <xdr:cNvSpPr/>
      </xdr:nvSpPr>
      <xdr:spPr>
        <a:xfrm>
          <a:off x="5048251" y="79805892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326571</xdr:colOff>
      <xdr:row>180</xdr:row>
      <xdr:rowOff>13607</xdr:rowOff>
    </xdr:from>
    <xdr:to>
      <xdr:col>18</xdr:col>
      <xdr:colOff>312965</xdr:colOff>
      <xdr:row>181</xdr:row>
      <xdr:rowOff>95250</xdr:rowOff>
    </xdr:to>
    <xdr:sp macro="[0]!ciel" textlink="">
      <xdr:nvSpPr>
        <xdr:cNvPr id="113" name="Rectangle 112"/>
        <xdr:cNvSpPr/>
      </xdr:nvSpPr>
      <xdr:spPr>
        <a:xfrm>
          <a:off x="7810500" y="79819500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194"/>
  <sheetViews>
    <sheetView showGridLines="0" tabSelected="1" zoomScale="70" zoomScaleNormal="70" workbookViewId="0">
      <selection activeCell="R20" sqref="R20:T20"/>
    </sheetView>
  </sheetViews>
  <sheetFormatPr baseColWidth="10" defaultColWidth="11.42578125" defaultRowHeight="12.75"/>
  <cols>
    <col min="1" max="1" width="15.7109375" style="48" customWidth="1"/>
    <col min="2" max="2" width="19" style="48" customWidth="1"/>
    <col min="3" max="33" width="6.7109375" style="27" customWidth="1"/>
    <col min="34" max="34" width="0" style="27" hidden="1" customWidth="1"/>
    <col min="35" max="16384" width="11.42578125" style="27"/>
  </cols>
  <sheetData>
    <row r="1" spans="1:38" s="56" customFormat="1" ht="30" customHeight="1">
      <c r="A1" s="85">
        <f>An</f>
        <v>2016</v>
      </c>
      <c r="B1" s="85"/>
      <c r="C1" s="86">
        <f>DATE(An,1,1)</f>
        <v>42370</v>
      </c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I1" s="78"/>
      <c r="AJ1" s="78"/>
      <c r="AK1" s="78"/>
      <c r="AL1" s="78"/>
    </row>
    <row r="2" spans="1:38" ht="30" customHeight="1">
      <c r="A2" s="84" t="s">
        <v>47</v>
      </c>
      <c r="B2" s="84"/>
      <c r="C2" s="6">
        <f>C1</f>
        <v>42370</v>
      </c>
      <c r="D2" s="6">
        <f>C2+1</f>
        <v>42371</v>
      </c>
      <c r="E2" s="6">
        <f t="shared" ref="E2:AD2" si="0">D2+1</f>
        <v>42372</v>
      </c>
      <c r="F2" s="6">
        <f t="shared" si="0"/>
        <v>42373</v>
      </c>
      <c r="G2" s="6">
        <f t="shared" si="0"/>
        <v>42374</v>
      </c>
      <c r="H2" s="6">
        <f t="shared" si="0"/>
        <v>42375</v>
      </c>
      <c r="I2" s="6">
        <f t="shared" si="0"/>
        <v>42376</v>
      </c>
      <c r="J2" s="6">
        <f t="shared" si="0"/>
        <v>42377</v>
      </c>
      <c r="K2" s="6">
        <f t="shared" si="0"/>
        <v>42378</v>
      </c>
      <c r="L2" s="6">
        <f t="shared" si="0"/>
        <v>42379</v>
      </c>
      <c r="M2" s="6">
        <f t="shared" si="0"/>
        <v>42380</v>
      </c>
      <c r="N2" s="6">
        <f t="shared" si="0"/>
        <v>42381</v>
      </c>
      <c r="O2" s="6">
        <f t="shared" si="0"/>
        <v>42382</v>
      </c>
      <c r="P2" s="6">
        <f t="shared" si="0"/>
        <v>42383</v>
      </c>
      <c r="Q2" s="6">
        <f t="shared" si="0"/>
        <v>42384</v>
      </c>
      <c r="R2" s="6">
        <f t="shared" si="0"/>
        <v>42385</v>
      </c>
      <c r="S2" s="6">
        <f t="shared" si="0"/>
        <v>42386</v>
      </c>
      <c r="T2" s="6">
        <f t="shared" si="0"/>
        <v>42387</v>
      </c>
      <c r="U2" s="6">
        <f t="shared" si="0"/>
        <v>42388</v>
      </c>
      <c r="V2" s="6">
        <f t="shared" si="0"/>
        <v>42389</v>
      </c>
      <c r="W2" s="6">
        <f t="shared" si="0"/>
        <v>42390</v>
      </c>
      <c r="X2" s="6">
        <f t="shared" si="0"/>
        <v>42391</v>
      </c>
      <c r="Y2" s="6">
        <f t="shared" si="0"/>
        <v>42392</v>
      </c>
      <c r="Z2" s="6">
        <f t="shared" si="0"/>
        <v>42393</v>
      </c>
      <c r="AA2" s="6">
        <f t="shared" si="0"/>
        <v>42394</v>
      </c>
      <c r="AB2" s="6">
        <f t="shared" si="0"/>
        <v>42395</v>
      </c>
      <c r="AC2" s="6">
        <f t="shared" si="0"/>
        <v>42396</v>
      </c>
      <c r="AD2" s="6">
        <f t="shared" si="0"/>
        <v>42397</v>
      </c>
      <c r="AE2" s="6">
        <f>IF(AD2+1&gt;EOMONTH(C1,0),"",AD2+1)</f>
        <v>42398</v>
      </c>
      <c r="AF2" s="6">
        <f>IF(AE2="","",IF(AE2+1&gt;EOMONTH($C$1,0),"",AE2+1))</f>
        <v>42399</v>
      </c>
      <c r="AG2" s="6">
        <f>IF(AF2="","",IF(AF2+1&gt;EOMONTH($C$1,0),"",AF2+1))</f>
        <v>42400</v>
      </c>
      <c r="AI2" s="78"/>
      <c r="AJ2" s="78"/>
      <c r="AK2" s="78"/>
      <c r="AL2" s="78"/>
    </row>
    <row r="3" spans="1:38" ht="24.95" customHeight="1">
      <c r="A3" s="95" t="str">
        <f>Données!E15</f>
        <v>CHEF DE POSTE</v>
      </c>
      <c r="B3" s="95"/>
      <c r="C3" s="33"/>
      <c r="D3" s="33"/>
      <c r="E3" s="33"/>
      <c r="F3" s="33"/>
      <c r="G3" s="33"/>
      <c r="H3" s="64" t="s">
        <v>24</v>
      </c>
      <c r="I3" s="33"/>
      <c r="J3" s="33"/>
      <c r="K3" s="68" t="s">
        <v>53</v>
      </c>
      <c r="L3" s="34"/>
      <c r="M3" s="34"/>
      <c r="N3" s="68" t="s">
        <v>53</v>
      </c>
      <c r="O3" s="67" t="s">
        <v>52</v>
      </c>
      <c r="P3" s="50" t="s">
        <v>51</v>
      </c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63" t="e">
        <f>IF(COUNTIF(#REF!,"*RT")+(COUNTIF(#REF!,"*RT2")/2)=0,"",COUNTIF(#REF!,"*RT")+(COUNTIF(#REF!,"*RT2")/2))</f>
        <v>#REF!</v>
      </c>
      <c r="AI3" s="74"/>
      <c r="AJ3" s="75"/>
      <c r="AK3" s="75"/>
      <c r="AL3" s="75"/>
    </row>
    <row r="4" spans="1:38" ht="24.95" customHeight="1">
      <c r="A4" s="95" t="str">
        <f>Données!E16</f>
        <v>AGENT STATIQUE DE BASE 1</v>
      </c>
      <c r="B4" s="95"/>
      <c r="C4" s="33"/>
      <c r="D4" s="33"/>
      <c r="E4" s="33"/>
      <c r="F4" s="33"/>
      <c r="G4" s="33"/>
      <c r="H4" s="33"/>
      <c r="I4" s="33"/>
      <c r="J4" s="33"/>
      <c r="K4" s="33"/>
      <c r="L4" s="34"/>
      <c r="M4" s="72" t="s">
        <v>53</v>
      </c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8" t="s">
        <v>14</v>
      </c>
      <c r="AI4" s="77"/>
      <c r="AJ4" s="77"/>
      <c r="AK4" s="77"/>
      <c r="AL4" s="77"/>
    </row>
    <row r="5" spans="1:38" ht="24.95" customHeight="1">
      <c r="A5" s="95" t="str">
        <f>Données!E17</f>
        <v>AGENT STATIQUE DE BASE 2</v>
      </c>
      <c r="B5" s="95"/>
      <c r="C5" s="33"/>
      <c r="D5" s="33"/>
      <c r="E5" s="33"/>
      <c r="F5" s="33"/>
      <c r="G5" s="33"/>
      <c r="H5" s="33"/>
      <c r="I5" s="33"/>
      <c r="J5" s="33"/>
      <c r="K5" s="33"/>
      <c r="L5" s="34"/>
      <c r="M5" s="34"/>
      <c r="N5" s="33"/>
      <c r="O5" s="33"/>
      <c r="P5" s="33"/>
      <c r="Q5" s="33"/>
      <c r="R5" s="33"/>
      <c r="S5" s="33"/>
      <c r="T5" s="50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I5" s="77"/>
      <c r="AJ5" s="77"/>
      <c r="AK5" s="77"/>
      <c r="AL5" s="77"/>
    </row>
    <row r="6" spans="1:38" ht="24.95" customHeight="1">
      <c r="A6" s="95" t="str">
        <f>Données!E18</f>
        <v>AGENT STATIQUE DE BASE 3</v>
      </c>
      <c r="B6" s="95"/>
      <c r="C6" s="33"/>
      <c r="D6" s="33"/>
      <c r="E6" s="33"/>
      <c r="F6" s="33"/>
      <c r="G6" s="33"/>
      <c r="H6" s="33"/>
      <c r="I6" s="33"/>
      <c r="J6" s="33"/>
      <c r="K6" s="33"/>
      <c r="L6" s="34"/>
      <c r="M6" s="34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I6" s="77"/>
      <c r="AJ6" s="77"/>
      <c r="AK6" s="77"/>
      <c r="AL6" s="77"/>
    </row>
    <row r="7" spans="1:38" ht="24.95" customHeight="1">
      <c r="A7" s="95" t="str">
        <f>Données!E19</f>
        <v>AGENT STATIQUE DE BASE 4</v>
      </c>
      <c r="B7" s="95"/>
      <c r="C7" s="33"/>
      <c r="D7" s="33"/>
      <c r="E7" s="33"/>
      <c r="F7" s="33"/>
      <c r="G7" s="33"/>
      <c r="H7" s="33"/>
      <c r="I7" s="33"/>
      <c r="J7" s="33"/>
      <c r="K7" s="33"/>
      <c r="L7" s="34"/>
      <c r="M7" s="34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I7" s="77"/>
      <c r="AJ7" s="77"/>
      <c r="AK7" s="77"/>
      <c r="AL7" s="77"/>
    </row>
    <row r="8" spans="1:38" ht="24.95" customHeight="1">
      <c r="A8" s="95" t="str">
        <f>Données!E20</f>
        <v>AGENT STATIQUE DE BASE 5</v>
      </c>
      <c r="B8" s="95"/>
      <c r="C8" s="33"/>
      <c r="D8" s="33"/>
      <c r="E8" s="33"/>
      <c r="F8" s="33"/>
      <c r="G8" s="33"/>
      <c r="H8" s="33"/>
      <c r="I8" s="33"/>
      <c r="J8" s="33"/>
      <c r="K8" s="33"/>
      <c r="L8" s="34"/>
      <c r="M8" s="34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I8" s="77"/>
      <c r="AJ8" s="77"/>
      <c r="AK8" s="77"/>
      <c r="AL8" s="77"/>
    </row>
    <row r="9" spans="1:38" ht="24.95" customHeight="1">
      <c r="A9" s="95" t="str">
        <f>Données!E21</f>
        <v>AGENT STATIQUE DE BASE 6</v>
      </c>
      <c r="B9" s="95"/>
      <c r="C9" s="33"/>
      <c r="D9" s="33"/>
      <c r="E9" s="33"/>
      <c r="F9" s="33"/>
      <c r="G9" s="33"/>
      <c r="H9" s="33"/>
      <c r="I9" s="33"/>
      <c r="J9" s="33"/>
      <c r="K9" s="33"/>
      <c r="L9" s="34"/>
      <c r="M9" s="34"/>
      <c r="N9" s="33"/>
      <c r="O9" s="50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I9" s="77"/>
      <c r="AJ9" s="77"/>
      <c r="AK9" s="77"/>
      <c r="AL9" s="77"/>
    </row>
    <row r="10" spans="1:38" ht="24.95" customHeight="1">
      <c r="A10" s="95" t="str">
        <f>Données!E22</f>
        <v>AGENT STATIQUE DE BASE 7</v>
      </c>
      <c r="B10" s="95"/>
      <c r="C10" s="33"/>
      <c r="D10" s="33"/>
      <c r="E10" s="33"/>
      <c r="F10" s="33"/>
      <c r="G10" s="33"/>
      <c r="H10" s="33"/>
      <c r="I10" s="33"/>
      <c r="J10" s="33"/>
      <c r="K10" s="33"/>
      <c r="L10" s="34"/>
      <c r="M10" s="34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I10" s="77"/>
      <c r="AJ10" s="77"/>
      <c r="AK10" s="77"/>
      <c r="AL10" s="77"/>
    </row>
    <row r="11" spans="1:38" ht="24.95" customHeight="1">
      <c r="A11" s="95" t="str">
        <f>Données!E23</f>
        <v>AGENT STATIQUE DE BASE 8</v>
      </c>
      <c r="B11" s="95"/>
      <c r="C11" s="33"/>
      <c r="D11" s="33"/>
      <c r="E11" s="33"/>
      <c r="F11" s="33"/>
      <c r="G11" s="33"/>
      <c r="H11" s="33"/>
      <c r="I11" s="33"/>
      <c r="J11" s="33"/>
      <c r="K11" s="33"/>
      <c r="L11" s="34"/>
      <c r="M11" s="34"/>
      <c r="N11" s="33"/>
      <c r="O11" s="33"/>
      <c r="P11" s="33"/>
      <c r="Q11" s="33"/>
      <c r="R11" s="33"/>
      <c r="S11" s="33"/>
      <c r="T11" s="33"/>
      <c r="U11" s="33"/>
      <c r="V11" s="33"/>
      <c r="W11" s="51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I11" s="77"/>
      <c r="AJ11" s="77"/>
      <c r="AK11" s="77"/>
      <c r="AL11" s="77"/>
    </row>
    <row r="12" spans="1:38" ht="24.95" customHeight="1">
      <c r="A12" s="95">
        <f>Données!E24</f>
        <v>0</v>
      </c>
      <c r="B12" s="95"/>
      <c r="C12" s="33"/>
      <c r="D12" s="33"/>
      <c r="E12" s="33"/>
      <c r="F12" s="33"/>
      <c r="G12" s="33"/>
      <c r="H12" s="33"/>
      <c r="I12" s="33"/>
      <c r="J12" s="33"/>
      <c r="K12" s="33"/>
      <c r="L12" s="34"/>
      <c r="M12" s="34"/>
      <c r="N12" s="33"/>
      <c r="O12" s="33"/>
      <c r="P12" s="33"/>
      <c r="Q12" s="33"/>
      <c r="R12" s="33"/>
      <c r="S12" s="33"/>
      <c r="T12" s="33"/>
      <c r="U12" s="33"/>
      <c r="V12" s="33"/>
      <c r="W12" s="35"/>
      <c r="X12" s="50"/>
      <c r="Y12" s="33"/>
      <c r="Z12" s="33"/>
      <c r="AA12" s="33"/>
      <c r="AB12" s="33"/>
      <c r="AC12" s="33"/>
      <c r="AD12" s="33"/>
      <c r="AE12" s="33"/>
      <c r="AF12" s="33"/>
      <c r="AG12" s="33"/>
      <c r="AI12" s="77"/>
      <c r="AJ12" s="77"/>
      <c r="AK12" s="77"/>
      <c r="AL12" s="77"/>
    </row>
    <row r="13" spans="1:38" ht="0.75" customHeight="1">
      <c r="A13" s="49"/>
      <c r="B13" s="49"/>
      <c r="C13" s="39"/>
      <c r="D13" s="39"/>
      <c r="E13" s="40"/>
      <c r="F13" s="40"/>
      <c r="G13" s="41"/>
      <c r="H13" s="41"/>
      <c r="I13" s="42"/>
      <c r="J13" s="42"/>
      <c r="K13" s="43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</row>
    <row r="14" spans="1:38" ht="16.5" customHeight="1">
      <c r="A14" s="88"/>
      <c r="B14" s="88"/>
      <c r="C14" s="42"/>
      <c r="D14" s="42"/>
      <c r="E14" s="55" t="s">
        <v>36</v>
      </c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89"/>
      <c r="AE14" s="89"/>
      <c r="AF14" s="89"/>
      <c r="AG14" s="89"/>
      <c r="AH14" s="89"/>
    </row>
    <row r="15" spans="1:38" ht="16.5" customHeight="1">
      <c r="A15" s="88"/>
      <c r="B15" s="88"/>
      <c r="C15" s="42"/>
      <c r="D15" s="42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 t="s">
        <v>37</v>
      </c>
      <c r="AA15" s="55"/>
      <c r="AB15" s="55"/>
      <c r="AC15" s="55"/>
      <c r="AD15" s="81" t="s">
        <v>34</v>
      </c>
      <c r="AE15" s="81"/>
      <c r="AF15" s="81"/>
    </row>
    <row r="16" spans="1:38" ht="18" customHeight="1">
      <c r="A16" s="88"/>
      <c r="B16" s="88"/>
      <c r="C16" s="42"/>
      <c r="D16" s="42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82">
        <f ca="1">NOW()</f>
        <v>42421.443795370367</v>
      </c>
      <c r="AE16" s="82"/>
      <c r="AF16" s="82"/>
    </row>
    <row r="17" spans="1:34" s="36" customFormat="1" ht="30" customHeight="1">
      <c r="A17" s="85">
        <f>An</f>
        <v>2016</v>
      </c>
      <c r="B17" s="85"/>
      <c r="C17" s="86">
        <f>DATE(An,2,1)</f>
        <v>42401</v>
      </c>
      <c r="D17" s="86"/>
      <c r="E17" s="86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</row>
    <row r="18" spans="1:34" ht="30" customHeight="1">
      <c r="A18" s="84" t="str">
        <f t="shared" ref="A18:A28" si="1">A2</f>
        <v>Planning Site 1</v>
      </c>
      <c r="B18" s="84"/>
      <c r="C18" s="6">
        <f>C17</f>
        <v>42401</v>
      </c>
      <c r="D18" s="6">
        <f>C18+1</f>
        <v>42402</v>
      </c>
      <c r="E18" s="6">
        <f t="shared" ref="E18:AD18" si="2">D18+1</f>
        <v>42403</v>
      </c>
      <c r="F18" s="6">
        <f t="shared" si="2"/>
        <v>42404</v>
      </c>
      <c r="G18" s="6">
        <f t="shared" si="2"/>
        <v>42405</v>
      </c>
      <c r="H18" s="6">
        <f t="shared" si="2"/>
        <v>42406</v>
      </c>
      <c r="I18" s="6">
        <f t="shared" si="2"/>
        <v>42407</v>
      </c>
      <c r="J18" s="6">
        <f t="shared" si="2"/>
        <v>42408</v>
      </c>
      <c r="K18" s="6">
        <f t="shared" si="2"/>
        <v>42409</v>
      </c>
      <c r="L18" s="6">
        <f t="shared" si="2"/>
        <v>42410</v>
      </c>
      <c r="M18" s="6">
        <f t="shared" si="2"/>
        <v>42411</v>
      </c>
      <c r="N18" s="6">
        <f t="shared" si="2"/>
        <v>42412</v>
      </c>
      <c r="O18" s="6">
        <f t="shared" si="2"/>
        <v>42413</v>
      </c>
      <c r="P18" s="6">
        <f t="shared" si="2"/>
        <v>42414</v>
      </c>
      <c r="Q18" s="6">
        <f t="shared" si="2"/>
        <v>42415</v>
      </c>
      <c r="R18" s="6">
        <f t="shared" si="2"/>
        <v>42416</v>
      </c>
      <c r="S18" s="6">
        <f t="shared" si="2"/>
        <v>42417</v>
      </c>
      <c r="T18" s="6">
        <f t="shared" si="2"/>
        <v>42418</v>
      </c>
      <c r="U18" s="6">
        <f t="shared" si="2"/>
        <v>42419</v>
      </c>
      <c r="V18" s="6">
        <f t="shared" si="2"/>
        <v>42420</v>
      </c>
      <c r="W18" s="6">
        <f t="shared" si="2"/>
        <v>42421</v>
      </c>
      <c r="X18" s="6">
        <f t="shared" si="2"/>
        <v>42422</v>
      </c>
      <c r="Y18" s="6">
        <f t="shared" si="2"/>
        <v>42423</v>
      </c>
      <c r="Z18" s="6">
        <f t="shared" si="2"/>
        <v>42424</v>
      </c>
      <c r="AA18" s="6">
        <f t="shared" si="2"/>
        <v>42425</v>
      </c>
      <c r="AB18" s="6">
        <f t="shared" si="2"/>
        <v>42426</v>
      </c>
      <c r="AC18" s="6">
        <f t="shared" si="2"/>
        <v>42427</v>
      </c>
      <c r="AD18" s="6">
        <f t="shared" si="2"/>
        <v>42428</v>
      </c>
      <c r="AE18" s="6">
        <f>IF(AD18+1&gt;EOMONTH(C17,0),"",AD18+1)</f>
        <v>42429</v>
      </c>
      <c r="AF18" s="6" t="str">
        <f>IF(AE18="","",IF(AE18+1&gt;EOMONTH($C$17,0),"",AE18+1))</f>
        <v/>
      </c>
      <c r="AG18" s="6" t="str">
        <f>IF(AF18="","",IF(AF18+1&gt;EOMONTH($C$17,0),"",AF18+1))</f>
        <v/>
      </c>
    </row>
    <row r="19" spans="1:34" ht="24.95" customHeight="1">
      <c r="A19" s="95" t="str">
        <f t="shared" si="1"/>
        <v>CHEF DE POSTE</v>
      </c>
      <c r="B19" s="95"/>
      <c r="C19" s="33"/>
      <c r="D19" s="33"/>
      <c r="E19" s="33"/>
      <c r="F19" s="33"/>
      <c r="G19" s="33"/>
      <c r="H19" s="33"/>
      <c r="I19" s="33"/>
      <c r="J19" s="33"/>
      <c r="K19" s="68" t="s">
        <v>53</v>
      </c>
      <c r="L19" s="34"/>
      <c r="M19" s="34"/>
      <c r="N19" s="76" t="s">
        <v>53</v>
      </c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7" t="e">
        <f>IF(COUNTIF(#REF!,"*RT")+(COUNTIF(#REF!,"*RT2")/2)=0,"",COUNTIF(#REF!,"*RT")+(COUNTIF(#REF!,"*RT2")/2))</f>
        <v>#REF!</v>
      </c>
    </row>
    <row r="20" spans="1:34" ht="24.95" customHeight="1">
      <c r="A20" s="95" t="str">
        <f t="shared" si="1"/>
        <v>AGENT STATIQUE DE BASE 1</v>
      </c>
      <c r="B20" s="95"/>
      <c r="C20" s="33"/>
      <c r="D20" s="33"/>
      <c r="E20" s="33"/>
      <c r="F20" s="33"/>
      <c r="G20" s="33"/>
      <c r="H20" s="33"/>
      <c r="I20" s="33"/>
      <c r="J20" s="33"/>
      <c r="K20" s="33"/>
      <c r="L20" s="34"/>
      <c r="M20" s="34"/>
      <c r="N20" s="33"/>
      <c r="O20" s="33"/>
      <c r="P20" s="33"/>
      <c r="Q20" s="33"/>
      <c r="R20" s="50" t="s">
        <v>51</v>
      </c>
      <c r="S20" s="50" t="s">
        <v>51</v>
      </c>
      <c r="T20" s="50" t="s">
        <v>51</v>
      </c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8" t="s">
        <v>14</v>
      </c>
    </row>
    <row r="21" spans="1:34" ht="24.95" customHeight="1">
      <c r="A21" s="95" t="str">
        <f t="shared" si="1"/>
        <v>AGENT STATIQUE DE BASE 2</v>
      </c>
      <c r="B21" s="95"/>
      <c r="C21" s="33"/>
      <c r="D21" s="33"/>
      <c r="E21" s="33"/>
      <c r="F21" s="33"/>
      <c r="G21" s="33"/>
      <c r="H21" s="33"/>
      <c r="I21" s="33"/>
      <c r="J21" s="33"/>
      <c r="K21" s="33"/>
      <c r="L21" s="34"/>
      <c r="M21" s="34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</row>
    <row r="22" spans="1:34" ht="24.95" customHeight="1">
      <c r="A22" s="95" t="str">
        <f t="shared" si="1"/>
        <v>AGENT STATIQUE DE BASE 3</v>
      </c>
      <c r="B22" s="95"/>
      <c r="C22" s="33"/>
      <c r="D22" s="33"/>
      <c r="E22" s="33"/>
      <c r="F22" s="33"/>
      <c r="G22" s="33"/>
      <c r="H22" s="33"/>
      <c r="I22" s="33"/>
      <c r="J22" s="33"/>
      <c r="K22" s="33"/>
      <c r="L22" s="34"/>
      <c r="M22" s="34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</row>
    <row r="23" spans="1:34" ht="24.95" customHeight="1">
      <c r="A23" s="95" t="str">
        <f t="shared" si="1"/>
        <v>AGENT STATIQUE DE BASE 4</v>
      </c>
      <c r="B23" s="95"/>
      <c r="C23" s="33"/>
      <c r="D23" s="33"/>
      <c r="E23" s="33"/>
      <c r="F23" s="33"/>
      <c r="G23" s="33"/>
      <c r="H23" s="33"/>
      <c r="I23" s="33"/>
      <c r="J23" s="33"/>
      <c r="K23" s="33"/>
      <c r="L23" s="34"/>
      <c r="M23" s="34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</row>
    <row r="24" spans="1:34" ht="24.95" customHeight="1">
      <c r="A24" s="95" t="str">
        <f t="shared" si="1"/>
        <v>AGENT STATIQUE DE BASE 5</v>
      </c>
      <c r="B24" s="95"/>
      <c r="C24" s="33"/>
      <c r="D24" s="33"/>
      <c r="E24" s="33"/>
      <c r="F24" s="33"/>
      <c r="G24" s="33"/>
      <c r="H24" s="33"/>
      <c r="I24" s="33"/>
      <c r="J24" s="33"/>
      <c r="K24" s="33"/>
      <c r="L24" s="34"/>
      <c r="M24" s="34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</row>
    <row r="25" spans="1:34" ht="24.95" customHeight="1">
      <c r="A25" s="95" t="str">
        <f t="shared" si="1"/>
        <v>AGENT STATIQUE DE BASE 6</v>
      </c>
      <c r="B25" s="95"/>
      <c r="C25" s="33"/>
      <c r="D25" s="33"/>
      <c r="E25" s="33"/>
      <c r="F25" s="33"/>
      <c r="G25" s="33"/>
      <c r="H25" s="33"/>
      <c r="I25" s="33"/>
      <c r="J25" s="33"/>
      <c r="K25" s="33"/>
      <c r="L25" s="34"/>
      <c r="M25" s="34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</row>
    <row r="26" spans="1:34" ht="24.95" customHeight="1">
      <c r="A26" s="95" t="str">
        <f t="shared" si="1"/>
        <v>AGENT STATIQUE DE BASE 7</v>
      </c>
      <c r="B26" s="95"/>
      <c r="C26" s="33"/>
      <c r="D26" s="33"/>
      <c r="E26" s="33"/>
      <c r="F26" s="33"/>
      <c r="G26" s="33"/>
      <c r="H26" s="33"/>
      <c r="I26" s="33"/>
      <c r="J26" s="33"/>
      <c r="K26" s="33"/>
      <c r="L26" s="34"/>
      <c r="M26" s="34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</row>
    <row r="27" spans="1:34" ht="24.95" customHeight="1">
      <c r="A27" s="95" t="str">
        <f t="shared" si="1"/>
        <v>AGENT STATIQUE DE BASE 8</v>
      </c>
      <c r="B27" s="95"/>
      <c r="C27" s="33"/>
      <c r="D27" s="33"/>
      <c r="E27" s="33"/>
      <c r="F27" s="33"/>
      <c r="G27" s="33"/>
      <c r="H27" s="33"/>
      <c r="I27" s="33"/>
      <c r="J27" s="33"/>
      <c r="K27" s="33"/>
      <c r="L27" s="34"/>
      <c r="M27" s="34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</row>
    <row r="28" spans="1:34" ht="24.95" customHeight="1">
      <c r="A28" s="95">
        <f t="shared" si="1"/>
        <v>0</v>
      </c>
      <c r="B28" s="95"/>
      <c r="C28" s="33"/>
      <c r="D28" s="33"/>
      <c r="E28" s="33"/>
      <c r="F28" s="33"/>
      <c r="G28" s="33"/>
      <c r="H28" s="33"/>
      <c r="I28" s="33"/>
      <c r="J28" s="33"/>
      <c r="K28" s="33"/>
      <c r="L28" s="34"/>
      <c r="M28" s="34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</row>
    <row r="29" spans="1:34">
      <c r="A29" s="94"/>
      <c r="B29" s="94"/>
      <c r="C29" s="39"/>
      <c r="D29" s="39"/>
      <c r="E29" s="40"/>
      <c r="F29" s="40"/>
      <c r="G29" s="41"/>
      <c r="H29" s="41"/>
      <c r="I29" s="42"/>
      <c r="J29" s="42"/>
      <c r="K29" s="43"/>
      <c r="L29" s="44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</row>
    <row r="30" spans="1:34" ht="16.5" customHeight="1">
      <c r="A30" s="88"/>
      <c r="B30" s="88"/>
      <c r="C30" s="42"/>
      <c r="D30" s="42"/>
      <c r="E30" s="87"/>
      <c r="F30" s="87"/>
      <c r="G30" s="87"/>
      <c r="H30" s="87"/>
      <c r="I30" s="87"/>
      <c r="J30" s="45"/>
      <c r="K30" s="45"/>
      <c r="L30" s="45"/>
      <c r="M30" s="90"/>
      <c r="N30" s="90"/>
      <c r="O30" s="90"/>
      <c r="P30" s="90"/>
      <c r="Q30" s="90"/>
      <c r="R30" s="45"/>
      <c r="S30" s="45"/>
      <c r="T30" s="45"/>
      <c r="U30" s="87"/>
      <c r="V30" s="87"/>
      <c r="W30" s="87"/>
      <c r="X30" s="87"/>
      <c r="Y30" s="87"/>
      <c r="Z30" s="87"/>
      <c r="AA30" s="87"/>
      <c r="AB30" s="42"/>
      <c r="AC30" s="42"/>
      <c r="AD30" s="89"/>
      <c r="AE30" s="89"/>
      <c r="AF30" s="89"/>
      <c r="AG30" s="89"/>
      <c r="AH30" s="89"/>
    </row>
    <row r="31" spans="1:34" ht="16.5" customHeight="1">
      <c r="A31" s="88"/>
      <c r="B31" s="88"/>
      <c r="C31" s="42"/>
      <c r="D31" s="42"/>
      <c r="E31" s="46"/>
      <c r="F31" s="46"/>
      <c r="G31" s="46"/>
      <c r="H31" s="46"/>
      <c r="I31" s="46"/>
      <c r="J31" s="45"/>
      <c r="K31" s="45"/>
      <c r="L31" s="45"/>
      <c r="M31" s="46"/>
      <c r="N31" s="46"/>
      <c r="O31" s="46"/>
      <c r="P31" s="46"/>
      <c r="Q31" s="46"/>
      <c r="R31" s="45"/>
      <c r="S31" s="45"/>
      <c r="T31" s="45"/>
      <c r="U31" s="87">
        <v>0</v>
      </c>
      <c r="V31" s="87"/>
      <c r="W31" s="87"/>
      <c r="X31" s="87"/>
      <c r="Y31" s="87"/>
      <c r="Z31" s="45"/>
      <c r="AA31" s="44"/>
      <c r="AB31" s="42"/>
      <c r="AC31" s="42"/>
      <c r="AD31" s="42"/>
      <c r="AE31" s="42"/>
      <c r="AF31" s="42"/>
      <c r="AG31" s="42"/>
    </row>
    <row r="32" spans="1:34" ht="16.5" customHeight="1">
      <c r="A32" s="88"/>
      <c r="B32" s="88"/>
      <c r="C32" s="42"/>
      <c r="D32" s="42"/>
      <c r="E32" s="87"/>
      <c r="F32" s="87"/>
      <c r="G32" s="87"/>
      <c r="H32" s="87"/>
      <c r="I32" s="87"/>
      <c r="J32" s="45"/>
      <c r="K32" s="44"/>
      <c r="L32" s="45"/>
      <c r="M32" s="87"/>
      <c r="N32" s="87"/>
      <c r="O32" s="87"/>
      <c r="P32" s="87"/>
      <c r="Q32" s="87"/>
      <c r="R32" s="45"/>
      <c r="S32" s="45"/>
      <c r="T32" s="45"/>
      <c r="U32" s="87"/>
      <c r="V32" s="87"/>
      <c r="W32" s="87"/>
      <c r="X32" s="87"/>
      <c r="Y32" s="87"/>
      <c r="Z32" s="87"/>
      <c r="AA32" s="87"/>
      <c r="AB32" s="42"/>
      <c r="AC32" s="42"/>
      <c r="AD32" s="42"/>
      <c r="AE32" s="42"/>
      <c r="AF32" s="42"/>
      <c r="AG32" s="42"/>
    </row>
    <row r="33" spans="1:34" s="36" customFormat="1" ht="30" customHeight="1">
      <c r="A33" s="85">
        <f>An</f>
        <v>2016</v>
      </c>
      <c r="B33" s="85"/>
      <c r="C33" s="91">
        <f>DATE(An,3,1)</f>
        <v>42430</v>
      </c>
      <c r="D33" s="92"/>
      <c r="E33" s="92"/>
      <c r="F33" s="92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92"/>
      <c r="Z33" s="92"/>
      <c r="AA33" s="92"/>
      <c r="AB33" s="92"/>
      <c r="AC33" s="92"/>
      <c r="AD33" s="92"/>
      <c r="AE33" s="92"/>
      <c r="AF33" s="92"/>
      <c r="AG33" s="93"/>
    </row>
    <row r="34" spans="1:34" ht="30" customHeight="1">
      <c r="A34" s="84" t="str">
        <f t="shared" ref="A34:A44" si="3">A2</f>
        <v>Planning Site 1</v>
      </c>
      <c r="B34" s="84"/>
      <c r="C34" s="6">
        <f>C33</f>
        <v>42430</v>
      </c>
      <c r="D34" s="6">
        <f>C34+1</f>
        <v>42431</v>
      </c>
      <c r="E34" s="6">
        <f t="shared" ref="E34" si="4">D34+1</f>
        <v>42432</v>
      </c>
      <c r="F34" s="6">
        <f t="shared" ref="F34" si="5">E34+1</f>
        <v>42433</v>
      </c>
      <c r="G34" s="6">
        <f t="shared" ref="G34" si="6">F34+1</f>
        <v>42434</v>
      </c>
      <c r="H34" s="6">
        <f t="shared" ref="H34" si="7">G34+1</f>
        <v>42435</v>
      </c>
      <c r="I34" s="6">
        <f t="shared" ref="I34" si="8">H34+1</f>
        <v>42436</v>
      </c>
      <c r="J34" s="6">
        <f t="shared" ref="J34" si="9">I34+1</f>
        <v>42437</v>
      </c>
      <c r="K34" s="6">
        <f t="shared" ref="K34" si="10">J34+1</f>
        <v>42438</v>
      </c>
      <c r="L34" s="6">
        <f t="shared" ref="L34" si="11">K34+1</f>
        <v>42439</v>
      </c>
      <c r="M34" s="6">
        <f t="shared" ref="M34" si="12">L34+1</f>
        <v>42440</v>
      </c>
      <c r="N34" s="6">
        <f t="shared" ref="N34" si="13">M34+1</f>
        <v>42441</v>
      </c>
      <c r="O34" s="6">
        <f t="shared" ref="O34" si="14">N34+1</f>
        <v>42442</v>
      </c>
      <c r="P34" s="6">
        <f t="shared" ref="P34" si="15">O34+1</f>
        <v>42443</v>
      </c>
      <c r="Q34" s="6">
        <f t="shared" ref="Q34" si="16">P34+1</f>
        <v>42444</v>
      </c>
      <c r="R34" s="6">
        <f t="shared" ref="R34" si="17">Q34+1</f>
        <v>42445</v>
      </c>
      <c r="S34" s="6">
        <f t="shared" ref="S34" si="18">R34+1</f>
        <v>42446</v>
      </c>
      <c r="T34" s="6">
        <f t="shared" ref="T34" si="19">S34+1</f>
        <v>42447</v>
      </c>
      <c r="U34" s="6">
        <f t="shared" ref="U34" si="20">T34+1</f>
        <v>42448</v>
      </c>
      <c r="V34" s="6">
        <f t="shared" ref="V34" si="21">U34+1</f>
        <v>42449</v>
      </c>
      <c r="W34" s="6">
        <f t="shared" ref="W34" si="22">V34+1</f>
        <v>42450</v>
      </c>
      <c r="X34" s="6">
        <f t="shared" ref="X34" si="23">W34+1</f>
        <v>42451</v>
      </c>
      <c r="Y34" s="6">
        <f t="shared" ref="Y34" si="24">X34+1</f>
        <v>42452</v>
      </c>
      <c r="Z34" s="6">
        <f t="shared" ref="Z34" si="25">Y34+1</f>
        <v>42453</v>
      </c>
      <c r="AA34" s="6">
        <f t="shared" ref="AA34" si="26">Z34+1</f>
        <v>42454</v>
      </c>
      <c r="AB34" s="6">
        <f t="shared" ref="AB34" si="27">AA34+1</f>
        <v>42455</v>
      </c>
      <c r="AC34" s="6">
        <f t="shared" ref="AC34" si="28">AB34+1</f>
        <v>42456</v>
      </c>
      <c r="AD34" s="6">
        <f t="shared" ref="AD34" si="29">AC34+1</f>
        <v>42457</v>
      </c>
      <c r="AE34" s="6">
        <f>IF(AD34+1&gt;EOMONTH(C33,0),"",AD34+1)</f>
        <v>42458</v>
      </c>
      <c r="AF34" s="6">
        <f>IF(AE34="","",IF(AE34+1&gt;EOMONTH($C$33,0),"",AE34+1))</f>
        <v>42459</v>
      </c>
      <c r="AG34" s="6">
        <f>IF(AF34="","",IF(AF34+1&gt;EOMONTH($C$33,0),"",AF34+1))</f>
        <v>42460</v>
      </c>
    </row>
    <row r="35" spans="1:34" ht="24.95" customHeight="1">
      <c r="A35" s="79" t="str">
        <f t="shared" si="3"/>
        <v>CHEF DE POSTE</v>
      </c>
      <c r="B35" s="80"/>
      <c r="C35" s="33"/>
      <c r="D35" s="33"/>
      <c r="E35" s="33"/>
      <c r="F35" s="33"/>
      <c r="G35" s="33"/>
      <c r="H35" s="33"/>
      <c r="I35" s="33"/>
      <c r="J35" s="33"/>
      <c r="K35" s="33"/>
      <c r="L35" s="34"/>
      <c r="M35" s="34"/>
      <c r="N35" s="33"/>
      <c r="O35" s="33"/>
      <c r="P35" s="33"/>
      <c r="Q35" s="33"/>
      <c r="R35" s="33"/>
      <c r="S35" s="33"/>
      <c r="T35" s="50"/>
      <c r="U35" s="33"/>
      <c r="V35" s="33"/>
      <c r="W35" s="33"/>
      <c r="X35" s="33"/>
      <c r="Y35" s="6"/>
      <c r="Z35" s="6"/>
      <c r="AA35" s="6"/>
      <c r="AB35" s="33"/>
      <c r="AC35" s="33"/>
      <c r="AD35" s="33"/>
      <c r="AE35" s="33"/>
      <c r="AF35" s="33"/>
      <c r="AG35" s="33"/>
      <c r="AH35" s="37" t="e">
        <f>IF(COUNTIF(#REF!,"*RT")+(COUNTIF(#REF!,"*RT2")/2)=0,"",COUNTIF(#REF!,"*RT")+(COUNTIF(#REF!,"*RT2")/2))</f>
        <v>#REF!</v>
      </c>
    </row>
    <row r="36" spans="1:34" ht="24.95" customHeight="1">
      <c r="A36" s="79" t="str">
        <f t="shared" si="3"/>
        <v>AGENT STATIQUE DE BASE 1</v>
      </c>
      <c r="B36" s="80"/>
      <c r="C36" s="33"/>
      <c r="D36" s="33"/>
      <c r="E36" s="33"/>
      <c r="F36" s="33"/>
      <c r="G36" s="33"/>
      <c r="H36" s="33"/>
      <c r="I36" s="33"/>
      <c r="J36" s="33"/>
      <c r="K36" s="33"/>
      <c r="L36" s="34"/>
      <c r="M36" s="34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8" t="s">
        <v>14</v>
      </c>
    </row>
    <row r="37" spans="1:34" ht="24.95" customHeight="1">
      <c r="A37" s="79" t="str">
        <f t="shared" si="3"/>
        <v>AGENT STATIQUE DE BASE 2</v>
      </c>
      <c r="B37" s="80"/>
      <c r="C37" s="33"/>
      <c r="D37" s="33"/>
      <c r="E37" s="33"/>
      <c r="F37" s="33"/>
      <c r="G37" s="33"/>
      <c r="H37" s="33"/>
      <c r="I37" s="33"/>
      <c r="J37" s="33"/>
      <c r="K37" s="33"/>
      <c r="L37" s="34"/>
      <c r="M37" s="34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</row>
    <row r="38" spans="1:34" ht="24.95" customHeight="1">
      <c r="A38" s="79" t="str">
        <f t="shared" si="3"/>
        <v>AGENT STATIQUE DE BASE 3</v>
      </c>
      <c r="B38" s="80"/>
      <c r="C38" s="33"/>
      <c r="D38" s="33"/>
      <c r="E38" s="33"/>
      <c r="F38" s="33"/>
      <c r="G38" s="33"/>
      <c r="H38" s="33"/>
      <c r="I38" s="33"/>
      <c r="J38" s="33"/>
      <c r="K38" s="33"/>
      <c r="L38" s="34"/>
      <c r="M38" s="34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</row>
    <row r="39" spans="1:34" ht="24.95" customHeight="1">
      <c r="A39" s="79" t="str">
        <f t="shared" si="3"/>
        <v>AGENT STATIQUE DE BASE 4</v>
      </c>
      <c r="B39" s="80"/>
      <c r="C39" s="33"/>
      <c r="D39" s="33"/>
      <c r="E39" s="33"/>
      <c r="F39" s="33"/>
      <c r="G39" s="33"/>
      <c r="H39" s="33"/>
      <c r="I39" s="33"/>
      <c r="J39" s="33"/>
      <c r="K39" s="33"/>
      <c r="L39" s="34"/>
      <c r="M39" s="34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</row>
    <row r="40" spans="1:34" ht="24.95" customHeight="1">
      <c r="A40" s="79" t="str">
        <f t="shared" si="3"/>
        <v>AGENT STATIQUE DE BASE 5</v>
      </c>
      <c r="B40" s="80"/>
      <c r="C40" s="33"/>
      <c r="D40" s="33"/>
      <c r="E40" s="33"/>
      <c r="F40" s="33"/>
      <c r="G40" s="33"/>
      <c r="H40" s="33"/>
      <c r="I40" s="33"/>
      <c r="J40" s="33"/>
      <c r="K40" s="33"/>
      <c r="L40" s="34"/>
      <c r="M40" s="34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</row>
    <row r="41" spans="1:34" ht="24.95" customHeight="1">
      <c r="A41" s="79" t="str">
        <f t="shared" si="3"/>
        <v>AGENT STATIQUE DE BASE 6</v>
      </c>
      <c r="B41" s="80"/>
      <c r="C41" s="33"/>
      <c r="D41" s="33"/>
      <c r="E41" s="33"/>
      <c r="F41" s="33"/>
      <c r="G41" s="33"/>
      <c r="H41" s="33"/>
      <c r="I41" s="33"/>
      <c r="J41" s="33"/>
      <c r="K41" s="33"/>
      <c r="L41" s="34"/>
      <c r="M41" s="34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</row>
    <row r="42" spans="1:34" ht="24.95" customHeight="1">
      <c r="A42" s="79" t="str">
        <f t="shared" si="3"/>
        <v>AGENT STATIQUE DE BASE 7</v>
      </c>
      <c r="B42" s="80"/>
      <c r="C42" s="33"/>
      <c r="D42" s="33"/>
      <c r="E42" s="33"/>
      <c r="F42" s="33"/>
      <c r="G42" s="33"/>
      <c r="H42" s="33"/>
      <c r="I42" s="33"/>
      <c r="J42" s="33"/>
      <c r="K42" s="33"/>
      <c r="L42" s="34"/>
      <c r="M42" s="34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</row>
    <row r="43" spans="1:34" ht="24.95" customHeight="1">
      <c r="A43" s="79" t="str">
        <f t="shared" si="3"/>
        <v>AGENT STATIQUE DE BASE 8</v>
      </c>
      <c r="B43" s="80"/>
      <c r="C43" s="33"/>
      <c r="D43" s="33"/>
      <c r="E43" s="33"/>
      <c r="F43" s="33"/>
      <c r="G43" s="33"/>
      <c r="H43" s="33"/>
      <c r="I43" s="33"/>
      <c r="J43" s="33"/>
      <c r="K43" s="33"/>
      <c r="L43" s="34"/>
      <c r="M43" s="34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</row>
    <row r="44" spans="1:34" ht="24.95" customHeight="1">
      <c r="A44" s="79">
        <f t="shared" si="3"/>
        <v>0</v>
      </c>
      <c r="B44" s="80"/>
      <c r="C44" s="33"/>
      <c r="D44" s="33"/>
      <c r="E44" s="33"/>
      <c r="F44" s="33"/>
      <c r="G44" s="33"/>
      <c r="H44" s="33"/>
      <c r="I44" s="33"/>
      <c r="J44" s="33"/>
      <c r="K44" s="33"/>
      <c r="L44" s="34"/>
      <c r="M44" s="34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</row>
    <row r="45" spans="1:34" hidden="1">
      <c r="A45" s="94"/>
      <c r="B45" s="94"/>
      <c r="C45" s="39"/>
      <c r="D45" s="39"/>
      <c r="E45" s="40"/>
      <c r="F45" s="40"/>
      <c r="G45" s="41"/>
      <c r="H45" s="41"/>
      <c r="I45" s="42"/>
      <c r="J45" s="42"/>
      <c r="K45" s="43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2"/>
      <c r="AC45" s="42"/>
      <c r="AD45" s="42"/>
      <c r="AE45" s="42"/>
      <c r="AF45" s="42"/>
      <c r="AG45" s="42"/>
    </row>
    <row r="46" spans="1:34" ht="16.5" customHeight="1">
      <c r="A46" s="88"/>
      <c r="B46" s="88"/>
      <c r="C46" s="42"/>
      <c r="D46" s="42"/>
      <c r="E46" s="87"/>
      <c r="F46" s="87"/>
      <c r="G46" s="87"/>
      <c r="H46" s="87"/>
      <c r="I46" s="87"/>
      <c r="J46" s="45"/>
      <c r="K46" s="45"/>
      <c r="L46" s="45"/>
      <c r="M46" s="90"/>
      <c r="N46" s="90"/>
      <c r="O46" s="90"/>
      <c r="P46" s="90"/>
      <c r="Q46" s="90"/>
      <c r="R46" s="45"/>
      <c r="S46" s="45"/>
      <c r="T46" s="45"/>
      <c r="U46" s="53"/>
      <c r="V46" s="53"/>
      <c r="W46" s="53"/>
      <c r="X46" s="53"/>
      <c r="Y46" s="53"/>
      <c r="Z46" s="53"/>
      <c r="AA46" s="53"/>
      <c r="AB46" s="42"/>
      <c r="AC46" s="42"/>
      <c r="AD46" s="89"/>
      <c r="AE46" s="89"/>
      <c r="AF46" s="89"/>
      <c r="AG46" s="89"/>
      <c r="AH46" s="89"/>
    </row>
    <row r="47" spans="1:34" ht="16.5" customHeight="1">
      <c r="A47" s="88"/>
      <c r="B47" s="88"/>
      <c r="C47" s="42"/>
      <c r="D47" s="42"/>
      <c r="E47" s="46"/>
      <c r="F47" s="46"/>
      <c r="G47" s="46"/>
      <c r="H47" s="46"/>
      <c r="I47" s="46"/>
      <c r="J47" s="45"/>
      <c r="K47" s="45"/>
      <c r="L47" s="45"/>
      <c r="M47" s="46"/>
      <c r="N47" s="46"/>
      <c r="O47" s="46"/>
      <c r="P47" s="46"/>
      <c r="Q47" s="46"/>
      <c r="R47" s="45"/>
      <c r="S47" s="45"/>
      <c r="T47" s="45"/>
      <c r="U47" s="53"/>
      <c r="V47" s="53"/>
      <c r="W47" s="53"/>
      <c r="X47" s="53"/>
      <c r="Y47" s="53"/>
      <c r="Z47" s="45"/>
      <c r="AA47" s="44"/>
      <c r="AB47" s="42"/>
      <c r="AC47" s="81" t="s">
        <v>34</v>
      </c>
      <c r="AD47" s="81"/>
      <c r="AE47" s="81"/>
      <c r="AF47" s="81"/>
      <c r="AG47" s="44"/>
    </row>
    <row r="48" spans="1:34" ht="16.5" customHeight="1">
      <c r="A48" s="88"/>
      <c r="B48" s="88"/>
      <c r="C48" s="42"/>
      <c r="D48" s="42"/>
      <c r="E48" s="87"/>
      <c r="F48" s="87"/>
      <c r="G48" s="87"/>
      <c r="H48" s="87"/>
      <c r="I48" s="87"/>
      <c r="J48" s="45"/>
      <c r="K48" s="44"/>
      <c r="L48" s="45"/>
      <c r="M48" s="87"/>
      <c r="N48" s="87"/>
      <c r="O48" s="87"/>
      <c r="P48" s="87"/>
      <c r="Q48" s="87"/>
      <c r="R48" s="45"/>
      <c r="S48" s="45"/>
      <c r="T48" s="45"/>
      <c r="U48" s="53"/>
      <c r="V48" s="53"/>
      <c r="W48" s="53"/>
      <c r="X48" s="53"/>
      <c r="Y48" s="53"/>
      <c r="Z48" s="53"/>
      <c r="AA48" s="53"/>
      <c r="AB48" s="42"/>
      <c r="AC48" s="82">
        <f ca="1">NOW()</f>
        <v>42421.443795370367</v>
      </c>
      <c r="AD48" s="82"/>
      <c r="AE48" s="82"/>
      <c r="AF48" s="82"/>
      <c r="AG48" s="61"/>
    </row>
    <row r="49" spans="1:34" s="36" customFormat="1" ht="30" customHeight="1">
      <c r="A49" s="85">
        <f>An</f>
        <v>2016</v>
      </c>
      <c r="B49" s="85"/>
      <c r="C49" s="86">
        <f>DATE(An,4,1)</f>
        <v>42461</v>
      </c>
      <c r="D49" s="86"/>
      <c r="E49" s="86"/>
      <c r="F49" s="86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6"/>
      <c r="AG49" s="86"/>
    </row>
    <row r="50" spans="1:34" ht="30" customHeight="1">
      <c r="A50" s="84" t="str">
        <f t="shared" ref="A50:A60" si="30">A2</f>
        <v>Planning Site 1</v>
      </c>
      <c r="B50" s="84"/>
      <c r="C50" s="6">
        <f>C49</f>
        <v>42461</v>
      </c>
      <c r="D50" s="6">
        <f>C50+1</f>
        <v>42462</v>
      </c>
      <c r="E50" s="6">
        <f t="shared" ref="E50" si="31">D50+1</f>
        <v>42463</v>
      </c>
      <c r="F50" s="6">
        <f t="shared" ref="F50" si="32">E50+1</f>
        <v>42464</v>
      </c>
      <c r="G50" s="6">
        <f t="shared" ref="G50" si="33">F50+1</f>
        <v>42465</v>
      </c>
      <c r="H50" s="6">
        <f t="shared" ref="H50" si="34">G50+1</f>
        <v>42466</v>
      </c>
      <c r="I50" s="6">
        <f t="shared" ref="I50" si="35">H50+1</f>
        <v>42467</v>
      </c>
      <c r="J50" s="6">
        <f t="shared" ref="J50" si="36">I50+1</f>
        <v>42468</v>
      </c>
      <c r="K50" s="6">
        <f t="shared" ref="K50" si="37">J50+1</f>
        <v>42469</v>
      </c>
      <c r="L50" s="6">
        <f t="shared" ref="L50" si="38">K50+1</f>
        <v>42470</v>
      </c>
      <c r="M50" s="6">
        <f t="shared" ref="M50" si="39">L50+1</f>
        <v>42471</v>
      </c>
      <c r="N50" s="6">
        <f t="shared" ref="N50" si="40">M50+1</f>
        <v>42472</v>
      </c>
      <c r="O50" s="6">
        <f t="shared" ref="O50" si="41">N50+1</f>
        <v>42473</v>
      </c>
      <c r="P50" s="6">
        <f t="shared" ref="P50" si="42">O50+1</f>
        <v>42474</v>
      </c>
      <c r="Q50" s="6">
        <f t="shared" ref="Q50" si="43">P50+1</f>
        <v>42475</v>
      </c>
      <c r="R50" s="6">
        <f t="shared" ref="R50" si="44">Q50+1</f>
        <v>42476</v>
      </c>
      <c r="S50" s="6">
        <f t="shared" ref="S50" si="45">R50+1</f>
        <v>42477</v>
      </c>
      <c r="T50" s="6">
        <f t="shared" ref="T50" si="46">S50+1</f>
        <v>42478</v>
      </c>
      <c r="U50" s="6">
        <f t="shared" ref="U50" si="47">T50+1</f>
        <v>42479</v>
      </c>
      <c r="V50" s="6">
        <f t="shared" ref="V50" si="48">U50+1</f>
        <v>42480</v>
      </c>
      <c r="W50" s="6">
        <f t="shared" ref="W50" si="49">V50+1</f>
        <v>42481</v>
      </c>
      <c r="X50" s="6">
        <f t="shared" ref="X50" si="50">W50+1</f>
        <v>42482</v>
      </c>
      <c r="Y50" s="6">
        <f t="shared" ref="Y50" si="51">X50+1</f>
        <v>42483</v>
      </c>
      <c r="Z50" s="6">
        <f t="shared" ref="Z50" si="52">Y50+1</f>
        <v>42484</v>
      </c>
      <c r="AA50" s="6">
        <f t="shared" ref="AA50" si="53">Z50+1</f>
        <v>42485</v>
      </c>
      <c r="AB50" s="6">
        <f t="shared" ref="AB50" si="54">AA50+1</f>
        <v>42486</v>
      </c>
      <c r="AC50" s="6">
        <f t="shared" ref="AC50" si="55">AB50+1</f>
        <v>42487</v>
      </c>
      <c r="AD50" s="6">
        <f t="shared" ref="AD50" si="56">AC50+1</f>
        <v>42488</v>
      </c>
      <c r="AE50" s="6">
        <f>IF(AD50+1&gt;EOMONTH(C49,0),"",AD50+1)</f>
        <v>42489</v>
      </c>
      <c r="AF50" s="6">
        <f>IF(AE50="","",IF(AE50+1&gt;EOMONTH($C$49,0),"",AE50+1))</f>
        <v>42490</v>
      </c>
      <c r="AG50" s="6" t="str">
        <f>IF(AF50="","",IF(AF50+1&gt;EOMONTH($C$49,0),"",AF50+1))</f>
        <v/>
      </c>
    </row>
    <row r="51" spans="1:34" ht="24.95" customHeight="1">
      <c r="A51" s="79" t="str">
        <f t="shared" si="30"/>
        <v>CHEF DE POSTE</v>
      </c>
      <c r="B51" s="80"/>
      <c r="C51" s="33"/>
      <c r="D51" s="33"/>
      <c r="E51" s="33"/>
      <c r="F51" s="33"/>
      <c r="G51" s="33"/>
      <c r="H51" s="33"/>
      <c r="I51" s="33"/>
      <c r="J51" s="33"/>
      <c r="K51" s="33"/>
      <c r="L51" s="34"/>
      <c r="M51" s="34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7" t="e">
        <f>IF(COUNTIF(#REF!,"*RT")+(COUNTIF(#REF!,"*RT2")/2)=0,"",COUNTIF(#REF!,"*RT")+(COUNTIF(#REF!,"*RT2")/2))</f>
        <v>#REF!</v>
      </c>
    </row>
    <row r="52" spans="1:34" ht="24.95" customHeight="1">
      <c r="A52" s="79" t="str">
        <f t="shared" si="30"/>
        <v>AGENT STATIQUE DE BASE 1</v>
      </c>
      <c r="B52" s="80"/>
      <c r="C52" s="33"/>
      <c r="D52" s="33"/>
      <c r="E52" s="33"/>
      <c r="F52" s="33"/>
      <c r="G52" s="33"/>
      <c r="H52" s="33"/>
      <c r="I52" s="33"/>
      <c r="J52" s="33"/>
      <c r="K52" s="33"/>
      <c r="L52" s="34"/>
      <c r="M52" s="34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8" t="s">
        <v>14</v>
      </c>
    </row>
    <row r="53" spans="1:34" ht="24.95" customHeight="1">
      <c r="A53" s="79" t="str">
        <f t="shared" si="30"/>
        <v>AGENT STATIQUE DE BASE 2</v>
      </c>
      <c r="B53" s="80"/>
      <c r="C53" s="33"/>
      <c r="D53" s="33"/>
      <c r="E53" s="33"/>
      <c r="F53" s="33"/>
      <c r="G53" s="33"/>
      <c r="H53" s="33"/>
      <c r="I53" s="33"/>
      <c r="J53" s="33"/>
      <c r="K53" s="33"/>
      <c r="L53" s="34"/>
      <c r="M53" s="34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</row>
    <row r="54" spans="1:34" ht="24.95" customHeight="1">
      <c r="A54" s="79" t="str">
        <f t="shared" si="30"/>
        <v>AGENT STATIQUE DE BASE 3</v>
      </c>
      <c r="B54" s="80"/>
      <c r="C54" s="33"/>
      <c r="D54" s="33"/>
      <c r="E54" s="33"/>
      <c r="F54" s="33"/>
      <c r="G54" s="33"/>
      <c r="H54" s="33"/>
      <c r="I54" s="33"/>
      <c r="J54" s="33"/>
      <c r="K54" s="33"/>
      <c r="L54" s="34"/>
      <c r="M54" s="34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</row>
    <row r="55" spans="1:34" ht="24.95" customHeight="1">
      <c r="A55" s="79" t="str">
        <f t="shared" si="30"/>
        <v>AGENT STATIQUE DE BASE 4</v>
      </c>
      <c r="B55" s="80"/>
      <c r="C55" s="33"/>
      <c r="D55" s="33"/>
      <c r="E55" s="33"/>
      <c r="F55" s="33"/>
      <c r="G55" s="33"/>
      <c r="H55" s="33"/>
      <c r="I55" s="33"/>
      <c r="J55" s="33"/>
      <c r="K55" s="33"/>
      <c r="L55" s="34"/>
      <c r="M55" s="34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</row>
    <row r="56" spans="1:34" ht="24.95" customHeight="1">
      <c r="A56" s="79" t="str">
        <f t="shared" si="30"/>
        <v>AGENT STATIQUE DE BASE 5</v>
      </c>
      <c r="B56" s="80"/>
      <c r="C56" s="33"/>
      <c r="D56" s="33"/>
      <c r="E56" s="33"/>
      <c r="F56" s="33"/>
      <c r="G56" s="33"/>
      <c r="H56" s="33"/>
      <c r="I56" s="33"/>
      <c r="J56" s="33"/>
      <c r="K56" s="33"/>
      <c r="L56" s="34"/>
      <c r="M56" s="34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</row>
    <row r="57" spans="1:34" ht="24.95" customHeight="1">
      <c r="A57" s="79" t="str">
        <f t="shared" si="30"/>
        <v>AGENT STATIQUE DE BASE 6</v>
      </c>
      <c r="B57" s="80"/>
      <c r="C57" s="33"/>
      <c r="D57" s="33"/>
      <c r="E57" s="33"/>
      <c r="F57" s="33"/>
      <c r="G57" s="33"/>
      <c r="H57" s="33"/>
      <c r="I57" s="33"/>
      <c r="J57" s="33"/>
      <c r="K57" s="33"/>
      <c r="L57" s="34"/>
      <c r="M57" s="34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</row>
    <row r="58" spans="1:34" ht="24.95" customHeight="1">
      <c r="A58" s="79" t="str">
        <f t="shared" si="30"/>
        <v>AGENT STATIQUE DE BASE 7</v>
      </c>
      <c r="B58" s="80"/>
      <c r="C58" s="33"/>
      <c r="D58" s="33"/>
      <c r="E58" s="33"/>
      <c r="F58" s="33"/>
      <c r="G58" s="33"/>
      <c r="H58" s="33"/>
      <c r="I58" s="33"/>
      <c r="J58" s="33"/>
      <c r="K58" s="33"/>
      <c r="L58" s="34"/>
      <c r="M58" s="34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</row>
    <row r="59" spans="1:34" ht="24.95" customHeight="1">
      <c r="A59" s="79" t="str">
        <f t="shared" si="30"/>
        <v>AGENT STATIQUE DE BASE 8</v>
      </c>
      <c r="B59" s="80"/>
      <c r="C59" s="33"/>
      <c r="D59" s="33"/>
      <c r="E59" s="33"/>
      <c r="F59" s="33"/>
      <c r="G59" s="33"/>
      <c r="H59" s="33"/>
      <c r="I59" s="33"/>
      <c r="J59" s="33"/>
      <c r="K59" s="33"/>
      <c r="L59" s="34"/>
      <c r="M59" s="34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</row>
    <row r="60" spans="1:34" ht="24.95" customHeight="1">
      <c r="A60" s="79">
        <f t="shared" si="30"/>
        <v>0</v>
      </c>
      <c r="B60" s="80"/>
      <c r="C60" s="33"/>
      <c r="D60" s="33"/>
      <c r="E60" s="33"/>
      <c r="F60" s="33"/>
      <c r="G60" s="33"/>
      <c r="H60" s="33"/>
      <c r="I60" s="33"/>
      <c r="J60" s="33"/>
      <c r="K60" s="33"/>
      <c r="L60" s="34"/>
      <c r="M60" s="34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</row>
    <row r="61" spans="1:34">
      <c r="A61" s="88"/>
      <c r="B61" s="88"/>
      <c r="C61" s="39"/>
      <c r="D61" s="39"/>
      <c r="E61" s="40"/>
      <c r="F61" s="40"/>
      <c r="G61" s="41"/>
      <c r="H61" s="41"/>
      <c r="I61" s="42"/>
      <c r="J61" s="42"/>
      <c r="K61" s="43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</row>
    <row r="62" spans="1:34" ht="16.5" customHeight="1">
      <c r="A62" s="88"/>
      <c r="B62" s="88"/>
      <c r="C62" s="42"/>
      <c r="D62" s="42"/>
      <c r="E62" s="87"/>
      <c r="F62" s="87"/>
      <c r="G62" s="87"/>
      <c r="H62" s="87"/>
      <c r="I62" s="87"/>
      <c r="J62" s="45"/>
      <c r="K62" s="45"/>
      <c r="L62" s="45"/>
      <c r="M62" s="90"/>
      <c r="N62" s="90"/>
      <c r="O62" s="90"/>
      <c r="P62" s="90"/>
      <c r="Q62" s="90"/>
      <c r="R62" s="45"/>
      <c r="S62" s="45"/>
      <c r="T62" s="45"/>
      <c r="U62" s="53"/>
      <c r="V62" s="53"/>
      <c r="W62" s="53"/>
      <c r="X62" s="53"/>
      <c r="Y62" s="53"/>
      <c r="Z62" s="53"/>
      <c r="AA62" s="53"/>
      <c r="AB62" s="42"/>
      <c r="AC62" s="42"/>
      <c r="AD62" s="89"/>
      <c r="AE62" s="89"/>
      <c r="AF62" s="89"/>
      <c r="AG62" s="89"/>
      <c r="AH62" s="89"/>
    </row>
    <row r="63" spans="1:34" ht="16.5" customHeight="1">
      <c r="A63" s="88"/>
      <c r="B63" s="88"/>
      <c r="C63" s="42"/>
      <c r="D63" s="42"/>
      <c r="E63" s="46"/>
      <c r="F63" s="46"/>
      <c r="G63" s="46"/>
      <c r="H63" s="46"/>
      <c r="I63" s="46"/>
      <c r="J63" s="45"/>
      <c r="K63" s="45"/>
      <c r="L63" s="45"/>
      <c r="M63" s="46"/>
      <c r="N63" s="46"/>
      <c r="O63" s="46"/>
      <c r="P63" s="46"/>
      <c r="Q63" s="46"/>
      <c r="R63" s="45"/>
      <c r="S63" s="45"/>
      <c r="T63" s="45"/>
      <c r="U63" s="53"/>
      <c r="V63" s="53"/>
      <c r="W63" s="53"/>
      <c r="X63" s="53"/>
      <c r="Y63" s="53"/>
      <c r="Z63" s="45"/>
      <c r="AA63" s="44"/>
      <c r="AB63" s="42"/>
      <c r="AC63" s="42"/>
      <c r="AD63" s="42"/>
      <c r="AE63" s="42"/>
      <c r="AF63" s="42"/>
      <c r="AG63" s="42"/>
    </row>
    <row r="64" spans="1:34" ht="16.5" customHeight="1">
      <c r="A64" s="88"/>
      <c r="B64" s="88"/>
      <c r="C64" s="42"/>
      <c r="D64" s="42"/>
      <c r="E64" s="87"/>
      <c r="F64" s="87"/>
      <c r="G64" s="87"/>
      <c r="H64" s="87"/>
      <c r="I64" s="87"/>
      <c r="J64" s="45"/>
      <c r="K64" s="44"/>
      <c r="L64" s="45"/>
      <c r="M64" s="87"/>
      <c r="N64" s="87"/>
      <c r="O64" s="87"/>
      <c r="P64" s="87"/>
      <c r="Q64" s="87"/>
      <c r="R64" s="45"/>
      <c r="S64" s="45"/>
      <c r="T64" s="45"/>
      <c r="U64" s="53"/>
      <c r="V64" s="53"/>
      <c r="W64" s="53"/>
      <c r="X64" s="53"/>
      <c r="Y64" s="53"/>
      <c r="Z64" s="53"/>
      <c r="AA64" s="53"/>
      <c r="AB64" s="42"/>
      <c r="AC64" s="42"/>
      <c r="AD64" s="42"/>
      <c r="AE64" s="42"/>
      <c r="AF64" s="42"/>
      <c r="AG64" s="42"/>
    </row>
    <row r="65" spans="1:34" s="36" customFormat="1" ht="30" customHeight="1">
      <c r="A65" s="85">
        <f>An</f>
        <v>2016</v>
      </c>
      <c r="B65" s="85"/>
      <c r="C65" s="91">
        <f>DATE(An,5,1)</f>
        <v>42491</v>
      </c>
      <c r="D65" s="92"/>
      <c r="E65" s="92"/>
      <c r="F65" s="92"/>
      <c r="G65" s="92"/>
      <c r="H65" s="92"/>
      <c r="I65" s="92"/>
      <c r="J65" s="92"/>
      <c r="K65" s="92"/>
      <c r="L65" s="92"/>
      <c r="M65" s="92"/>
      <c r="N65" s="92"/>
      <c r="O65" s="92"/>
      <c r="P65" s="92"/>
      <c r="Q65" s="92"/>
      <c r="R65" s="92"/>
      <c r="S65" s="92"/>
      <c r="T65" s="92"/>
      <c r="U65" s="92"/>
      <c r="V65" s="92"/>
      <c r="W65" s="92"/>
      <c r="X65" s="92"/>
      <c r="Y65" s="92"/>
      <c r="Z65" s="92"/>
      <c r="AA65" s="92"/>
      <c r="AB65" s="92"/>
      <c r="AC65" s="92"/>
      <c r="AD65" s="92"/>
      <c r="AE65" s="92"/>
      <c r="AF65" s="92"/>
      <c r="AG65" s="93"/>
    </row>
    <row r="66" spans="1:34" ht="30" customHeight="1">
      <c r="A66" s="84" t="str">
        <f t="shared" ref="A66:A76" si="57">A2</f>
        <v>Planning Site 1</v>
      </c>
      <c r="B66" s="84"/>
      <c r="C66" s="6">
        <f>C65</f>
        <v>42491</v>
      </c>
      <c r="D66" s="6">
        <f>C66+1</f>
        <v>42492</v>
      </c>
      <c r="E66" s="6">
        <f t="shared" ref="E66" si="58">D66+1</f>
        <v>42493</v>
      </c>
      <c r="F66" s="6">
        <f t="shared" ref="F66" si="59">E66+1</f>
        <v>42494</v>
      </c>
      <c r="G66" s="6">
        <f t="shared" ref="G66" si="60">F66+1</f>
        <v>42495</v>
      </c>
      <c r="H66" s="6">
        <f t="shared" ref="H66" si="61">G66+1</f>
        <v>42496</v>
      </c>
      <c r="I66" s="6">
        <f t="shared" ref="I66" si="62">H66+1</f>
        <v>42497</v>
      </c>
      <c r="J66" s="6">
        <f t="shared" ref="J66" si="63">I66+1</f>
        <v>42498</v>
      </c>
      <c r="K66" s="6">
        <f t="shared" ref="K66" si="64">J66+1</f>
        <v>42499</v>
      </c>
      <c r="L66" s="6">
        <f t="shared" ref="L66" si="65">K66+1</f>
        <v>42500</v>
      </c>
      <c r="M66" s="6">
        <f t="shared" ref="M66" si="66">L66+1</f>
        <v>42501</v>
      </c>
      <c r="N66" s="6">
        <f t="shared" ref="N66" si="67">M66+1</f>
        <v>42502</v>
      </c>
      <c r="O66" s="6">
        <f t="shared" ref="O66" si="68">N66+1</f>
        <v>42503</v>
      </c>
      <c r="P66" s="6">
        <f t="shared" ref="P66" si="69">O66+1</f>
        <v>42504</v>
      </c>
      <c r="Q66" s="6">
        <f t="shared" ref="Q66" si="70">P66+1</f>
        <v>42505</v>
      </c>
      <c r="R66" s="6">
        <f t="shared" ref="R66" si="71">Q66+1</f>
        <v>42506</v>
      </c>
      <c r="S66" s="6">
        <f t="shared" ref="S66" si="72">R66+1</f>
        <v>42507</v>
      </c>
      <c r="T66" s="6">
        <f t="shared" ref="T66" si="73">S66+1</f>
        <v>42508</v>
      </c>
      <c r="U66" s="6">
        <f t="shared" ref="U66" si="74">T66+1</f>
        <v>42509</v>
      </c>
      <c r="V66" s="6">
        <f t="shared" ref="V66" si="75">U66+1</f>
        <v>42510</v>
      </c>
      <c r="W66" s="6">
        <f t="shared" ref="W66" si="76">V66+1</f>
        <v>42511</v>
      </c>
      <c r="X66" s="6">
        <f t="shared" ref="X66" si="77">W66+1</f>
        <v>42512</v>
      </c>
      <c r="Y66" s="6">
        <f t="shared" ref="Y66" si="78">X66+1</f>
        <v>42513</v>
      </c>
      <c r="Z66" s="6">
        <f t="shared" ref="Z66" si="79">Y66+1</f>
        <v>42514</v>
      </c>
      <c r="AA66" s="6">
        <f t="shared" ref="AA66" si="80">Z66+1</f>
        <v>42515</v>
      </c>
      <c r="AB66" s="6">
        <f t="shared" ref="AB66" si="81">AA66+1</f>
        <v>42516</v>
      </c>
      <c r="AC66" s="6">
        <f t="shared" ref="AC66" si="82">AB66+1</f>
        <v>42517</v>
      </c>
      <c r="AD66" s="6">
        <f t="shared" ref="AD66" si="83">AC66+1</f>
        <v>42518</v>
      </c>
      <c r="AE66" s="6">
        <f>IF(AD66+1&gt;EOMONTH(C65,0),"",AD66+1)</f>
        <v>42519</v>
      </c>
      <c r="AF66" s="6">
        <f>IF(AE66="","",IF(AE66+1&gt;EOMONTH($C$65,0),"",AE66+1))</f>
        <v>42520</v>
      </c>
      <c r="AG66" s="6">
        <f>IF(AF66="","",IF(AF66+1&gt;EOMONTH($C$65,0),"",AF66+1))</f>
        <v>42521</v>
      </c>
    </row>
    <row r="67" spans="1:34" ht="24.95" customHeight="1">
      <c r="A67" s="79" t="str">
        <f t="shared" si="57"/>
        <v>CHEF DE POSTE</v>
      </c>
      <c r="B67" s="80"/>
      <c r="C67" s="33"/>
      <c r="D67" s="33"/>
      <c r="E67" s="33"/>
      <c r="F67" s="33"/>
      <c r="G67" s="33"/>
      <c r="H67" s="33"/>
      <c r="I67" s="33"/>
      <c r="J67" s="33"/>
      <c r="K67" s="33"/>
      <c r="L67" s="34"/>
      <c r="M67" s="34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7" t="e">
        <f>IF(COUNTIF(#REF!,"*RT")+(COUNTIF(#REF!,"*RT2")/2)=0,"",COUNTIF(#REF!,"*RT")+(COUNTIF(#REF!,"*RT2")/2))</f>
        <v>#REF!</v>
      </c>
    </row>
    <row r="68" spans="1:34" ht="24.95" customHeight="1">
      <c r="A68" s="79" t="str">
        <f t="shared" si="57"/>
        <v>AGENT STATIQUE DE BASE 1</v>
      </c>
      <c r="B68" s="80"/>
      <c r="C68" s="33"/>
      <c r="D68" s="33"/>
      <c r="E68" s="33"/>
      <c r="F68" s="33"/>
      <c r="G68" s="33"/>
      <c r="H68" s="33"/>
      <c r="I68" s="33"/>
      <c r="J68" s="33"/>
      <c r="K68" s="33"/>
      <c r="L68" s="34"/>
      <c r="M68" s="34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8" t="s">
        <v>14</v>
      </c>
    </row>
    <row r="69" spans="1:34" ht="24.95" customHeight="1">
      <c r="A69" s="79" t="str">
        <f t="shared" si="57"/>
        <v>AGENT STATIQUE DE BASE 2</v>
      </c>
      <c r="B69" s="80"/>
      <c r="C69" s="33"/>
      <c r="D69" s="33"/>
      <c r="E69" s="33"/>
      <c r="F69" s="33"/>
      <c r="G69" s="33"/>
      <c r="H69" s="33"/>
      <c r="I69" s="33"/>
      <c r="J69" s="33"/>
      <c r="K69" s="33"/>
      <c r="L69" s="34"/>
      <c r="M69" s="34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</row>
    <row r="70" spans="1:34" ht="24.95" customHeight="1">
      <c r="A70" s="79" t="str">
        <f t="shared" si="57"/>
        <v>AGENT STATIQUE DE BASE 3</v>
      </c>
      <c r="B70" s="80"/>
      <c r="C70" s="33"/>
      <c r="D70" s="33"/>
      <c r="E70" s="33"/>
      <c r="F70" s="33"/>
      <c r="G70" s="33"/>
      <c r="H70" s="33"/>
      <c r="I70" s="33"/>
      <c r="J70" s="33"/>
      <c r="K70" s="33"/>
      <c r="L70" s="34"/>
      <c r="M70" s="34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</row>
    <row r="71" spans="1:34" ht="24.95" customHeight="1">
      <c r="A71" s="79" t="str">
        <f t="shared" si="57"/>
        <v>AGENT STATIQUE DE BASE 4</v>
      </c>
      <c r="B71" s="80"/>
      <c r="C71" s="33"/>
      <c r="D71" s="33"/>
      <c r="E71" s="33"/>
      <c r="F71" s="33"/>
      <c r="G71" s="33"/>
      <c r="H71" s="33"/>
      <c r="I71" s="33"/>
      <c r="J71" s="33"/>
      <c r="K71" s="33"/>
      <c r="L71" s="34"/>
      <c r="M71" s="34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</row>
    <row r="72" spans="1:34" ht="24.95" customHeight="1">
      <c r="A72" s="79" t="str">
        <f t="shared" si="57"/>
        <v>AGENT STATIQUE DE BASE 5</v>
      </c>
      <c r="B72" s="80"/>
      <c r="C72" s="33"/>
      <c r="D72" s="33"/>
      <c r="E72" s="33"/>
      <c r="F72" s="33"/>
      <c r="G72" s="33"/>
      <c r="H72" s="33"/>
      <c r="I72" s="33"/>
      <c r="J72" s="33"/>
      <c r="K72" s="33"/>
      <c r="L72" s="34"/>
      <c r="M72" s="34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</row>
    <row r="73" spans="1:34" ht="24.95" customHeight="1">
      <c r="A73" s="79" t="str">
        <f t="shared" si="57"/>
        <v>AGENT STATIQUE DE BASE 6</v>
      </c>
      <c r="B73" s="80"/>
      <c r="C73" s="33"/>
      <c r="D73" s="33"/>
      <c r="E73" s="33"/>
      <c r="F73" s="33"/>
      <c r="G73" s="33"/>
      <c r="H73" s="33"/>
      <c r="I73" s="33"/>
      <c r="J73" s="33"/>
      <c r="K73" s="33"/>
      <c r="L73" s="34"/>
      <c r="M73" s="34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</row>
    <row r="74" spans="1:34" ht="24.95" customHeight="1">
      <c r="A74" s="79" t="str">
        <f t="shared" si="57"/>
        <v>AGENT STATIQUE DE BASE 7</v>
      </c>
      <c r="B74" s="80"/>
      <c r="C74" s="33"/>
      <c r="D74" s="33"/>
      <c r="E74" s="33"/>
      <c r="F74" s="33"/>
      <c r="G74" s="33"/>
      <c r="H74" s="33"/>
      <c r="I74" s="33"/>
      <c r="J74" s="33"/>
      <c r="K74" s="33"/>
      <c r="L74" s="34"/>
      <c r="M74" s="34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</row>
    <row r="75" spans="1:34" ht="24.95" customHeight="1">
      <c r="A75" s="79" t="str">
        <f t="shared" si="57"/>
        <v>AGENT STATIQUE DE BASE 8</v>
      </c>
      <c r="B75" s="80"/>
      <c r="C75" s="33"/>
      <c r="D75" s="33"/>
      <c r="E75" s="33"/>
      <c r="F75" s="33"/>
      <c r="G75" s="33"/>
      <c r="H75" s="33"/>
      <c r="I75" s="33"/>
      <c r="J75" s="33"/>
      <c r="K75" s="33"/>
      <c r="L75" s="34"/>
      <c r="M75" s="34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</row>
    <row r="76" spans="1:34" ht="24.95" customHeight="1">
      <c r="A76" s="79">
        <f t="shared" si="57"/>
        <v>0</v>
      </c>
      <c r="B76" s="80"/>
      <c r="C76" s="33"/>
      <c r="D76" s="33"/>
      <c r="E76" s="33"/>
      <c r="F76" s="33"/>
      <c r="G76" s="33"/>
      <c r="H76" s="33"/>
      <c r="I76" s="33"/>
      <c r="J76" s="33"/>
      <c r="K76" s="33"/>
      <c r="L76" s="34"/>
      <c r="M76" s="34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</row>
    <row r="77" spans="1:34" ht="0.75" customHeight="1">
      <c r="A77" s="88"/>
      <c r="B77" s="88"/>
      <c r="C77" s="39"/>
      <c r="D77" s="39"/>
      <c r="E77" s="59"/>
      <c r="F77" s="59"/>
      <c r="G77" s="60"/>
      <c r="H77" s="60"/>
      <c r="I77" s="44"/>
      <c r="J77" s="44"/>
      <c r="K77" s="45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2"/>
      <c r="AE77" s="42"/>
      <c r="AF77" s="42"/>
      <c r="AG77" s="42"/>
    </row>
    <row r="78" spans="1:34" ht="16.5" customHeight="1">
      <c r="A78" s="88"/>
      <c r="B78" s="88"/>
      <c r="C78" s="42"/>
      <c r="D78" s="42"/>
      <c r="E78" s="87"/>
      <c r="F78" s="87"/>
      <c r="G78" s="87"/>
      <c r="H78" s="87"/>
      <c r="I78" s="87"/>
      <c r="J78" s="45"/>
      <c r="K78" s="45"/>
      <c r="L78" s="45"/>
      <c r="M78" s="90"/>
      <c r="N78" s="90"/>
      <c r="O78" s="90"/>
      <c r="P78" s="90"/>
      <c r="Q78" s="90"/>
      <c r="R78" s="45"/>
      <c r="S78" s="45"/>
      <c r="T78" s="45"/>
      <c r="U78" s="53"/>
      <c r="V78" s="53"/>
      <c r="W78" s="53"/>
      <c r="X78" s="53"/>
      <c r="Y78" s="53"/>
      <c r="Z78" s="53"/>
      <c r="AA78" s="53"/>
      <c r="AB78" s="44"/>
      <c r="AC78" s="44"/>
      <c r="AD78" s="89"/>
      <c r="AE78" s="89"/>
      <c r="AF78" s="89"/>
      <c r="AG78" s="89"/>
      <c r="AH78" s="89"/>
    </row>
    <row r="79" spans="1:34" ht="16.5" customHeight="1">
      <c r="A79" s="88"/>
      <c r="B79" s="88"/>
      <c r="C79" s="42"/>
      <c r="D79" s="42"/>
      <c r="E79" s="46"/>
      <c r="F79" s="46"/>
      <c r="G79" s="46"/>
      <c r="H79" s="46"/>
      <c r="I79" s="46"/>
      <c r="J79" s="45"/>
      <c r="K79" s="45"/>
      <c r="L79" s="45"/>
      <c r="M79" s="46"/>
      <c r="N79" s="46"/>
      <c r="O79" s="46"/>
      <c r="P79" s="46"/>
      <c r="Q79" s="46"/>
      <c r="R79" s="45"/>
      <c r="S79" s="45"/>
      <c r="T79" s="45"/>
      <c r="U79" s="53">
        <v>0</v>
      </c>
      <c r="V79" s="53"/>
      <c r="W79" s="53"/>
      <c r="X79" s="53"/>
      <c r="Y79" s="53"/>
      <c r="Z79" s="45"/>
      <c r="AA79" s="44"/>
      <c r="AB79" s="44"/>
      <c r="AC79" s="44"/>
      <c r="AD79" s="81" t="s">
        <v>34</v>
      </c>
      <c r="AE79" s="81"/>
      <c r="AF79" s="81"/>
    </row>
    <row r="80" spans="1:34" ht="16.5" customHeight="1">
      <c r="A80" s="88"/>
      <c r="B80" s="88"/>
      <c r="C80" s="42"/>
      <c r="D80" s="42"/>
      <c r="E80" s="87"/>
      <c r="F80" s="87"/>
      <c r="G80" s="87"/>
      <c r="H80" s="87"/>
      <c r="I80" s="87"/>
      <c r="J80" s="45"/>
      <c r="K80" s="44"/>
      <c r="L80" s="45"/>
      <c r="M80" s="87"/>
      <c r="N80" s="87"/>
      <c r="O80" s="87"/>
      <c r="P80" s="87"/>
      <c r="Q80" s="87"/>
      <c r="R80" s="45"/>
      <c r="S80" s="45"/>
      <c r="T80" s="45"/>
      <c r="U80" s="53"/>
      <c r="V80" s="53"/>
      <c r="W80" s="53"/>
      <c r="X80" s="53"/>
      <c r="Y80" s="53"/>
      <c r="Z80" s="53"/>
      <c r="AA80" s="53"/>
      <c r="AB80" s="44"/>
      <c r="AC80" s="44"/>
      <c r="AD80" s="82">
        <f ca="1">NOW()</f>
        <v>42421.443795370367</v>
      </c>
      <c r="AE80" s="82"/>
      <c r="AF80" s="82"/>
    </row>
    <row r="81" spans="1:34" s="36" customFormat="1" ht="30" customHeight="1">
      <c r="A81" s="85">
        <f>An</f>
        <v>2016</v>
      </c>
      <c r="B81" s="85"/>
      <c r="C81" s="86">
        <f>DATE(An,6,1)</f>
        <v>42522</v>
      </c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G81" s="86"/>
    </row>
    <row r="82" spans="1:34" ht="30" customHeight="1">
      <c r="A82" s="84" t="str">
        <f t="shared" ref="A82:A92" si="84">A2</f>
        <v>Planning Site 1</v>
      </c>
      <c r="B82" s="84"/>
      <c r="C82" s="6">
        <f>C81</f>
        <v>42522</v>
      </c>
      <c r="D82" s="6">
        <f>C82+1</f>
        <v>42523</v>
      </c>
      <c r="E82" s="6">
        <f t="shared" ref="E82" si="85">D82+1</f>
        <v>42524</v>
      </c>
      <c r="F82" s="6">
        <f t="shared" ref="F82" si="86">E82+1</f>
        <v>42525</v>
      </c>
      <c r="G82" s="6">
        <f t="shared" ref="G82" si="87">F82+1</f>
        <v>42526</v>
      </c>
      <c r="H82" s="6">
        <f t="shared" ref="H82" si="88">G82+1</f>
        <v>42527</v>
      </c>
      <c r="I82" s="6">
        <f t="shared" ref="I82" si="89">H82+1</f>
        <v>42528</v>
      </c>
      <c r="J82" s="6">
        <f t="shared" ref="J82" si="90">I82+1</f>
        <v>42529</v>
      </c>
      <c r="K82" s="6">
        <f t="shared" ref="K82" si="91">J82+1</f>
        <v>42530</v>
      </c>
      <c r="L82" s="6">
        <f t="shared" ref="L82" si="92">K82+1</f>
        <v>42531</v>
      </c>
      <c r="M82" s="6">
        <f t="shared" ref="M82" si="93">L82+1</f>
        <v>42532</v>
      </c>
      <c r="N82" s="6">
        <f t="shared" ref="N82" si="94">M82+1</f>
        <v>42533</v>
      </c>
      <c r="O82" s="6">
        <f t="shared" ref="O82" si="95">N82+1</f>
        <v>42534</v>
      </c>
      <c r="P82" s="6">
        <f t="shared" ref="P82" si="96">O82+1</f>
        <v>42535</v>
      </c>
      <c r="Q82" s="6">
        <f t="shared" ref="Q82" si="97">P82+1</f>
        <v>42536</v>
      </c>
      <c r="R82" s="6">
        <f t="shared" ref="R82" si="98">Q82+1</f>
        <v>42537</v>
      </c>
      <c r="S82" s="6">
        <f t="shared" ref="S82" si="99">R82+1</f>
        <v>42538</v>
      </c>
      <c r="T82" s="6">
        <f t="shared" ref="T82" si="100">S82+1</f>
        <v>42539</v>
      </c>
      <c r="U82" s="6">
        <f t="shared" ref="U82" si="101">T82+1</f>
        <v>42540</v>
      </c>
      <c r="V82" s="6">
        <f t="shared" ref="V82" si="102">U82+1</f>
        <v>42541</v>
      </c>
      <c r="W82" s="6">
        <f t="shared" ref="W82" si="103">V82+1</f>
        <v>42542</v>
      </c>
      <c r="X82" s="6">
        <f t="shared" ref="X82" si="104">W82+1</f>
        <v>42543</v>
      </c>
      <c r="Y82" s="6">
        <f t="shared" ref="Y82" si="105">X82+1</f>
        <v>42544</v>
      </c>
      <c r="Z82" s="6">
        <f t="shared" ref="Z82" si="106">Y82+1</f>
        <v>42545</v>
      </c>
      <c r="AA82" s="6">
        <f t="shared" ref="AA82" si="107">Z82+1</f>
        <v>42546</v>
      </c>
      <c r="AB82" s="6">
        <f t="shared" ref="AB82" si="108">AA82+1</f>
        <v>42547</v>
      </c>
      <c r="AC82" s="6">
        <f t="shared" ref="AC82" si="109">AB82+1</f>
        <v>42548</v>
      </c>
      <c r="AD82" s="6">
        <f t="shared" ref="AD82" si="110">AC82+1</f>
        <v>42549</v>
      </c>
      <c r="AE82" s="6">
        <f>IF(AD82+1&gt;EOMONTH(C81,0),"",AD82+1)</f>
        <v>42550</v>
      </c>
      <c r="AF82" s="6">
        <f>IF(AE82="","",IF(AE82+1&gt;EOMONTH($C$81,0),"",AE82+1))</f>
        <v>42551</v>
      </c>
      <c r="AG82" s="6" t="str">
        <f>IF(AF82="","",IF(AF82+1&gt;EOMONTH($C$81,0),"",AF82+1))</f>
        <v/>
      </c>
    </row>
    <row r="83" spans="1:34" ht="24.95" customHeight="1">
      <c r="A83" s="79" t="str">
        <f t="shared" si="84"/>
        <v>CHEF DE POSTE</v>
      </c>
      <c r="B83" s="80"/>
      <c r="C83" s="33"/>
      <c r="D83" s="33"/>
      <c r="E83" s="33"/>
      <c r="F83" s="33"/>
      <c r="G83" s="33"/>
      <c r="H83" s="33"/>
      <c r="I83" s="33"/>
      <c r="J83" s="33"/>
      <c r="K83" s="33"/>
      <c r="L83" s="34"/>
      <c r="M83" s="34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7" t="e">
        <f>IF(COUNTIF(#REF!,"*RT")+(COUNTIF(#REF!,"*RT2")/2)=0,"",COUNTIF(#REF!,"*RT")+(COUNTIF(#REF!,"*RT2")/2))</f>
        <v>#REF!</v>
      </c>
    </row>
    <row r="84" spans="1:34" ht="24.95" customHeight="1">
      <c r="A84" s="79" t="str">
        <f t="shared" si="84"/>
        <v>AGENT STATIQUE DE BASE 1</v>
      </c>
      <c r="B84" s="80"/>
      <c r="C84" s="33"/>
      <c r="D84" s="33"/>
      <c r="E84" s="33"/>
      <c r="F84" s="33"/>
      <c r="G84" s="33"/>
      <c r="H84" s="33"/>
      <c r="I84" s="33"/>
      <c r="J84" s="33"/>
      <c r="K84" s="33"/>
      <c r="L84" s="34"/>
      <c r="M84" s="34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8" t="s">
        <v>14</v>
      </c>
    </row>
    <row r="85" spans="1:34" ht="24.95" customHeight="1">
      <c r="A85" s="79" t="str">
        <f t="shared" si="84"/>
        <v>AGENT STATIQUE DE BASE 2</v>
      </c>
      <c r="B85" s="80"/>
      <c r="C85" s="33"/>
      <c r="D85" s="33"/>
      <c r="E85" s="33"/>
      <c r="F85" s="33"/>
      <c r="G85" s="33"/>
      <c r="H85" s="33"/>
      <c r="I85" s="33"/>
      <c r="J85" s="33"/>
      <c r="K85" s="33"/>
      <c r="L85" s="34"/>
      <c r="M85" s="34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</row>
    <row r="86" spans="1:34" ht="24.95" customHeight="1">
      <c r="A86" s="79" t="str">
        <f t="shared" si="84"/>
        <v>AGENT STATIQUE DE BASE 3</v>
      </c>
      <c r="B86" s="80"/>
      <c r="C86" s="33"/>
      <c r="D86" s="33"/>
      <c r="E86" s="33"/>
      <c r="F86" s="33"/>
      <c r="G86" s="33"/>
      <c r="H86" s="33"/>
      <c r="I86" s="33"/>
      <c r="J86" s="33"/>
      <c r="K86" s="33"/>
      <c r="L86" s="34"/>
      <c r="M86" s="34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</row>
    <row r="87" spans="1:34" ht="24.95" customHeight="1">
      <c r="A87" s="79" t="str">
        <f t="shared" si="84"/>
        <v>AGENT STATIQUE DE BASE 4</v>
      </c>
      <c r="B87" s="80"/>
      <c r="C87" s="33"/>
      <c r="D87" s="33"/>
      <c r="E87" s="33"/>
      <c r="F87" s="33"/>
      <c r="G87" s="33"/>
      <c r="H87" s="33"/>
      <c r="I87" s="33"/>
      <c r="J87" s="33"/>
      <c r="K87" s="33"/>
      <c r="L87" s="34"/>
      <c r="M87" s="34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</row>
    <row r="88" spans="1:34" ht="24.95" customHeight="1">
      <c r="A88" s="79" t="str">
        <f t="shared" si="84"/>
        <v>AGENT STATIQUE DE BASE 5</v>
      </c>
      <c r="B88" s="80"/>
      <c r="C88" s="33"/>
      <c r="D88" s="33"/>
      <c r="E88" s="33"/>
      <c r="F88" s="33"/>
      <c r="G88" s="33"/>
      <c r="H88" s="33"/>
      <c r="I88" s="33"/>
      <c r="J88" s="33"/>
      <c r="K88" s="33"/>
      <c r="L88" s="34"/>
      <c r="M88" s="34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</row>
    <row r="89" spans="1:34" ht="24.95" customHeight="1">
      <c r="A89" s="79" t="str">
        <f t="shared" si="84"/>
        <v>AGENT STATIQUE DE BASE 6</v>
      </c>
      <c r="B89" s="80"/>
      <c r="C89" s="33"/>
      <c r="D89" s="33"/>
      <c r="E89" s="33"/>
      <c r="F89" s="33"/>
      <c r="G89" s="33"/>
      <c r="H89" s="33"/>
      <c r="I89" s="33"/>
      <c r="J89" s="33"/>
      <c r="K89" s="33"/>
      <c r="L89" s="34"/>
      <c r="M89" s="34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</row>
    <row r="90" spans="1:34" ht="24.95" customHeight="1">
      <c r="A90" s="79" t="str">
        <f t="shared" si="84"/>
        <v>AGENT STATIQUE DE BASE 7</v>
      </c>
      <c r="B90" s="80"/>
      <c r="C90" s="33"/>
      <c r="D90" s="33"/>
      <c r="E90" s="33"/>
      <c r="F90" s="33"/>
      <c r="G90" s="33"/>
      <c r="H90" s="33"/>
      <c r="I90" s="33"/>
      <c r="J90" s="33"/>
      <c r="K90" s="33"/>
      <c r="L90" s="34"/>
      <c r="M90" s="34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</row>
    <row r="91" spans="1:34" ht="24.95" customHeight="1">
      <c r="A91" s="79" t="str">
        <f t="shared" si="84"/>
        <v>AGENT STATIQUE DE BASE 8</v>
      </c>
      <c r="B91" s="80"/>
      <c r="C91" s="33"/>
      <c r="D91" s="33"/>
      <c r="E91" s="33"/>
      <c r="F91" s="33"/>
      <c r="G91" s="33"/>
      <c r="H91" s="33"/>
      <c r="I91" s="33"/>
      <c r="J91" s="33"/>
      <c r="K91" s="33"/>
      <c r="L91" s="34"/>
      <c r="M91" s="34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</row>
    <row r="92" spans="1:34" ht="24.95" customHeight="1">
      <c r="A92" s="79">
        <f t="shared" si="84"/>
        <v>0</v>
      </c>
      <c r="B92" s="80"/>
      <c r="C92" s="33"/>
      <c r="D92" s="33"/>
      <c r="E92" s="33"/>
      <c r="F92" s="33"/>
      <c r="G92" s="33"/>
      <c r="H92" s="33"/>
      <c r="I92" s="33"/>
      <c r="J92" s="33"/>
      <c r="K92" s="33"/>
      <c r="L92" s="34"/>
      <c r="M92" s="34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</row>
    <row r="93" spans="1:34" ht="2.25" customHeight="1">
      <c r="A93" s="88"/>
      <c r="B93" s="88"/>
      <c r="C93" s="39"/>
      <c r="D93" s="39"/>
      <c r="E93" s="40"/>
      <c r="F93" s="40"/>
      <c r="G93" s="41"/>
      <c r="H93" s="41"/>
      <c r="I93" s="42"/>
      <c r="J93" s="42"/>
      <c r="K93" s="43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  <c r="W93" s="42"/>
      <c r="X93" s="42"/>
      <c r="Y93" s="42"/>
      <c r="Z93" s="42"/>
      <c r="AA93" s="42"/>
      <c r="AB93" s="42"/>
      <c r="AC93" s="42"/>
      <c r="AD93" s="42"/>
      <c r="AE93" s="42"/>
      <c r="AF93" s="42"/>
      <c r="AG93" s="42"/>
    </row>
    <row r="94" spans="1:34" ht="16.5" customHeight="1">
      <c r="A94" s="88"/>
      <c r="B94" s="88"/>
      <c r="C94" s="42"/>
      <c r="D94" s="42"/>
      <c r="E94" s="87"/>
      <c r="F94" s="87"/>
      <c r="G94" s="87"/>
      <c r="H94" s="87"/>
      <c r="I94" s="87"/>
      <c r="J94" s="45"/>
      <c r="K94" s="45"/>
      <c r="L94" s="45"/>
      <c r="M94" s="90"/>
      <c r="N94" s="90"/>
      <c r="O94" s="90"/>
      <c r="P94" s="90"/>
      <c r="Q94" s="90"/>
      <c r="R94" s="45"/>
      <c r="S94" s="43"/>
      <c r="T94" s="43"/>
      <c r="U94" s="53"/>
      <c r="V94" s="54"/>
      <c r="W94" s="54"/>
      <c r="X94" s="54"/>
      <c r="Y94" s="54"/>
      <c r="Z94" s="54"/>
      <c r="AA94" s="54"/>
      <c r="AB94" s="42"/>
      <c r="AC94" s="42"/>
      <c r="AD94" s="89"/>
      <c r="AE94" s="89"/>
      <c r="AF94" s="89"/>
      <c r="AG94" s="89"/>
      <c r="AH94" s="89"/>
    </row>
    <row r="95" spans="1:34" ht="16.5" customHeight="1">
      <c r="A95" s="88"/>
      <c r="B95" s="88"/>
      <c r="C95" s="42"/>
      <c r="D95" s="42"/>
      <c r="E95" s="46"/>
      <c r="F95" s="46"/>
      <c r="G95" s="46"/>
      <c r="H95" s="46"/>
      <c r="I95" s="46"/>
      <c r="J95" s="45"/>
      <c r="K95" s="45"/>
      <c r="L95" s="45"/>
      <c r="M95" s="46"/>
      <c r="N95" s="46"/>
      <c r="O95" s="46"/>
      <c r="P95" s="46"/>
      <c r="Q95" s="46"/>
      <c r="R95" s="45"/>
      <c r="S95" s="43"/>
      <c r="T95" s="43"/>
      <c r="U95" s="52">
        <v>0</v>
      </c>
      <c r="V95" s="54"/>
      <c r="W95" s="54"/>
      <c r="X95" s="54"/>
      <c r="Y95" s="54"/>
      <c r="Z95" s="57"/>
      <c r="AA95" s="58"/>
      <c r="AB95" s="42"/>
      <c r="AC95" s="42"/>
      <c r="AD95" s="42"/>
      <c r="AE95" s="42"/>
      <c r="AF95" s="42"/>
      <c r="AG95" s="42"/>
    </row>
    <row r="96" spans="1:34" ht="16.5" customHeight="1">
      <c r="A96" s="88"/>
      <c r="B96" s="88"/>
      <c r="C96" s="42"/>
      <c r="D96" s="42"/>
      <c r="E96" s="87"/>
      <c r="F96" s="87"/>
      <c r="G96" s="87"/>
      <c r="H96" s="87"/>
      <c r="I96" s="87"/>
      <c r="J96" s="45"/>
      <c r="K96" s="44"/>
      <c r="L96" s="45"/>
      <c r="M96" s="87"/>
      <c r="N96" s="87"/>
      <c r="O96" s="87"/>
      <c r="P96" s="87"/>
      <c r="Q96" s="87"/>
      <c r="R96" s="45"/>
      <c r="S96" s="43"/>
      <c r="T96" s="43"/>
      <c r="U96" s="53">
        <f>U80</f>
        <v>0</v>
      </c>
      <c r="V96" s="54"/>
      <c r="W96" s="54"/>
      <c r="X96" s="54"/>
      <c r="Y96" s="54"/>
      <c r="Z96" s="54"/>
      <c r="AA96" s="54"/>
      <c r="AB96" s="42"/>
      <c r="AC96" s="47"/>
      <c r="AD96" s="47"/>
      <c r="AE96" s="81" t="s">
        <v>34</v>
      </c>
      <c r="AF96" s="81"/>
      <c r="AG96" s="81"/>
      <c r="AH96" s="62"/>
    </row>
    <row r="97" spans="1:34">
      <c r="AE97" s="82">
        <f ca="1">NOW()</f>
        <v>42421.443795370367</v>
      </c>
      <c r="AF97" s="82"/>
      <c r="AG97" s="82"/>
      <c r="AH97" s="83"/>
    </row>
    <row r="98" spans="1:34" s="36" customFormat="1" ht="30" customHeight="1">
      <c r="A98" s="85">
        <f>An</f>
        <v>2016</v>
      </c>
      <c r="B98" s="85"/>
      <c r="C98" s="86">
        <f>DATE(An,7,1)</f>
        <v>42552</v>
      </c>
      <c r="D98" s="86"/>
      <c r="E98" s="86"/>
      <c r="F98" s="86"/>
      <c r="G98" s="86"/>
      <c r="H98" s="86"/>
      <c r="I98" s="86"/>
      <c r="J98" s="86"/>
      <c r="K98" s="86"/>
      <c r="L98" s="86"/>
      <c r="M98" s="86"/>
      <c r="N98" s="86"/>
      <c r="O98" s="86"/>
      <c r="P98" s="86"/>
      <c r="Q98" s="86"/>
      <c r="R98" s="86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86"/>
      <c r="AD98" s="86"/>
      <c r="AE98" s="86"/>
      <c r="AF98" s="86"/>
      <c r="AG98" s="86"/>
    </row>
    <row r="99" spans="1:34" ht="30" customHeight="1">
      <c r="A99" s="84" t="str">
        <f>A2</f>
        <v>Planning Site 1</v>
      </c>
      <c r="B99" s="84"/>
      <c r="C99" s="6">
        <f>C98</f>
        <v>42552</v>
      </c>
      <c r="D99" s="6">
        <f>C99+1</f>
        <v>42553</v>
      </c>
      <c r="E99" s="6">
        <f t="shared" ref="E99" si="111">D99+1</f>
        <v>42554</v>
      </c>
      <c r="F99" s="6">
        <f t="shared" ref="F99" si="112">E99+1</f>
        <v>42555</v>
      </c>
      <c r="G99" s="6">
        <f t="shared" ref="G99" si="113">F99+1</f>
        <v>42556</v>
      </c>
      <c r="H99" s="6">
        <f t="shared" ref="H99" si="114">G99+1</f>
        <v>42557</v>
      </c>
      <c r="I99" s="6">
        <f t="shared" ref="I99" si="115">H99+1</f>
        <v>42558</v>
      </c>
      <c r="J99" s="6">
        <f t="shared" ref="J99" si="116">I99+1</f>
        <v>42559</v>
      </c>
      <c r="K99" s="6">
        <f t="shared" ref="K99" si="117">J99+1</f>
        <v>42560</v>
      </c>
      <c r="L99" s="6">
        <f t="shared" ref="L99" si="118">K99+1</f>
        <v>42561</v>
      </c>
      <c r="M99" s="6">
        <f t="shared" ref="M99" si="119">L99+1</f>
        <v>42562</v>
      </c>
      <c r="N99" s="6">
        <f t="shared" ref="N99" si="120">M99+1</f>
        <v>42563</v>
      </c>
      <c r="O99" s="6">
        <f t="shared" ref="O99" si="121">N99+1</f>
        <v>42564</v>
      </c>
      <c r="P99" s="6">
        <f t="shared" ref="P99" si="122">O99+1</f>
        <v>42565</v>
      </c>
      <c r="Q99" s="6">
        <f t="shared" ref="Q99" si="123">P99+1</f>
        <v>42566</v>
      </c>
      <c r="R99" s="6">
        <f t="shared" ref="R99" si="124">Q99+1</f>
        <v>42567</v>
      </c>
      <c r="S99" s="6">
        <f t="shared" ref="S99" si="125">R99+1</f>
        <v>42568</v>
      </c>
      <c r="T99" s="6">
        <f t="shared" ref="T99" si="126">S99+1</f>
        <v>42569</v>
      </c>
      <c r="U99" s="6">
        <f t="shared" ref="U99" si="127">T99+1</f>
        <v>42570</v>
      </c>
      <c r="V99" s="6">
        <f t="shared" ref="V99" si="128">U99+1</f>
        <v>42571</v>
      </c>
      <c r="W99" s="6">
        <f t="shared" ref="W99" si="129">V99+1</f>
        <v>42572</v>
      </c>
      <c r="X99" s="6">
        <f t="shared" ref="X99" si="130">W99+1</f>
        <v>42573</v>
      </c>
      <c r="Y99" s="6">
        <f t="shared" ref="Y99" si="131">X99+1</f>
        <v>42574</v>
      </c>
      <c r="Z99" s="6">
        <f t="shared" ref="Z99" si="132">Y99+1</f>
        <v>42575</v>
      </c>
      <c r="AA99" s="6">
        <f t="shared" ref="AA99" si="133">Z99+1</f>
        <v>42576</v>
      </c>
      <c r="AB99" s="6">
        <f t="shared" ref="AB99" si="134">AA99+1</f>
        <v>42577</v>
      </c>
      <c r="AC99" s="6">
        <f t="shared" ref="AC99" si="135">AB99+1</f>
        <v>42578</v>
      </c>
      <c r="AD99" s="6">
        <f t="shared" ref="AD99" si="136">AC99+1</f>
        <v>42579</v>
      </c>
      <c r="AE99" s="6">
        <f>IF(AD99+1&gt;EOMONTH(C98,0),"",AD99+1)</f>
        <v>42580</v>
      </c>
      <c r="AF99" s="6">
        <f>IF(AE99="","",IF(AE99+1&gt;EOMONTH($C$98,0),"",AE99+1))</f>
        <v>42581</v>
      </c>
      <c r="AG99" s="6">
        <f>IF(AF99="","",IF(AF99+1&gt;EOMONTH($C$98,0),"",AF99+1))</f>
        <v>42582</v>
      </c>
    </row>
    <row r="100" spans="1:34" ht="24.95" customHeight="1">
      <c r="A100" s="79" t="str">
        <f>A83</f>
        <v>CHEF DE POSTE</v>
      </c>
      <c r="B100" s="80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</row>
    <row r="101" spans="1:34" ht="24.95" customHeight="1">
      <c r="A101" s="79" t="str">
        <f t="shared" ref="A101:A109" si="137">A20</f>
        <v>AGENT STATIQUE DE BASE 1</v>
      </c>
      <c r="B101" s="80"/>
      <c r="C101" s="33"/>
      <c r="D101" s="33"/>
      <c r="E101" s="33"/>
      <c r="F101" s="33"/>
      <c r="G101" s="33"/>
      <c r="H101" s="33"/>
      <c r="I101" s="33"/>
      <c r="J101" s="33"/>
      <c r="K101" s="33"/>
      <c r="L101" s="34"/>
      <c r="M101" s="34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</row>
    <row r="102" spans="1:34" ht="24.95" customHeight="1">
      <c r="A102" s="79" t="str">
        <f t="shared" si="137"/>
        <v>AGENT STATIQUE DE BASE 2</v>
      </c>
      <c r="B102" s="80"/>
      <c r="C102" s="33"/>
      <c r="D102" s="33"/>
      <c r="E102" s="33"/>
      <c r="F102" s="33"/>
      <c r="G102" s="33"/>
      <c r="H102" s="33"/>
      <c r="I102" s="33"/>
      <c r="J102" s="33"/>
      <c r="K102" s="33"/>
      <c r="L102" s="34"/>
      <c r="M102" s="34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</row>
    <row r="103" spans="1:34" ht="24.95" customHeight="1">
      <c r="A103" s="79" t="str">
        <f t="shared" si="137"/>
        <v>AGENT STATIQUE DE BASE 3</v>
      </c>
      <c r="B103" s="80"/>
      <c r="C103" s="33"/>
      <c r="D103" s="33"/>
      <c r="E103" s="33"/>
      <c r="F103" s="33"/>
      <c r="G103" s="33"/>
      <c r="H103" s="33"/>
      <c r="I103" s="33"/>
      <c r="J103" s="33"/>
      <c r="K103" s="33"/>
      <c r="L103" s="34"/>
      <c r="M103" s="34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</row>
    <row r="104" spans="1:34" ht="24.95" customHeight="1">
      <c r="A104" s="79" t="str">
        <f t="shared" si="137"/>
        <v>AGENT STATIQUE DE BASE 4</v>
      </c>
      <c r="B104" s="80"/>
      <c r="C104" s="33"/>
      <c r="D104" s="33"/>
      <c r="E104" s="33"/>
      <c r="F104" s="33"/>
      <c r="G104" s="33"/>
      <c r="H104" s="33"/>
      <c r="I104" s="33"/>
      <c r="J104" s="33"/>
      <c r="K104" s="33"/>
      <c r="L104" s="34"/>
      <c r="M104" s="34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</row>
    <row r="105" spans="1:34" ht="24.95" customHeight="1">
      <c r="A105" s="79" t="str">
        <f t="shared" si="137"/>
        <v>AGENT STATIQUE DE BASE 5</v>
      </c>
      <c r="B105" s="80"/>
      <c r="C105" s="33"/>
      <c r="D105" s="33"/>
      <c r="E105" s="33"/>
      <c r="F105" s="33"/>
      <c r="G105" s="33"/>
      <c r="H105" s="33"/>
      <c r="I105" s="33"/>
      <c r="J105" s="33"/>
      <c r="K105" s="33"/>
      <c r="L105" s="34"/>
      <c r="M105" s="34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</row>
    <row r="106" spans="1:34" ht="24.95" customHeight="1">
      <c r="A106" s="79" t="str">
        <f t="shared" si="137"/>
        <v>AGENT STATIQUE DE BASE 6</v>
      </c>
      <c r="B106" s="80"/>
      <c r="C106" s="33"/>
      <c r="D106" s="33"/>
      <c r="E106" s="33"/>
      <c r="F106" s="33"/>
      <c r="G106" s="33"/>
      <c r="H106" s="33"/>
      <c r="I106" s="33"/>
      <c r="J106" s="33"/>
      <c r="K106" s="33"/>
      <c r="L106" s="34"/>
      <c r="M106" s="34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</row>
    <row r="107" spans="1:34" ht="24.95" customHeight="1">
      <c r="A107" s="79" t="str">
        <f t="shared" si="137"/>
        <v>AGENT STATIQUE DE BASE 7</v>
      </c>
      <c r="B107" s="80"/>
      <c r="C107" s="33"/>
      <c r="D107" s="33"/>
      <c r="E107" s="33"/>
      <c r="F107" s="33"/>
      <c r="G107" s="33"/>
      <c r="H107" s="33"/>
      <c r="I107" s="33"/>
      <c r="J107" s="33"/>
      <c r="K107" s="33"/>
      <c r="L107" s="34"/>
      <c r="M107" s="34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</row>
    <row r="108" spans="1:34" ht="24.95" customHeight="1">
      <c r="A108" s="79" t="str">
        <f t="shared" si="137"/>
        <v>AGENT STATIQUE DE BASE 8</v>
      </c>
      <c r="B108" s="80"/>
      <c r="C108" s="33"/>
      <c r="D108" s="33"/>
      <c r="E108" s="33"/>
      <c r="F108" s="33"/>
      <c r="G108" s="33"/>
      <c r="H108" s="33"/>
      <c r="I108" s="33"/>
      <c r="J108" s="33"/>
      <c r="K108" s="33"/>
      <c r="L108" s="34"/>
      <c r="M108" s="34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</row>
    <row r="109" spans="1:34" ht="24.95" customHeight="1">
      <c r="A109" s="79">
        <f t="shared" si="137"/>
        <v>0</v>
      </c>
      <c r="B109" s="80"/>
      <c r="C109" s="33"/>
      <c r="D109" s="33"/>
      <c r="E109" s="33"/>
      <c r="F109" s="33"/>
      <c r="G109" s="33"/>
      <c r="H109" s="33"/>
      <c r="I109" s="33"/>
      <c r="J109" s="33"/>
      <c r="K109" s="33"/>
      <c r="L109" s="34"/>
      <c r="M109" s="34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</row>
    <row r="110" spans="1:34" ht="3" customHeight="1"/>
    <row r="111" spans="1:34">
      <c r="AD111" s="81" t="s">
        <v>34</v>
      </c>
      <c r="AE111" s="81"/>
      <c r="AF111" s="81"/>
      <c r="AG111" s="62"/>
    </row>
    <row r="112" spans="1:34">
      <c r="AD112" s="82">
        <f ca="1">NOW()</f>
        <v>42421.443795370367</v>
      </c>
      <c r="AE112" s="82"/>
      <c r="AF112" s="82"/>
      <c r="AG112" s="83"/>
    </row>
    <row r="115" spans="1:33" ht="30" customHeight="1">
      <c r="A115" s="85">
        <f>An</f>
        <v>2016</v>
      </c>
      <c r="B115" s="85"/>
      <c r="C115" s="86">
        <f>DATE(An,8,1)</f>
        <v>42583</v>
      </c>
      <c r="D115" s="86"/>
      <c r="E115" s="86"/>
      <c r="F115" s="86"/>
      <c r="G115" s="86"/>
      <c r="H115" s="86"/>
      <c r="I115" s="86"/>
      <c r="J115" s="86"/>
      <c r="K115" s="86"/>
      <c r="L115" s="86"/>
      <c r="M115" s="86"/>
      <c r="N115" s="86"/>
      <c r="O115" s="86"/>
      <c r="P115" s="86"/>
      <c r="Q115" s="86"/>
      <c r="R115" s="86"/>
      <c r="S115" s="86"/>
      <c r="T115" s="86"/>
      <c r="U115" s="86"/>
      <c r="V115" s="86"/>
      <c r="W115" s="86"/>
      <c r="X115" s="86"/>
      <c r="Y115" s="86"/>
      <c r="Z115" s="86"/>
      <c r="AA115" s="86"/>
      <c r="AB115" s="86"/>
      <c r="AC115" s="86"/>
      <c r="AD115" s="86"/>
      <c r="AE115" s="86"/>
      <c r="AF115" s="86"/>
      <c r="AG115" s="86"/>
    </row>
    <row r="116" spans="1:33" ht="30" customHeight="1">
      <c r="A116" s="84" t="str">
        <f>A2</f>
        <v>Planning Site 1</v>
      </c>
      <c r="B116" s="84"/>
      <c r="C116" s="6">
        <f>C115</f>
        <v>42583</v>
      </c>
      <c r="D116" s="6">
        <f>C116+1</f>
        <v>42584</v>
      </c>
      <c r="E116" s="6">
        <f t="shared" ref="E116" si="138">D116+1</f>
        <v>42585</v>
      </c>
      <c r="F116" s="6">
        <f t="shared" ref="F116" si="139">E116+1</f>
        <v>42586</v>
      </c>
      <c r="G116" s="6">
        <f t="shared" ref="G116" si="140">F116+1</f>
        <v>42587</v>
      </c>
      <c r="H116" s="6">
        <f t="shared" ref="H116" si="141">G116+1</f>
        <v>42588</v>
      </c>
      <c r="I116" s="6">
        <f t="shared" ref="I116" si="142">H116+1</f>
        <v>42589</v>
      </c>
      <c r="J116" s="6">
        <f t="shared" ref="J116" si="143">I116+1</f>
        <v>42590</v>
      </c>
      <c r="K116" s="6">
        <f t="shared" ref="K116" si="144">J116+1</f>
        <v>42591</v>
      </c>
      <c r="L116" s="6">
        <f t="shared" ref="L116" si="145">K116+1</f>
        <v>42592</v>
      </c>
      <c r="M116" s="6">
        <f t="shared" ref="M116" si="146">L116+1</f>
        <v>42593</v>
      </c>
      <c r="N116" s="6">
        <f t="shared" ref="N116" si="147">M116+1</f>
        <v>42594</v>
      </c>
      <c r="O116" s="6">
        <f t="shared" ref="O116" si="148">N116+1</f>
        <v>42595</v>
      </c>
      <c r="P116" s="6">
        <f t="shared" ref="P116" si="149">O116+1</f>
        <v>42596</v>
      </c>
      <c r="Q116" s="6">
        <f t="shared" ref="Q116" si="150">P116+1</f>
        <v>42597</v>
      </c>
      <c r="R116" s="6">
        <f t="shared" ref="R116" si="151">Q116+1</f>
        <v>42598</v>
      </c>
      <c r="S116" s="6">
        <f t="shared" ref="S116" si="152">R116+1</f>
        <v>42599</v>
      </c>
      <c r="T116" s="6">
        <f t="shared" ref="T116" si="153">S116+1</f>
        <v>42600</v>
      </c>
      <c r="U116" s="6">
        <f t="shared" ref="U116" si="154">T116+1</f>
        <v>42601</v>
      </c>
      <c r="V116" s="6">
        <f t="shared" ref="V116" si="155">U116+1</f>
        <v>42602</v>
      </c>
      <c r="W116" s="6">
        <f t="shared" ref="W116" si="156">V116+1</f>
        <v>42603</v>
      </c>
      <c r="X116" s="6">
        <f t="shared" ref="X116" si="157">W116+1</f>
        <v>42604</v>
      </c>
      <c r="Y116" s="6">
        <f t="shared" ref="Y116" si="158">X116+1</f>
        <v>42605</v>
      </c>
      <c r="Z116" s="6">
        <f t="shared" ref="Z116" si="159">Y116+1</f>
        <v>42606</v>
      </c>
      <c r="AA116" s="6">
        <f t="shared" ref="AA116" si="160">Z116+1</f>
        <v>42607</v>
      </c>
      <c r="AB116" s="6">
        <f t="shared" ref="AB116" si="161">AA116+1</f>
        <v>42608</v>
      </c>
      <c r="AC116" s="6">
        <f t="shared" ref="AC116" si="162">AB116+1</f>
        <v>42609</v>
      </c>
      <c r="AD116" s="6">
        <f t="shared" ref="AD116" si="163">AC116+1</f>
        <v>42610</v>
      </c>
      <c r="AE116" s="6">
        <f>IF(AD116+1&gt;EOMONTH(C115,0),"",AD116+1)</f>
        <v>42611</v>
      </c>
      <c r="AF116" s="6">
        <f>IF(AE116="","",IF(AE116+1&gt;EOMONTH($C$115,0),"",AE116+1))</f>
        <v>42612</v>
      </c>
      <c r="AG116" s="6">
        <f>IF(AF116="","",IF(AF116+1&gt;EOMONTH($C$115,0),"",AF116+1))</f>
        <v>42613</v>
      </c>
    </row>
    <row r="117" spans="1:33" ht="24.95" customHeight="1">
      <c r="A117" s="79" t="str">
        <f>A100</f>
        <v>CHEF DE POSTE</v>
      </c>
      <c r="B117" s="80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</row>
    <row r="118" spans="1:33" ht="24.95" customHeight="1">
      <c r="A118" s="79" t="str">
        <f t="shared" ref="A118:A126" si="164">A36</f>
        <v>AGENT STATIQUE DE BASE 1</v>
      </c>
      <c r="B118" s="80"/>
      <c r="C118" s="33"/>
      <c r="D118" s="33"/>
      <c r="E118" s="33"/>
      <c r="F118" s="33"/>
      <c r="G118" s="33"/>
      <c r="H118" s="33"/>
      <c r="I118" s="33"/>
      <c r="J118" s="33"/>
      <c r="K118" s="33"/>
      <c r="L118" s="34"/>
      <c r="M118" s="34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</row>
    <row r="119" spans="1:33" ht="24.95" customHeight="1">
      <c r="A119" s="79" t="str">
        <f t="shared" si="164"/>
        <v>AGENT STATIQUE DE BASE 2</v>
      </c>
      <c r="B119" s="80"/>
      <c r="C119" s="33"/>
      <c r="D119" s="33"/>
      <c r="E119" s="33"/>
      <c r="F119" s="33"/>
      <c r="G119" s="33"/>
      <c r="H119" s="33"/>
      <c r="I119" s="33"/>
      <c r="J119" s="33"/>
      <c r="K119" s="33"/>
      <c r="L119" s="34"/>
      <c r="M119" s="34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</row>
    <row r="120" spans="1:33" ht="24.95" customHeight="1">
      <c r="A120" s="79" t="str">
        <f t="shared" si="164"/>
        <v>AGENT STATIQUE DE BASE 3</v>
      </c>
      <c r="B120" s="80"/>
      <c r="C120" s="33"/>
      <c r="D120" s="33"/>
      <c r="E120" s="33"/>
      <c r="F120" s="33"/>
      <c r="G120" s="33"/>
      <c r="H120" s="33"/>
      <c r="I120" s="33"/>
      <c r="J120" s="33"/>
      <c r="K120" s="33"/>
      <c r="L120" s="34"/>
      <c r="M120" s="34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</row>
    <row r="121" spans="1:33" ht="24.95" customHeight="1">
      <c r="A121" s="79" t="str">
        <f t="shared" si="164"/>
        <v>AGENT STATIQUE DE BASE 4</v>
      </c>
      <c r="B121" s="80"/>
      <c r="C121" s="33"/>
      <c r="D121" s="33"/>
      <c r="E121" s="33"/>
      <c r="F121" s="33"/>
      <c r="G121" s="33"/>
      <c r="H121" s="33"/>
      <c r="I121" s="33"/>
      <c r="J121" s="33"/>
      <c r="K121" s="33"/>
      <c r="L121" s="34"/>
      <c r="M121" s="34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</row>
    <row r="122" spans="1:33" ht="24.95" customHeight="1">
      <c r="A122" s="79" t="str">
        <f t="shared" si="164"/>
        <v>AGENT STATIQUE DE BASE 5</v>
      </c>
      <c r="B122" s="80"/>
      <c r="C122" s="33"/>
      <c r="D122" s="33"/>
      <c r="E122" s="33"/>
      <c r="F122" s="33"/>
      <c r="G122" s="33"/>
      <c r="H122" s="33"/>
      <c r="I122" s="33"/>
      <c r="J122" s="33"/>
      <c r="K122" s="33"/>
      <c r="L122" s="34"/>
      <c r="M122" s="34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</row>
    <row r="123" spans="1:33" ht="24.95" customHeight="1">
      <c r="A123" s="79" t="str">
        <f t="shared" si="164"/>
        <v>AGENT STATIQUE DE BASE 6</v>
      </c>
      <c r="B123" s="80"/>
      <c r="C123" s="33"/>
      <c r="D123" s="33"/>
      <c r="E123" s="33"/>
      <c r="F123" s="33"/>
      <c r="G123" s="33"/>
      <c r="H123" s="33"/>
      <c r="I123" s="33"/>
      <c r="J123" s="33"/>
      <c r="K123" s="33"/>
      <c r="L123" s="34"/>
      <c r="M123" s="34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</row>
    <row r="124" spans="1:33" ht="24.95" customHeight="1">
      <c r="A124" s="79" t="str">
        <f t="shared" si="164"/>
        <v>AGENT STATIQUE DE BASE 7</v>
      </c>
      <c r="B124" s="80"/>
      <c r="C124" s="33"/>
      <c r="D124" s="33"/>
      <c r="E124" s="33"/>
      <c r="F124" s="33"/>
      <c r="G124" s="33"/>
      <c r="H124" s="33"/>
      <c r="I124" s="33"/>
      <c r="J124" s="33"/>
      <c r="K124" s="33"/>
      <c r="L124" s="34"/>
      <c r="M124" s="34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</row>
    <row r="125" spans="1:33" ht="24.95" customHeight="1">
      <c r="A125" s="79" t="str">
        <f t="shared" si="164"/>
        <v>AGENT STATIQUE DE BASE 8</v>
      </c>
      <c r="B125" s="80"/>
      <c r="C125" s="33"/>
      <c r="D125" s="33"/>
      <c r="E125" s="33"/>
      <c r="F125" s="33"/>
      <c r="G125" s="33"/>
      <c r="H125" s="33"/>
      <c r="I125" s="33"/>
      <c r="J125" s="33"/>
      <c r="K125" s="33"/>
      <c r="L125" s="34"/>
      <c r="M125" s="34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</row>
    <row r="126" spans="1:33" ht="24.95" customHeight="1">
      <c r="A126" s="79">
        <f t="shared" si="164"/>
        <v>0</v>
      </c>
      <c r="B126" s="80"/>
      <c r="C126" s="33"/>
      <c r="D126" s="33"/>
      <c r="E126" s="33"/>
      <c r="F126" s="33"/>
      <c r="G126" s="33"/>
      <c r="H126" s="33"/>
      <c r="I126" s="33"/>
      <c r="J126" s="33"/>
      <c r="K126" s="33"/>
      <c r="L126" s="34"/>
      <c r="M126" s="34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</row>
    <row r="127" spans="1:33" ht="3" customHeight="1"/>
    <row r="129" spans="1:33">
      <c r="AD129" s="81" t="s">
        <v>34</v>
      </c>
      <c r="AE129" s="81"/>
      <c r="AF129" s="81"/>
      <c r="AG129" s="62"/>
    </row>
    <row r="130" spans="1:33">
      <c r="AD130" s="82">
        <f ca="1">NOW()</f>
        <v>42421.443795370367</v>
      </c>
      <c r="AE130" s="82"/>
      <c r="AF130" s="82"/>
      <c r="AG130" s="83"/>
    </row>
    <row r="132" spans="1:33" ht="30" customHeight="1">
      <c r="A132" s="85">
        <f>An</f>
        <v>2016</v>
      </c>
      <c r="B132" s="85"/>
      <c r="C132" s="86">
        <f>DATE(An,9,1)</f>
        <v>42614</v>
      </c>
      <c r="D132" s="86"/>
      <c r="E132" s="86"/>
      <c r="F132" s="86"/>
      <c r="G132" s="86"/>
      <c r="H132" s="86"/>
      <c r="I132" s="86"/>
      <c r="J132" s="86"/>
      <c r="K132" s="86"/>
      <c r="L132" s="86"/>
      <c r="M132" s="86"/>
      <c r="N132" s="86"/>
      <c r="O132" s="86"/>
      <c r="P132" s="86"/>
      <c r="Q132" s="86"/>
      <c r="R132" s="86"/>
      <c r="S132" s="86"/>
      <c r="T132" s="86"/>
      <c r="U132" s="86"/>
      <c r="V132" s="86"/>
      <c r="W132" s="86"/>
      <c r="X132" s="86"/>
      <c r="Y132" s="86"/>
      <c r="Z132" s="86"/>
      <c r="AA132" s="86"/>
      <c r="AB132" s="86"/>
      <c r="AC132" s="86"/>
      <c r="AD132" s="86"/>
      <c r="AE132" s="86"/>
      <c r="AF132" s="86"/>
      <c r="AG132" s="86"/>
    </row>
    <row r="133" spans="1:33" ht="30" customHeight="1">
      <c r="A133" s="84" t="str">
        <f>A2</f>
        <v>Planning Site 1</v>
      </c>
      <c r="B133" s="84"/>
      <c r="C133" s="6">
        <f>C132</f>
        <v>42614</v>
      </c>
      <c r="D133" s="6">
        <f>C133+1</f>
        <v>42615</v>
      </c>
      <c r="E133" s="6">
        <f t="shared" ref="E133" si="165">D133+1</f>
        <v>42616</v>
      </c>
      <c r="F133" s="6">
        <f t="shared" ref="F133" si="166">E133+1</f>
        <v>42617</v>
      </c>
      <c r="G133" s="6">
        <f t="shared" ref="G133" si="167">F133+1</f>
        <v>42618</v>
      </c>
      <c r="H133" s="6">
        <f t="shared" ref="H133" si="168">G133+1</f>
        <v>42619</v>
      </c>
      <c r="I133" s="6">
        <f t="shared" ref="I133" si="169">H133+1</f>
        <v>42620</v>
      </c>
      <c r="J133" s="6">
        <f t="shared" ref="J133" si="170">I133+1</f>
        <v>42621</v>
      </c>
      <c r="K133" s="6">
        <f t="shared" ref="K133" si="171">J133+1</f>
        <v>42622</v>
      </c>
      <c r="L133" s="6">
        <f t="shared" ref="L133" si="172">K133+1</f>
        <v>42623</v>
      </c>
      <c r="M133" s="6">
        <f t="shared" ref="M133" si="173">L133+1</f>
        <v>42624</v>
      </c>
      <c r="N133" s="6">
        <f t="shared" ref="N133" si="174">M133+1</f>
        <v>42625</v>
      </c>
      <c r="O133" s="6">
        <f t="shared" ref="O133" si="175">N133+1</f>
        <v>42626</v>
      </c>
      <c r="P133" s="6">
        <f t="shared" ref="P133" si="176">O133+1</f>
        <v>42627</v>
      </c>
      <c r="Q133" s="6">
        <f t="shared" ref="Q133" si="177">P133+1</f>
        <v>42628</v>
      </c>
      <c r="R133" s="6">
        <f t="shared" ref="R133" si="178">Q133+1</f>
        <v>42629</v>
      </c>
      <c r="S133" s="6">
        <f t="shared" ref="S133" si="179">R133+1</f>
        <v>42630</v>
      </c>
      <c r="T133" s="6">
        <f t="shared" ref="T133" si="180">S133+1</f>
        <v>42631</v>
      </c>
      <c r="U133" s="6">
        <f t="shared" ref="U133" si="181">T133+1</f>
        <v>42632</v>
      </c>
      <c r="V133" s="6">
        <f t="shared" ref="V133" si="182">U133+1</f>
        <v>42633</v>
      </c>
      <c r="W133" s="6">
        <f t="shared" ref="W133" si="183">V133+1</f>
        <v>42634</v>
      </c>
      <c r="X133" s="6">
        <f t="shared" ref="X133" si="184">W133+1</f>
        <v>42635</v>
      </c>
      <c r="Y133" s="6">
        <f t="shared" ref="Y133" si="185">X133+1</f>
        <v>42636</v>
      </c>
      <c r="Z133" s="6">
        <f t="shared" ref="Z133" si="186">Y133+1</f>
        <v>42637</v>
      </c>
      <c r="AA133" s="6">
        <f t="shared" ref="AA133" si="187">Z133+1</f>
        <v>42638</v>
      </c>
      <c r="AB133" s="6">
        <f t="shared" ref="AB133" si="188">AA133+1</f>
        <v>42639</v>
      </c>
      <c r="AC133" s="6">
        <f t="shared" ref="AC133" si="189">AB133+1</f>
        <v>42640</v>
      </c>
      <c r="AD133" s="6">
        <f t="shared" ref="AD133" si="190">AC133+1</f>
        <v>42641</v>
      </c>
      <c r="AE133" s="6">
        <f>IF(AD133+1&gt;EOMONTH(C132,0),"",AD133+1)</f>
        <v>42642</v>
      </c>
      <c r="AF133" s="6">
        <f>IF(AE133="","",IF(AE133+1&gt;EOMONTH($C$132,0),"",AE133+1))</f>
        <v>42643</v>
      </c>
      <c r="AG133" s="6" t="str">
        <f>IF(AF133="","",IF(AF133+1&gt;EOMONTH($C$132,0),"",AF133+1))</f>
        <v/>
      </c>
    </row>
    <row r="134" spans="1:33" ht="24.95" customHeight="1">
      <c r="A134" s="79" t="str">
        <f>A117</f>
        <v>CHEF DE POSTE</v>
      </c>
      <c r="B134" s="80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</row>
    <row r="135" spans="1:33" ht="24.95" customHeight="1">
      <c r="A135" s="79" t="str">
        <f t="shared" ref="A135:A143" si="191">A52</f>
        <v>AGENT STATIQUE DE BASE 1</v>
      </c>
      <c r="B135" s="80"/>
      <c r="C135" s="33"/>
      <c r="D135" s="33"/>
      <c r="E135" s="33"/>
      <c r="F135" s="33"/>
      <c r="G135" s="33"/>
      <c r="H135" s="33"/>
      <c r="I135" s="33"/>
      <c r="J135" s="33"/>
      <c r="K135" s="33"/>
      <c r="L135" s="34"/>
      <c r="M135" s="34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</row>
    <row r="136" spans="1:33" ht="24.95" customHeight="1">
      <c r="A136" s="79" t="str">
        <f t="shared" si="191"/>
        <v>AGENT STATIQUE DE BASE 2</v>
      </c>
      <c r="B136" s="80"/>
      <c r="C136" s="33"/>
      <c r="D136" s="33"/>
      <c r="E136" s="33"/>
      <c r="F136" s="33"/>
      <c r="G136" s="33"/>
      <c r="H136" s="33"/>
      <c r="I136" s="33"/>
      <c r="J136" s="33"/>
      <c r="K136" s="33"/>
      <c r="L136" s="34"/>
      <c r="M136" s="34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</row>
    <row r="137" spans="1:33" ht="24.95" customHeight="1">
      <c r="A137" s="79" t="str">
        <f t="shared" si="191"/>
        <v>AGENT STATIQUE DE BASE 3</v>
      </c>
      <c r="B137" s="80"/>
      <c r="C137" s="33"/>
      <c r="D137" s="33"/>
      <c r="E137" s="33"/>
      <c r="F137" s="33"/>
      <c r="G137" s="33"/>
      <c r="H137" s="33"/>
      <c r="I137" s="33"/>
      <c r="J137" s="33"/>
      <c r="K137" s="33"/>
      <c r="L137" s="34"/>
      <c r="M137" s="34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</row>
    <row r="138" spans="1:33" ht="24.95" customHeight="1">
      <c r="A138" s="79" t="str">
        <f t="shared" si="191"/>
        <v>AGENT STATIQUE DE BASE 4</v>
      </c>
      <c r="B138" s="80"/>
      <c r="C138" s="33"/>
      <c r="D138" s="33"/>
      <c r="E138" s="33"/>
      <c r="F138" s="33"/>
      <c r="G138" s="33"/>
      <c r="H138" s="33"/>
      <c r="I138" s="33"/>
      <c r="J138" s="33"/>
      <c r="K138" s="33"/>
      <c r="L138" s="34"/>
      <c r="M138" s="34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</row>
    <row r="139" spans="1:33" ht="24.95" customHeight="1">
      <c r="A139" s="79" t="str">
        <f t="shared" si="191"/>
        <v>AGENT STATIQUE DE BASE 5</v>
      </c>
      <c r="B139" s="80"/>
      <c r="C139" s="33"/>
      <c r="D139" s="33"/>
      <c r="E139" s="33"/>
      <c r="F139" s="33"/>
      <c r="G139" s="33"/>
      <c r="H139" s="33"/>
      <c r="I139" s="33"/>
      <c r="J139" s="33"/>
      <c r="K139" s="33"/>
      <c r="L139" s="34"/>
      <c r="M139" s="34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  <c r="AC139" s="33"/>
      <c r="AD139" s="33"/>
      <c r="AE139" s="33"/>
      <c r="AF139" s="33"/>
      <c r="AG139" s="33"/>
    </row>
    <row r="140" spans="1:33" ht="24.95" customHeight="1">
      <c r="A140" s="79" t="str">
        <f t="shared" si="191"/>
        <v>AGENT STATIQUE DE BASE 6</v>
      </c>
      <c r="B140" s="80"/>
      <c r="C140" s="33"/>
      <c r="D140" s="33"/>
      <c r="E140" s="33"/>
      <c r="F140" s="33"/>
      <c r="G140" s="33"/>
      <c r="H140" s="33"/>
      <c r="I140" s="33"/>
      <c r="J140" s="33"/>
      <c r="K140" s="33"/>
      <c r="L140" s="34"/>
      <c r="M140" s="34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  <c r="AC140" s="33"/>
      <c r="AD140" s="33"/>
      <c r="AE140" s="33"/>
      <c r="AF140" s="33"/>
      <c r="AG140" s="33"/>
    </row>
    <row r="141" spans="1:33" ht="24.95" customHeight="1">
      <c r="A141" s="79" t="str">
        <f t="shared" si="191"/>
        <v>AGENT STATIQUE DE BASE 7</v>
      </c>
      <c r="B141" s="80"/>
      <c r="C141" s="33"/>
      <c r="D141" s="33"/>
      <c r="E141" s="33"/>
      <c r="F141" s="33"/>
      <c r="G141" s="33"/>
      <c r="H141" s="33"/>
      <c r="I141" s="33"/>
      <c r="J141" s="33"/>
      <c r="K141" s="33"/>
      <c r="L141" s="34"/>
      <c r="M141" s="34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  <c r="AC141" s="33"/>
      <c r="AD141" s="33"/>
      <c r="AE141" s="33"/>
      <c r="AF141" s="33"/>
      <c r="AG141" s="33"/>
    </row>
    <row r="142" spans="1:33" ht="24.95" customHeight="1">
      <c r="A142" s="79" t="str">
        <f t="shared" si="191"/>
        <v>AGENT STATIQUE DE BASE 8</v>
      </c>
      <c r="B142" s="80"/>
      <c r="C142" s="33"/>
      <c r="D142" s="33"/>
      <c r="E142" s="33"/>
      <c r="F142" s="33"/>
      <c r="G142" s="33"/>
      <c r="H142" s="33"/>
      <c r="I142" s="33"/>
      <c r="J142" s="33"/>
      <c r="K142" s="33"/>
      <c r="L142" s="34"/>
      <c r="M142" s="34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33"/>
      <c r="AE142" s="33"/>
      <c r="AF142" s="33"/>
      <c r="AG142" s="33"/>
    </row>
    <row r="143" spans="1:33" ht="24.95" customHeight="1">
      <c r="A143" s="79">
        <f t="shared" si="191"/>
        <v>0</v>
      </c>
      <c r="B143" s="80"/>
      <c r="C143" s="33"/>
      <c r="D143" s="33"/>
      <c r="E143" s="33"/>
      <c r="F143" s="33"/>
      <c r="G143" s="33"/>
      <c r="H143" s="33"/>
      <c r="I143" s="33"/>
      <c r="J143" s="33"/>
      <c r="K143" s="33"/>
      <c r="L143" s="34"/>
      <c r="M143" s="34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33"/>
      <c r="AC143" s="33"/>
      <c r="AD143" s="33"/>
      <c r="AE143" s="33"/>
      <c r="AF143" s="33"/>
      <c r="AG143" s="33"/>
    </row>
    <row r="144" spans="1:33" ht="2.25" customHeight="1"/>
    <row r="146" spans="1:33">
      <c r="AD146" s="81" t="s">
        <v>34</v>
      </c>
      <c r="AE146" s="81"/>
      <c r="AF146" s="81"/>
      <c r="AG146" s="62"/>
    </row>
    <row r="147" spans="1:33">
      <c r="AD147" s="82">
        <f ca="1">NOW()</f>
        <v>42421.443795370367</v>
      </c>
      <c r="AE147" s="82"/>
      <c r="AF147" s="82"/>
      <c r="AG147" s="83"/>
    </row>
    <row r="149" spans="1:33" ht="30" customHeight="1">
      <c r="A149" s="85">
        <f>An</f>
        <v>2016</v>
      </c>
      <c r="B149" s="85"/>
      <c r="C149" s="86">
        <f>DATE(An,10,1)</f>
        <v>42644</v>
      </c>
      <c r="D149" s="86"/>
      <c r="E149" s="86"/>
      <c r="F149" s="86"/>
      <c r="G149" s="86"/>
      <c r="H149" s="86"/>
      <c r="I149" s="86"/>
      <c r="J149" s="86"/>
      <c r="K149" s="86"/>
      <c r="L149" s="86"/>
      <c r="M149" s="86"/>
      <c r="N149" s="86"/>
      <c r="O149" s="86"/>
      <c r="P149" s="86"/>
      <c r="Q149" s="86"/>
      <c r="R149" s="86"/>
      <c r="S149" s="86"/>
      <c r="T149" s="86"/>
      <c r="U149" s="86"/>
      <c r="V149" s="86"/>
      <c r="W149" s="86"/>
      <c r="X149" s="86"/>
      <c r="Y149" s="86"/>
      <c r="Z149" s="86"/>
      <c r="AA149" s="86"/>
      <c r="AB149" s="86"/>
      <c r="AC149" s="86"/>
      <c r="AD149" s="86"/>
      <c r="AE149" s="86"/>
      <c r="AF149" s="86"/>
      <c r="AG149" s="86"/>
    </row>
    <row r="150" spans="1:33" ht="30" customHeight="1">
      <c r="A150" s="84" t="str">
        <f>A2</f>
        <v>Planning Site 1</v>
      </c>
      <c r="B150" s="84"/>
      <c r="C150" s="6">
        <f>C149</f>
        <v>42644</v>
      </c>
      <c r="D150" s="6">
        <f>C150+1</f>
        <v>42645</v>
      </c>
      <c r="E150" s="6">
        <f t="shared" ref="E150" si="192">D150+1</f>
        <v>42646</v>
      </c>
      <c r="F150" s="6">
        <f t="shared" ref="F150" si="193">E150+1</f>
        <v>42647</v>
      </c>
      <c r="G150" s="6">
        <f t="shared" ref="G150" si="194">F150+1</f>
        <v>42648</v>
      </c>
      <c r="H150" s="6">
        <f t="shared" ref="H150" si="195">G150+1</f>
        <v>42649</v>
      </c>
      <c r="I150" s="6">
        <f t="shared" ref="I150" si="196">H150+1</f>
        <v>42650</v>
      </c>
      <c r="J150" s="6">
        <f t="shared" ref="J150" si="197">I150+1</f>
        <v>42651</v>
      </c>
      <c r="K150" s="6">
        <f t="shared" ref="K150" si="198">J150+1</f>
        <v>42652</v>
      </c>
      <c r="L150" s="6">
        <f t="shared" ref="L150" si="199">K150+1</f>
        <v>42653</v>
      </c>
      <c r="M150" s="6">
        <f t="shared" ref="M150" si="200">L150+1</f>
        <v>42654</v>
      </c>
      <c r="N150" s="6">
        <f t="shared" ref="N150" si="201">M150+1</f>
        <v>42655</v>
      </c>
      <c r="O150" s="6">
        <f t="shared" ref="O150" si="202">N150+1</f>
        <v>42656</v>
      </c>
      <c r="P150" s="6">
        <f t="shared" ref="P150" si="203">O150+1</f>
        <v>42657</v>
      </c>
      <c r="Q150" s="6">
        <f t="shared" ref="Q150" si="204">P150+1</f>
        <v>42658</v>
      </c>
      <c r="R150" s="6">
        <f t="shared" ref="R150" si="205">Q150+1</f>
        <v>42659</v>
      </c>
      <c r="S150" s="6">
        <f t="shared" ref="S150" si="206">R150+1</f>
        <v>42660</v>
      </c>
      <c r="T150" s="6">
        <f t="shared" ref="T150" si="207">S150+1</f>
        <v>42661</v>
      </c>
      <c r="U150" s="6">
        <f t="shared" ref="U150" si="208">T150+1</f>
        <v>42662</v>
      </c>
      <c r="V150" s="6">
        <f t="shared" ref="V150" si="209">U150+1</f>
        <v>42663</v>
      </c>
      <c r="W150" s="6">
        <f t="shared" ref="W150" si="210">V150+1</f>
        <v>42664</v>
      </c>
      <c r="X150" s="6">
        <f t="shared" ref="X150" si="211">W150+1</f>
        <v>42665</v>
      </c>
      <c r="Y150" s="6">
        <f t="shared" ref="Y150" si="212">X150+1</f>
        <v>42666</v>
      </c>
      <c r="Z150" s="6">
        <f t="shared" ref="Z150" si="213">Y150+1</f>
        <v>42667</v>
      </c>
      <c r="AA150" s="6">
        <f t="shared" ref="AA150" si="214">Z150+1</f>
        <v>42668</v>
      </c>
      <c r="AB150" s="6">
        <f t="shared" ref="AB150" si="215">AA150+1</f>
        <v>42669</v>
      </c>
      <c r="AC150" s="6">
        <f t="shared" ref="AC150" si="216">AB150+1</f>
        <v>42670</v>
      </c>
      <c r="AD150" s="6">
        <f t="shared" ref="AD150" si="217">AC150+1</f>
        <v>42671</v>
      </c>
      <c r="AE150" s="6">
        <f>IF(AD150+1&gt;EOMONTH(C149,0),"",AD150+1)</f>
        <v>42672</v>
      </c>
      <c r="AF150" s="6">
        <f>IF(AE150="","",IF(AE150+1&gt;EOMONTH($C$149,0),"",AE150+1))</f>
        <v>42673</v>
      </c>
      <c r="AG150" s="6">
        <f>IF(AF150="","",IF(AF150+1&gt;EOMONTH($C$149,0),"",AF150+1))</f>
        <v>42674</v>
      </c>
    </row>
    <row r="151" spans="1:33" ht="24.95" customHeight="1">
      <c r="A151" s="79" t="str">
        <f>A134</f>
        <v>CHEF DE POSTE</v>
      </c>
      <c r="B151" s="80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</row>
    <row r="152" spans="1:33" ht="24.95" customHeight="1">
      <c r="A152" s="79" t="str">
        <f t="shared" ref="A152:A160" si="218">A68</f>
        <v>AGENT STATIQUE DE BASE 1</v>
      </c>
      <c r="B152" s="80"/>
      <c r="C152" s="33"/>
      <c r="D152" s="33"/>
      <c r="E152" s="33"/>
      <c r="F152" s="33"/>
      <c r="G152" s="33"/>
      <c r="H152" s="33"/>
      <c r="I152" s="33"/>
      <c r="J152" s="33"/>
      <c r="K152" s="33"/>
      <c r="L152" s="34"/>
      <c r="M152" s="34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/>
      <c r="AE152" s="33"/>
      <c r="AF152" s="33"/>
      <c r="AG152" s="33"/>
    </row>
    <row r="153" spans="1:33" ht="24.95" customHeight="1">
      <c r="A153" s="79" t="str">
        <f t="shared" si="218"/>
        <v>AGENT STATIQUE DE BASE 2</v>
      </c>
      <c r="B153" s="80"/>
      <c r="C153" s="33"/>
      <c r="D153" s="33"/>
      <c r="E153" s="33"/>
      <c r="F153" s="33"/>
      <c r="G153" s="33"/>
      <c r="H153" s="33"/>
      <c r="I153" s="33"/>
      <c r="J153" s="33"/>
      <c r="K153" s="33"/>
      <c r="L153" s="34"/>
      <c r="M153" s="34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</row>
    <row r="154" spans="1:33" ht="24.95" customHeight="1">
      <c r="A154" s="79" t="str">
        <f t="shared" si="218"/>
        <v>AGENT STATIQUE DE BASE 3</v>
      </c>
      <c r="B154" s="80"/>
      <c r="C154" s="33"/>
      <c r="D154" s="33"/>
      <c r="E154" s="33"/>
      <c r="F154" s="33"/>
      <c r="G154" s="33"/>
      <c r="H154" s="33"/>
      <c r="I154" s="33"/>
      <c r="J154" s="33"/>
      <c r="K154" s="33"/>
      <c r="L154" s="34"/>
      <c r="M154" s="34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</row>
    <row r="155" spans="1:33" ht="24.95" customHeight="1">
      <c r="A155" s="79" t="str">
        <f t="shared" si="218"/>
        <v>AGENT STATIQUE DE BASE 4</v>
      </c>
      <c r="B155" s="80"/>
      <c r="C155" s="33"/>
      <c r="D155" s="33"/>
      <c r="E155" s="33"/>
      <c r="F155" s="33"/>
      <c r="G155" s="33"/>
      <c r="H155" s="33"/>
      <c r="I155" s="33"/>
      <c r="J155" s="33"/>
      <c r="K155" s="33"/>
      <c r="L155" s="34"/>
      <c r="M155" s="34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</row>
    <row r="156" spans="1:33" ht="24.95" customHeight="1">
      <c r="A156" s="79" t="str">
        <f t="shared" si="218"/>
        <v>AGENT STATIQUE DE BASE 5</v>
      </c>
      <c r="B156" s="80"/>
      <c r="C156" s="33"/>
      <c r="D156" s="33"/>
      <c r="E156" s="33"/>
      <c r="F156" s="33"/>
      <c r="G156" s="33"/>
      <c r="H156" s="33"/>
      <c r="I156" s="33"/>
      <c r="J156" s="33"/>
      <c r="K156" s="33"/>
      <c r="L156" s="34"/>
      <c r="M156" s="34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</row>
    <row r="157" spans="1:33" ht="24.95" customHeight="1">
      <c r="A157" s="79" t="str">
        <f t="shared" si="218"/>
        <v>AGENT STATIQUE DE BASE 6</v>
      </c>
      <c r="B157" s="80"/>
      <c r="C157" s="33"/>
      <c r="D157" s="33"/>
      <c r="E157" s="33"/>
      <c r="F157" s="33"/>
      <c r="G157" s="33"/>
      <c r="H157" s="33"/>
      <c r="I157" s="33"/>
      <c r="J157" s="33"/>
      <c r="K157" s="33"/>
      <c r="L157" s="34"/>
      <c r="M157" s="34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</row>
    <row r="158" spans="1:33" ht="24.95" customHeight="1">
      <c r="A158" s="79" t="str">
        <f t="shared" si="218"/>
        <v>AGENT STATIQUE DE BASE 7</v>
      </c>
      <c r="B158" s="80"/>
      <c r="C158" s="33"/>
      <c r="D158" s="33"/>
      <c r="E158" s="33"/>
      <c r="F158" s="33"/>
      <c r="G158" s="33"/>
      <c r="H158" s="33"/>
      <c r="I158" s="33"/>
      <c r="J158" s="33"/>
      <c r="K158" s="33"/>
      <c r="L158" s="34"/>
      <c r="M158" s="34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/>
      <c r="AG158" s="33"/>
    </row>
    <row r="159" spans="1:33" ht="24.95" customHeight="1">
      <c r="A159" s="79" t="str">
        <f t="shared" si="218"/>
        <v>AGENT STATIQUE DE BASE 8</v>
      </c>
      <c r="B159" s="80"/>
      <c r="C159" s="33"/>
      <c r="D159" s="33"/>
      <c r="E159" s="33"/>
      <c r="F159" s="33"/>
      <c r="G159" s="33"/>
      <c r="H159" s="33"/>
      <c r="I159" s="33"/>
      <c r="J159" s="33"/>
      <c r="K159" s="33"/>
      <c r="L159" s="34"/>
      <c r="M159" s="34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/>
      <c r="AG159" s="33"/>
    </row>
    <row r="160" spans="1:33" ht="24.95" customHeight="1">
      <c r="A160" s="79">
        <f t="shared" si="218"/>
        <v>0</v>
      </c>
      <c r="B160" s="80"/>
      <c r="C160" s="33"/>
      <c r="D160" s="33"/>
      <c r="E160" s="33"/>
      <c r="F160" s="33"/>
      <c r="G160" s="33"/>
      <c r="H160" s="33"/>
      <c r="I160" s="33"/>
      <c r="J160" s="33"/>
      <c r="K160" s="33"/>
      <c r="L160" s="34"/>
      <c r="M160" s="34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  <c r="AE160" s="33"/>
      <c r="AF160" s="33"/>
      <c r="AG160" s="33"/>
    </row>
    <row r="161" spans="1:33" ht="4.5" customHeight="1"/>
    <row r="162" spans="1:33">
      <c r="AB162" s="81" t="s">
        <v>34</v>
      </c>
      <c r="AC162" s="81"/>
      <c r="AD162" s="81"/>
      <c r="AE162" s="62"/>
    </row>
    <row r="163" spans="1:33">
      <c r="AB163" s="82">
        <f ca="1">NOW()</f>
        <v>42421.443795370367</v>
      </c>
      <c r="AC163" s="82"/>
      <c r="AD163" s="82"/>
      <c r="AE163" s="83"/>
    </row>
    <row r="166" spans="1:33" ht="30" customHeight="1">
      <c r="A166" s="85">
        <f>An</f>
        <v>2016</v>
      </c>
      <c r="B166" s="85"/>
      <c r="C166" s="86">
        <f>DATE(An,11,1)</f>
        <v>42675</v>
      </c>
      <c r="D166" s="86"/>
      <c r="E166" s="86"/>
      <c r="F166" s="86"/>
      <c r="G166" s="86"/>
      <c r="H166" s="86"/>
      <c r="I166" s="86"/>
      <c r="J166" s="86"/>
      <c r="K166" s="86"/>
      <c r="L166" s="86"/>
      <c r="M166" s="86"/>
      <c r="N166" s="86"/>
      <c r="O166" s="86"/>
      <c r="P166" s="86"/>
      <c r="Q166" s="86"/>
      <c r="R166" s="86"/>
      <c r="S166" s="86"/>
      <c r="T166" s="86"/>
      <c r="U166" s="86"/>
      <c r="V166" s="86"/>
      <c r="W166" s="86"/>
      <c r="X166" s="86"/>
      <c r="Y166" s="86"/>
      <c r="Z166" s="86"/>
      <c r="AA166" s="86"/>
      <c r="AB166" s="86"/>
      <c r="AC166" s="86"/>
      <c r="AD166" s="86"/>
      <c r="AE166" s="86"/>
      <c r="AF166" s="86"/>
      <c r="AG166" s="86"/>
    </row>
    <row r="167" spans="1:33" ht="30" customHeight="1">
      <c r="A167" s="84" t="str">
        <f>A2</f>
        <v>Planning Site 1</v>
      </c>
      <c r="B167" s="84"/>
      <c r="C167" s="6">
        <f>C166</f>
        <v>42675</v>
      </c>
      <c r="D167" s="6">
        <f>C167+1</f>
        <v>42676</v>
      </c>
      <c r="E167" s="6">
        <f t="shared" ref="E167" si="219">D167+1</f>
        <v>42677</v>
      </c>
      <c r="F167" s="6">
        <f t="shared" ref="F167" si="220">E167+1</f>
        <v>42678</v>
      </c>
      <c r="G167" s="6">
        <f t="shared" ref="G167" si="221">F167+1</f>
        <v>42679</v>
      </c>
      <c r="H167" s="6">
        <f t="shared" ref="H167" si="222">G167+1</f>
        <v>42680</v>
      </c>
      <c r="I167" s="6">
        <f t="shared" ref="I167" si="223">H167+1</f>
        <v>42681</v>
      </c>
      <c r="J167" s="6">
        <f t="shared" ref="J167" si="224">I167+1</f>
        <v>42682</v>
      </c>
      <c r="K167" s="6">
        <f t="shared" ref="K167" si="225">J167+1</f>
        <v>42683</v>
      </c>
      <c r="L167" s="6">
        <f t="shared" ref="L167" si="226">K167+1</f>
        <v>42684</v>
      </c>
      <c r="M167" s="6">
        <f t="shared" ref="M167" si="227">L167+1</f>
        <v>42685</v>
      </c>
      <c r="N167" s="6">
        <f t="shared" ref="N167" si="228">M167+1</f>
        <v>42686</v>
      </c>
      <c r="O167" s="6">
        <f t="shared" ref="O167" si="229">N167+1</f>
        <v>42687</v>
      </c>
      <c r="P167" s="6">
        <f t="shared" ref="P167" si="230">O167+1</f>
        <v>42688</v>
      </c>
      <c r="Q167" s="6">
        <f t="shared" ref="Q167" si="231">P167+1</f>
        <v>42689</v>
      </c>
      <c r="R167" s="6">
        <f t="shared" ref="R167" si="232">Q167+1</f>
        <v>42690</v>
      </c>
      <c r="S167" s="6">
        <f t="shared" ref="S167" si="233">R167+1</f>
        <v>42691</v>
      </c>
      <c r="T167" s="6">
        <f t="shared" ref="T167" si="234">S167+1</f>
        <v>42692</v>
      </c>
      <c r="U167" s="6">
        <f t="shared" ref="U167" si="235">T167+1</f>
        <v>42693</v>
      </c>
      <c r="V167" s="6">
        <f t="shared" ref="V167" si="236">U167+1</f>
        <v>42694</v>
      </c>
      <c r="W167" s="6">
        <f t="shared" ref="W167" si="237">V167+1</f>
        <v>42695</v>
      </c>
      <c r="X167" s="6">
        <f t="shared" ref="X167" si="238">W167+1</f>
        <v>42696</v>
      </c>
      <c r="Y167" s="6">
        <f t="shared" ref="Y167" si="239">X167+1</f>
        <v>42697</v>
      </c>
      <c r="Z167" s="6">
        <f t="shared" ref="Z167" si="240">Y167+1</f>
        <v>42698</v>
      </c>
      <c r="AA167" s="6">
        <f t="shared" ref="AA167" si="241">Z167+1</f>
        <v>42699</v>
      </c>
      <c r="AB167" s="6">
        <f t="shared" ref="AB167" si="242">AA167+1</f>
        <v>42700</v>
      </c>
      <c r="AC167" s="6">
        <f t="shared" ref="AC167" si="243">AB167+1</f>
        <v>42701</v>
      </c>
      <c r="AD167" s="6">
        <f t="shared" ref="AD167" si="244">AC167+1</f>
        <v>42702</v>
      </c>
      <c r="AE167" s="6">
        <f>IF(AD167+1&gt;EOMONTH(C166,0),"",AD167+1)</f>
        <v>42703</v>
      </c>
      <c r="AF167" s="6">
        <f>IF(AE167="","",IF(AE167+1&gt;EOMONTH($C$166,0),"",AE167+1))</f>
        <v>42704</v>
      </c>
      <c r="AG167" s="6" t="str">
        <f>IF(AF167="","",IF(AF167+1&gt;EOMONTH($C$166,0),"",AF167+1))</f>
        <v/>
      </c>
    </row>
    <row r="168" spans="1:33" ht="24.95" customHeight="1">
      <c r="A168" s="79" t="str">
        <f>A151</f>
        <v>CHEF DE POSTE</v>
      </c>
      <c r="B168" s="80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</row>
    <row r="169" spans="1:33" ht="24.95" customHeight="1">
      <c r="A169" s="79" t="str">
        <f t="shared" ref="A169:A177" si="245">A84</f>
        <v>AGENT STATIQUE DE BASE 1</v>
      </c>
      <c r="B169" s="80"/>
      <c r="C169" s="33"/>
      <c r="D169" s="33"/>
      <c r="E169" s="33"/>
      <c r="F169" s="33"/>
      <c r="G169" s="33"/>
      <c r="H169" s="33"/>
      <c r="I169" s="33"/>
      <c r="J169" s="33"/>
      <c r="K169" s="33"/>
      <c r="L169" s="34"/>
      <c r="M169" s="34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/>
      <c r="AE169" s="33"/>
      <c r="AF169" s="33"/>
      <c r="AG169" s="33"/>
    </row>
    <row r="170" spans="1:33" ht="24.95" customHeight="1">
      <c r="A170" s="79" t="str">
        <f t="shared" si="245"/>
        <v>AGENT STATIQUE DE BASE 2</v>
      </c>
      <c r="B170" s="80"/>
      <c r="C170" s="33"/>
      <c r="D170" s="33"/>
      <c r="E170" s="33"/>
      <c r="F170" s="33"/>
      <c r="G170" s="33"/>
      <c r="H170" s="33"/>
      <c r="I170" s="33"/>
      <c r="J170" s="33"/>
      <c r="K170" s="33"/>
      <c r="L170" s="34"/>
      <c r="M170" s="34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33"/>
      <c r="AE170" s="33"/>
      <c r="AF170" s="33"/>
      <c r="AG170" s="33"/>
    </row>
    <row r="171" spans="1:33" ht="24.95" customHeight="1">
      <c r="A171" s="79" t="str">
        <f t="shared" si="245"/>
        <v>AGENT STATIQUE DE BASE 3</v>
      </c>
      <c r="B171" s="80"/>
      <c r="C171" s="33"/>
      <c r="D171" s="33"/>
      <c r="E171" s="33"/>
      <c r="F171" s="33"/>
      <c r="G171" s="33"/>
      <c r="H171" s="33"/>
      <c r="I171" s="33"/>
      <c r="J171" s="33"/>
      <c r="K171" s="33"/>
      <c r="L171" s="34"/>
      <c r="M171" s="34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33"/>
      <c r="AE171" s="33"/>
      <c r="AF171" s="33"/>
      <c r="AG171" s="33"/>
    </row>
    <row r="172" spans="1:33" ht="24.95" customHeight="1">
      <c r="A172" s="79" t="str">
        <f t="shared" si="245"/>
        <v>AGENT STATIQUE DE BASE 4</v>
      </c>
      <c r="B172" s="80"/>
      <c r="C172" s="33"/>
      <c r="D172" s="33"/>
      <c r="E172" s="33"/>
      <c r="F172" s="33"/>
      <c r="G172" s="33"/>
      <c r="H172" s="33"/>
      <c r="I172" s="33"/>
      <c r="J172" s="33"/>
      <c r="K172" s="33"/>
      <c r="L172" s="34"/>
      <c r="M172" s="34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</row>
    <row r="173" spans="1:33" ht="24.95" customHeight="1">
      <c r="A173" s="79" t="str">
        <f t="shared" si="245"/>
        <v>AGENT STATIQUE DE BASE 5</v>
      </c>
      <c r="B173" s="80"/>
      <c r="C173" s="33"/>
      <c r="D173" s="33"/>
      <c r="E173" s="33"/>
      <c r="F173" s="33"/>
      <c r="G173" s="33"/>
      <c r="H173" s="33"/>
      <c r="I173" s="33"/>
      <c r="J173" s="33"/>
      <c r="K173" s="33"/>
      <c r="L173" s="34"/>
      <c r="M173" s="34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/>
      <c r="AG173" s="33"/>
    </row>
    <row r="174" spans="1:33" ht="24.95" customHeight="1">
      <c r="A174" s="79" t="str">
        <f t="shared" si="245"/>
        <v>AGENT STATIQUE DE BASE 6</v>
      </c>
      <c r="B174" s="80"/>
      <c r="C174" s="33"/>
      <c r="D174" s="33"/>
      <c r="E174" s="33"/>
      <c r="F174" s="33"/>
      <c r="G174" s="33"/>
      <c r="H174" s="33"/>
      <c r="I174" s="33"/>
      <c r="J174" s="33"/>
      <c r="K174" s="33"/>
      <c r="L174" s="34"/>
      <c r="M174" s="34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</row>
    <row r="175" spans="1:33" ht="24.95" customHeight="1">
      <c r="A175" s="79" t="str">
        <f t="shared" si="245"/>
        <v>AGENT STATIQUE DE BASE 7</v>
      </c>
      <c r="B175" s="80"/>
      <c r="C175" s="33"/>
      <c r="D175" s="33"/>
      <c r="E175" s="33"/>
      <c r="F175" s="33"/>
      <c r="G175" s="33"/>
      <c r="H175" s="33"/>
      <c r="I175" s="33"/>
      <c r="J175" s="33"/>
      <c r="K175" s="33"/>
      <c r="L175" s="34"/>
      <c r="M175" s="34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33"/>
      <c r="AE175" s="33"/>
      <c r="AF175" s="33"/>
      <c r="AG175" s="33"/>
    </row>
    <row r="176" spans="1:33" ht="24.95" customHeight="1">
      <c r="A176" s="79" t="str">
        <f t="shared" si="245"/>
        <v>AGENT STATIQUE DE BASE 8</v>
      </c>
      <c r="B176" s="80"/>
      <c r="C176" s="33"/>
      <c r="D176" s="33"/>
      <c r="E176" s="33"/>
      <c r="F176" s="33"/>
      <c r="G176" s="33"/>
      <c r="H176" s="33"/>
      <c r="I176" s="33"/>
      <c r="J176" s="33"/>
      <c r="K176" s="33"/>
      <c r="L176" s="34"/>
      <c r="M176" s="34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</row>
    <row r="177" spans="1:33" ht="24.95" customHeight="1">
      <c r="A177" s="79">
        <f t="shared" si="245"/>
        <v>0</v>
      </c>
      <c r="B177" s="80"/>
      <c r="C177" s="33"/>
      <c r="D177" s="33"/>
      <c r="E177" s="33"/>
      <c r="F177" s="33"/>
      <c r="G177" s="33"/>
      <c r="H177" s="33"/>
      <c r="I177" s="33"/>
      <c r="J177" s="33"/>
      <c r="K177" s="33"/>
      <c r="L177" s="34"/>
      <c r="M177" s="34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33"/>
      <c r="AE177" s="33"/>
      <c r="AF177" s="33"/>
      <c r="AG177" s="33"/>
    </row>
    <row r="178" spans="1:33" ht="2.25" customHeight="1"/>
    <row r="179" spans="1:33">
      <c r="AB179" s="81" t="s">
        <v>34</v>
      </c>
      <c r="AC179" s="81"/>
      <c r="AD179" s="81"/>
      <c r="AE179" s="62"/>
    </row>
    <row r="180" spans="1:33">
      <c r="AB180" s="82">
        <f ca="1">NOW()</f>
        <v>42421.443795370367</v>
      </c>
      <c r="AC180" s="82"/>
      <c r="AD180" s="82"/>
      <c r="AE180" s="83"/>
    </row>
    <row r="182" spans="1:33" ht="7.5" customHeight="1"/>
    <row r="183" spans="1:33" ht="30" customHeight="1">
      <c r="A183" s="85">
        <f>An</f>
        <v>2016</v>
      </c>
      <c r="B183" s="85"/>
      <c r="C183" s="86">
        <f>DATE(An,12,1)</f>
        <v>42705</v>
      </c>
      <c r="D183" s="86"/>
      <c r="E183" s="86"/>
      <c r="F183" s="86"/>
      <c r="G183" s="86"/>
      <c r="H183" s="86"/>
      <c r="I183" s="86"/>
      <c r="J183" s="86"/>
      <c r="K183" s="86"/>
      <c r="L183" s="86"/>
      <c r="M183" s="86"/>
      <c r="N183" s="86"/>
      <c r="O183" s="86"/>
      <c r="P183" s="86"/>
      <c r="Q183" s="86"/>
      <c r="R183" s="86"/>
      <c r="S183" s="86"/>
      <c r="T183" s="86"/>
      <c r="U183" s="86"/>
      <c r="V183" s="86"/>
      <c r="W183" s="86"/>
      <c r="X183" s="86"/>
      <c r="Y183" s="86"/>
      <c r="Z183" s="86"/>
      <c r="AA183" s="86"/>
      <c r="AB183" s="86"/>
      <c r="AC183" s="86"/>
      <c r="AD183" s="86"/>
      <c r="AE183" s="86"/>
      <c r="AF183" s="86"/>
      <c r="AG183" s="86"/>
    </row>
    <row r="184" spans="1:33" ht="30" customHeight="1">
      <c r="A184" s="84" t="str">
        <f>A2</f>
        <v>Planning Site 1</v>
      </c>
      <c r="B184" s="84"/>
      <c r="C184" s="6">
        <f>C183</f>
        <v>42705</v>
      </c>
      <c r="D184" s="6">
        <f>C184+1</f>
        <v>42706</v>
      </c>
      <c r="E184" s="6">
        <f t="shared" ref="E184" si="246">D184+1</f>
        <v>42707</v>
      </c>
      <c r="F184" s="6">
        <f t="shared" ref="F184" si="247">E184+1</f>
        <v>42708</v>
      </c>
      <c r="G184" s="6">
        <f t="shared" ref="G184" si="248">F184+1</f>
        <v>42709</v>
      </c>
      <c r="H184" s="6">
        <f t="shared" ref="H184" si="249">G184+1</f>
        <v>42710</v>
      </c>
      <c r="I184" s="6">
        <f t="shared" ref="I184" si="250">H184+1</f>
        <v>42711</v>
      </c>
      <c r="J184" s="6">
        <f t="shared" ref="J184" si="251">I184+1</f>
        <v>42712</v>
      </c>
      <c r="K184" s="6">
        <f t="shared" ref="K184" si="252">J184+1</f>
        <v>42713</v>
      </c>
      <c r="L184" s="6">
        <f t="shared" ref="L184" si="253">K184+1</f>
        <v>42714</v>
      </c>
      <c r="M184" s="6">
        <f t="shared" ref="M184" si="254">L184+1</f>
        <v>42715</v>
      </c>
      <c r="N184" s="6">
        <f t="shared" ref="N184" si="255">M184+1</f>
        <v>42716</v>
      </c>
      <c r="O184" s="6">
        <f t="shared" ref="O184" si="256">N184+1</f>
        <v>42717</v>
      </c>
      <c r="P184" s="6">
        <f t="shared" ref="P184" si="257">O184+1</f>
        <v>42718</v>
      </c>
      <c r="Q184" s="6">
        <f t="shared" ref="Q184" si="258">P184+1</f>
        <v>42719</v>
      </c>
      <c r="R184" s="6">
        <f t="shared" ref="R184" si="259">Q184+1</f>
        <v>42720</v>
      </c>
      <c r="S184" s="6">
        <f t="shared" ref="S184" si="260">R184+1</f>
        <v>42721</v>
      </c>
      <c r="T184" s="6">
        <f t="shared" ref="T184" si="261">S184+1</f>
        <v>42722</v>
      </c>
      <c r="U184" s="6">
        <f t="shared" ref="U184" si="262">T184+1</f>
        <v>42723</v>
      </c>
      <c r="V184" s="6">
        <f t="shared" ref="V184" si="263">U184+1</f>
        <v>42724</v>
      </c>
      <c r="W184" s="6">
        <f t="shared" ref="W184" si="264">V184+1</f>
        <v>42725</v>
      </c>
      <c r="X184" s="6">
        <f t="shared" ref="X184" si="265">W184+1</f>
        <v>42726</v>
      </c>
      <c r="Y184" s="6">
        <f t="shared" ref="Y184" si="266">X184+1</f>
        <v>42727</v>
      </c>
      <c r="Z184" s="6">
        <f t="shared" ref="Z184" si="267">Y184+1</f>
        <v>42728</v>
      </c>
      <c r="AA184" s="6">
        <f t="shared" ref="AA184" si="268">Z184+1</f>
        <v>42729</v>
      </c>
      <c r="AB184" s="6">
        <f t="shared" ref="AB184" si="269">AA184+1</f>
        <v>42730</v>
      </c>
      <c r="AC184" s="6">
        <f t="shared" ref="AC184" si="270">AB184+1</f>
        <v>42731</v>
      </c>
      <c r="AD184" s="6">
        <f t="shared" ref="AD184" si="271">AC184+1</f>
        <v>42732</v>
      </c>
      <c r="AE184" s="6">
        <f>IF(AD184+1&gt;EOMONTH(C183,0),"",AD184+1)</f>
        <v>42733</v>
      </c>
      <c r="AF184" s="6">
        <f>IF(AE184="","",IF(AE184+1&gt;EOMONTH($C$183,0),"",AE184+1))</f>
        <v>42734</v>
      </c>
      <c r="AG184" s="6">
        <f>IF(AF184="","",IF(AF184+1&gt;EOMONTH($C$183,0),"",AF184+1))</f>
        <v>42735</v>
      </c>
    </row>
    <row r="185" spans="1:33" ht="24.95" customHeight="1">
      <c r="A185" s="79" t="str">
        <f>A168</f>
        <v>CHEF DE POSTE</v>
      </c>
      <c r="B185" s="80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</row>
    <row r="186" spans="1:33" ht="24.95" customHeight="1">
      <c r="A186" s="79" t="str">
        <f t="shared" ref="A186:A194" si="272">A101</f>
        <v>AGENT STATIQUE DE BASE 1</v>
      </c>
      <c r="B186" s="80"/>
      <c r="C186" s="33"/>
      <c r="D186" s="33"/>
      <c r="E186" s="33"/>
      <c r="F186" s="33"/>
      <c r="G186" s="33"/>
      <c r="H186" s="33"/>
      <c r="I186" s="33"/>
      <c r="J186" s="33"/>
      <c r="K186" s="33"/>
      <c r="L186" s="34"/>
      <c r="M186" s="34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</row>
    <row r="187" spans="1:33" ht="24.95" customHeight="1">
      <c r="A187" s="79" t="str">
        <f t="shared" si="272"/>
        <v>AGENT STATIQUE DE BASE 2</v>
      </c>
      <c r="B187" s="80"/>
      <c r="C187" s="33"/>
      <c r="D187" s="33"/>
      <c r="E187" s="33"/>
      <c r="F187" s="33"/>
      <c r="G187" s="33"/>
      <c r="H187" s="33"/>
      <c r="I187" s="33"/>
      <c r="J187" s="33"/>
      <c r="K187" s="33"/>
      <c r="L187" s="34"/>
      <c r="M187" s="34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</row>
    <row r="188" spans="1:33" ht="24.95" customHeight="1">
      <c r="A188" s="79" t="str">
        <f t="shared" si="272"/>
        <v>AGENT STATIQUE DE BASE 3</v>
      </c>
      <c r="B188" s="80"/>
      <c r="C188" s="33"/>
      <c r="D188" s="33"/>
      <c r="E188" s="33"/>
      <c r="F188" s="33"/>
      <c r="G188" s="33"/>
      <c r="H188" s="33"/>
      <c r="I188" s="33"/>
      <c r="J188" s="33"/>
      <c r="K188" s="33"/>
      <c r="L188" s="34"/>
      <c r="M188" s="34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</row>
    <row r="189" spans="1:33" ht="24.95" customHeight="1">
      <c r="A189" s="79" t="str">
        <f t="shared" si="272"/>
        <v>AGENT STATIQUE DE BASE 4</v>
      </c>
      <c r="B189" s="80"/>
      <c r="C189" s="33"/>
      <c r="D189" s="33"/>
      <c r="E189" s="33"/>
      <c r="F189" s="33"/>
      <c r="G189" s="33"/>
      <c r="H189" s="33"/>
      <c r="I189" s="33"/>
      <c r="J189" s="33"/>
      <c r="K189" s="33"/>
      <c r="L189" s="34"/>
      <c r="M189" s="34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</row>
    <row r="190" spans="1:33" ht="24.95" customHeight="1">
      <c r="A190" s="79" t="str">
        <f t="shared" si="272"/>
        <v>AGENT STATIQUE DE BASE 5</v>
      </c>
      <c r="B190" s="80"/>
      <c r="C190" s="33"/>
      <c r="D190" s="33"/>
      <c r="E190" s="33"/>
      <c r="F190" s="33"/>
      <c r="G190" s="33"/>
      <c r="H190" s="33"/>
      <c r="I190" s="33"/>
      <c r="J190" s="33"/>
      <c r="K190" s="33"/>
      <c r="L190" s="34"/>
      <c r="M190" s="34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</row>
    <row r="191" spans="1:33" ht="24.95" customHeight="1">
      <c r="A191" s="79" t="str">
        <f t="shared" si="272"/>
        <v>AGENT STATIQUE DE BASE 6</v>
      </c>
      <c r="B191" s="80"/>
      <c r="C191" s="33"/>
      <c r="D191" s="33"/>
      <c r="E191" s="33"/>
      <c r="F191" s="33"/>
      <c r="G191" s="33"/>
      <c r="H191" s="33"/>
      <c r="I191" s="33"/>
      <c r="J191" s="33"/>
      <c r="K191" s="33"/>
      <c r="L191" s="34"/>
      <c r="M191" s="34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</row>
    <row r="192" spans="1:33" ht="24.95" customHeight="1">
      <c r="A192" s="79" t="str">
        <f t="shared" si="272"/>
        <v>AGENT STATIQUE DE BASE 7</v>
      </c>
      <c r="B192" s="80"/>
      <c r="C192" s="33"/>
      <c r="D192" s="33"/>
      <c r="E192" s="33"/>
      <c r="F192" s="33"/>
      <c r="G192" s="33"/>
      <c r="H192" s="33"/>
      <c r="I192" s="33"/>
      <c r="J192" s="33"/>
      <c r="K192" s="33"/>
      <c r="L192" s="34"/>
      <c r="M192" s="34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</row>
    <row r="193" spans="1:33" ht="24.95" customHeight="1">
      <c r="A193" s="79" t="str">
        <f t="shared" si="272"/>
        <v>AGENT STATIQUE DE BASE 8</v>
      </c>
      <c r="B193" s="80"/>
      <c r="C193" s="33"/>
      <c r="D193" s="33"/>
      <c r="E193" s="33"/>
      <c r="F193" s="33"/>
      <c r="G193" s="33"/>
      <c r="H193" s="33"/>
      <c r="I193" s="33"/>
      <c r="J193" s="33"/>
      <c r="K193" s="33"/>
      <c r="L193" s="34"/>
      <c r="M193" s="34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</row>
    <row r="194" spans="1:33" ht="24.95" customHeight="1">
      <c r="A194" s="79">
        <f t="shared" si="272"/>
        <v>0</v>
      </c>
      <c r="B194" s="80"/>
      <c r="C194" s="33"/>
      <c r="D194" s="33"/>
      <c r="E194" s="33"/>
      <c r="F194" s="33"/>
      <c r="G194" s="33"/>
      <c r="H194" s="33"/>
      <c r="I194" s="33"/>
      <c r="J194" s="33"/>
      <c r="K194" s="33"/>
      <c r="L194" s="34"/>
      <c r="M194" s="34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</row>
  </sheetData>
  <sheetProtection password="D9B0" sheet="1" objects="1" scenarios="1" formatCells="0" selectLockedCells="1"/>
  <mergeCells count="236">
    <mergeCell ref="A102:B102"/>
    <mergeCell ref="A103:B103"/>
    <mergeCell ref="A104:B104"/>
    <mergeCell ref="A105:B105"/>
    <mergeCell ref="A106:B106"/>
    <mergeCell ref="A107:B107"/>
    <mergeCell ref="A108:B108"/>
    <mergeCell ref="A109:B109"/>
    <mergeCell ref="A16:B16"/>
    <mergeCell ref="A52:B52"/>
    <mergeCell ref="A58:B58"/>
    <mergeCell ref="A59:B59"/>
    <mergeCell ref="A61:B61"/>
    <mergeCell ref="A62:B62"/>
    <mergeCell ref="A28:B28"/>
    <mergeCell ref="A31:B31"/>
    <mergeCell ref="A1:B1"/>
    <mergeCell ref="A2:B2"/>
    <mergeCell ref="A3:B3"/>
    <mergeCell ref="A4:B4"/>
    <mergeCell ref="A5:B5"/>
    <mergeCell ref="A6:B6"/>
    <mergeCell ref="A7:B7"/>
    <mergeCell ref="A24:B24"/>
    <mergeCell ref="A25:B25"/>
    <mergeCell ref="A18:B18"/>
    <mergeCell ref="A19:B19"/>
    <mergeCell ref="A20:B20"/>
    <mergeCell ref="A21:B21"/>
    <mergeCell ref="A23:B23"/>
    <mergeCell ref="A8:B8"/>
    <mergeCell ref="A9:B9"/>
    <mergeCell ref="A10:B10"/>
    <mergeCell ref="A11:B11"/>
    <mergeCell ref="A15:B15"/>
    <mergeCell ref="A14:B14"/>
    <mergeCell ref="A39:B39"/>
    <mergeCell ref="A40:B40"/>
    <mergeCell ref="A44:B44"/>
    <mergeCell ref="A42:B42"/>
    <mergeCell ref="A43:B43"/>
    <mergeCell ref="A49:B49"/>
    <mergeCell ref="C1:AG1"/>
    <mergeCell ref="A12:B12"/>
    <mergeCell ref="AD14:AH14"/>
    <mergeCell ref="AD15:AF15"/>
    <mergeCell ref="AD16:AF16"/>
    <mergeCell ref="A30:B30"/>
    <mergeCell ref="E30:I30"/>
    <mergeCell ref="M30:Q30"/>
    <mergeCell ref="U32:AA32"/>
    <mergeCell ref="AD30:AH30"/>
    <mergeCell ref="A17:B17"/>
    <mergeCell ref="C17:AG17"/>
    <mergeCell ref="A22:B22"/>
    <mergeCell ref="A26:B26"/>
    <mergeCell ref="A27:B27"/>
    <mergeCell ref="A32:B32"/>
    <mergeCell ref="E32:I32"/>
    <mergeCell ref="A29:B29"/>
    <mergeCell ref="A47:B47"/>
    <mergeCell ref="AC47:AF47"/>
    <mergeCell ref="AC48:AF48"/>
    <mergeCell ref="A53:B53"/>
    <mergeCell ref="A54:B54"/>
    <mergeCell ref="A55:B55"/>
    <mergeCell ref="U30:AA30"/>
    <mergeCell ref="A45:B45"/>
    <mergeCell ref="A46:B46"/>
    <mergeCell ref="E46:I46"/>
    <mergeCell ref="M46:Q46"/>
    <mergeCell ref="AD46:AH46"/>
    <mergeCell ref="A50:B50"/>
    <mergeCell ref="A51:B51"/>
    <mergeCell ref="M32:Q32"/>
    <mergeCell ref="U31:Y31"/>
    <mergeCell ref="A35:B35"/>
    <mergeCell ref="A36:B36"/>
    <mergeCell ref="A37:B37"/>
    <mergeCell ref="A33:B33"/>
    <mergeCell ref="C33:AG33"/>
    <mergeCell ref="A34:B34"/>
    <mergeCell ref="A41:B41"/>
    <mergeCell ref="A38:B38"/>
    <mergeCell ref="A60:B60"/>
    <mergeCell ref="A75:B75"/>
    <mergeCell ref="A77:B77"/>
    <mergeCell ref="A78:B78"/>
    <mergeCell ref="E78:I78"/>
    <mergeCell ref="M78:Q78"/>
    <mergeCell ref="A76:B76"/>
    <mergeCell ref="C49:AG49"/>
    <mergeCell ref="A48:B48"/>
    <mergeCell ref="E48:I48"/>
    <mergeCell ref="M48:Q48"/>
    <mergeCell ref="A56:B56"/>
    <mergeCell ref="A57:B57"/>
    <mergeCell ref="AD62:AH62"/>
    <mergeCell ref="A65:B65"/>
    <mergeCell ref="C65:AG65"/>
    <mergeCell ref="A64:B64"/>
    <mergeCell ref="E64:I64"/>
    <mergeCell ref="M64:Q64"/>
    <mergeCell ref="A73:B73"/>
    <mergeCell ref="A74:B74"/>
    <mergeCell ref="A69:B69"/>
    <mergeCell ref="A70:B70"/>
    <mergeCell ref="A71:B71"/>
    <mergeCell ref="A63:B63"/>
    <mergeCell ref="A66:B66"/>
    <mergeCell ref="A67:B67"/>
    <mergeCell ref="A68:B68"/>
    <mergeCell ref="A72:B72"/>
    <mergeCell ref="E62:I62"/>
    <mergeCell ref="M62:Q62"/>
    <mergeCell ref="E80:I80"/>
    <mergeCell ref="M80:Q80"/>
    <mergeCell ref="AD78:AH78"/>
    <mergeCell ref="A81:B81"/>
    <mergeCell ref="A116:B116"/>
    <mergeCell ref="A118:B118"/>
    <mergeCell ref="A119:B119"/>
    <mergeCell ref="A96:B96"/>
    <mergeCell ref="E96:I96"/>
    <mergeCell ref="A82:B82"/>
    <mergeCell ref="A83:B83"/>
    <mergeCell ref="A84:B84"/>
    <mergeCell ref="AD94:AH94"/>
    <mergeCell ref="A92:B92"/>
    <mergeCell ref="A91:B91"/>
    <mergeCell ref="A93:B93"/>
    <mergeCell ref="A94:B94"/>
    <mergeCell ref="E94:I94"/>
    <mergeCell ref="M94:Q94"/>
    <mergeCell ref="A79:B79"/>
    <mergeCell ref="A98:B98"/>
    <mergeCell ref="C98:AG98"/>
    <mergeCell ref="A99:B99"/>
    <mergeCell ref="A101:B101"/>
    <mergeCell ref="A124:B124"/>
    <mergeCell ref="A125:B125"/>
    <mergeCell ref="A126:B126"/>
    <mergeCell ref="A120:B120"/>
    <mergeCell ref="A121:B121"/>
    <mergeCell ref="A122:B122"/>
    <mergeCell ref="A123:B123"/>
    <mergeCell ref="AD79:AF79"/>
    <mergeCell ref="AD80:AF80"/>
    <mergeCell ref="AE97:AH97"/>
    <mergeCell ref="AE96:AG96"/>
    <mergeCell ref="A115:B115"/>
    <mergeCell ref="C115:AG115"/>
    <mergeCell ref="A100:B100"/>
    <mergeCell ref="M96:Q96"/>
    <mergeCell ref="A95:B95"/>
    <mergeCell ref="A88:B88"/>
    <mergeCell ref="A89:B89"/>
    <mergeCell ref="A90:B90"/>
    <mergeCell ref="A85:B85"/>
    <mergeCell ref="A86:B86"/>
    <mergeCell ref="A87:B87"/>
    <mergeCell ref="C81:AG81"/>
    <mergeCell ref="A80:B80"/>
    <mergeCell ref="A141:B141"/>
    <mergeCell ref="A142:B142"/>
    <mergeCell ref="A143:B143"/>
    <mergeCell ref="A132:B132"/>
    <mergeCell ref="C132:AG132"/>
    <mergeCell ref="A133:B133"/>
    <mergeCell ref="A135:B135"/>
    <mergeCell ref="A136:B136"/>
    <mergeCell ref="A137:B137"/>
    <mergeCell ref="A138:B138"/>
    <mergeCell ref="A139:B139"/>
    <mergeCell ref="A140:B140"/>
    <mergeCell ref="A158:B158"/>
    <mergeCell ref="A159:B159"/>
    <mergeCell ref="A160:B160"/>
    <mergeCell ref="A149:B149"/>
    <mergeCell ref="C149:AG149"/>
    <mergeCell ref="A150:B150"/>
    <mergeCell ref="A152:B152"/>
    <mergeCell ref="A153:B153"/>
    <mergeCell ref="A154:B154"/>
    <mergeCell ref="A155:B155"/>
    <mergeCell ref="A156:B156"/>
    <mergeCell ref="A157:B157"/>
    <mergeCell ref="A193:B193"/>
    <mergeCell ref="A177:B177"/>
    <mergeCell ref="A183:B183"/>
    <mergeCell ref="A166:B166"/>
    <mergeCell ref="C166:AG166"/>
    <mergeCell ref="C183:AG183"/>
    <mergeCell ref="A167:B167"/>
    <mergeCell ref="A169:B169"/>
    <mergeCell ref="A170:B170"/>
    <mergeCell ref="A171:B171"/>
    <mergeCell ref="A172:B172"/>
    <mergeCell ref="A173:B173"/>
    <mergeCell ref="A174:B174"/>
    <mergeCell ref="A175:B175"/>
    <mergeCell ref="A176:B176"/>
    <mergeCell ref="A194:B194"/>
    <mergeCell ref="AD111:AF111"/>
    <mergeCell ref="AD112:AG112"/>
    <mergeCell ref="AD129:AF129"/>
    <mergeCell ref="AD130:AG130"/>
    <mergeCell ref="AD146:AF146"/>
    <mergeCell ref="AD147:AG147"/>
    <mergeCell ref="AB162:AD162"/>
    <mergeCell ref="AB163:AE163"/>
    <mergeCell ref="AB179:AD179"/>
    <mergeCell ref="AB180:AE180"/>
    <mergeCell ref="A117:B117"/>
    <mergeCell ref="A134:B134"/>
    <mergeCell ref="A151:B151"/>
    <mergeCell ref="A168:B168"/>
    <mergeCell ref="A185:B185"/>
    <mergeCell ref="A184:B184"/>
    <mergeCell ref="A186:B186"/>
    <mergeCell ref="A187:B187"/>
    <mergeCell ref="A188:B188"/>
    <mergeCell ref="A189:B189"/>
    <mergeCell ref="A190:B190"/>
    <mergeCell ref="A191:B191"/>
    <mergeCell ref="A192:B192"/>
    <mergeCell ref="AI11:AL11"/>
    <mergeCell ref="AI12:AL12"/>
    <mergeCell ref="AI1:AL2"/>
    <mergeCell ref="AI4:AL4"/>
    <mergeCell ref="AI5:AL5"/>
    <mergeCell ref="AI6:AL6"/>
    <mergeCell ref="AI7:AL7"/>
    <mergeCell ref="AI8:AL8"/>
    <mergeCell ref="AI9:AL9"/>
    <mergeCell ref="AI10:AL10"/>
  </mergeCells>
  <phoneticPr fontId="3" type="noConversion"/>
  <conditionalFormatting sqref="C2:AG12">
    <cfRule type="expression" dxfId="52" priority="107" stopIfTrue="1">
      <formula>WEEKDAY(C$2,2)&gt;5</formula>
    </cfRule>
    <cfRule type="expression" dxfId="51" priority="118" stopIfTrue="1">
      <formula>AND(C$2&lt;&gt;"",COUNTIF(Fériés,C$2)&gt;0)</formula>
    </cfRule>
  </conditionalFormatting>
  <conditionalFormatting sqref="C18:AG28">
    <cfRule type="expression" dxfId="50" priority="93" stopIfTrue="1">
      <formula>WEEKDAY(C$18,2)&gt;5</formula>
    </cfRule>
    <cfRule type="expression" dxfId="49" priority="94" stopIfTrue="1">
      <formula>AND(C$18&lt;&gt;"",COUNTIF(Fériés,C$18)&gt;0)</formula>
    </cfRule>
  </conditionalFormatting>
  <conditionalFormatting sqref="C34:AG44">
    <cfRule type="expression" dxfId="48" priority="89" stopIfTrue="1">
      <formula>WEEKDAY(C$34,2)&gt;5</formula>
    </cfRule>
    <cfRule type="expression" dxfId="47" priority="90" stopIfTrue="1">
      <formula>AND(C$34&lt;&gt;"",COUNTIF(Fériés,C$34)&gt;0)</formula>
    </cfRule>
  </conditionalFormatting>
  <conditionalFormatting sqref="C50:X60 AB50:AG60">
    <cfRule type="expression" dxfId="46" priority="85" stopIfTrue="1">
      <formula>WEEKDAY(C$50,2)&gt;5</formula>
    </cfRule>
    <cfRule type="expression" dxfId="45" priority="86" stopIfTrue="1">
      <formula>AND(C$50&lt;&gt;"",COUNTIF(Fériés,C$50)&gt;0)</formula>
    </cfRule>
  </conditionalFormatting>
  <conditionalFormatting sqref="C66:X76 AB66:AG76">
    <cfRule type="expression" dxfId="44" priority="81" stopIfTrue="1">
      <formula>WEEKDAY(C$66,2)&gt;5</formula>
    </cfRule>
    <cfRule type="expression" dxfId="43" priority="82" stopIfTrue="1">
      <formula>AND(C$66&lt;&gt;"",COUNTIF(Fériés,C$66)&gt;0)</formula>
    </cfRule>
  </conditionalFormatting>
  <conditionalFormatting sqref="C82:X92 AB82:AG92">
    <cfRule type="expression" dxfId="42" priority="77" stopIfTrue="1">
      <formula>WEEKDAY(C$82,2)&gt;5</formula>
    </cfRule>
    <cfRule type="expression" dxfId="41" priority="78" stopIfTrue="1">
      <formula>AND(C$82&lt;&gt;"",COUNTIF(Fériés,C$82)&gt;0)</formula>
    </cfRule>
  </conditionalFormatting>
  <conditionalFormatting sqref="C186:AG194 C169:AG177 C152:AG160 C135:AG143 C118:AG126 C101:AG109 C83:AG92 C67:AG76 C51:AG60 C35:X44 AB35:AG44 Y36:AA44 C19:AG28 C3:AG12">
    <cfRule type="containsText" dxfId="40" priority="68" operator="containsText" text="N01">
      <formula>NOT(ISERROR(SEARCH("N01",C3)))</formula>
    </cfRule>
    <cfRule type="containsText" dxfId="39" priority="69" operator="containsText" text="J02">
      <formula>NOT(ISERROR(SEARCH("J02",C3)))</formula>
    </cfRule>
    <cfRule type="containsText" dxfId="38" priority="70" operator="containsText" text="CP">
      <formula>NOT(ISERROR(SEARCH("CP",C3)))</formula>
    </cfRule>
    <cfRule type="containsText" dxfId="37" priority="71" operator="containsText" text="J01">
      <formula>NOT(ISERROR(SEARCH("J01",C3)))</formula>
    </cfRule>
    <cfRule type="containsText" dxfId="36" priority="72" operator="containsText" text="R">
      <formula>NOT(ISERROR(SEARCH("R",C3)))</formula>
    </cfRule>
    <cfRule type="containsText" dxfId="35" priority="73" operator="containsText" text="C">
      <formula>NOT(ISERROR(SEARCH("C",C3)))</formula>
    </cfRule>
    <cfRule type="containsText" dxfId="34" priority="74" operator="containsText" text="M">
      <formula>NOT(ISERROR(SEARCH("M",C3)))</formula>
    </cfRule>
  </conditionalFormatting>
  <conditionalFormatting sqref="Y50:AA60">
    <cfRule type="expression" dxfId="33" priority="125" stopIfTrue="1">
      <formula>WEEKDAY(Y$50,2)&gt;5</formula>
    </cfRule>
    <cfRule type="expression" dxfId="32" priority="126" stopIfTrue="1">
      <formula>AND(Y$50&lt;&gt;"",COUNTIF(Fériés,Y$50)&gt;0)</formula>
    </cfRule>
  </conditionalFormatting>
  <conditionalFormatting sqref="Y66:AA76">
    <cfRule type="expression" dxfId="31" priority="129" stopIfTrue="1">
      <formula>WEEKDAY(Y$66,2)&gt;5</formula>
    </cfRule>
    <cfRule type="expression" dxfId="30" priority="130" stopIfTrue="1">
      <formula>AND(Y$66&lt;&gt;"",COUNTIF(Fériés,Y$66)&gt;0)</formula>
    </cfRule>
  </conditionalFormatting>
  <conditionalFormatting sqref="Y82:AA92">
    <cfRule type="expression" dxfId="29" priority="133" stopIfTrue="1">
      <formula>WEEKDAY(Y$82,2)&gt;5</formula>
    </cfRule>
    <cfRule type="expression" dxfId="28" priority="134" stopIfTrue="1">
      <formula>AND(Y$82&lt;&gt;"",COUNTIF(Fériés,Y$82)&gt;0)</formula>
    </cfRule>
  </conditionalFormatting>
  <conditionalFormatting sqref="Y99:AA109">
    <cfRule type="expression" dxfId="27" priority="57" stopIfTrue="1">
      <formula>WEEKDAY(Y$82,2)&gt;5</formula>
    </cfRule>
    <cfRule type="expression" dxfId="26" priority="58" stopIfTrue="1">
      <formula>AND(Y$82&lt;&gt;"",COUNTIF(Fériés,Y$82)&gt;0)</formula>
    </cfRule>
  </conditionalFormatting>
  <conditionalFormatting sqref="C99:AG109">
    <cfRule type="expression" dxfId="25" priority="56">
      <formula>WEEKDAY(C$99,2)&gt;5</formula>
    </cfRule>
    <cfRule type="expression" dxfId="24" priority="67">
      <formula>AND(C$99&lt;&gt;"",COUNTIF(Fériés,C$99)&gt;0)</formula>
    </cfRule>
  </conditionalFormatting>
  <conditionalFormatting sqref="Y116:AA126">
    <cfRule type="expression" dxfId="23" priority="47" stopIfTrue="1">
      <formula>WEEKDAY(Y$82,2)&gt;5</formula>
    </cfRule>
    <cfRule type="expression" dxfId="22" priority="48" stopIfTrue="1">
      <formula>AND(Y$82&lt;&gt;"",COUNTIF(Fériés,Y$82)&gt;0)</formula>
    </cfRule>
  </conditionalFormatting>
  <conditionalFormatting sqref="C116:AG126">
    <cfRule type="expression" dxfId="21" priority="45">
      <formula>WEEKDAY(C$116,2)&gt;5</formula>
    </cfRule>
    <cfRule type="expression" dxfId="20" priority="46">
      <formula>AND(C$116&lt;&gt;"",COUNTIF(Fériés,C$116)&gt;0)</formula>
    </cfRule>
  </conditionalFormatting>
  <conditionalFormatting sqref="Y133:AA143">
    <cfRule type="expression" dxfId="19" priority="36" stopIfTrue="1">
      <formula>WEEKDAY(Y$82,2)&gt;5</formula>
    </cfRule>
    <cfRule type="expression" dxfId="18" priority="37" stopIfTrue="1">
      <formula>AND(Y$82&lt;&gt;"",COUNTIF(Fériés,Y$82)&gt;0)</formula>
    </cfRule>
  </conditionalFormatting>
  <conditionalFormatting sqref="C133:AG143">
    <cfRule type="expression" dxfId="17" priority="34">
      <formula>WEEKDAY(C$133,2)&gt;5</formula>
    </cfRule>
    <cfRule type="expression" dxfId="16" priority="35">
      <formula>AND(C$133&lt;&gt;"",COUNTIF(Fériés,C$133)&gt;0)</formula>
    </cfRule>
  </conditionalFormatting>
  <conditionalFormatting sqref="Y150:AA160">
    <cfRule type="expression" dxfId="15" priority="25" stopIfTrue="1">
      <formula>WEEKDAY(Y$82,2)&gt;5</formula>
    </cfRule>
    <cfRule type="expression" dxfId="14" priority="26" stopIfTrue="1">
      <formula>AND(Y$82&lt;&gt;"",COUNTIF(Fériés,Y$82)&gt;0)</formula>
    </cfRule>
  </conditionalFormatting>
  <conditionalFormatting sqref="C150:AG160">
    <cfRule type="expression" dxfId="13" priority="23">
      <formula>WEEKDAY(C$150,2)&gt;5</formula>
    </cfRule>
    <cfRule type="expression" dxfId="12" priority="24">
      <formula>AND(C$150&lt;&gt;"",COUNTIF(Fériés,C$150)&gt;0)</formula>
    </cfRule>
  </conditionalFormatting>
  <conditionalFormatting sqref="Y167:AA177">
    <cfRule type="expression" dxfId="11" priority="14" stopIfTrue="1">
      <formula>WEEKDAY(Y$82,2)&gt;5</formula>
    </cfRule>
    <cfRule type="expression" dxfId="10" priority="15" stopIfTrue="1">
      <formula>AND(Y$82&lt;&gt;"",COUNTIF(Fériés,Y$82)&gt;0)</formula>
    </cfRule>
  </conditionalFormatting>
  <conditionalFormatting sqref="C167:AG177">
    <cfRule type="expression" dxfId="9" priority="12">
      <formula>WEEKDAY(C$167,2)&gt;5</formula>
    </cfRule>
    <cfRule type="expression" dxfId="8" priority="13">
      <formula>AND(C$167&lt;&gt;"",COUNTIF(Fériés,C$167)&gt;0)</formula>
    </cfRule>
  </conditionalFormatting>
  <conditionalFormatting sqref="Y184:AA194">
    <cfRule type="expression" dxfId="7" priority="3" stopIfTrue="1">
      <formula>WEEKDAY(Y$82,2)&gt;5</formula>
    </cfRule>
    <cfRule type="expression" dxfId="6" priority="4" stopIfTrue="1">
      <formula>AND(Y$82&lt;&gt;"",COUNTIF(Fériés,Y$82)&gt;0)</formula>
    </cfRule>
  </conditionalFormatting>
  <conditionalFormatting sqref="C184:AG194">
    <cfRule type="expression" dxfId="5" priority="1">
      <formula>WEEKDAY(C$184,2)&gt;5</formula>
    </cfRule>
    <cfRule type="expression" dxfId="4" priority="2">
      <formula>AND(C$184&lt;&gt;"",COUNTIF(Fériés,C$184)&gt;0)</formula>
    </cfRule>
  </conditionalFormatting>
  <dataValidations count="1">
    <dataValidation type="custom" allowBlank="1" showInputMessage="1" showErrorMessage="1" sqref="G184:H185 G167:H168 AB167:AC168 C167:C168 U167:V168 N167:O168 G133:H134 AB133:AC134 C133:C134 U133:V134 N133:O134 G99:H100 AB99:AC100 C99:C100 U99:V100 N99:O100 G66:H66 AB66:AC66 C66 U66:V66 N66:O66 G34:H34 AB34:AC34 C34 U34:V34 N34:O34 G2:H2 AB2:AC2 C2 U2:V2 N2:O2 N18:O18 U18:V18 C18 AB18:AC18 G18:H18 N50:O50 U50:V50 C50 AB50:AC50 G50:H50 U82:V82 C82 AB82:AC82 G82:H82 N82:O82 N116:O117 U116:V117 C116:C117 AB116:AC117 G116:H117 N150:O151 U150:V151 C150:C151 AB150:AC151 G150:H151 N184:O185 U184:V185 C184:C185 AB184:AC185">
      <formula1>"&gt;0"</formula1>
    </dataValidation>
  </dataValidations>
  <pageMargins left="0" right="0" top="0" bottom="0" header="0" footer="0"/>
  <pageSetup paperSize="9" scale="60" fitToHeight="0" orientation="landscape" horizontalDpi="4294967293" verticalDpi="300" r:id="rId1"/>
  <headerFooter scaleWithDoc="0" alignWithMargins="0">
    <oddFooter>&amp;LDesign&amp;CBy&amp;RFRONTEAU.J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44"/>
  </sheetPr>
  <dimension ref="A1:L12"/>
  <sheetViews>
    <sheetView workbookViewId="0">
      <pane ySplit="2" topLeftCell="A3" activePane="bottomLeft" state="frozen"/>
      <selection pane="bottomLeft"/>
    </sheetView>
  </sheetViews>
  <sheetFormatPr baseColWidth="10" defaultColWidth="11.42578125" defaultRowHeight="12.75"/>
  <cols>
    <col min="1" max="1" width="11.42578125" style="1"/>
    <col min="2" max="2" width="24.7109375" style="1" customWidth="1"/>
    <col min="3" max="5" width="11.42578125" style="1"/>
    <col min="6" max="6" width="12" style="1" bestFit="1" customWidth="1"/>
    <col min="7" max="10" width="11.42578125" style="1"/>
    <col min="11" max="11" width="24.140625" style="1" bestFit="1" customWidth="1"/>
    <col min="12" max="16384" width="11.42578125" style="1"/>
  </cols>
  <sheetData>
    <row r="1" spans="1:12">
      <c r="A1" s="5">
        <v>2016</v>
      </c>
      <c r="C1" s="98" t="s">
        <v>23</v>
      </c>
      <c r="D1" s="98"/>
      <c r="E1" s="98"/>
      <c r="I1" s="100" t="s">
        <v>55</v>
      </c>
    </row>
    <row r="2" spans="1:12" ht="15">
      <c r="A2" s="99" t="s">
        <v>29</v>
      </c>
      <c r="B2" s="99"/>
      <c r="C2" s="32" t="s">
        <v>35</v>
      </c>
      <c r="D2" s="30" t="s">
        <v>12</v>
      </c>
      <c r="E2" s="31" t="s">
        <v>13</v>
      </c>
      <c r="F2" s="69" t="s">
        <v>54</v>
      </c>
      <c r="G2" s="70" t="s">
        <v>52</v>
      </c>
      <c r="H2" s="71" t="s">
        <v>51</v>
      </c>
      <c r="I2" s="101"/>
      <c r="J2" s="105" t="s">
        <v>0</v>
      </c>
      <c r="K2" s="105" t="s">
        <v>1</v>
      </c>
    </row>
    <row r="3" spans="1:12" ht="15.75">
      <c r="A3" s="96" t="str">
        <f>Données!E15</f>
        <v>CHEF DE POSTE</v>
      </c>
      <c r="B3" s="97"/>
      <c r="C3" s="29">
        <f>COUNTIFS(Calendrier!C3:AG3,"M")+COUNTIFS(Calendrier!C19:AG19,"M")+COUNTIFS(Calendrier!C35:AG35,"M")+COUNTIFS(Calendrier!C51:AG51,"M")+COUNTIFS(Calendrier!C67:AG67,"M")+COUNTIFS(Calendrier!C83:AG83,"M")+COUNTIFS(Calendrier!C100:AG100,"M")+COUNTIFS(Calendrier!C117:AG117,"M")+COUNTIFS(Calendrier!C134:AG134,"M")+COUNTIFS(Calendrier!C151:AG151,"M")+COUNTIFS(Calendrier!C168:AG168,"M")+COUNTIFS(Calendrier!C185:AG185,"M")</f>
        <v>0</v>
      </c>
      <c r="D3" s="28">
        <f>COUNTIFS(Calendrier!C3:AG3,"C")+COUNTIFS(Calendrier!C19:AG19,"C")+COUNTIFS(Calendrier!C35:AG35,"C")+COUNTIFS(Calendrier!C51:AG51,"C")+COUNTIFS(Calendrier!C67:AG67,"C")+COUNTIFS(Calendrier!C83:AG83,"C")+COUNTIFS(Calendrier!C100:AG100,"C")+COUNTIFS(Calendrier!C117:AG117,"C")+COUNTIFS(Calendrier!C134:AG134,"C")+COUNTIFS(Calendrier!C151:AG151,"C")+COUNTIFS(Calendrier!C168:AG168,"C")+COUNTIFS(Calendrier!C185:AG185,"C")</f>
        <v>0</v>
      </c>
      <c r="E3" s="29">
        <f>+COUNTIFS(Calendrier!C3:AG3,"R")+COUNTIFS(Calendrier!C19:AG19,"R")+COUNTIFS(Calendrier!C35:AG35,"R")+COUNTIFS(Calendrier!C51:AG51,"R")+COUNTIFS(Calendrier!C67:AG67,"R")+COUNTIFS(Calendrier!C83:AG83,"R")+COUNTIFS(Calendrier!C100:AG100,"R")+COUNTIFS(Calendrier!C117:AG117,"R")+COUNTIFS(Calendrier!C134:AG134,"R")+COUNTIFS(Calendrier!C151:AG151,"R")+COUNTIFS(Calendrier!C168:AG168,"R")+COUNTIFS(Calendrier!C185:AG185,"R")</f>
        <v>1</v>
      </c>
      <c r="F3" s="29">
        <f>+COUNTIFS(Calendrier!C3:AG3,"J01")+COUNTIFS(Calendrier!C19:AG19,"J01")+COUNTIFS(Calendrier!C35:AG35,"J01")+COUNTIFS(Calendrier!C51:AG51,"J01")+COUNTIFS(Calendrier!C67:AG67,"J01")+COUNTIFS(Calendrier!C83:AG83,"J01")+COUNTIFS(Calendrier!C100:AG100,"J01")+COUNTIFS(Calendrier!C117:AG117,"J01")+COUNTIFS(Calendrier!C134:AG134,"J01")+COUNTIFS(Calendrier!C151:AG151,"J01")+COUNTIFS(Calendrier!C168:AG168,"J01")+COUNTIFS(Calendrier!C185:AG185,"J01")</f>
        <v>4</v>
      </c>
      <c r="G3" s="29">
        <f>+COUNTIFS(Calendrier!D3:AH3,"J02")+COUNTIFS(Calendrier!D19:AH19,"J02")+COUNTIFS(Calendrier!D35:AH35,"J02")+COUNTIFS(Calendrier!D51:AH51,"J02")+COUNTIFS(Calendrier!D67:AH67,"J02")+COUNTIFS(Calendrier!D83:AH83,"J02")+COUNTIFS(Calendrier!D100:AH100,"J02")+COUNTIFS(Calendrier!D117:AH117,"J02")+COUNTIFS(Calendrier!D134:AH134,"J02")+COUNTIFS(Calendrier!D151:AH151,"J02")+COUNTIFS(Calendrier!D168:AH168,"J02")+COUNTIFS(Calendrier!D185:AH185,"J02")</f>
        <v>1</v>
      </c>
      <c r="H3" s="73">
        <f>+COUNTIFS(Calendrier!E3:AI3,"N01")+COUNTIFS(Calendrier!E19:AI19,"N01")+COUNTIFS(Calendrier!E35:AI35,"N01")+COUNTIFS(Calendrier!E51:AI51,"N01")+COUNTIFS(Calendrier!E67:AI67,"N01")+COUNTIFS(Calendrier!E83:AI83,"N01")+COUNTIFS(Calendrier!E100:AI100,"N01")+COUNTIFS(Calendrier!E117:AI117,"N01")+COUNTIFS(Calendrier!E134:AI134,"N01")+COUNTIFS(Calendrier!E151:AI151,"N01")+COUNTIFS(Calendrier!E168:AI168,"N01")+COUNTIFS(Calendrier!E185:AI185,"N01")</f>
        <v>1</v>
      </c>
      <c r="I3" s="104">
        <f>(F3+G3+H3)*8</f>
        <v>48</v>
      </c>
      <c r="J3" s="106">
        <f>+COUNTIFS(Calendrier!C3:AG3,"J01")*8+COUNTIFS(Calendrier!C3:AG3,"J02")*8+COUNTIFS(Calendrier!C3:AG3,"N01")*8</f>
        <v>32</v>
      </c>
      <c r="K3" s="106">
        <f>+COUNTIFS(Calendrier!C19:AG19,"J01")*8+COUNTIFS(Calendrier!C19:AG19,"J02")*8+COUNTIFS(Calendrier!C19:AG19,"N01")*8</f>
        <v>16</v>
      </c>
    </row>
    <row r="4" spans="1:12" ht="15.75">
      <c r="A4" s="96" t="str">
        <f>Données!E16</f>
        <v>AGENT STATIQUE DE BASE 1</v>
      </c>
      <c r="B4" s="97"/>
      <c r="C4" s="29">
        <f>COUNTIFS(Calendrier!C4:AG4,"M")+COUNTIFS(Calendrier!C20:AG20,"M")+COUNTIFS(Calendrier!C36:AG36,"M")+COUNTIFS(Calendrier!C52:AG52,"M")+COUNTIFS(Calendrier!C68:AG68,"M")+COUNTIFS(Calendrier!C84:AG84,"M")+COUNTIFS(Calendrier!C101:AG101,"M")+COUNTIFS(Calendrier!C118:AG118,"M")+COUNTIFS(Calendrier!C135:AG135,"M")+COUNTIFS(Calendrier!C152:AG152,"M")+COUNTIFS(Calendrier!C169:AG169,"M")+COUNTIFS(Calendrier!C186:AG186,"M")</f>
        <v>0</v>
      </c>
      <c r="D4" s="28">
        <f>COUNTIFS(Calendrier!C4:AG4,"C")+COUNTIFS(Calendrier!C20:AG20,"C")+COUNTIFS(Calendrier!C36:AG36,"C")+COUNTIFS(Calendrier!C52:AG52,"C")+COUNTIFS(Calendrier!C68:AG68,"C")+COUNTIFS(Calendrier!C84:AG84,"C")+COUNTIFS(Calendrier!C101:AG101,"C")+COUNTIFS(Calendrier!C118:AG118,"C")+COUNTIFS(Calendrier!C135:AG135,"C")+COUNTIFS(Calendrier!C152:AG152,"C")+COUNTIFS(Calendrier!C169:AG169,"C")+COUNTIFS(Calendrier!C186:AG186,"C")</f>
        <v>0</v>
      </c>
      <c r="E4" s="29">
        <f>+COUNTIFS(Calendrier!C4:AG4,"R")+COUNTIFS(Calendrier!C20:AG20,"R")+COUNTIFS(Calendrier!C36:AG36,"R")+COUNTIFS(Calendrier!C52:AG52,"R")+COUNTIFS(Calendrier!C68:AG68,"R")+COUNTIFS(Calendrier!C84:AG84,"R")+COUNTIFS(Calendrier!C101:AG101,"R")+COUNTIFS(Calendrier!C118:AG118,"R")+COUNTIFS(Calendrier!C135:AG135,"R")+COUNTIFS(Calendrier!C152:AG152,"R")+COUNTIFS(Calendrier!C169:AG169,"R")+COUNTIFS(Calendrier!C186:AG186,"R")</f>
        <v>0</v>
      </c>
      <c r="F4" s="29">
        <f>+COUNTIFS(Calendrier!C4:AG4,"J01")+COUNTIFS(Calendrier!C20:AG20,"J01")+COUNTIFS(Calendrier!C36:AG36,"J01")+COUNTIFS(Calendrier!C52:AG52,"J01")+COUNTIFS(Calendrier!C68:AG68,"J01")+COUNTIFS(Calendrier!C84:AG84,"J01")+COUNTIFS(Calendrier!C101:AG101,"J01")+COUNTIFS(Calendrier!C118:AG118,"J01")+COUNTIFS(Calendrier!C135:AG135,"J01")+COUNTIFS(Calendrier!C152:AG152,"J01")+COUNTIFS(Calendrier!C169:AG169,"J01")+COUNTIFS(Calendrier!C186:AG186,"J01")</f>
        <v>1</v>
      </c>
      <c r="G4" s="29">
        <f>+COUNTIFS(Calendrier!D4:AH4,"J02")+COUNTIFS(Calendrier!D20:AH20,"J02")+COUNTIFS(Calendrier!D36:AH36,"J02")+COUNTIFS(Calendrier!D52:AH52,"J02")+COUNTIFS(Calendrier!D68:AH68,"J02")+COUNTIFS(Calendrier!D84:AH84,"J02")+COUNTIFS(Calendrier!D101:AH101,"J02")+COUNTIFS(Calendrier!D118:AH118,"J02")+COUNTIFS(Calendrier!D135:AH135,"J02")+COUNTIFS(Calendrier!D152:AH152,"J02")+COUNTIFS(Calendrier!D169:AH169,"J02")+COUNTIFS(Calendrier!D186:AH186,"J02")</f>
        <v>0</v>
      </c>
      <c r="H4" s="73">
        <f>+COUNTIFS(Calendrier!E4:AI4,"N01")+COUNTIFS(Calendrier!E20:AI20,"N01")+COUNTIFS(Calendrier!E36:AI36,"N01")+COUNTIFS(Calendrier!E52:AI52,"N01")+COUNTIFS(Calendrier!E68:AI68,"N01")+COUNTIFS(Calendrier!E84:AI84,"N01")+COUNTIFS(Calendrier!E101:AI101,"N01")+COUNTIFS(Calendrier!E118:AI118,"N01")+COUNTIFS(Calendrier!E135:AI135,"N01")+COUNTIFS(Calendrier!E152:AI152,"N01")+COUNTIFS(Calendrier!E169:AI169,"N01")+COUNTIFS(Calendrier!E186:AI186,"N01")</f>
        <v>3</v>
      </c>
      <c r="I4" s="104">
        <f t="shared" ref="I4:I11" si="0">(F4+G4+H4)*8</f>
        <v>32</v>
      </c>
      <c r="J4" s="106">
        <f>+COUNTIFS(Calendrier!C4:AG4,"J01")*8+COUNTIFS(Calendrier!C4:AG4,"J02")*8+COUNTIFS(Calendrier!C4:AG4,"N01")*8</f>
        <v>8</v>
      </c>
      <c r="K4" s="106">
        <f>+COUNTIFS(Calendrier!C20:AG20,"J01")*8+COUNTIFS(Calendrier!C20:AG20,"J02")*8+COUNTIFS(Calendrier!C20:AG20,"N01")*8</f>
        <v>24</v>
      </c>
      <c r="L4" s="7"/>
    </row>
    <row r="5" spans="1:12" ht="15.75">
      <c r="A5" s="96" t="str">
        <f>Données!E17</f>
        <v>AGENT STATIQUE DE BASE 2</v>
      </c>
      <c r="B5" s="97"/>
      <c r="C5" s="29">
        <f>COUNTIFS(Calendrier!C6:AG6,"M")+COUNTIFS(Calendrier!C22:AG22,"M")+COUNTIFS(Calendrier!C38:AG38,"M")+COUNTIFS(Calendrier!C54:AG54,"M")+COUNTIFS(Calendrier!C70:AG70,"M")+COUNTIFS(Calendrier!C86:AG86,"M")+COUNTIFS(Calendrier!C103:AG103,"M")+COUNTIFS(Calendrier!C120:AG120,"M")+COUNTIFS(Calendrier!C137:AG137,"M")+COUNTIFS(Calendrier!C154:AG154,"M")+COUNTIFS(Calendrier!C171:AG171,"M")+COUNTIFS(Calendrier!C188:AG188,"M")</f>
        <v>0</v>
      </c>
      <c r="D5" s="28">
        <f>COUNTIFS(Calendrier!C6:AG6,"C")+COUNTIFS(Calendrier!C22:AG22,"C")+COUNTIFS(Calendrier!C38:AG38,"C")+COUNTIFS(Calendrier!C54:AG54,"C")+COUNTIFS(Calendrier!C70:AG70,"C")+COUNTIFS(Calendrier!C86:AG86,"C")+COUNTIFS(Calendrier!C103:AG103,"C")+COUNTIFS(Calendrier!C120:AG120,"C")+COUNTIFS(Calendrier!C137:AG137,"C")+COUNTIFS(Calendrier!C154:AG154,"C")+COUNTIFS(Calendrier!C171:AG171,"C")+COUNTIFS(Calendrier!C188:AG188,"C")</f>
        <v>0</v>
      </c>
      <c r="E5" s="29">
        <f>+COUNTIFS(Calendrier!C6:AG6,"R")+COUNTIFS(Calendrier!C22:AG22,"R")+COUNTIFS(Calendrier!C38:AG38,"R")+COUNTIFS(Calendrier!C54:AG54,"R")+COUNTIFS(Calendrier!C70:AG70,"R")+COUNTIFS(Calendrier!C86:AG86,"R")+COUNTIFS(Calendrier!C103:AG103,"R")+COUNTIFS(Calendrier!C120:AG120,"R")+COUNTIFS(Calendrier!C137:AG137,"R")+COUNTIFS(Calendrier!C154:AG154,"R")+COUNTIFS(Calendrier!C171:AG171,"R")+COUNTIFS(Calendrier!C188:AG188,"R")</f>
        <v>0</v>
      </c>
      <c r="F5" s="29">
        <f>+COUNTIFS(Calendrier!C5:AG5,"J01")+COUNTIFS(Calendrier!C21:AG21,"J01")+COUNTIFS(Calendrier!C37:AG37,"J01")+COUNTIFS(Calendrier!C53:AG53,"J01")+COUNTIFS(Calendrier!C69:AG69,"J01")+COUNTIFS(Calendrier!C85:AG85,"J01")+COUNTIFS(Calendrier!C102:AG102,"J01")+COUNTIFS(Calendrier!C119:AG119,"J01")+COUNTIFS(Calendrier!C136:AG136,"J01")+COUNTIFS(Calendrier!C153:AG153,"J01")+COUNTIFS(Calendrier!C170:AG170,"J01")+COUNTIFS(Calendrier!C187:AG187,"J01")</f>
        <v>0</v>
      </c>
      <c r="G5" s="29">
        <f>+COUNTIFS(Calendrier!D5:AH5,"J02")+COUNTIFS(Calendrier!D21:AH21,"J02")+COUNTIFS(Calendrier!D37:AH37,"J02")+COUNTIFS(Calendrier!D53:AH53,"J02")+COUNTIFS(Calendrier!D69:AH69,"J02")+COUNTIFS(Calendrier!D85:AH85,"J02")+COUNTIFS(Calendrier!D102:AH102,"J02")+COUNTIFS(Calendrier!D119:AH119,"J02")+COUNTIFS(Calendrier!D136:AH136,"J02")+COUNTIFS(Calendrier!D153:AH153,"J02")+COUNTIFS(Calendrier!D170:AH170,"J02")+COUNTIFS(Calendrier!D187:AH187,"J02")</f>
        <v>0</v>
      </c>
      <c r="H5" s="73">
        <f>+COUNTIFS(Calendrier!E5:AI5,"N01")+COUNTIFS(Calendrier!E21:AI21,"N01")+COUNTIFS(Calendrier!E37:AI37,"N01")+COUNTIFS(Calendrier!E53:AI53,"N01")+COUNTIFS(Calendrier!E69:AI69,"N01")+COUNTIFS(Calendrier!E85:AI85,"N01")+COUNTIFS(Calendrier!E102:AI102,"N01")+COUNTIFS(Calendrier!E119:AI119,"N01")+COUNTIFS(Calendrier!E136:AI136,"N01")+COUNTIFS(Calendrier!E153:AI153,"N01")+COUNTIFS(Calendrier!E170:AI170,"N01")+COUNTIFS(Calendrier!E187:AI187,"N01")</f>
        <v>0</v>
      </c>
      <c r="I5" s="104">
        <f t="shared" si="0"/>
        <v>0</v>
      </c>
      <c r="J5" s="106">
        <f>+COUNTIFS(Calendrier!C5:AG5,"J01")*8+COUNTIFS(Calendrier!C5:AG5,"J02")*8+COUNTIFS(Calendrier!C5:AG5,"N01")*8</f>
        <v>0</v>
      </c>
      <c r="K5" s="106">
        <f>+COUNTIFS(Calendrier!C21:AG21,"J01")*8+COUNTIFS(Calendrier!C21:AG21,"J02")*8+COUNTIFS(Calendrier!C21:AG21,"N01")*8</f>
        <v>0</v>
      </c>
      <c r="L5" s="7"/>
    </row>
    <row r="6" spans="1:12" ht="15.75">
      <c r="A6" s="96" t="str">
        <f>Données!E18</f>
        <v>AGENT STATIQUE DE BASE 3</v>
      </c>
      <c r="B6" s="97"/>
      <c r="C6" s="29">
        <f>COUNTIFS(Calendrier!C7:AG7,"M")+COUNTIFS(Calendrier!C23:AG23,"M")+COUNTIFS(Calendrier!C39:AG39,"M")+COUNTIFS(Calendrier!C55:AG55,"M")+COUNTIFS(Calendrier!C71:AG71,"M")+COUNTIFS(Calendrier!C87:AG87,"M")+COUNTIFS(Calendrier!C104:AG104,"M")+COUNTIFS(Calendrier!C121:AG121,"M")+COUNTIFS(Calendrier!C138:AG138,"M")+COUNTIFS(Calendrier!C155:AG155,"M")+COUNTIFS(Calendrier!C172:AG172,"M")+COUNTIFS(Calendrier!C189:AG189,"M")</f>
        <v>0</v>
      </c>
      <c r="D6" s="28">
        <f>COUNTIFS(Calendrier!C7:AG7,"C")+COUNTIFS(Calendrier!C23:AG23,"C")+COUNTIFS(Calendrier!C39:AG39,"C")+COUNTIFS(Calendrier!C55:AG55,"C")+COUNTIFS(Calendrier!C71:AG71,"C")+COUNTIFS(Calendrier!C87:AG87,"C")+COUNTIFS(Calendrier!C104:AG104,"C")+COUNTIFS(Calendrier!C121:AG121,"C")+COUNTIFS(Calendrier!C138:AG138,"C")+COUNTIFS(Calendrier!C155:AG155,"C")+COUNTIFS(Calendrier!C172:AG172,"C")+COUNTIFS(Calendrier!C189:AG189,"C")</f>
        <v>0</v>
      </c>
      <c r="E6" s="29">
        <f>+COUNTIFS(Calendrier!C7:AG7,"R")+COUNTIFS(Calendrier!C23:AG23,"R")+COUNTIFS(Calendrier!C39:AG39,"R")+COUNTIFS(Calendrier!C55:AG55,"R")+COUNTIFS(Calendrier!C71:AG71,"R")+COUNTIFS(Calendrier!C87:AG87,"R")+COUNTIFS(Calendrier!C104:AG104,"R")+COUNTIFS(Calendrier!C121:AG121,"R")+COUNTIFS(Calendrier!C138:AG138,"R")+COUNTIFS(Calendrier!C155:AG155,"R")+COUNTIFS(Calendrier!C172:AG172,"R")+COUNTIFS(Calendrier!C189:AG189,"R")</f>
        <v>0</v>
      </c>
      <c r="F6" s="29">
        <f>+COUNTIFS(Calendrier!C6:AG6,"J01")+COUNTIFS(Calendrier!C22:AG22,"J01")+COUNTIFS(Calendrier!C38:AG38,"J01")+COUNTIFS(Calendrier!C54:AG54,"J01")+COUNTIFS(Calendrier!C70:AG70,"J01")+COUNTIFS(Calendrier!C86:AG86,"J01")+COUNTIFS(Calendrier!C103:AG103,"J01")+COUNTIFS(Calendrier!C120:AG120,"J01")+COUNTIFS(Calendrier!C137:AG137,"J01")+COUNTIFS(Calendrier!C154:AG154,"J01")+COUNTIFS(Calendrier!C171:AG171,"J01")+COUNTIFS(Calendrier!C188:AG188,"J01")</f>
        <v>0</v>
      </c>
      <c r="G6" s="29">
        <f>+COUNTIFS(Calendrier!D6:AH6,"J02")+COUNTIFS(Calendrier!D22:AH22,"J02")+COUNTIFS(Calendrier!D38:AH38,"J02")+COUNTIFS(Calendrier!D54:AH54,"J02")+COUNTIFS(Calendrier!D70:AH70,"J02")+COUNTIFS(Calendrier!D86:AH86,"J02")+COUNTIFS(Calendrier!D103:AH103,"J02")+COUNTIFS(Calendrier!D120:AH120,"J02")+COUNTIFS(Calendrier!D137:AH137,"J02")+COUNTIFS(Calendrier!D154:AH154,"J02")+COUNTIFS(Calendrier!D171:AH171,"J02")+COUNTIFS(Calendrier!D188:AH188,"J02")</f>
        <v>0</v>
      </c>
      <c r="H6" s="73">
        <f>+COUNTIFS(Calendrier!E6:AI6,"N01")+COUNTIFS(Calendrier!E22:AI22,"N01")+COUNTIFS(Calendrier!E38:AI38,"N01")+COUNTIFS(Calendrier!E54:AI54,"N01")+COUNTIFS(Calendrier!E70:AI70,"N01")+COUNTIFS(Calendrier!E86:AI86,"N01")+COUNTIFS(Calendrier!E103:AI103,"N01")+COUNTIFS(Calendrier!E120:AI120,"N01")+COUNTIFS(Calendrier!E137:AI137,"N01")+COUNTIFS(Calendrier!E154:AI154,"N01")+COUNTIFS(Calendrier!E171:AI171,"N01")+COUNTIFS(Calendrier!E188:AI188,"N01")</f>
        <v>0</v>
      </c>
      <c r="I6" s="104">
        <f t="shared" si="0"/>
        <v>0</v>
      </c>
      <c r="J6" s="106">
        <f>+COUNTIFS(Calendrier!C6:AG6,"J01")*8+COUNTIFS(Calendrier!C6:AG6,"J02")*8+COUNTIFS(Calendrier!C6:AG6,"N01")*8</f>
        <v>0</v>
      </c>
      <c r="K6" s="106">
        <f>+COUNTIFS(Calendrier!C22:AG22,"J01")*8+COUNTIFS(Calendrier!C22:AG22,"J02")*8+COUNTIFS(Calendrier!C22:AG22,"N01")*8</f>
        <v>0</v>
      </c>
      <c r="L6" s="7"/>
    </row>
    <row r="7" spans="1:12" ht="15.75">
      <c r="A7" s="96" t="str">
        <f>Données!E19</f>
        <v>AGENT STATIQUE DE BASE 4</v>
      </c>
      <c r="B7" s="97"/>
      <c r="C7" s="29">
        <f>COUNTIFS(Calendrier!C8:AG8,"M")+COUNTIFS(Calendrier!C24:AG24,"M")+COUNTIFS(Calendrier!C40:AG40,"M")+COUNTIFS(Calendrier!C56:AG56,"M")+COUNTIFS(Calendrier!C72:AG72,"M")+COUNTIFS(Calendrier!C88:AG88,"M")+COUNTIFS(Calendrier!C105:AG105,"M")+COUNTIFS(Calendrier!C122:AG122,"M")+COUNTIFS(Calendrier!C139:AG139,"M")+COUNTIFS(Calendrier!C156:AG156,"M")+COUNTIFS(Calendrier!C173:AG173,"M")+COUNTIFS(Calendrier!C190:AG190,"M")</f>
        <v>0</v>
      </c>
      <c r="D7" s="28">
        <f>COUNTIFS(Calendrier!C8:AG8,"C")+COUNTIFS(Calendrier!C24:AG24,"C")+COUNTIFS(Calendrier!C40:AG40,"C")+COUNTIFS(Calendrier!C56:AG56,"C")+COUNTIFS(Calendrier!C72:AG72,"C")+COUNTIFS(Calendrier!C88:AG88,"C")+COUNTIFS(Calendrier!C105:AG105,"C")+COUNTIFS(Calendrier!C122:AG122,"C")+COUNTIFS(Calendrier!C139:AG139,"C")+COUNTIFS(Calendrier!C156:AG156,"C")+COUNTIFS(Calendrier!C173:AG173,"C")+COUNTIFS(Calendrier!C190:AG190,"C")</f>
        <v>0</v>
      </c>
      <c r="E7" s="29">
        <f>+COUNTIFS(Calendrier!C8:AG8,"R")+COUNTIFS(Calendrier!C24:AG24,"R")+COUNTIFS(Calendrier!C40:AG40,"R")+COUNTIFS(Calendrier!C56:AG56,"R")+COUNTIFS(Calendrier!C72:AG72,"R")+COUNTIFS(Calendrier!C88:AG88,"R")+COUNTIFS(Calendrier!C105:AG105,"R")+COUNTIFS(Calendrier!C122:AG122,"R")+COUNTIFS(Calendrier!C139:AG139,"R")+COUNTIFS(Calendrier!C156:AG156,"R")+COUNTIFS(Calendrier!C173:AG173,"R")+COUNTIFS(Calendrier!C190:AG190,"R")</f>
        <v>0</v>
      </c>
      <c r="F7" s="29">
        <f>+COUNTIFS(Calendrier!C7:AG7,"J01")+COUNTIFS(Calendrier!C23:AG23,"J01")+COUNTIFS(Calendrier!C39:AG39,"J01")+COUNTIFS(Calendrier!C55:AG55,"J01")+COUNTIFS(Calendrier!C71:AG71,"J01")+COUNTIFS(Calendrier!C87:AG87,"J01")+COUNTIFS(Calendrier!C104:AG104,"J01")+COUNTIFS(Calendrier!C121:AG121,"J01")+COUNTIFS(Calendrier!C138:AG138,"J01")+COUNTIFS(Calendrier!C155:AG155,"J01")+COUNTIFS(Calendrier!C172:AG172,"J01")+COUNTIFS(Calendrier!C189:AG189,"J01")</f>
        <v>0</v>
      </c>
      <c r="G7" s="29">
        <f>+COUNTIFS(Calendrier!D7:AH7,"J02")+COUNTIFS(Calendrier!D23:AH23,"J02")+COUNTIFS(Calendrier!D39:AH39,"J02")+COUNTIFS(Calendrier!D55:AH55,"J02")+COUNTIFS(Calendrier!D71:AH71,"J02")+COUNTIFS(Calendrier!D87:AH87,"J02")+COUNTIFS(Calendrier!D104:AH104,"J02")+COUNTIFS(Calendrier!D121:AH121,"J02")+COUNTIFS(Calendrier!D138:AH138,"J02")+COUNTIFS(Calendrier!D155:AH155,"J02")+COUNTIFS(Calendrier!D172:AH172,"J02")+COUNTIFS(Calendrier!D189:AH189,"J02")</f>
        <v>0</v>
      </c>
      <c r="H7" s="73">
        <f>+COUNTIFS(Calendrier!E7:AI7,"N01")+COUNTIFS(Calendrier!E23:AI23,"N01")+COUNTIFS(Calendrier!E39:AI39,"N01")+COUNTIFS(Calendrier!E55:AI55,"N01")+COUNTIFS(Calendrier!E71:AI71,"N01")+COUNTIFS(Calendrier!E87:AI87,"N01")+COUNTIFS(Calendrier!E104:AI104,"N01")+COUNTIFS(Calendrier!E121:AI121,"N01")+COUNTIFS(Calendrier!E138:AI138,"N01")+COUNTIFS(Calendrier!E155:AI155,"N01")+COUNTIFS(Calendrier!E172:AI172,"N01")+COUNTIFS(Calendrier!E189:AI189,"N01")</f>
        <v>0</v>
      </c>
      <c r="I7" s="104">
        <f t="shared" si="0"/>
        <v>0</v>
      </c>
      <c r="J7" s="106">
        <f>+COUNTIFS(Calendrier!C7:AG7,"J01")*8+COUNTIFS(Calendrier!C7:AG7,"J02")*8+COUNTIFS(Calendrier!C7:AG7,"N01")*8</f>
        <v>0</v>
      </c>
      <c r="K7" s="106">
        <f>+COUNTIFS(Calendrier!C23:AG23,"J01")*8+COUNTIFS(Calendrier!C23:AG23,"J02")*8+COUNTIFS(Calendrier!C23:AG23,"N01")*8</f>
        <v>0</v>
      </c>
      <c r="L7" s="7"/>
    </row>
    <row r="8" spans="1:12" ht="15.75">
      <c r="A8" s="96" t="str">
        <f>Données!E20</f>
        <v>AGENT STATIQUE DE BASE 5</v>
      </c>
      <c r="B8" s="97"/>
      <c r="C8" s="29">
        <f>COUNTIFS(Calendrier!C9:AG9,"M")+COUNTIFS(Calendrier!C25:AG25,"M")+COUNTIFS(Calendrier!C41:AG41,"M")+COUNTIFS(Calendrier!C57:AG57,"M")+COUNTIFS(Calendrier!C73:AG73,"M")+COUNTIFS(Calendrier!C89:AG89,"M")+COUNTIFS(Calendrier!C106:AG106,"M")+COUNTIFS(Calendrier!C123:AG123,"M")+COUNTIFS(Calendrier!C140:AG140,"M")+COUNTIFS(Calendrier!C157:AG157,"M")+COUNTIFS(Calendrier!C174:AG174,"M")+COUNTIFS(Calendrier!C191:AG191,"M")</f>
        <v>0</v>
      </c>
      <c r="D8" s="28">
        <f>COUNTIFS(Calendrier!C9:AG9,"C")+COUNTIFS(Calendrier!C25:AG25,"C")+COUNTIFS(Calendrier!C41:AG41,"C")+COUNTIFS(Calendrier!C57:AG57,"C")+COUNTIFS(Calendrier!C73:AG73,"C")+COUNTIFS(Calendrier!C89:AG89,"C")+COUNTIFS(Calendrier!C106:AG106,"C")+COUNTIFS(Calendrier!C123:AG123,"C")+COUNTIFS(Calendrier!C140:AG140,"C")+COUNTIFS(Calendrier!C157:AG157,"C")+COUNTIFS(Calendrier!C174:AG174,"C")+COUNTIFS(Calendrier!C191:AG191,"C")</f>
        <v>0</v>
      </c>
      <c r="E8" s="29">
        <f>+COUNTIFS(Calendrier!C9:AG9,"R")+COUNTIFS(Calendrier!C25:AG25,"R")+COUNTIFS(Calendrier!C41:AG41,"R")+COUNTIFS(Calendrier!C57:AG57,"R")+COUNTIFS(Calendrier!C73:AG73,"R")+COUNTIFS(Calendrier!C89:AG89,"R")+COUNTIFS(Calendrier!C106:AG106,"R")+COUNTIFS(Calendrier!C123:AG123,"R")+COUNTIFS(Calendrier!C140:AG140,"R")+COUNTIFS(Calendrier!C157:AG157,"R")+COUNTIFS(Calendrier!C174:AG174,"R")+COUNTIFS(Calendrier!C191:AG191,"R")</f>
        <v>0</v>
      </c>
      <c r="F8" s="29">
        <f>+COUNTIFS(Calendrier!C8:AG8,"J01")+COUNTIFS(Calendrier!C24:AG24,"J01")+COUNTIFS(Calendrier!C40:AG40,"J01")+COUNTIFS(Calendrier!C56:AG56,"J01")+COUNTIFS(Calendrier!C72:AG72,"J01")+COUNTIFS(Calendrier!C88:AG88,"J01")+COUNTIFS(Calendrier!C105:AG105,"J01")+COUNTIFS(Calendrier!C122:AG122,"J01")+COUNTIFS(Calendrier!C139:AG139,"J01")+COUNTIFS(Calendrier!C156:AG156,"J01")+COUNTIFS(Calendrier!C173:AG173,"J01")+COUNTIFS(Calendrier!C190:AG190,"J01")</f>
        <v>0</v>
      </c>
      <c r="G8" s="29">
        <f>+COUNTIFS(Calendrier!D8:AH8,"J02")+COUNTIFS(Calendrier!D24:AH24,"J02")+COUNTIFS(Calendrier!D40:AH40,"J02")+COUNTIFS(Calendrier!D56:AH56,"J02")+COUNTIFS(Calendrier!D72:AH72,"J02")+COUNTIFS(Calendrier!D88:AH88,"J02")+COUNTIFS(Calendrier!D105:AH105,"J02")+COUNTIFS(Calendrier!D122:AH122,"J02")+COUNTIFS(Calendrier!D139:AH139,"J02")+COUNTIFS(Calendrier!D156:AH156,"J02")+COUNTIFS(Calendrier!D173:AH173,"J02")+COUNTIFS(Calendrier!D190:AH190,"J02")</f>
        <v>0</v>
      </c>
      <c r="H8" s="73">
        <f>+COUNTIFS(Calendrier!E8:AI8,"N01")+COUNTIFS(Calendrier!E24:AI24,"N01")+COUNTIFS(Calendrier!E40:AI40,"N01")+COUNTIFS(Calendrier!E56:AI56,"N01")+COUNTIFS(Calendrier!E72:AI72,"N01")+COUNTIFS(Calendrier!E88:AI88,"N01")+COUNTIFS(Calendrier!E105:AI105,"N01")+COUNTIFS(Calendrier!E122:AI122,"N01")+COUNTIFS(Calendrier!E139:AI139,"N01")+COUNTIFS(Calendrier!E156:AI156,"N01")+COUNTIFS(Calendrier!E173:AI173,"N01")+COUNTIFS(Calendrier!E190:AI190,"N01")</f>
        <v>0</v>
      </c>
      <c r="I8" s="104">
        <f t="shared" si="0"/>
        <v>0</v>
      </c>
      <c r="J8" s="106">
        <f>+COUNTIFS(Calendrier!C8:AG8,"J01")*8+COUNTIFS(Calendrier!C8:AG8,"J02")*8+COUNTIFS(Calendrier!C8:AG8,"N01")*8</f>
        <v>0</v>
      </c>
      <c r="K8" s="106">
        <f>+COUNTIFS(Calendrier!C24:AG24,"J01")*8+COUNTIFS(Calendrier!C24:AG24,"J02")*8+COUNTIFS(Calendrier!C24:AG24,"N01")*8</f>
        <v>0</v>
      </c>
      <c r="L8" s="7"/>
    </row>
    <row r="9" spans="1:12" ht="15.75">
      <c r="A9" s="96" t="str">
        <f>Données!E21</f>
        <v>AGENT STATIQUE DE BASE 6</v>
      </c>
      <c r="B9" s="97"/>
      <c r="C9" s="29">
        <f>COUNTIFS(Calendrier!C10:AG10,"M")+COUNTIFS(Calendrier!C26:AG26,"M")+COUNTIFS(Calendrier!C42:AG42,"M")+COUNTIFS(Calendrier!C58:AG58,"M")+COUNTIFS(Calendrier!C74:AG74,"M")+COUNTIFS(Calendrier!C90:AG90,"M")+COUNTIFS(Calendrier!C107:AG107,"M")+COUNTIFS(Calendrier!C124:AG124,"M")+COUNTIFS(Calendrier!C141:AG141,"M")+COUNTIFS(Calendrier!C158:AG158,"M")+COUNTIFS(Calendrier!C175:AG175,"M")+COUNTIFS(Calendrier!C192:AG192,"M")</f>
        <v>0</v>
      </c>
      <c r="D9" s="28">
        <f>COUNTIFS(Calendrier!C10:AG10,"C")+COUNTIFS(Calendrier!C26:AG26,"C")+COUNTIFS(Calendrier!C42:AG42,"C")+COUNTIFS(Calendrier!C58:AG58,"C")+COUNTIFS(Calendrier!C74:AG74,"C")+COUNTIFS(Calendrier!C90:AG90,"C")+COUNTIFS(Calendrier!C107:AG107,"C")+COUNTIFS(Calendrier!C124:AG124,"C")+COUNTIFS(Calendrier!C141:AG141,"C")+COUNTIFS(Calendrier!C158:AG158,"C")+COUNTIFS(Calendrier!C175:AG175,"C")+COUNTIFS(Calendrier!C192:AG192,"C")</f>
        <v>0</v>
      </c>
      <c r="E9" s="29">
        <f>+COUNTIFS(Calendrier!C10:AG10,"R")+COUNTIFS(Calendrier!C26:AG26,"R")+COUNTIFS(Calendrier!C42:AG42,"R")+COUNTIFS(Calendrier!C58:AG58,"R")+COUNTIFS(Calendrier!C74:AG74,"R")+COUNTIFS(Calendrier!C90:AG90,"R")+COUNTIFS(Calendrier!C107:AG107,"R")+COUNTIFS(Calendrier!C124:AG124,"R")+COUNTIFS(Calendrier!C141:AG141,"R")+COUNTIFS(Calendrier!C158:AG158,"R")+COUNTIFS(Calendrier!C175:AG175,"R")+COUNTIFS(Calendrier!C192:AG192,"R")</f>
        <v>0</v>
      </c>
      <c r="F9" s="29">
        <f>+COUNTIFS(Calendrier!C9:AG9,"J01")+COUNTIFS(Calendrier!C25:AG25,"J01")+COUNTIFS(Calendrier!C41:AG41,"J01")+COUNTIFS(Calendrier!C57:AG57,"J01")+COUNTIFS(Calendrier!C73:AG73,"J01")+COUNTIFS(Calendrier!C89:AG89,"J01")+COUNTIFS(Calendrier!C106:AG106,"J01")+COUNTIFS(Calendrier!C123:AG123,"J01")+COUNTIFS(Calendrier!C140:AG140,"J01")+COUNTIFS(Calendrier!C157:AG157,"J01")+COUNTIFS(Calendrier!C174:AG174,"J01")+COUNTIFS(Calendrier!C191:AG191,"J01")</f>
        <v>0</v>
      </c>
      <c r="G9" s="29">
        <f>+COUNTIFS(Calendrier!D9:AH9,"J02")+COUNTIFS(Calendrier!D25:AH25,"J02")+COUNTIFS(Calendrier!D41:AH41,"J02")+COUNTIFS(Calendrier!D57:AH57,"J02")+COUNTIFS(Calendrier!D73:AH73,"J02")+COUNTIFS(Calendrier!D89:AH89,"J02")+COUNTIFS(Calendrier!D106:AH106,"J02")+COUNTIFS(Calendrier!D123:AH123,"J02")+COUNTIFS(Calendrier!D140:AH140,"J02")+COUNTIFS(Calendrier!D157:AH157,"J02")+COUNTIFS(Calendrier!D174:AH174,"J02")+COUNTIFS(Calendrier!D191:AH191,"J02")</f>
        <v>0</v>
      </c>
      <c r="H9" s="73">
        <f>+COUNTIFS(Calendrier!E9:AI9,"N01")+COUNTIFS(Calendrier!E25:AI25,"N01")+COUNTIFS(Calendrier!E41:AI41,"N01")+COUNTIFS(Calendrier!E57:AI57,"N01")+COUNTIFS(Calendrier!E73:AI73,"N01")+COUNTIFS(Calendrier!E89:AI89,"N01")+COUNTIFS(Calendrier!E106:AI106,"N01")+COUNTIFS(Calendrier!E123:AI123,"N01")+COUNTIFS(Calendrier!E140:AI140,"N01")+COUNTIFS(Calendrier!E157:AI157,"N01")+COUNTIFS(Calendrier!E174:AI174,"N01")+COUNTIFS(Calendrier!E191:AI191,"N01")</f>
        <v>0</v>
      </c>
      <c r="I9" s="104">
        <f t="shared" si="0"/>
        <v>0</v>
      </c>
      <c r="J9" s="106">
        <f>+COUNTIFS(Calendrier!C9:AG9,"J01")*8+COUNTIFS(Calendrier!C9:AG9,"J02")*8+COUNTIFS(Calendrier!C9:AG9,"N01")*8</f>
        <v>0</v>
      </c>
      <c r="K9" s="106">
        <f>+COUNTIFS(Calendrier!C25:AG25,"J01")*8+COUNTIFS(Calendrier!C25:AG25,"J02")*8+COUNTIFS(Calendrier!C25:AG25,"N01")*8</f>
        <v>0</v>
      </c>
      <c r="L9" s="7"/>
    </row>
    <row r="10" spans="1:12" ht="15.75">
      <c r="A10" s="96" t="str">
        <f>Données!E22</f>
        <v>AGENT STATIQUE DE BASE 7</v>
      </c>
      <c r="B10" s="97"/>
      <c r="C10" s="29">
        <f>COUNTIFS(Calendrier!C11:AG11,"M")+COUNTIFS(Calendrier!C27:AG27,"M")+COUNTIFS(Calendrier!C43:AG43,"M")+COUNTIFS(Calendrier!C59:AG59,"M")+COUNTIFS(Calendrier!C75:AG75,"M")+COUNTIFS(Calendrier!C91:AG91,"M")+COUNTIFS(Calendrier!C108:AG108,"M")+COUNTIFS(Calendrier!C125:AG125,"M")+COUNTIFS(Calendrier!C142:AG142,"M")+COUNTIFS(Calendrier!C159:AG159,"M")+COUNTIFS(Calendrier!C176:AG176,"M")+COUNTIFS(Calendrier!C193:AG193,"M")</f>
        <v>0</v>
      </c>
      <c r="D10" s="28">
        <f>COUNTIFS(Calendrier!C11:AG11,"C")+COUNTIFS(Calendrier!C27:AG27,"C")+COUNTIFS(Calendrier!C43:AG43,"C")+COUNTIFS(Calendrier!C59:AG59,"C")+COUNTIFS(Calendrier!C75:AG75,"C")+COUNTIFS(Calendrier!C91:AG91,"C")+COUNTIFS(Calendrier!C108:AG108,"C")+COUNTIFS(Calendrier!C125:AG125,"C")+COUNTIFS(Calendrier!C142:AG142,"C")+COUNTIFS(Calendrier!C159:AG159,"C")+COUNTIFS(Calendrier!C176:AG176,"C")+COUNTIFS(Calendrier!C193:AG193,"C")</f>
        <v>0</v>
      </c>
      <c r="E10" s="29">
        <f>+COUNTIFS(Calendrier!C11:AG11,"R")+COUNTIFS(Calendrier!C27:AG27,"R")+COUNTIFS(Calendrier!C43:AG43,"R")+COUNTIFS(Calendrier!C59:AG59,"R")+COUNTIFS(Calendrier!C75:AG75,"R")+COUNTIFS(Calendrier!C91:AG91,"R")+COUNTIFS(Calendrier!C108:AG108,"R")+COUNTIFS(Calendrier!C125:AG125,"R")+COUNTIFS(Calendrier!C142:AG142,"R")+COUNTIFS(Calendrier!C159:AG159,"R")+COUNTIFS(Calendrier!C176:AG176,"R")+COUNTIFS(Calendrier!C193:AG193,"R")</f>
        <v>0</v>
      </c>
      <c r="F10" s="29">
        <f>+COUNTIFS(Calendrier!C10:AG10,"J01")+COUNTIFS(Calendrier!C26:AG26,"J01")+COUNTIFS(Calendrier!C42:AG42,"J01")+COUNTIFS(Calendrier!C58:AG58,"J01")+COUNTIFS(Calendrier!C74:AG74,"J01")+COUNTIFS(Calendrier!C90:AG90,"J01")+COUNTIFS(Calendrier!C107:AG107,"J01")+COUNTIFS(Calendrier!C124:AG124,"J01")+COUNTIFS(Calendrier!C141:AG141,"J01")+COUNTIFS(Calendrier!C158:AG158,"J01")+COUNTIFS(Calendrier!C175:AG175,"J01")+COUNTIFS(Calendrier!C192:AG192,"J01")</f>
        <v>0</v>
      </c>
      <c r="G10" s="29">
        <f>+COUNTIFS(Calendrier!D10:AH10,"J02")+COUNTIFS(Calendrier!D26:AH26,"J02")+COUNTIFS(Calendrier!D42:AH42,"J02")+COUNTIFS(Calendrier!D58:AH58,"J02")+COUNTIFS(Calendrier!D74:AH74,"J02")+COUNTIFS(Calendrier!D90:AH90,"J02")+COUNTIFS(Calendrier!D107:AH107,"J02")+COUNTIFS(Calendrier!D124:AH124,"J02")+COUNTIFS(Calendrier!D141:AH141,"J02")+COUNTIFS(Calendrier!D158:AH158,"J02")+COUNTIFS(Calendrier!D175:AH175,"J02")+COUNTIFS(Calendrier!D192:AH192,"J02")</f>
        <v>0</v>
      </c>
      <c r="H10" s="73">
        <f>+COUNTIFS(Calendrier!E10:AI10,"N01")+COUNTIFS(Calendrier!E26:AI26,"N01")+COUNTIFS(Calendrier!E42:AI42,"N01")+COUNTIFS(Calendrier!E58:AI58,"N01")+COUNTIFS(Calendrier!E74:AI74,"N01")+COUNTIFS(Calendrier!E90:AI90,"N01")+COUNTIFS(Calendrier!E107:AI107,"N01")+COUNTIFS(Calendrier!E124:AI124,"N01")+COUNTIFS(Calendrier!E141:AI141,"N01")+COUNTIFS(Calendrier!E158:AI158,"N01")+COUNTIFS(Calendrier!E175:AI175,"N01")+COUNTIFS(Calendrier!E192:AI192,"N01")</f>
        <v>0</v>
      </c>
      <c r="I10" s="104">
        <f t="shared" si="0"/>
        <v>0</v>
      </c>
      <c r="J10" s="106">
        <f>+COUNTIFS(Calendrier!C10:AG10,"J01")*8+COUNTIFS(Calendrier!C10:AG10,"J02")*8+COUNTIFS(Calendrier!C10:AG10,"N01")*8</f>
        <v>0</v>
      </c>
      <c r="K10" s="106">
        <f>+COUNTIFS(Calendrier!C26:AG26,"J01")*8+COUNTIFS(Calendrier!C26:AG26,"J02")*8+COUNTIFS(Calendrier!C26:AG26,"N01")*8</f>
        <v>0</v>
      </c>
      <c r="L10" s="7"/>
    </row>
    <row r="11" spans="1:12" ht="15.75">
      <c r="A11" s="96" t="str">
        <f>Données!E23</f>
        <v>AGENT STATIQUE DE BASE 8</v>
      </c>
      <c r="B11" s="97"/>
      <c r="C11" s="29">
        <f>COUNTIFS(Calendrier!C12:AG12,"M")+COUNTIFS(Calendrier!C28:AG28,"M")+COUNTIFS(Calendrier!C44:AG44,"M")+COUNTIFS(Calendrier!C60:AG60,"M")+COUNTIFS(Calendrier!C76:AG76,"M")+COUNTIFS(Calendrier!C92:AG92,"M")+COUNTIFS(Calendrier!C109:AG109,"M")+COUNTIFS(Calendrier!C126:AG126,"M")+COUNTIFS(Calendrier!C143:AG143,"M")+COUNTIFS(Calendrier!C160:AG160,"M")+COUNTIFS(Calendrier!C177:AG177,"M")+COUNTIFS(Calendrier!C194:AG194,"M")</f>
        <v>0</v>
      </c>
      <c r="D11" s="28">
        <f>COUNTIFS(Calendrier!C12:AG12,"C")+COUNTIFS(Calendrier!C28:AG28,"C")+COUNTIFS(Calendrier!C44:AG44,"C")+COUNTIFS(Calendrier!C60:AG60,"C")+COUNTIFS(Calendrier!C76:AG76,"C")+COUNTIFS(Calendrier!C92:AG92,"C")+COUNTIFS(Calendrier!C109:AG109,"C")+COUNTIFS(Calendrier!C126:AG126,"C")+COUNTIFS(Calendrier!C143:AG143,"C")+COUNTIFS(Calendrier!C160:AG160,"C")+COUNTIFS(Calendrier!C177:AG177,"C")+COUNTIFS(Calendrier!C194:AG194,"C")</f>
        <v>0</v>
      </c>
      <c r="E11" s="29">
        <f>+COUNTIFS(Calendrier!C12:AG12,"R")+COUNTIFS(Calendrier!C28:AG28,"R")+COUNTIFS(Calendrier!C44:AG44,"R")+COUNTIFS(Calendrier!C60:AG60,"R")+COUNTIFS(Calendrier!C76:AG76,"R")+COUNTIFS(Calendrier!C92:AG92,"R")+COUNTIFS(Calendrier!C109:AG109,"R")+COUNTIFS(Calendrier!C126:AG126,"R")+COUNTIFS(Calendrier!C143:AG143,"R")+COUNTIFS(Calendrier!C160:AG160,"R")+COUNTIFS(Calendrier!C177:AG177,"R")+COUNTIFS(Calendrier!C194:AG194,"R")</f>
        <v>0</v>
      </c>
      <c r="F11" s="29">
        <f>+COUNTIFS(Calendrier!C11:AG11,"J01")+COUNTIFS(Calendrier!C27:AG27,"J01")+COUNTIFS(Calendrier!C43:AG43,"J01")+COUNTIFS(Calendrier!C59:AG59,"J01")+COUNTIFS(Calendrier!C75:AG75,"J01")+COUNTIFS(Calendrier!C91:AG91,"J01")+COUNTIFS(Calendrier!C108:AG108,"J01")+COUNTIFS(Calendrier!C125:AG125,"J01")+COUNTIFS(Calendrier!C142:AG142,"J01")+COUNTIFS(Calendrier!C159:AG159,"J01")+COUNTIFS(Calendrier!C176:AG176,"J01")+COUNTIFS(Calendrier!C193:AG193,"J01")</f>
        <v>0</v>
      </c>
      <c r="G11" s="29">
        <f>+COUNTIFS(Calendrier!D11:AH11,"J02")+COUNTIFS(Calendrier!D27:AH27,"J02")+COUNTIFS(Calendrier!D43:AH43,"J02")+COUNTIFS(Calendrier!D59:AH59,"J02")+COUNTIFS(Calendrier!D75:AH75,"J02")+COUNTIFS(Calendrier!D91:AH91,"J02")+COUNTIFS(Calendrier!D108:AH108,"J02")+COUNTIFS(Calendrier!D125:AH125,"J02")+COUNTIFS(Calendrier!D142:AH142,"J02")+COUNTIFS(Calendrier!D159:AH159,"J02")+COUNTIFS(Calendrier!D176:AH176,"J02")+COUNTIFS(Calendrier!D193:AH193,"J02")</f>
        <v>0</v>
      </c>
      <c r="H11" s="73">
        <f>+COUNTIFS(Calendrier!E11:AI11,"N01")+COUNTIFS(Calendrier!E27:AI27,"N01")+COUNTIFS(Calendrier!E43:AI43,"N01")+COUNTIFS(Calendrier!E59:AI59,"N01")+COUNTIFS(Calendrier!E75:AI75,"N01")+COUNTIFS(Calendrier!E91:AI91,"N01")+COUNTIFS(Calendrier!E108:AI108,"N01")+COUNTIFS(Calendrier!E125:AI125,"N01")+COUNTIFS(Calendrier!E142:AI142,"N01")+COUNTIFS(Calendrier!E159:AI159,"N01")+COUNTIFS(Calendrier!E176:AI176,"N01")+COUNTIFS(Calendrier!E193:AI193,"N01")</f>
        <v>0</v>
      </c>
      <c r="I11" s="104">
        <f t="shared" si="0"/>
        <v>0</v>
      </c>
      <c r="J11" s="106">
        <f>+COUNTIFS(Calendrier!C11:AG11,"J01")*8+COUNTIFS(Calendrier!C11:AG11,"J02")*8+COUNTIFS(Calendrier!C11:AG11,"N01")*8</f>
        <v>0</v>
      </c>
      <c r="K11" s="106">
        <f>+COUNTIFS(Calendrier!C27:AG27,"J01")*8+COUNTIFS(Calendrier!C27:AG27,"J02")*8+COUNTIFS(Calendrier!C27:AG27,"N01")*8</f>
        <v>0</v>
      </c>
      <c r="L11" s="7"/>
    </row>
    <row r="12" spans="1:12" ht="15.75">
      <c r="A12" s="96">
        <f>Données!E24</f>
        <v>0</v>
      </c>
      <c r="B12" s="97"/>
      <c r="C12" s="29" t="e">
        <f>COUNTIFS(Calendrier!#REF!,"M")+COUNTIFS(Calendrier!#REF!,"M")+COUNTIFS(Calendrier!#REF!,"M")+COUNTIFS(Calendrier!#REF!,"M")+COUNTIFS(Calendrier!#REF!,"M")+COUNTIFS(Calendrier!#REF!,"M")+COUNTIFS(Calendrier!#REF!,"M")+COUNTIFS(Calendrier!#REF!,"M")+COUNTIFS(Calendrier!#REF!,"M")+COUNTIFS(Calendrier!#REF!,"M")+COUNTIFS(Calendrier!#REF!,"M")+COUNTIFS(Calendrier!#REF!,"M")</f>
        <v>#REF!</v>
      </c>
      <c r="D12" s="28" t="e">
        <f>COUNTIFS(Calendrier!#REF!,"C")+COUNTIFS(Calendrier!#REF!,"C")+COUNTIFS(Calendrier!#REF!,"C")+COUNTIFS(Calendrier!#REF!,"C")+COUNTIFS(Calendrier!#REF!,"C")+COUNTIFS(Calendrier!#REF!,"C")+COUNTIFS(Calendrier!#REF!,"C")+COUNTIFS(Calendrier!#REF!,"C")+COUNTIFS(Calendrier!#REF!,"C")+COUNTIFS(Calendrier!#REF!,"C")+COUNTIFS(Calendrier!#REF!,"C")+COUNTIFS(Calendrier!#REF!,"C")</f>
        <v>#REF!</v>
      </c>
      <c r="E12" s="29" t="e">
        <f>+COUNTIFS(Calendrier!#REF!,"R")+COUNTIFS(Calendrier!#REF!,"R")+COUNTIFS(Calendrier!#REF!,"R")+COUNTIFS(Calendrier!#REF!,"R")+COUNTIFS(Calendrier!#REF!,"R")+COUNTIFS(Calendrier!#REF!,"R")+COUNTIFS(Calendrier!#REF!,"R")+COUNTIFS(Calendrier!#REF!,"R")+COUNTIFS(Calendrier!#REF!,"R")+COUNTIFS(Calendrier!#REF!,"R")+COUNTIFS(Calendrier!#REF!,"R")+COUNTIFS(Calendrier!#REF!,"R")</f>
        <v>#REF!</v>
      </c>
      <c r="F12" s="29" t="e">
        <f>+COUNTIFS(Calendrier!#REF!,"G")+COUNTIFS(Calendrier!#REF!,"G")+COUNTIFS(Calendrier!#REF!,"G")+COUNTIFS(Calendrier!#REF!,"G")+COUNTIFS(Calendrier!#REF!,"G")+COUNTIFS(Calendrier!#REF!,"G")+COUNTIFS(Calendrier!#REF!,"G")+COUNTIFS(Calendrier!#REF!,"G")+COUNTIFS(Calendrier!#REF!,"G")+COUNTIFS(Calendrier!#REF!,"G")+COUNTIFS(Calendrier!#REF!,"G")+COUNTIFS(Calendrier!#REF!,"G")</f>
        <v>#REF!</v>
      </c>
      <c r="J12" s="8"/>
      <c r="K12" s="8"/>
      <c r="L12" s="7"/>
    </row>
  </sheetData>
  <sheetProtection password="D9B0" sheet="1" objects="1" scenarios="1" formatCells="0" selectLockedCells="1"/>
  <mergeCells count="13">
    <mergeCell ref="A3:B3"/>
    <mergeCell ref="A12:B12"/>
    <mergeCell ref="A6:B6"/>
    <mergeCell ref="C1:E1"/>
    <mergeCell ref="A9:B9"/>
    <mergeCell ref="A10:B10"/>
    <mergeCell ref="A11:B11"/>
    <mergeCell ref="A2:B2"/>
    <mergeCell ref="A7:B7"/>
    <mergeCell ref="A4:B4"/>
    <mergeCell ref="A5:B5"/>
    <mergeCell ref="A8:B8"/>
    <mergeCell ref="I1:I2"/>
  </mergeCells>
  <phoneticPr fontId="3" type="noConversion"/>
  <conditionalFormatting sqref="D6:F6 C3:C12 E3:F12 G3:H11">
    <cfRule type="cellIs" dxfId="3" priority="5" stopIfTrue="1" operator="greaterThan">
      <formula>14</formula>
    </cfRule>
    <cfRule type="cellIs" dxfId="2" priority="6" stopIfTrue="1" operator="equal">
      <formula>0</formula>
    </cfRule>
  </conditionalFormatting>
  <conditionalFormatting sqref="A3:B12">
    <cfRule type="expression" dxfId="1" priority="9" stopIfTrue="1">
      <formula>CELL("row")=ROW()</formula>
    </cfRule>
  </conditionalFormatting>
  <conditionalFormatting sqref="F7 D3:D12">
    <cfRule type="cellIs" dxfId="0" priority="10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indexed="51"/>
  </sheetPr>
  <dimension ref="A1:J53"/>
  <sheetViews>
    <sheetView workbookViewId="0">
      <selection activeCell="H12" sqref="H12:J12"/>
    </sheetView>
  </sheetViews>
  <sheetFormatPr baseColWidth="10" defaultColWidth="10.85546875" defaultRowHeight="12.75"/>
  <cols>
    <col min="1" max="2" width="10.85546875" style="11"/>
    <col min="3" max="3" width="25.140625" style="11" bestFit="1" customWidth="1"/>
    <col min="4" max="4" width="10.85546875" style="11"/>
    <col min="5" max="5" width="29.85546875" style="11" customWidth="1"/>
    <col min="6" max="6" width="17.140625" style="11" bestFit="1" customWidth="1"/>
    <col min="7" max="7" width="10.85546875" style="11"/>
    <col min="8" max="10" width="25.7109375" style="11" customWidth="1"/>
    <col min="11" max="16384" width="10.85546875" style="11"/>
  </cols>
  <sheetData>
    <row r="1" spans="1:10">
      <c r="A1" s="11" t="s">
        <v>0</v>
      </c>
      <c r="B1" s="11">
        <v>1</v>
      </c>
      <c r="C1" s="12" t="s">
        <v>17</v>
      </c>
      <c r="D1" s="13"/>
      <c r="E1" s="14"/>
      <c r="F1" s="14"/>
    </row>
    <row r="2" spans="1:10">
      <c r="A2" s="11" t="s">
        <v>1</v>
      </c>
      <c r="B2" s="11">
        <v>2</v>
      </c>
      <c r="C2" s="9">
        <f>DATE(An,1,1)</f>
        <v>42370</v>
      </c>
      <c r="D2" s="15"/>
      <c r="F2" s="14"/>
      <c r="H2" s="14"/>
      <c r="I2" s="14"/>
    </row>
    <row r="3" spans="1:10">
      <c r="A3" s="11" t="s">
        <v>2</v>
      </c>
      <c r="B3" s="11">
        <v>3</v>
      </c>
      <c r="C3" s="9"/>
      <c r="D3" s="15"/>
      <c r="F3" s="14"/>
    </row>
    <row r="4" spans="1:10">
      <c r="A4" s="11" t="s">
        <v>3</v>
      </c>
      <c r="B4" s="11">
        <v>4</v>
      </c>
      <c r="C4" s="9">
        <f>FLOOR(DAY(MINUTE(An/38)/2+56)&amp;"/5/"&amp;An,7)-34</f>
        <v>42456</v>
      </c>
      <c r="D4" s="15"/>
      <c r="F4" s="14"/>
    </row>
    <row r="5" spans="1:10">
      <c r="A5" s="11" t="s">
        <v>4</v>
      </c>
      <c r="B5" s="11">
        <v>5</v>
      </c>
      <c r="C5" s="9">
        <f>C4+1</f>
        <v>42457</v>
      </c>
      <c r="D5" s="15"/>
      <c r="F5" s="14"/>
    </row>
    <row r="6" spans="1:10">
      <c r="A6" s="11" t="s">
        <v>5</v>
      </c>
      <c r="B6" s="11">
        <v>6</v>
      </c>
      <c r="C6" s="9">
        <f>DATE(An,5,1)</f>
        <v>42491</v>
      </c>
      <c r="D6" s="15"/>
      <c r="E6" s="14"/>
      <c r="F6" s="14"/>
    </row>
    <row r="7" spans="1:10">
      <c r="A7" s="11" t="s">
        <v>6</v>
      </c>
      <c r="B7" s="11">
        <v>7</v>
      </c>
      <c r="C7" s="9">
        <f>C4+39</f>
        <v>42495</v>
      </c>
      <c r="D7" s="15"/>
      <c r="E7" s="14"/>
      <c r="F7" s="14"/>
      <c r="G7" s="16">
        <v>1</v>
      </c>
      <c r="H7" s="103" t="s">
        <v>31</v>
      </c>
      <c r="I7" s="103"/>
      <c r="J7" s="103"/>
    </row>
    <row r="8" spans="1:10">
      <c r="A8" s="11" t="s">
        <v>7</v>
      </c>
      <c r="B8" s="11">
        <v>8</v>
      </c>
      <c r="C8" s="9">
        <f>DATE(An,5,8)</f>
        <v>42498</v>
      </c>
      <c r="D8" s="15"/>
      <c r="E8" s="14"/>
      <c r="F8" s="14"/>
      <c r="G8" s="16">
        <v>2</v>
      </c>
      <c r="H8" s="102" t="s">
        <v>32</v>
      </c>
      <c r="I8" s="102"/>
      <c r="J8" s="102"/>
    </row>
    <row r="9" spans="1:10">
      <c r="A9" s="11" t="s">
        <v>8</v>
      </c>
      <c r="B9" s="11">
        <v>9</v>
      </c>
      <c r="C9" s="9">
        <f>C4+49</f>
        <v>42505</v>
      </c>
      <c r="D9" s="15"/>
      <c r="E9" s="14"/>
      <c r="F9" s="14"/>
      <c r="G9" s="16">
        <v>3</v>
      </c>
      <c r="H9" s="102" t="s">
        <v>33</v>
      </c>
      <c r="I9" s="102"/>
      <c r="J9" s="102"/>
    </row>
    <row r="10" spans="1:10">
      <c r="A10" s="11" t="s">
        <v>9</v>
      </c>
      <c r="B10" s="11">
        <v>10</v>
      </c>
      <c r="C10" s="9">
        <f>C4+50</f>
        <v>42506</v>
      </c>
      <c r="D10" s="15"/>
      <c r="E10" s="14"/>
      <c r="F10" s="14"/>
      <c r="G10" s="16">
        <v>4</v>
      </c>
      <c r="H10" s="102" t="s">
        <v>48</v>
      </c>
      <c r="I10" s="102"/>
      <c r="J10" s="102"/>
    </row>
    <row r="11" spans="1:10">
      <c r="A11" s="11" t="s">
        <v>10</v>
      </c>
      <c r="B11" s="11">
        <v>11</v>
      </c>
      <c r="C11" s="9">
        <f>DATE(An,7,14)</f>
        <v>42565</v>
      </c>
      <c r="D11" s="15"/>
      <c r="E11" s="14"/>
      <c r="F11" s="14"/>
      <c r="G11" s="16">
        <v>5</v>
      </c>
      <c r="H11" s="102" t="s">
        <v>49</v>
      </c>
      <c r="I11" s="102"/>
      <c r="J11" s="102"/>
    </row>
    <row r="12" spans="1:10">
      <c r="A12" s="11" t="s">
        <v>11</v>
      </c>
      <c r="B12" s="11">
        <v>12</v>
      </c>
      <c r="C12" s="9">
        <f>DATE(An,8,15)</f>
        <v>42597</v>
      </c>
      <c r="D12" s="15"/>
      <c r="E12" s="14"/>
      <c r="F12" s="14"/>
      <c r="G12" s="16">
        <v>6</v>
      </c>
      <c r="H12" s="102" t="s">
        <v>50</v>
      </c>
      <c r="I12" s="102"/>
      <c r="J12" s="102"/>
    </row>
    <row r="13" spans="1:10" ht="13.5" thickBot="1">
      <c r="C13" s="9">
        <f>DATE(An,11,1)</f>
        <v>42675</v>
      </c>
      <c r="D13" s="15"/>
      <c r="E13" s="14"/>
      <c r="F13" s="14"/>
      <c r="G13" s="16">
        <v>7</v>
      </c>
      <c r="H13" s="102"/>
      <c r="I13" s="102"/>
      <c r="J13" s="102"/>
    </row>
    <row r="14" spans="1:10" ht="13.5" thickBot="1">
      <c r="C14" s="9">
        <f>DATE(An,11,11)</f>
        <v>42685</v>
      </c>
      <c r="D14" s="15"/>
      <c r="E14" s="4" t="s">
        <v>30</v>
      </c>
      <c r="F14" s="3"/>
      <c r="G14" s="16">
        <v>8</v>
      </c>
      <c r="H14" s="102"/>
      <c r="I14" s="102"/>
      <c r="J14" s="102"/>
    </row>
    <row r="15" spans="1:10" ht="13.5" thickBot="1">
      <c r="A15" s="17" t="s">
        <v>15</v>
      </c>
      <c r="B15" s="18" t="s">
        <v>16</v>
      </c>
      <c r="C15" s="10">
        <f>DATE(An,12,25)</f>
        <v>42729</v>
      </c>
      <c r="E15" s="65" t="s">
        <v>38</v>
      </c>
      <c r="F15" s="19"/>
      <c r="G15" s="16">
        <v>9</v>
      </c>
      <c r="H15" s="102"/>
      <c r="I15" s="102"/>
      <c r="J15" s="102"/>
    </row>
    <row r="16" spans="1:10" ht="13.5" thickBot="1">
      <c r="A16" s="20" t="s">
        <v>18</v>
      </c>
      <c r="B16" s="20"/>
      <c r="E16" s="66" t="s">
        <v>39</v>
      </c>
      <c r="F16" s="19"/>
      <c r="G16" s="14"/>
      <c r="I16" s="11">
        <v>2003</v>
      </c>
    </row>
    <row r="17" spans="1:9" ht="13.5" thickBot="1">
      <c r="A17" s="20" t="s">
        <v>20</v>
      </c>
      <c r="B17" s="20"/>
      <c r="D17" s="14"/>
      <c r="E17" s="66" t="s">
        <v>40</v>
      </c>
      <c r="F17" s="19"/>
      <c r="G17" s="14"/>
      <c r="I17" s="11">
        <v>2004</v>
      </c>
    </row>
    <row r="18" spans="1:9" ht="13.5" thickBot="1">
      <c r="A18" s="21" t="s">
        <v>19</v>
      </c>
      <c r="B18" s="21"/>
      <c r="D18" s="14"/>
      <c r="E18" s="66" t="s">
        <v>41</v>
      </c>
      <c r="F18" s="19"/>
      <c r="G18" s="14"/>
      <c r="I18" s="11">
        <v>2005</v>
      </c>
    </row>
    <row r="19" spans="1:9" ht="13.5" thickBot="1">
      <c r="A19" s="21" t="s">
        <v>21</v>
      </c>
      <c r="B19" s="21"/>
      <c r="D19" s="14"/>
      <c r="E19" s="66" t="s">
        <v>42</v>
      </c>
      <c r="F19" s="19"/>
      <c r="G19" s="14"/>
      <c r="I19" s="11">
        <v>2006</v>
      </c>
    </row>
    <row r="20" spans="1:9" ht="13.5" thickBot="1">
      <c r="A20" s="22" t="s">
        <v>24</v>
      </c>
      <c r="B20" s="22"/>
      <c r="D20" s="14"/>
      <c r="E20" s="66" t="s">
        <v>43</v>
      </c>
      <c r="F20" s="19"/>
      <c r="G20" s="14"/>
      <c r="I20" s="11">
        <v>2007</v>
      </c>
    </row>
    <row r="21" spans="1:9" ht="13.5" thickBot="1">
      <c r="A21" s="22" t="s">
        <v>22</v>
      </c>
      <c r="B21" s="22"/>
      <c r="D21" s="14"/>
      <c r="E21" s="66" t="s">
        <v>44</v>
      </c>
      <c r="F21" s="19"/>
      <c r="G21" s="14"/>
      <c r="I21" s="11">
        <v>2008</v>
      </c>
    </row>
    <row r="22" spans="1:9" ht="13.5" thickBot="1">
      <c r="A22" s="2" t="s">
        <v>26</v>
      </c>
      <c r="B22" s="2"/>
      <c r="D22" s="14"/>
      <c r="E22" s="66" t="s">
        <v>45</v>
      </c>
      <c r="F22" s="19"/>
      <c r="G22" s="14"/>
      <c r="I22" s="11">
        <v>2009</v>
      </c>
    </row>
    <row r="23" spans="1:9" ht="13.5" thickBot="1">
      <c r="A23" s="2" t="s">
        <v>27</v>
      </c>
      <c r="B23" s="2"/>
      <c r="D23" s="14"/>
      <c r="E23" s="66" t="s">
        <v>46</v>
      </c>
      <c r="F23" s="19"/>
      <c r="G23" s="14"/>
      <c r="I23" s="11">
        <v>2010</v>
      </c>
    </row>
    <row r="24" spans="1:9">
      <c r="A24" s="23" t="s">
        <v>25</v>
      </c>
      <c r="B24" s="23"/>
      <c r="D24" s="14"/>
      <c r="E24" s="24"/>
      <c r="F24" s="19"/>
      <c r="I24" s="11">
        <v>2011</v>
      </c>
    </row>
    <row r="25" spans="1:9">
      <c r="A25" s="25" t="s">
        <v>28</v>
      </c>
      <c r="B25" s="25"/>
      <c r="D25" s="14"/>
      <c r="E25" s="24"/>
      <c r="F25" s="19"/>
      <c r="I25" s="11">
        <v>2012</v>
      </c>
    </row>
    <row r="26" spans="1:9">
      <c r="D26" s="14"/>
      <c r="E26" s="24"/>
      <c r="F26" s="19"/>
      <c r="I26" s="11">
        <v>2013</v>
      </c>
    </row>
    <row r="27" spans="1:9">
      <c r="D27" s="14"/>
      <c r="E27" s="24"/>
      <c r="F27" s="19"/>
      <c r="I27" s="11">
        <v>2014</v>
      </c>
    </row>
    <row r="28" spans="1:9">
      <c r="D28" s="14"/>
      <c r="E28" s="24"/>
      <c r="F28" s="19"/>
      <c r="I28" s="11">
        <v>2015</v>
      </c>
    </row>
    <row r="29" spans="1:9" ht="13.5" thickBot="1">
      <c r="D29" s="14"/>
      <c r="E29" s="26"/>
      <c r="F29" s="19"/>
      <c r="I29" s="11">
        <v>2016</v>
      </c>
    </row>
    <row r="30" spans="1:9" ht="13.5" thickBot="1">
      <c r="D30" s="14"/>
      <c r="E30" s="26"/>
      <c r="F30" s="19"/>
      <c r="I30" s="11">
        <v>2017</v>
      </c>
    </row>
    <row r="31" spans="1:9" ht="13.5" thickBot="1">
      <c r="D31" s="14"/>
      <c r="E31" s="26"/>
      <c r="F31" s="19"/>
      <c r="I31" s="11">
        <v>2018</v>
      </c>
    </row>
    <row r="32" spans="1:9" ht="13.5" thickBot="1">
      <c r="D32" s="14"/>
      <c r="E32" s="26"/>
      <c r="F32" s="19"/>
      <c r="I32" s="11">
        <v>2019</v>
      </c>
    </row>
    <row r="33" spans="4:9" ht="13.5" thickBot="1">
      <c r="D33" s="14"/>
      <c r="E33" s="26"/>
      <c r="F33" s="19"/>
      <c r="I33" s="11">
        <v>2020</v>
      </c>
    </row>
    <row r="34" spans="4:9" ht="13.5" thickBot="1">
      <c r="D34" s="14"/>
      <c r="E34" s="26"/>
      <c r="I34" s="11">
        <v>2021</v>
      </c>
    </row>
    <row r="35" spans="4:9" ht="13.5" thickBot="1">
      <c r="D35" s="14"/>
      <c r="E35" s="26"/>
      <c r="I35" s="11">
        <v>2022</v>
      </c>
    </row>
    <row r="36" spans="4:9">
      <c r="D36" s="14"/>
      <c r="E36" s="14"/>
      <c r="I36" s="11">
        <v>2023</v>
      </c>
    </row>
    <row r="37" spans="4:9">
      <c r="D37" s="14"/>
      <c r="E37" s="14"/>
      <c r="I37" s="11">
        <v>2024</v>
      </c>
    </row>
    <row r="38" spans="4:9">
      <c r="D38" s="14"/>
      <c r="E38" s="14"/>
      <c r="I38" s="11">
        <v>2025</v>
      </c>
    </row>
    <row r="39" spans="4:9">
      <c r="D39" s="14"/>
      <c r="E39" s="14"/>
      <c r="I39" s="11">
        <v>2026</v>
      </c>
    </row>
    <row r="40" spans="4:9">
      <c r="D40" s="14"/>
      <c r="E40" s="14"/>
      <c r="I40" s="11">
        <v>2027</v>
      </c>
    </row>
    <row r="41" spans="4:9">
      <c r="D41" s="14"/>
      <c r="E41" s="14"/>
      <c r="I41" s="11">
        <v>2028</v>
      </c>
    </row>
    <row r="42" spans="4:9">
      <c r="D42" s="14"/>
      <c r="E42" s="14"/>
      <c r="I42" s="11">
        <v>2029</v>
      </c>
    </row>
    <row r="43" spans="4:9">
      <c r="D43" s="14"/>
      <c r="E43" s="14"/>
      <c r="I43" s="11">
        <v>2030</v>
      </c>
    </row>
    <row r="44" spans="4:9">
      <c r="D44" s="14"/>
      <c r="E44" s="14"/>
    </row>
    <row r="45" spans="4:9">
      <c r="D45" s="14"/>
      <c r="E45" s="14"/>
    </row>
    <row r="46" spans="4:9">
      <c r="D46" s="14"/>
      <c r="E46" s="14"/>
    </row>
    <row r="47" spans="4:9">
      <c r="D47" s="14"/>
      <c r="E47" s="14"/>
    </row>
    <row r="48" spans="4:9">
      <c r="D48" s="14"/>
      <c r="E48" s="14"/>
    </row>
    <row r="49" spans="4:5">
      <c r="D49" s="14"/>
      <c r="E49" s="14"/>
    </row>
    <row r="50" spans="4:5">
      <c r="D50" s="14"/>
      <c r="E50" s="14"/>
    </row>
    <row r="51" spans="4:5">
      <c r="D51" s="14"/>
      <c r="E51" s="14"/>
    </row>
    <row r="52" spans="4:5">
      <c r="D52" s="14"/>
      <c r="E52" s="14"/>
    </row>
    <row r="53" spans="4:5">
      <c r="D53" s="14"/>
      <c r="E53" s="14"/>
    </row>
  </sheetData>
  <sheetProtection password="D9B0" sheet="1" objects="1" scenarios="1" selectLockedCells="1" selectUnlockedCells="1"/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Calendrier</vt:lpstr>
      <vt:lpstr>Récap annuel</vt:lpstr>
      <vt:lpstr>Données</vt:lpstr>
      <vt:lpstr>An</vt:lpstr>
      <vt:lpstr>COULEUR</vt:lpstr>
      <vt:lpstr>Fériés</vt:lpstr>
      <vt:lpstr>Mois</vt:lpstr>
      <vt:lpstr>Calendrier!Zone_d_impression</vt:lpstr>
      <vt:lpstr>'Récap annuel'!Zone_d_impression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dc:description>bruno9442</dc:description>
  <cp:lastModifiedBy>Jujulepompier</cp:lastModifiedBy>
  <cp:lastPrinted>2015-10-14T19:18:20Z</cp:lastPrinted>
  <dcterms:created xsi:type="dcterms:W3CDTF">2006-09-30T17:57:16Z</dcterms:created>
  <dcterms:modified xsi:type="dcterms:W3CDTF">2016-02-21T09:39:26Z</dcterms:modified>
</cp:coreProperties>
</file>