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7370" windowHeight="8550"/>
  </bookViews>
  <sheets>
    <sheet name="Feuil1" sheetId="16" r:id="rId1"/>
    <sheet name="Janvier" sheetId="1" r:id="rId2"/>
    <sheet name="Février" sheetId="3" r:id="rId3"/>
    <sheet name="Mars" sheetId="4" r:id="rId4"/>
    <sheet name="Avril" sheetId="5" r:id="rId5"/>
    <sheet name="Mai" sheetId="9" r:id="rId6"/>
    <sheet name="Juin" sheetId="6" r:id="rId7"/>
    <sheet name="Juillet" sheetId="10" r:id="rId8"/>
    <sheet name="Août" sheetId="11" r:id="rId9"/>
    <sheet name="Septembre" sheetId="7" r:id="rId10"/>
    <sheet name="Octobre" sheetId="12" r:id="rId11"/>
    <sheet name="Novembre" sheetId="8" r:id="rId12"/>
    <sheet name="Décembre" sheetId="13" r:id="rId13"/>
    <sheet name="Tables" sheetId="2" r:id="rId14"/>
  </sheets>
  <definedNames>
    <definedName name="_xlnm._FilterDatabase" localSheetId="1" hidden="1">Janvier!$B$3:$R$10</definedName>
    <definedName name="Agence">Tables!$A$17:$A$21</definedName>
    <definedName name="ANCOURS">Tables!$F$12:$F$25</definedName>
    <definedName name="jours">Tables!$F$1:$F$7</definedName>
    <definedName name="MARBRIERS">Tables!$A$41:$A$49</definedName>
    <definedName name="_xlnm.Print_Area" localSheetId="8">Août!$A$1:$Q$70</definedName>
    <definedName name="_xlnm.Print_Area" localSheetId="4">Avril!$A$1:$Q$70</definedName>
    <definedName name="_xlnm.Print_Area" localSheetId="12">Décembre!$A$1:$Q$70</definedName>
    <definedName name="_xlnm.Print_Area" localSheetId="2">Février!$A$1:$Q$70</definedName>
    <definedName name="_xlnm.Print_Area" localSheetId="7">Juillet!$A$1:$Q$70</definedName>
    <definedName name="_xlnm.Print_Area" localSheetId="6">Juin!$A$1:$Q$70</definedName>
    <definedName name="_xlnm.Print_Area" localSheetId="5">Mai!$A$1:$Q$70</definedName>
    <definedName name="_xlnm.Print_Area" localSheetId="3">Mars!$A$1:$Q$70</definedName>
    <definedName name="_xlnm.Print_Area" localSheetId="11">Novembre!$A$1:$Q$70</definedName>
    <definedName name="_xlnm.Print_Area" localSheetId="10">Octobre!$A$1:$Q$70</definedName>
    <definedName name="_xlnm.Print_Area" localSheetId="9">Septembre!$A$1:$Q$70</definedName>
  </definedNames>
  <calcPr calcId="125725"/>
</workbook>
</file>

<file path=xl/calcChain.xml><?xml version="1.0" encoding="utf-8"?>
<calcChain xmlns="http://schemas.openxmlformats.org/spreadsheetml/2006/main">
  <c r="N17" i="3"/>
  <c r="N18" s="1"/>
  <c r="F37" i="8"/>
  <c r="C21" i="9"/>
  <c r="F25" s="1"/>
  <c r="O21" i="7"/>
  <c r="F37"/>
  <c r="O21" i="6"/>
  <c r="F37" s="1"/>
  <c r="B14" i="3"/>
  <c r="B15"/>
  <c r="T4" i="9"/>
  <c r="B14" i="13"/>
  <c r="C14"/>
  <c r="D14"/>
  <c r="E14" s="1"/>
  <c r="B14" i="12"/>
  <c r="C14" s="1"/>
  <c r="B14" i="11"/>
  <c r="B14" i="10"/>
  <c r="C14"/>
  <c r="C15" s="1"/>
  <c r="B14" i="9"/>
  <c r="C14"/>
  <c r="D14"/>
  <c r="E14" s="1"/>
  <c r="B14" i="8"/>
  <c r="C14"/>
  <c r="C15" s="1"/>
  <c r="D14"/>
  <c r="B14" i="7"/>
  <c r="B14" i="6"/>
  <c r="B14" i="5"/>
  <c r="C14"/>
  <c r="C15" s="1"/>
  <c r="T4" i="4"/>
  <c r="B14"/>
  <c r="C14" s="1"/>
  <c r="B15"/>
  <c r="C21" s="1"/>
  <c r="B15" i="9"/>
  <c r="C15"/>
  <c r="C21" i="3"/>
  <c r="F25" s="1"/>
  <c r="C15" i="13"/>
  <c r="B15"/>
  <c r="C21" s="1"/>
  <c r="B15" i="11"/>
  <c r="B15" i="10"/>
  <c r="C21"/>
  <c r="F25" s="1"/>
  <c r="D15" i="8"/>
  <c r="E14"/>
  <c r="E15" s="1"/>
  <c r="B15"/>
  <c r="C21" s="1"/>
  <c r="B15" i="5"/>
  <c r="C21" s="1"/>
  <c r="F25" s="1"/>
  <c r="C14" i="3"/>
  <c r="F21"/>
  <c r="F28" s="1"/>
  <c r="D14"/>
  <c r="D15"/>
  <c r="C15"/>
  <c r="F14" i="8"/>
  <c r="F15" s="1"/>
  <c r="C13" i="1"/>
  <c r="C14"/>
  <c r="E14" i="3"/>
  <c r="E15" s="1"/>
  <c r="F14"/>
  <c r="F15" s="1"/>
  <c r="C21" i="11" l="1"/>
  <c r="D20" i="1"/>
  <c r="G20" s="1"/>
  <c r="F25" i="4"/>
  <c r="F21"/>
  <c r="C15" i="12"/>
  <c r="D14"/>
  <c r="F21" i="13"/>
  <c r="F25"/>
  <c r="F21" i="11"/>
  <c r="F25"/>
  <c r="E15" i="9"/>
  <c r="F14"/>
  <c r="F21" i="8"/>
  <c r="F25"/>
  <c r="C15" i="4"/>
  <c r="D14"/>
  <c r="E15" i="13"/>
  <c r="F14"/>
  <c r="G14" i="8"/>
  <c r="D13" i="1"/>
  <c r="F21" i="10"/>
  <c r="B15" i="6"/>
  <c r="B15" i="7"/>
  <c r="B15" i="12"/>
  <c r="C21" s="1"/>
  <c r="D15" i="13"/>
  <c r="I21" i="3"/>
  <c r="F21" i="5"/>
  <c r="D14"/>
  <c r="C14" i="6"/>
  <c r="D15" i="9"/>
  <c r="D14" i="10"/>
  <c r="C14" i="11"/>
  <c r="G14" i="3"/>
  <c r="F21" i="9"/>
  <c r="C21" i="7"/>
  <c r="C14"/>
  <c r="G24" i="1" l="1"/>
  <c r="H14" i="3"/>
  <c r="G15"/>
  <c r="F28" i="9"/>
  <c r="I21"/>
  <c r="E14" i="10"/>
  <c r="D15"/>
  <c r="F28" i="5"/>
  <c r="I21"/>
  <c r="F15" i="9"/>
  <c r="G14"/>
  <c r="I21" i="11"/>
  <c r="F28"/>
  <c r="F25" i="7"/>
  <c r="F21"/>
  <c r="D14" i="11"/>
  <c r="C15"/>
  <c r="E14" i="5"/>
  <c r="D15"/>
  <c r="G15" i="8"/>
  <c r="H14"/>
  <c r="C15" i="7"/>
  <c r="D14"/>
  <c r="D14" i="6"/>
  <c r="C15"/>
  <c r="F25" i="12"/>
  <c r="F21"/>
  <c r="E13" i="1"/>
  <c r="D14"/>
  <c r="G14" i="13"/>
  <c r="F15"/>
  <c r="D15" i="12"/>
  <c r="E14"/>
  <c r="J20" i="1"/>
  <c r="G27"/>
  <c r="L21" i="3"/>
  <c r="F31"/>
  <c r="I21" i="10"/>
  <c r="F28"/>
  <c r="C21" i="6"/>
  <c r="F28" i="4"/>
  <c r="I21"/>
  <c r="D15"/>
  <c r="E14"/>
  <c r="F28" i="8"/>
  <c r="I21"/>
  <c r="F28" i="13"/>
  <c r="I21"/>
  <c r="L21" i="8" l="1"/>
  <c r="F31"/>
  <c r="L21" i="4"/>
  <c r="F31"/>
  <c r="L21" i="10"/>
  <c r="F31"/>
  <c r="G30" i="1"/>
  <c r="M20"/>
  <c r="G15" i="13"/>
  <c r="H14"/>
  <c r="D15" i="7"/>
  <c r="E14"/>
  <c r="F14" i="4"/>
  <c r="E15"/>
  <c r="D15" i="6"/>
  <c r="E14"/>
  <c r="L21" i="13"/>
  <c r="F31"/>
  <c r="F21" i="6"/>
  <c r="F25"/>
  <c r="F13" i="1"/>
  <c r="G13" s="1"/>
  <c r="H15" i="8"/>
  <c r="I14"/>
  <c r="G15" i="9"/>
  <c r="H14"/>
  <c r="L21"/>
  <c r="F31"/>
  <c r="F14" i="12"/>
  <c r="E15"/>
  <c r="F14" i="5"/>
  <c r="E15"/>
  <c r="I21" i="7"/>
  <c r="F28"/>
  <c r="F31" i="5"/>
  <c r="L21"/>
  <c r="H15" i="3"/>
  <c r="I14"/>
  <c r="F28" i="12"/>
  <c r="I21"/>
  <c r="F31" i="11"/>
  <c r="L21"/>
  <c r="E15" i="10"/>
  <c r="F14"/>
  <c r="F34" i="3"/>
  <c r="D15" i="11"/>
  <c r="E14"/>
  <c r="F34" i="9" l="1"/>
  <c r="I15" i="8"/>
  <c r="J14"/>
  <c r="P20" i="1"/>
  <c r="G33"/>
  <c r="F34" i="10"/>
  <c r="E15" i="11"/>
  <c r="F14"/>
  <c r="F31" i="12"/>
  <c r="L21"/>
  <c r="J14" i="3"/>
  <c r="I15"/>
  <c r="F15" i="12"/>
  <c r="G14"/>
  <c r="H13" i="1"/>
  <c r="G14"/>
  <c r="F14" i="6"/>
  <c r="E15"/>
  <c r="E15" i="7"/>
  <c r="F14"/>
  <c r="F34" i="4"/>
  <c r="G14"/>
  <c r="F15"/>
  <c r="F34" i="8"/>
  <c r="I14" i="9"/>
  <c r="H15"/>
  <c r="F34" i="13"/>
  <c r="I14"/>
  <c r="H15"/>
  <c r="F34" i="5"/>
  <c r="L21" i="7"/>
  <c r="F31"/>
  <c r="I21" i="6"/>
  <c r="F28"/>
  <c r="G14" i="10"/>
  <c r="F15"/>
  <c r="F34" i="11"/>
  <c r="G14" i="5"/>
  <c r="F15"/>
  <c r="J14" i="9" l="1"/>
  <c r="I15"/>
  <c r="G14" i="7"/>
  <c r="F15"/>
  <c r="F34" i="12"/>
  <c r="G36" i="1"/>
  <c r="H14" i="10"/>
  <c r="G15"/>
  <c r="J14" i="13"/>
  <c r="I15"/>
  <c r="H14" i="4"/>
  <c r="G15"/>
  <c r="G14" i="6"/>
  <c r="F15"/>
  <c r="F15" i="11"/>
  <c r="G14"/>
  <c r="H14" i="5"/>
  <c r="G15"/>
  <c r="G15" i="12"/>
  <c r="H14"/>
  <c r="K14" i="3"/>
  <c r="J15"/>
  <c r="J15" i="8"/>
  <c r="K14"/>
  <c r="L21" i="6"/>
  <c r="F31"/>
  <c r="H14" i="1"/>
  <c r="I13"/>
  <c r="F34" i="7"/>
  <c r="F34" i="6" l="1"/>
  <c r="I14" i="12"/>
  <c r="H15"/>
  <c r="H15" i="4"/>
  <c r="I14"/>
  <c r="H15" i="10"/>
  <c r="I14"/>
  <c r="K14" i="9"/>
  <c r="J15"/>
  <c r="I14" i="5"/>
  <c r="H15"/>
  <c r="L14" i="3"/>
  <c r="K15"/>
  <c r="K14" i="13"/>
  <c r="J15"/>
  <c r="G15" i="7"/>
  <c r="H14"/>
  <c r="L14" i="8"/>
  <c r="K15"/>
  <c r="I14" i="1"/>
  <c r="J13"/>
  <c r="G15" i="11"/>
  <c r="H14"/>
  <c r="G15" i="6"/>
  <c r="H14"/>
  <c r="K13" i="1" l="1"/>
  <c r="J14"/>
  <c r="L15" i="8"/>
  <c r="M14"/>
  <c r="I15" i="10"/>
  <c r="J14"/>
  <c r="H15" i="6"/>
  <c r="I14"/>
  <c r="I15" i="12"/>
  <c r="J14"/>
  <c r="H15" i="11"/>
  <c r="I14"/>
  <c r="L15" i="3"/>
  <c r="M14"/>
  <c r="K15" i="9"/>
  <c r="L14"/>
  <c r="J14" i="4"/>
  <c r="I15"/>
  <c r="H15" i="7"/>
  <c r="I14"/>
  <c r="K15" i="13"/>
  <c r="L14"/>
  <c r="J14" i="5"/>
  <c r="I15"/>
  <c r="J15" i="4" l="1"/>
  <c r="K14"/>
  <c r="J14" i="7"/>
  <c r="I15"/>
  <c r="M15" i="3"/>
  <c r="N14"/>
  <c r="J14" i="11"/>
  <c r="I15"/>
  <c r="J15" i="12"/>
  <c r="K14"/>
  <c r="K14" i="5"/>
  <c r="J15"/>
  <c r="I15" i="6"/>
  <c r="J14"/>
  <c r="J15" i="10"/>
  <c r="K14"/>
  <c r="M15" i="8"/>
  <c r="N14"/>
  <c r="L15" i="13"/>
  <c r="M14"/>
  <c r="L15" i="9"/>
  <c r="M14"/>
  <c r="L13" i="1"/>
  <c r="M13" s="1"/>
  <c r="N13" s="1"/>
  <c r="K14"/>
  <c r="M15" i="13" l="1"/>
  <c r="N14"/>
  <c r="K15" i="5"/>
  <c r="L14"/>
  <c r="L14" i="10"/>
  <c r="K15"/>
  <c r="L14" i="12"/>
  <c r="K15"/>
  <c r="N15" i="3"/>
  <c r="O14"/>
  <c r="K14" i="11"/>
  <c r="J15"/>
  <c r="K14" i="7"/>
  <c r="J15"/>
  <c r="L14" i="4"/>
  <c r="K15"/>
  <c r="M15" i="9"/>
  <c r="N14"/>
  <c r="O13" i="1"/>
  <c r="N14"/>
  <c r="O14" i="8"/>
  <c r="N15"/>
  <c r="J15" i="6"/>
  <c r="K14"/>
  <c r="P13" i="1" l="1"/>
  <c r="O14"/>
  <c r="K15" i="7"/>
  <c r="L14"/>
  <c r="M14" i="12"/>
  <c r="L15"/>
  <c r="M14" i="5"/>
  <c r="L15"/>
  <c r="O15" i="8"/>
  <c r="P14"/>
  <c r="M14" i="4"/>
  <c r="L15"/>
  <c r="K15" i="11"/>
  <c r="L14"/>
  <c r="L15" i="10"/>
  <c r="M14"/>
  <c r="N15" i="13"/>
  <c r="O14"/>
  <c r="L14" i="6"/>
  <c r="K15"/>
  <c r="N15" i="9"/>
  <c r="O14"/>
  <c r="O15" i="3"/>
  <c r="P14"/>
  <c r="M14" i="6" l="1"/>
  <c r="L15"/>
  <c r="M15" i="10"/>
  <c r="N14"/>
  <c r="M15" i="12"/>
  <c r="N14"/>
  <c r="P14" i="1"/>
  <c r="Q13"/>
  <c r="P15" i="3"/>
  <c r="Q14"/>
  <c r="O15" i="13"/>
  <c r="P14"/>
  <c r="L15" i="11"/>
  <c r="M14"/>
  <c r="P15" i="8"/>
  <c r="Q14"/>
  <c r="M15" i="5"/>
  <c r="N14"/>
  <c r="O15" i="9"/>
  <c r="P14"/>
  <c r="N14" i="4"/>
  <c r="M15"/>
  <c r="L15" i="7"/>
  <c r="M14"/>
  <c r="M15" l="1"/>
  <c r="N14"/>
  <c r="P15" i="9"/>
  <c r="Q14"/>
  <c r="B17" i="8"/>
  <c r="Q15"/>
  <c r="P15" i="13"/>
  <c r="Q14"/>
  <c r="R13" i="1"/>
  <c r="Q14"/>
  <c r="O14" i="10"/>
  <c r="N15"/>
  <c r="O14" i="4"/>
  <c r="N15"/>
  <c r="M15" i="6"/>
  <c r="N14"/>
  <c r="N15" i="5"/>
  <c r="O14"/>
  <c r="M15" i="11"/>
  <c r="N14"/>
  <c r="B17" i="3"/>
  <c r="Q15"/>
  <c r="O14" i="12"/>
  <c r="N15"/>
  <c r="N15" i="11" l="1"/>
  <c r="O14"/>
  <c r="O14" i="6"/>
  <c r="N15"/>
  <c r="O15" i="5"/>
  <c r="P14"/>
  <c r="B17" i="13"/>
  <c r="Q15"/>
  <c r="C17" i="8"/>
  <c r="B18"/>
  <c r="R14" i="1"/>
  <c r="C16"/>
  <c r="N15" i="7"/>
  <c r="O14"/>
  <c r="O15" i="12"/>
  <c r="P14"/>
  <c r="B18" i="3"/>
  <c r="C17"/>
  <c r="P14" i="4"/>
  <c r="O15"/>
  <c r="P14" i="10"/>
  <c r="O15"/>
  <c r="B17" i="9"/>
  <c r="Q15"/>
  <c r="P15" i="10" l="1"/>
  <c r="Q14"/>
  <c r="O15" i="7"/>
  <c r="P14"/>
  <c r="C17" i="1"/>
  <c r="D16"/>
  <c r="Q14" i="5"/>
  <c r="P15"/>
  <c r="O15" i="11"/>
  <c r="P14"/>
  <c r="D17" i="8"/>
  <c r="C18"/>
  <c r="C17" i="13"/>
  <c r="B18"/>
  <c r="O15" i="6"/>
  <c r="P14"/>
  <c r="D17" i="3"/>
  <c r="C18"/>
  <c r="C17" i="9"/>
  <c r="B18"/>
  <c r="Q14" i="4"/>
  <c r="P15"/>
  <c r="P15" i="12"/>
  <c r="Q14"/>
  <c r="B17" l="1"/>
  <c r="Q15"/>
  <c r="Q15" i="10"/>
  <c r="B17"/>
  <c r="Q14" i="11"/>
  <c r="P15"/>
  <c r="E16" i="1"/>
  <c r="B17" i="4"/>
  <c r="Q15"/>
  <c r="Q14" i="6"/>
  <c r="P15"/>
  <c r="C18" i="13"/>
  <c r="D17"/>
  <c r="Q15" i="5"/>
  <c r="B17"/>
  <c r="Q14" i="7"/>
  <c r="P15"/>
  <c r="C18" i="9"/>
  <c r="D17"/>
  <c r="D18" i="3"/>
  <c r="E17"/>
  <c r="D18" i="8"/>
  <c r="E17"/>
  <c r="F16" i="1" l="1"/>
  <c r="F17" s="1"/>
  <c r="D18" i="9"/>
  <c r="E17"/>
  <c r="F17" i="3"/>
  <c r="E18"/>
  <c r="C17" i="5"/>
  <c r="B18"/>
  <c r="G16" i="1"/>
  <c r="B17" i="7"/>
  <c r="Q15"/>
  <c r="E17" i="13"/>
  <c r="D18"/>
  <c r="Q15" i="6"/>
  <c r="B17"/>
  <c r="E18" i="8"/>
  <c r="F17"/>
  <c r="B18" i="4"/>
  <c r="C17"/>
  <c r="Q15" i="11"/>
  <c r="B17"/>
  <c r="C17" i="10"/>
  <c r="B18"/>
  <c r="C17" i="12"/>
  <c r="B18"/>
  <c r="C17" i="11" l="1"/>
  <c r="B18"/>
  <c r="F17" i="9"/>
  <c r="E18"/>
  <c r="D17" i="12"/>
  <c r="C18"/>
  <c r="D17" i="4"/>
  <c r="C18"/>
  <c r="F18" i="8"/>
  <c r="G17"/>
  <c r="C17" i="7"/>
  <c r="B18"/>
  <c r="C18" i="5"/>
  <c r="D17"/>
  <c r="D17" i="10"/>
  <c r="C18"/>
  <c r="B18" i="6"/>
  <c r="C17"/>
  <c r="F17" i="13"/>
  <c r="E18"/>
  <c r="G17" i="1"/>
  <c r="H16"/>
  <c r="F18" i="3"/>
  <c r="G17"/>
  <c r="G17" i="13" l="1"/>
  <c r="F18"/>
  <c r="D18" i="5"/>
  <c r="E17"/>
  <c r="D18" i="10"/>
  <c r="E17"/>
  <c r="C18" i="7"/>
  <c r="D17"/>
  <c r="H17" i="8"/>
  <c r="G18"/>
  <c r="D18" i="4"/>
  <c r="E17"/>
  <c r="F18" i="9"/>
  <c r="G17"/>
  <c r="C18" i="11"/>
  <c r="D17"/>
  <c r="H17" i="3"/>
  <c r="G18"/>
  <c r="D17" i="6"/>
  <c r="C18"/>
  <c r="D18" i="12"/>
  <c r="E17"/>
  <c r="H17" i="1"/>
  <c r="I16"/>
  <c r="E18" i="12" l="1"/>
  <c r="F17"/>
  <c r="D18" i="6"/>
  <c r="E17"/>
  <c r="F17" i="4"/>
  <c r="E18"/>
  <c r="H18" i="8"/>
  <c r="I17"/>
  <c r="E18" i="10"/>
  <c r="F17"/>
  <c r="J16" i="1"/>
  <c r="I17"/>
  <c r="H18" i="3"/>
  <c r="I17"/>
  <c r="D18" i="11"/>
  <c r="E17"/>
  <c r="H17" i="13"/>
  <c r="G18"/>
  <c r="E17" i="7"/>
  <c r="D18"/>
  <c r="F17" i="5"/>
  <c r="E18"/>
  <c r="H17" i="9"/>
  <c r="G18"/>
  <c r="I18" i="8" l="1"/>
  <c r="J17"/>
  <c r="F18" i="4"/>
  <c r="G17"/>
  <c r="F17" i="11"/>
  <c r="E18"/>
  <c r="J17" i="1"/>
  <c r="K16"/>
  <c r="H18" i="9"/>
  <c r="I17"/>
  <c r="F17" i="7"/>
  <c r="E18"/>
  <c r="J17" i="3"/>
  <c r="I18"/>
  <c r="E18" i="6"/>
  <c r="F17"/>
  <c r="G17" i="5"/>
  <c r="F18"/>
  <c r="H18" i="13"/>
  <c r="I17"/>
  <c r="F18" i="10"/>
  <c r="G17"/>
  <c r="F18" i="12"/>
  <c r="G17"/>
  <c r="L16" i="1" l="1"/>
  <c r="G18" i="12"/>
  <c r="H17"/>
  <c r="G18" i="10"/>
  <c r="H17"/>
  <c r="J17" i="13"/>
  <c r="I18"/>
  <c r="H17" i="5"/>
  <c r="G18"/>
  <c r="G17" i="11"/>
  <c r="F18"/>
  <c r="H17" i="4"/>
  <c r="G18"/>
  <c r="F18" i="6"/>
  <c r="G17"/>
  <c r="J18" i="3"/>
  <c r="K17"/>
  <c r="J18" i="8"/>
  <c r="K17"/>
  <c r="G17" i="7"/>
  <c r="F18"/>
  <c r="J17" i="9"/>
  <c r="I18"/>
  <c r="M16" i="1" l="1"/>
  <c r="I17" i="5"/>
  <c r="H18"/>
  <c r="H18" i="10"/>
  <c r="I17"/>
  <c r="H17" i="7"/>
  <c r="G18"/>
  <c r="K17" i="13"/>
  <c r="J18"/>
  <c r="H18" i="12"/>
  <c r="I17"/>
  <c r="G18" i="6"/>
  <c r="H17"/>
  <c r="H17" i="11"/>
  <c r="G18"/>
  <c r="J18" i="9"/>
  <c r="K17"/>
  <c r="K18" i="8"/>
  <c r="L17"/>
  <c r="L17" i="3"/>
  <c r="K18"/>
  <c r="H18" i="4"/>
  <c r="I17"/>
  <c r="M17" i="1" l="1"/>
  <c r="N16"/>
  <c r="J17" i="4"/>
  <c r="I18"/>
  <c r="M17" i="8"/>
  <c r="L18"/>
  <c r="I17" i="6"/>
  <c r="H18"/>
  <c r="I17" i="7"/>
  <c r="H18"/>
  <c r="I18" i="10"/>
  <c r="J17"/>
  <c r="J17" i="5"/>
  <c r="I18"/>
  <c r="L18" i="3"/>
  <c r="M17"/>
  <c r="L17" i="9"/>
  <c r="K18"/>
  <c r="H18" i="11"/>
  <c r="I17"/>
  <c r="I18" i="12"/>
  <c r="J17"/>
  <c r="L17" i="13"/>
  <c r="K18"/>
  <c r="N17" i="1" l="1"/>
  <c r="O16"/>
  <c r="J17" i="11"/>
  <c r="I18"/>
  <c r="M18" i="3"/>
  <c r="O21"/>
  <c r="M28"/>
  <c r="J18" i="10"/>
  <c r="K17"/>
  <c r="L18" i="13"/>
  <c r="M17"/>
  <c r="L18" i="9"/>
  <c r="M17"/>
  <c r="K17" i="5"/>
  <c r="J18"/>
  <c r="J17" i="7"/>
  <c r="I18"/>
  <c r="M18" i="8"/>
  <c r="N17"/>
  <c r="J18" i="12"/>
  <c r="K17"/>
  <c r="I18" i="6"/>
  <c r="J17"/>
  <c r="J18" i="4"/>
  <c r="K17"/>
  <c r="P16" i="1" l="1"/>
  <c r="O17"/>
  <c r="O17" i="8"/>
  <c r="N18"/>
  <c r="K17" i="7"/>
  <c r="J18"/>
  <c r="Q21" i="3"/>
  <c r="F37"/>
  <c r="K17" i="11"/>
  <c r="J18"/>
  <c r="L17" i="5"/>
  <c r="K18"/>
  <c r="N17" i="9"/>
  <c r="M18"/>
  <c r="N17" i="13"/>
  <c r="M18"/>
  <c r="K18" i="4"/>
  <c r="L17"/>
  <c r="J18" i="6"/>
  <c r="K17"/>
  <c r="K18" i="12"/>
  <c r="L17"/>
  <c r="K18" i="10"/>
  <c r="L17"/>
  <c r="K21" i="3"/>
  <c r="H21"/>
  <c r="N21"/>
  <c r="C27"/>
  <c r="H31" l="1"/>
  <c r="H32"/>
  <c r="H29"/>
  <c r="H28"/>
  <c r="H37"/>
  <c r="H38"/>
  <c r="H35"/>
  <c r="H34"/>
  <c r="Q16" i="1"/>
  <c r="P17"/>
  <c r="O18" i="8"/>
  <c r="M28"/>
  <c r="N18" i="9"/>
  <c r="O17"/>
  <c r="L18" i="10"/>
  <c r="M17"/>
  <c r="M17" i="12"/>
  <c r="L18"/>
  <c r="M17" i="4"/>
  <c r="L18"/>
  <c r="N18" i="13"/>
  <c r="O17"/>
  <c r="L18" i="5"/>
  <c r="M17"/>
  <c r="L17" i="11"/>
  <c r="K18"/>
  <c r="L17" i="7"/>
  <c r="K18"/>
  <c r="K18" i="6"/>
  <c r="L17"/>
  <c r="N27" i="1" l="1"/>
  <c r="Q17"/>
  <c r="N17" i="5"/>
  <c r="M18"/>
  <c r="M18" i="12"/>
  <c r="N17"/>
  <c r="L18" i="7"/>
  <c r="M17"/>
  <c r="N17" i="10"/>
  <c r="M18"/>
  <c r="M17" i="11"/>
  <c r="L18"/>
  <c r="P17" i="9"/>
  <c r="O18"/>
  <c r="M17" i="6"/>
  <c r="L18"/>
  <c r="O18" i="13"/>
  <c r="P17"/>
  <c r="M18" i="4"/>
  <c r="N17"/>
  <c r="K21" i="8"/>
  <c r="N21"/>
  <c r="Q21"/>
  <c r="H21"/>
  <c r="C27"/>
  <c r="H31" l="1"/>
  <c r="H32"/>
  <c r="H34"/>
  <c r="H35"/>
  <c r="H38"/>
  <c r="H37"/>
  <c r="H28"/>
  <c r="H29"/>
  <c r="O20" i="1"/>
  <c r="I20"/>
  <c r="L20"/>
  <c r="D26"/>
  <c r="R20"/>
  <c r="O17" i="4"/>
  <c r="N18"/>
  <c r="N17" i="7"/>
  <c r="M18"/>
  <c r="P18" i="9"/>
  <c r="O21"/>
  <c r="M28"/>
  <c r="O17" i="10"/>
  <c r="N18"/>
  <c r="O21" i="13"/>
  <c r="P18"/>
  <c r="M28"/>
  <c r="O17" i="12"/>
  <c r="N18"/>
  <c r="M18" i="6"/>
  <c r="N17"/>
  <c r="N17" i="11"/>
  <c r="M18"/>
  <c r="N18" i="5"/>
  <c r="O17"/>
  <c r="C25"/>
  <c r="C25" i="4"/>
  <c r="C25" i="13"/>
  <c r="C25" i="10"/>
  <c r="C25" i="12"/>
  <c r="C25" i="6"/>
  <c r="C25" i="7"/>
  <c r="C25" i="9"/>
  <c r="C25" i="3"/>
  <c r="C25" i="11"/>
  <c r="C25" i="8"/>
  <c r="I37" i="1" l="1"/>
  <c r="I36"/>
  <c r="I34"/>
  <c r="I33"/>
  <c r="I28"/>
  <c r="I27"/>
  <c r="I31"/>
  <c r="I30"/>
  <c r="C29" i="8"/>
  <c r="C29" i="3"/>
  <c r="H21" i="13"/>
  <c r="N21"/>
  <c r="K21"/>
  <c r="C27"/>
  <c r="C29" s="1"/>
  <c r="O21" i="5"/>
  <c r="O18"/>
  <c r="M28"/>
  <c r="O17" i="6"/>
  <c r="N18"/>
  <c r="N18" i="11"/>
  <c r="O17"/>
  <c r="O18" i="12"/>
  <c r="P17"/>
  <c r="H21" i="9"/>
  <c r="K21"/>
  <c r="N21"/>
  <c r="C27"/>
  <c r="C29" s="1"/>
  <c r="O18" i="4"/>
  <c r="P17"/>
  <c r="Q21" i="13"/>
  <c r="F37"/>
  <c r="F37" i="9"/>
  <c r="Q21"/>
  <c r="N18" i="7"/>
  <c r="O17"/>
  <c r="P17" i="10"/>
  <c r="O18"/>
  <c r="H31" i="9" l="1"/>
  <c r="H32"/>
  <c r="H34"/>
  <c r="H35"/>
  <c r="H37"/>
  <c r="H38"/>
  <c r="H28"/>
  <c r="H29"/>
  <c r="H32" i="13"/>
  <c r="H31"/>
  <c r="H29"/>
  <c r="H28"/>
  <c r="H38"/>
  <c r="H37"/>
  <c r="H35"/>
  <c r="H34"/>
  <c r="O18" i="7"/>
  <c r="M28"/>
  <c r="O21" i="12"/>
  <c r="P18"/>
  <c r="M28"/>
  <c r="F37" i="5"/>
  <c r="Q21"/>
  <c r="P18" i="4"/>
  <c r="O21"/>
  <c r="M28"/>
  <c r="O21" i="10"/>
  <c r="P18"/>
  <c r="M28"/>
  <c r="N21" i="5"/>
  <c r="H21"/>
  <c r="K21"/>
  <c r="C27"/>
  <c r="C29" s="1"/>
  <c r="O18" i="11"/>
  <c r="P17"/>
  <c r="O18" i="6"/>
  <c r="M28"/>
  <c r="N35" i="1"/>
  <c r="H34" i="5" l="1"/>
  <c r="H35"/>
  <c r="H37"/>
  <c r="H38"/>
  <c r="H28"/>
  <c r="H29"/>
  <c r="H31"/>
  <c r="H32"/>
  <c r="N21" i="7"/>
  <c r="K21"/>
  <c r="Q21"/>
  <c r="H21"/>
  <c r="C27"/>
  <c r="C29" s="1"/>
  <c r="F37" i="4"/>
  <c r="Q21"/>
  <c r="F37" i="10"/>
  <c r="Q21"/>
  <c r="F37" i="12"/>
  <c r="Q21"/>
  <c r="O21" i="11"/>
  <c r="P18"/>
  <c r="M28"/>
  <c r="K21" i="6"/>
  <c r="Q21"/>
  <c r="H21"/>
  <c r="C27"/>
  <c r="C29" s="1"/>
  <c r="N21"/>
  <c r="H21" i="10"/>
  <c r="C27"/>
  <c r="C29" s="1"/>
  <c r="K21"/>
  <c r="N21"/>
  <c r="F20" i="1"/>
  <c r="K21" i="4"/>
  <c r="E21" i="9"/>
  <c r="E21" i="3"/>
  <c r="E21" i="13"/>
  <c r="E21" i="4"/>
  <c r="E21" i="12"/>
  <c r="N21" i="4"/>
  <c r="H21"/>
  <c r="C27"/>
  <c r="C29" s="1"/>
  <c r="E21" i="8"/>
  <c r="E21" i="10"/>
  <c r="E21" i="5"/>
  <c r="E21" i="11"/>
  <c r="E21" i="7"/>
  <c r="E21" i="6"/>
  <c r="H21" i="12"/>
  <c r="K21"/>
  <c r="N21"/>
  <c r="C27"/>
  <c r="C29" s="1"/>
  <c r="D31" i="1"/>
  <c r="D28" l="1"/>
  <c r="H32" i="4"/>
  <c r="H31"/>
  <c r="H28" i="6"/>
  <c r="H29"/>
  <c r="H35" i="7"/>
  <c r="H34"/>
  <c r="H35" i="4"/>
  <c r="H34"/>
  <c r="H32" i="7"/>
  <c r="H31"/>
  <c r="H31" i="6"/>
  <c r="H32"/>
  <c r="H38" i="4"/>
  <c r="H37"/>
  <c r="H38" i="7"/>
  <c r="H37"/>
  <c r="H34" i="6"/>
  <c r="H35"/>
  <c r="H29" i="4"/>
  <c r="H28"/>
  <c r="H37" i="6"/>
  <c r="H38"/>
  <c r="H29" i="7"/>
  <c r="H28"/>
  <c r="H26" i="12"/>
  <c r="H25"/>
  <c r="H25" i="5"/>
  <c r="H26"/>
  <c r="H25" i="13"/>
  <c r="H26"/>
  <c r="H26" i="11"/>
  <c r="H25"/>
  <c r="H26" i="4"/>
  <c r="H25"/>
  <c r="H26" i="8"/>
  <c r="H25"/>
  <c r="H26" i="9"/>
  <c r="H25"/>
  <c r="H26" i="10"/>
  <c r="H25"/>
  <c r="H26" i="3"/>
  <c r="H25"/>
  <c r="H25" i="7"/>
  <c r="H26"/>
  <c r="H26" i="6"/>
  <c r="H25"/>
  <c r="H38" i="10"/>
  <c r="H37"/>
  <c r="H29"/>
  <c r="H28"/>
  <c r="H32"/>
  <c r="H31"/>
  <c r="H35"/>
  <c r="H34"/>
  <c r="H28" i="12"/>
  <c r="H29"/>
  <c r="H31"/>
  <c r="H32"/>
  <c r="H35"/>
  <c r="H34"/>
  <c r="H38"/>
  <c r="H37"/>
  <c r="I25" i="1"/>
  <c r="I24"/>
  <c r="H21" i="11"/>
  <c r="C27"/>
  <c r="C29" s="1"/>
  <c r="K21"/>
  <c r="N21"/>
  <c r="F37"/>
  <c r="Q21"/>
  <c r="U18" i="1"/>
  <c r="H37" i="11" l="1"/>
  <c r="H38"/>
  <c r="H34"/>
  <c r="H35"/>
  <c r="H28"/>
  <c r="H29"/>
  <c r="H31"/>
  <c r="H32"/>
  <c r="N24" i="1"/>
  <c r="M25" i="6"/>
  <c r="M25" i="7"/>
  <c r="R25" i="3"/>
  <c r="M25" i="4"/>
  <c r="M25" i="5"/>
  <c r="M25" i="13"/>
  <c r="M25" i="12"/>
  <c r="M25" i="3"/>
  <c r="M25" i="11"/>
  <c r="M25" i="9"/>
  <c r="M25" i="8"/>
  <c r="M25" i="10"/>
  <c r="N30" i="1" l="1"/>
  <c r="M31" i="5"/>
  <c r="M31" i="11"/>
  <c r="M31" i="13"/>
  <c r="M31" i="4"/>
  <c r="M31" i="10"/>
  <c r="M31" i="8"/>
  <c r="M31" i="3"/>
  <c r="M31" i="6"/>
  <c r="M31" i="12"/>
  <c r="M31" i="9"/>
  <c r="M31" i="7"/>
</calcChain>
</file>

<file path=xl/sharedStrings.xml><?xml version="1.0" encoding="utf-8"?>
<sst xmlns="http://schemas.openxmlformats.org/spreadsheetml/2006/main" count="303" uniqueCount="62">
  <si>
    <t>Mois de :</t>
  </si>
  <si>
    <t xml:space="preserve">             Employeur                                                                                                        Salarié</t>
  </si>
  <si>
    <t>Nom, prénom :</t>
  </si>
  <si>
    <t>Adresse :</t>
  </si>
  <si>
    <t>Emploi occupé :</t>
  </si>
  <si>
    <t>Jours</t>
  </si>
  <si>
    <t>Heures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</si>
  <si>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</si>
  <si>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</si>
  <si>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</si>
  <si>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</si>
  <si>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</si>
  <si>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</si>
  <si>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</si>
  <si>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</si>
  <si>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</si>
  <si>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</si>
  <si>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</si>
  <si>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</si>
  <si>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</si>
  <si>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année</t>
  </si>
  <si>
    <t>J</t>
  </si>
  <si>
    <t>V</t>
  </si>
  <si>
    <t>S</t>
  </si>
  <si>
    <t>D</t>
  </si>
  <si>
    <t>L</t>
  </si>
  <si>
    <t>M</t>
  </si>
  <si>
    <t>ANCOURS</t>
  </si>
  <si>
    <t>Sem</t>
  </si>
  <si>
    <t>H/Sup sem</t>
  </si>
  <si>
    <t>FRONTEAU Romane</t>
  </si>
  <si>
    <t xml:space="preserve"> </t>
  </si>
  <si>
    <t>reste congés payés</t>
  </si>
  <si>
    <t>congés pris</t>
  </si>
  <si>
    <t>Soldes RTT</t>
  </si>
  <si>
    <t>Reste RTT</t>
  </si>
  <si>
    <t>Rtt posés</t>
  </si>
  <si>
    <t>Soldes congés</t>
  </si>
  <si>
    <t>Total Congés posés</t>
  </si>
  <si>
    <t>Rtt posés (Année)</t>
  </si>
  <si>
    <t>rtt</t>
  </si>
  <si>
    <t>cp</t>
  </si>
  <si>
    <t>Agence</t>
  </si>
  <si>
    <t>P F</t>
  </si>
  <si>
    <t>a</t>
  </si>
  <si>
    <t>b</t>
  </si>
  <si>
    <t>c</t>
  </si>
  <si>
    <t>d</t>
  </si>
  <si>
    <t>e</t>
  </si>
  <si>
    <t>f</t>
  </si>
  <si>
    <t>h</t>
  </si>
  <si>
    <t>i</t>
  </si>
  <si>
    <t>j</t>
  </si>
  <si>
    <t>D gerard</t>
  </si>
  <si>
    <t>H yannick</t>
  </si>
  <si>
    <t xml:space="preserve">f julien </t>
  </si>
  <si>
    <t>bellevue</t>
  </si>
  <si>
    <t>Marbrier</t>
  </si>
  <si>
    <t>Agence/             PF/                        NOM PRENOM/              Adresse/                       Emploi occupe</t>
  </si>
  <si>
    <t>Combourg/            le                   /f julien                              /bellevue                             /marbrier</t>
  </si>
  <si>
    <t>Dol                     /He                   /D gerard                       /touche                               /marbrier</t>
  </si>
  <si>
    <t>dol                     /he                    /H yannick                       /ville/                                   marbrier</t>
  </si>
</sst>
</file>

<file path=xl/styles.xml><?xml version="1.0" encoding="utf-8"?>
<styleSheet xmlns="http://schemas.openxmlformats.org/spreadsheetml/2006/main">
  <numFmts count="16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[&gt;=3000000000000]#&quot; &quot;##&quot; &quot;##&quot; &quot;##&quot; &quot;###&quot; &quot;###&quot; | &quot;##;#&quot; &quot;##&quot; &quot;##&quot; &quot;##&quot; &quot;###&quot; &quot;###"/>
    <numFmt numFmtId="165" formatCode="00.00&quot;hrs&quot;"/>
    <numFmt numFmtId="166" formatCode="0&quot;jrs&quot;"/>
    <numFmt numFmtId="167" formatCode="#,##0.00\ &quot;€&quot;"/>
    <numFmt numFmtId="168" formatCode="0.00&quot;hrs&quot;"/>
    <numFmt numFmtId="169" formatCode="_-* #,##0.00\ [$€-1]_-;\-* #,##0.00\ [$€-1]_-;_-* &quot;-&quot;??\ [$€-1]_-;_-@_-"/>
    <numFmt numFmtId="170" formatCode="#,##0.00\ [$€-1]"/>
    <numFmt numFmtId="171" formatCode="0.00&quot; jrs&quot;"/>
    <numFmt numFmtId="172" formatCode="#"/>
    <numFmt numFmtId="173" formatCode="0.00&quot; km&quot;"/>
    <numFmt numFmtId="174" formatCode="mmmm\ yyyy"/>
    <numFmt numFmtId="175" formatCode="ddd\ dd"/>
    <numFmt numFmtId="176" formatCode="[$-F400]h:mm:ss\ AM/PM"/>
    <numFmt numFmtId="177" formatCode="h:mm;@"/>
  </numFmts>
  <fonts count="27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u/>
      <sz val="9"/>
      <name val="Arial"/>
      <family val="2"/>
    </font>
    <font>
      <b/>
      <sz val="10"/>
      <color indexed="8"/>
      <name val="Arial"/>
      <family val="2"/>
    </font>
    <font>
      <b/>
      <sz val="10"/>
      <color indexed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i/>
      <sz val="9"/>
      <name val="Arial"/>
      <family val="2"/>
    </font>
    <font>
      <sz val="10"/>
      <name val="Times New Roman"/>
      <family val="1"/>
    </font>
    <font>
      <b/>
      <sz val="11"/>
      <name val="Arial"/>
      <family val="2"/>
    </font>
    <font>
      <b/>
      <sz val="10"/>
      <name val="Times New Roman"/>
      <family val="1"/>
    </font>
    <font>
      <b/>
      <sz val="9"/>
      <name val="Times New Roman"/>
      <family val="1"/>
    </font>
    <font>
      <b/>
      <i/>
      <sz val="9"/>
      <name val="Times New Roman"/>
      <family val="1"/>
    </font>
    <font>
      <i/>
      <sz val="9"/>
      <name val="Times New Roman"/>
      <family val="1"/>
    </font>
    <font>
      <i/>
      <sz val="9"/>
      <name val="Arial"/>
      <family val="2"/>
    </font>
    <font>
      <b/>
      <sz val="9"/>
      <name val="Arial Black"/>
      <family val="2"/>
    </font>
    <font>
      <b/>
      <sz val="9"/>
      <color indexed="8"/>
      <name val="Arial Black"/>
      <family val="2"/>
    </font>
    <font>
      <sz val="10"/>
      <name val="Arial Black"/>
      <family val="2"/>
    </font>
    <font>
      <sz val="10"/>
      <color indexed="8"/>
      <name val="Arial Black"/>
      <family val="2"/>
    </font>
    <font>
      <sz val="9"/>
      <name val="Arial Black"/>
      <family val="2"/>
    </font>
    <font>
      <b/>
      <sz val="10"/>
      <name val="Arial Black"/>
      <family val="2"/>
    </font>
    <font>
      <sz val="8"/>
      <name val="Arial"/>
    </font>
    <font>
      <b/>
      <sz val="8"/>
      <name val="Arial Black"/>
      <family val="2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300">
    <xf numFmtId="0" fontId="0" fillId="0" borderId="0" xfId="0"/>
    <xf numFmtId="0" fontId="0" fillId="0" borderId="0" xfId="0" applyBorder="1" applyAlignment="1"/>
    <xf numFmtId="0" fontId="0" fillId="0" borderId="0" xfId="0" applyBorder="1"/>
    <xf numFmtId="0" fontId="3" fillId="0" borderId="0" xfId="0" applyFont="1" applyBorder="1" applyAlignment="1"/>
    <xf numFmtId="0" fontId="0" fillId="0" borderId="1" xfId="0" applyBorder="1"/>
    <xf numFmtId="0" fontId="3" fillId="0" borderId="0" xfId="0" applyFont="1" applyBorder="1"/>
    <xf numFmtId="0" fontId="0" fillId="0" borderId="1" xfId="0" applyBorder="1" applyAlignment="1"/>
    <xf numFmtId="0" fontId="3" fillId="0" borderId="2" xfId="0" applyFont="1" applyBorder="1"/>
    <xf numFmtId="0" fontId="0" fillId="0" borderId="2" xfId="0" applyBorder="1"/>
    <xf numFmtId="0" fontId="3" fillId="0" borderId="2" xfId="0" applyFont="1" applyBorder="1" applyAlignment="1"/>
    <xf numFmtId="0" fontId="4" fillId="0" borderId="0" xfId="0" applyFont="1" applyBorder="1"/>
    <xf numFmtId="0" fontId="0" fillId="0" borderId="0" xfId="0" applyFill="1"/>
    <xf numFmtId="0" fontId="5" fillId="0" borderId="0" xfId="0" applyFont="1"/>
    <xf numFmtId="0" fontId="12" fillId="0" borderId="0" xfId="0" applyFont="1"/>
    <xf numFmtId="0" fontId="12" fillId="0" borderId="0" xfId="0" applyFont="1" applyProtection="1">
      <protection locked="0"/>
    </xf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Fill="1" applyBorder="1" applyAlignment="1" applyProtection="1">
      <alignment horizontal="center" vertical="center"/>
    </xf>
    <xf numFmtId="14" fontId="0" fillId="0" borderId="0" xfId="0" applyNumberFormat="1"/>
    <xf numFmtId="0" fontId="3" fillId="0" borderId="0" xfId="0" applyNumberFormat="1" applyFont="1" applyFill="1" applyBorder="1" applyAlignment="1" applyProtection="1">
      <alignment horizontal="center"/>
      <protection locked="0"/>
    </xf>
    <xf numFmtId="1" fontId="0" fillId="0" borderId="0" xfId="0" applyNumberFormat="1"/>
    <xf numFmtId="0" fontId="14" fillId="0" borderId="3" xfId="0" applyFont="1" applyFill="1" applyBorder="1"/>
    <xf numFmtId="0" fontId="11" fillId="0" borderId="3" xfId="0" applyNumberFormat="1" applyFont="1" applyFill="1" applyBorder="1" applyAlignment="1" applyProtection="1">
      <alignment horizontal="center"/>
      <protection locked="0"/>
    </xf>
    <xf numFmtId="0" fontId="16" fillId="0" borderId="3" xfId="0" applyFont="1" applyFill="1" applyBorder="1" applyAlignment="1">
      <alignment horizontal="left"/>
    </xf>
    <xf numFmtId="0" fontId="18" fillId="0" borderId="0" xfId="0" applyFont="1" applyAlignment="1">
      <alignment horizontal="left"/>
    </xf>
    <xf numFmtId="1" fontId="18" fillId="0" borderId="0" xfId="0" applyNumberFormat="1" applyFont="1" applyAlignment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4" xfId="0" applyFont="1" applyFill="1" applyBorder="1"/>
    <xf numFmtId="0" fontId="11" fillId="0" borderId="5" xfId="0" applyFont="1" applyFill="1" applyBorder="1"/>
    <xf numFmtId="175" fontId="15" fillId="0" borderId="3" xfId="0" applyNumberFormat="1" applyFont="1" applyFill="1" applyBorder="1" applyAlignment="1">
      <alignment horizontal="center"/>
    </xf>
    <xf numFmtId="175" fontId="15" fillId="0" borderId="6" xfId="0" applyNumberFormat="1" applyFont="1" applyFill="1" applyBorder="1" applyAlignment="1">
      <alignment horizontal="center"/>
    </xf>
    <xf numFmtId="175" fontId="15" fillId="0" borderId="7" xfId="0" applyNumberFormat="1" applyFont="1" applyFill="1" applyBorder="1" applyAlignment="1">
      <alignment horizontal="center"/>
    </xf>
    <xf numFmtId="0" fontId="4" fillId="0" borderId="1" xfId="0" applyFont="1" applyBorder="1"/>
    <xf numFmtId="0" fontId="4" fillId="0" borderId="8" xfId="0" applyFont="1" applyBorder="1"/>
    <xf numFmtId="0" fontId="4" fillId="0" borderId="0" xfId="0" applyFont="1"/>
    <xf numFmtId="0" fontId="0" fillId="2" borderId="0" xfId="0" applyFill="1" applyBorder="1"/>
    <xf numFmtId="0" fontId="3" fillId="2" borderId="0" xfId="0" applyFont="1" applyFill="1" applyBorder="1"/>
    <xf numFmtId="0" fontId="0" fillId="2" borderId="0" xfId="0" applyFill="1" applyBorder="1" applyProtection="1">
      <protection hidden="1"/>
    </xf>
    <xf numFmtId="0" fontId="4" fillId="2" borderId="0" xfId="0" applyFont="1" applyFill="1" applyBorder="1" applyProtection="1">
      <protection hidden="1"/>
    </xf>
    <xf numFmtId="0" fontId="4" fillId="2" borderId="0" xfId="0" applyFont="1" applyFill="1" applyBorder="1" applyAlignment="1"/>
    <xf numFmtId="0" fontId="0" fillId="2" borderId="0" xfId="0" applyFill="1" applyBorder="1" applyAlignment="1"/>
    <xf numFmtId="0" fontId="4" fillId="2" borderId="0" xfId="0" applyFont="1" applyFill="1" applyBorder="1"/>
    <xf numFmtId="0" fontId="4" fillId="2" borderId="0" xfId="0" applyFont="1" applyFill="1" applyBorder="1" applyAlignment="1" applyProtection="1">
      <protection hidden="1"/>
    </xf>
    <xf numFmtId="0" fontId="3" fillId="2" borderId="0" xfId="0" applyFont="1" applyFill="1" applyBorder="1" applyAlignment="1" applyProtection="1">
      <protection hidden="1"/>
    </xf>
    <xf numFmtId="0" fontId="4" fillId="2" borderId="0" xfId="0" applyFont="1" applyFill="1" applyBorder="1" applyProtection="1">
      <protection locked="0"/>
    </xf>
    <xf numFmtId="172" fontId="4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Border="1"/>
    <xf numFmtId="0" fontId="9" fillId="2" borderId="0" xfId="0" applyFont="1" applyFill="1" applyBorder="1" applyProtection="1">
      <protection hidden="1"/>
    </xf>
    <xf numFmtId="0" fontId="10" fillId="2" borderId="0" xfId="0" applyFont="1" applyFill="1" applyBorder="1" applyProtection="1">
      <protection hidden="1"/>
    </xf>
    <xf numFmtId="0" fontId="9" fillId="2" borderId="0" xfId="0" applyFont="1" applyFill="1" applyBorder="1" applyAlignment="1" applyProtection="1">
      <protection hidden="1"/>
    </xf>
    <xf numFmtId="0" fontId="4" fillId="2" borderId="0" xfId="0" applyFont="1" applyFill="1" applyBorder="1" applyAlignment="1" applyProtection="1">
      <alignment horizontal="left"/>
      <protection hidden="1"/>
    </xf>
    <xf numFmtId="0" fontId="4" fillId="2" borderId="0" xfId="0" applyFont="1" applyFill="1" applyBorder="1" applyAlignment="1" applyProtection="1">
      <alignment horizontal="center"/>
      <protection locked="0"/>
    </xf>
    <xf numFmtId="0" fontId="9" fillId="2" borderId="0" xfId="0" applyFont="1" applyFill="1" applyBorder="1" applyProtection="1">
      <protection locked="0"/>
    </xf>
    <xf numFmtId="0" fontId="0" fillId="2" borderId="0" xfId="0" applyFill="1" applyBorder="1" applyProtection="1">
      <protection locked="0"/>
    </xf>
    <xf numFmtId="171" fontId="0" fillId="2" borderId="0" xfId="0" applyNumberFormat="1" applyFill="1" applyBorder="1" applyAlignment="1"/>
    <xf numFmtId="0" fontId="3" fillId="2" borderId="3" xfId="0" applyFont="1" applyFill="1" applyBorder="1" applyAlignment="1"/>
    <xf numFmtId="0" fontId="3" fillId="2" borderId="0" xfId="0" applyFont="1" applyFill="1" applyBorder="1" applyAlignment="1"/>
    <xf numFmtId="44" fontId="0" fillId="2" borderId="0" xfId="0" applyNumberFormat="1" applyFill="1" applyBorder="1" applyAlignment="1"/>
    <xf numFmtId="0" fontId="6" fillId="2" borderId="0" xfId="0" applyFont="1" applyFill="1" applyBorder="1" applyProtection="1">
      <protection hidden="1"/>
    </xf>
    <xf numFmtId="0" fontId="11" fillId="2" borderId="0" xfId="0" applyFont="1" applyFill="1" applyBorder="1" applyAlignment="1" applyProtection="1">
      <protection hidden="1"/>
    </xf>
    <xf numFmtId="0" fontId="11" fillId="2" borderId="0" xfId="0" applyFont="1" applyFill="1" applyBorder="1" applyAlignment="1" applyProtection="1">
      <alignment horizontal="left"/>
      <protection hidden="1"/>
    </xf>
    <xf numFmtId="1" fontId="17" fillId="3" borderId="9" xfId="0" applyNumberFormat="1" applyFont="1" applyFill="1" applyBorder="1" applyAlignment="1">
      <alignment horizontal="left"/>
    </xf>
    <xf numFmtId="1" fontId="17" fillId="3" borderId="10" xfId="0" applyNumberFormat="1" applyFont="1" applyFill="1" applyBorder="1" applyAlignment="1">
      <alignment horizontal="left"/>
    </xf>
    <xf numFmtId="1" fontId="17" fillId="3" borderId="3" xfId="0" applyNumberFormat="1" applyFont="1" applyFill="1" applyBorder="1" applyAlignment="1">
      <alignment horizontal="left"/>
    </xf>
    <xf numFmtId="0" fontId="0" fillId="3" borderId="0" xfId="0" applyFill="1"/>
    <xf numFmtId="1" fontId="19" fillId="4" borderId="3" xfId="0" applyNumberFormat="1" applyFont="1" applyFill="1" applyBorder="1" applyAlignment="1" applyProtection="1">
      <alignment horizontal="center" vertical="center"/>
    </xf>
    <xf numFmtId="0" fontId="19" fillId="4" borderId="3" xfId="0" applyNumberFormat="1" applyFont="1" applyFill="1" applyBorder="1" applyAlignment="1" applyProtection="1">
      <alignment horizontal="center" vertical="center"/>
      <protection locked="0"/>
    </xf>
    <xf numFmtId="0" fontId="19" fillId="4" borderId="3" xfId="0" applyFont="1" applyFill="1" applyBorder="1" applyAlignment="1" applyProtection="1">
      <alignment horizontal="center" vertical="center"/>
    </xf>
    <xf numFmtId="177" fontId="0" fillId="2" borderId="0" xfId="0" applyNumberFormat="1" applyFill="1" applyBorder="1"/>
    <xf numFmtId="0" fontId="3" fillId="2" borderId="11" xfId="0" applyFont="1" applyFill="1" applyBorder="1" applyAlignment="1"/>
    <xf numFmtId="0" fontId="20" fillId="4" borderId="6" xfId="0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9" fillId="0" borderId="0" xfId="0" applyNumberFormat="1" applyFont="1" applyFill="1" applyBorder="1" applyAlignment="1">
      <alignment vertical="center"/>
    </xf>
    <xf numFmtId="176" fontId="0" fillId="0" borderId="0" xfId="0" applyNumberFormat="1" applyFill="1" applyAlignment="1">
      <alignment horizontal="center" vertical="center"/>
    </xf>
    <xf numFmtId="176" fontId="0" fillId="0" borderId="0" xfId="0" applyNumberFormat="1" applyFill="1"/>
    <xf numFmtId="0" fontId="21" fillId="0" borderId="0" xfId="0" applyFont="1" applyFill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19" fillId="2" borderId="13" xfId="0" applyFont="1" applyFill="1" applyBorder="1" applyAlignment="1">
      <alignment horizontal="center" vertical="center"/>
    </xf>
    <xf numFmtId="0" fontId="19" fillId="2" borderId="14" xfId="0" applyFont="1" applyFill="1" applyBorder="1" applyAlignment="1">
      <alignment horizontal="center" vertical="center"/>
    </xf>
    <xf numFmtId="0" fontId="19" fillId="2" borderId="11" xfId="0" applyFont="1" applyFill="1" applyBorder="1" applyAlignment="1">
      <alignment horizontal="center" vertical="center"/>
    </xf>
    <xf numFmtId="0" fontId="19" fillId="2" borderId="3" xfId="0" applyFont="1" applyFill="1" applyBorder="1" applyAlignment="1">
      <alignment horizontal="center" vertical="center"/>
    </xf>
    <xf numFmtId="0" fontId="19" fillId="2" borderId="7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21" fillId="2" borderId="13" xfId="0" applyFont="1" applyFill="1" applyBorder="1" applyAlignment="1">
      <alignment horizontal="center" vertical="center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 applyProtection="1">
      <alignment horizontal="center" vertical="center"/>
      <protection hidden="1"/>
    </xf>
    <xf numFmtId="168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3" fillId="2" borderId="0" xfId="0" applyFont="1" applyFill="1" applyBorder="1" applyAlignment="1">
      <alignment horizontal="center" vertical="center"/>
    </xf>
    <xf numFmtId="0" fontId="24" fillId="2" borderId="0" xfId="0" applyFont="1" applyFill="1" applyBorder="1" applyAlignment="1">
      <alignment horizontal="center" vertical="center"/>
    </xf>
    <xf numFmtId="0" fontId="24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0" borderId="3" xfId="0" applyFont="1" applyFill="1" applyBorder="1" applyAlignment="1" applyProtection="1">
      <alignment horizontal="center" vertical="center"/>
    </xf>
    <xf numFmtId="0" fontId="19" fillId="0" borderId="9" xfId="0" applyNumberFormat="1" applyFont="1" applyFill="1" applyBorder="1" applyAlignment="1" applyProtection="1">
      <alignment horizontal="center" vertical="center"/>
      <protection locked="0"/>
    </xf>
    <xf numFmtId="0" fontId="24" fillId="0" borderId="6" xfId="0" applyNumberFormat="1" applyFont="1" applyFill="1" applyBorder="1" applyAlignment="1" applyProtection="1">
      <alignment horizontal="center" vertical="center"/>
      <protection locked="0"/>
    </xf>
    <xf numFmtId="0" fontId="19" fillId="0" borderId="13" xfId="0" applyNumberFormat="1" applyFont="1" applyFill="1" applyBorder="1" applyAlignment="1" applyProtection="1">
      <alignment horizontal="center" vertical="center"/>
      <protection locked="0"/>
    </xf>
    <xf numFmtId="0" fontId="19" fillId="0" borderId="3" xfId="0" applyNumberFormat="1" applyFont="1" applyFill="1" applyBorder="1" applyAlignment="1" applyProtection="1">
      <alignment horizontal="center" vertical="center"/>
      <protection locked="0"/>
    </xf>
    <xf numFmtId="0" fontId="24" fillId="5" borderId="3" xfId="0" applyNumberFormat="1" applyFont="1" applyFill="1" applyBorder="1" applyAlignment="1" applyProtection="1">
      <alignment horizontal="center" vertical="center"/>
      <protection locked="0"/>
    </xf>
    <xf numFmtId="0" fontId="21" fillId="0" borderId="1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21" fillId="0" borderId="0" xfId="0" applyFont="1" applyFill="1" applyAlignment="1">
      <alignment vertical="center"/>
    </xf>
    <xf numFmtId="0" fontId="1" fillId="0" borderId="0" xfId="0" applyFont="1" applyAlignment="1">
      <alignment horizontal="left"/>
    </xf>
    <xf numFmtId="165" fontId="0" fillId="2" borderId="0" xfId="0" applyNumberFormat="1" applyFill="1" applyBorder="1" applyAlignment="1" applyProtection="1">
      <alignment horizontal="right"/>
      <protection locked="0"/>
    </xf>
    <xf numFmtId="0" fontId="15" fillId="0" borderId="19" xfId="0" applyFont="1" applyBorder="1" applyAlignment="1">
      <alignment horizontal="center"/>
    </xf>
    <xf numFmtId="0" fontId="15" fillId="0" borderId="20" xfId="0" applyFont="1" applyBorder="1" applyAlignment="1">
      <alignment horizontal="center"/>
    </xf>
    <xf numFmtId="0" fontId="15" fillId="0" borderId="21" xfId="0" applyFont="1" applyBorder="1" applyAlignment="1">
      <alignment horizontal="center"/>
    </xf>
    <xf numFmtId="167" fontId="0" fillId="2" borderId="0" xfId="0" applyNumberFormat="1" applyFill="1" applyBorder="1" applyAlignment="1" applyProtection="1">
      <protection locked="0"/>
    </xf>
    <xf numFmtId="0" fontId="11" fillId="6" borderId="7" xfId="0" applyFont="1" applyFill="1" applyBorder="1" applyAlignment="1" applyProtection="1">
      <alignment horizontal="center" vertical="center"/>
    </xf>
    <xf numFmtId="0" fontId="11" fillId="6" borderId="13" xfId="0" applyFont="1" applyFill="1" applyBorder="1" applyAlignment="1" applyProtection="1">
      <alignment horizontal="center" vertical="center"/>
    </xf>
    <xf numFmtId="0" fontId="0" fillId="0" borderId="13" xfId="0" applyBorder="1"/>
    <xf numFmtId="0" fontId="19" fillId="6" borderId="3" xfId="0" applyFont="1" applyFill="1" applyBorder="1" applyAlignment="1">
      <alignment horizontal="center" vertical="center" wrapText="1"/>
    </xf>
    <xf numFmtId="166" fontId="19" fillId="9" borderId="16" xfId="0" applyNumberFormat="1" applyFont="1" applyFill="1" applyBorder="1" applyAlignment="1">
      <alignment horizontal="center" vertical="center"/>
    </xf>
    <xf numFmtId="166" fontId="19" fillId="9" borderId="17" xfId="0" applyNumberFormat="1" applyFont="1" applyFill="1" applyBorder="1" applyAlignment="1">
      <alignment horizontal="center" vertical="center"/>
    </xf>
    <xf numFmtId="166" fontId="19" fillId="9" borderId="18" xfId="0" applyNumberFormat="1" applyFont="1" applyFill="1" applyBorder="1" applyAlignment="1">
      <alignment horizontal="center" vertical="center"/>
    </xf>
    <xf numFmtId="166" fontId="19" fillId="9" borderId="14" xfId="0" applyNumberFormat="1" applyFont="1" applyFill="1" applyBorder="1" applyAlignment="1">
      <alignment horizontal="center" vertical="center"/>
    </xf>
    <xf numFmtId="166" fontId="19" fillId="4" borderId="16" xfId="0" applyNumberFormat="1" applyFont="1" applyFill="1" applyBorder="1" applyAlignment="1">
      <alignment horizontal="center" vertical="center"/>
    </xf>
    <xf numFmtId="166" fontId="19" fillId="4" borderId="17" xfId="0" applyNumberFormat="1" applyFont="1" applyFill="1" applyBorder="1" applyAlignment="1">
      <alignment horizontal="center" vertical="center"/>
    </xf>
    <xf numFmtId="166" fontId="19" fillId="4" borderId="18" xfId="0" applyNumberFormat="1" applyFont="1" applyFill="1" applyBorder="1" applyAlignment="1">
      <alignment horizontal="center" vertical="center"/>
    </xf>
    <xf numFmtId="166" fontId="19" fillId="4" borderId="14" xfId="0" applyNumberFormat="1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/>
    </xf>
    <xf numFmtId="0" fontId="2" fillId="0" borderId="23" xfId="0" applyFont="1" applyBorder="1" applyAlignment="1">
      <alignment horizontal="center"/>
    </xf>
    <xf numFmtId="0" fontId="2" fillId="0" borderId="24" xfId="0" applyFont="1" applyBorder="1" applyAlignment="1">
      <alignment horizontal="center"/>
    </xf>
    <xf numFmtId="0" fontId="2" fillId="7" borderId="4" xfId="0" applyFont="1" applyFill="1" applyBorder="1" applyAlignment="1">
      <alignment horizontal="center"/>
    </xf>
    <xf numFmtId="0" fontId="2" fillId="7" borderId="25" xfId="0" applyFont="1" applyFill="1" applyBorder="1" applyAlignment="1">
      <alignment horizontal="center"/>
    </xf>
    <xf numFmtId="0" fontId="2" fillId="7" borderId="8" xfId="0" applyFont="1" applyFill="1" applyBorder="1" applyAlignment="1">
      <alignment horizontal="center"/>
    </xf>
    <xf numFmtId="0" fontId="3" fillId="0" borderId="2" xfId="0" applyNumberFormat="1" applyFont="1" applyBorder="1" applyAlignment="1">
      <alignment horizontal="center" shrinkToFit="1"/>
    </xf>
    <xf numFmtId="0" fontId="3" fillId="0" borderId="0" xfId="0" applyNumberFormat="1" applyFont="1" applyBorder="1" applyAlignment="1">
      <alignment horizontal="center" shrinkToFit="1"/>
    </xf>
    <xf numFmtId="0" fontId="4" fillId="0" borderId="0" xfId="0" applyFont="1" applyBorder="1" applyAlignment="1" applyProtection="1">
      <alignment horizontal="center"/>
      <protection locked="0"/>
    </xf>
    <xf numFmtId="174" fontId="13" fillId="0" borderId="26" xfId="0" applyNumberFormat="1" applyFont="1" applyBorder="1" applyAlignment="1" applyProtection="1">
      <alignment horizontal="center"/>
      <protection locked="0"/>
    </xf>
    <xf numFmtId="174" fontId="13" fillId="0" borderId="27" xfId="0" applyNumberFormat="1" applyFont="1" applyBorder="1" applyAlignment="1" applyProtection="1">
      <alignment horizontal="center"/>
      <protection locked="0"/>
    </xf>
    <xf numFmtId="174" fontId="13" fillId="0" borderId="28" xfId="0" applyNumberFormat="1" applyFont="1" applyBorder="1" applyAlignment="1" applyProtection="1">
      <alignment horizontal="center"/>
      <protection locked="0"/>
    </xf>
    <xf numFmtId="0" fontId="3" fillId="7" borderId="2" xfId="0" applyFont="1" applyFill="1" applyBorder="1" applyAlignment="1">
      <alignment horizontal="center" shrinkToFit="1"/>
    </xf>
    <xf numFmtId="0" fontId="3" fillId="7" borderId="0" xfId="0" applyFont="1" applyFill="1" applyBorder="1" applyAlignment="1">
      <alignment horizontal="center" shrinkToFit="1"/>
    </xf>
    <xf numFmtId="0" fontId="3" fillId="7" borderId="1" xfId="0" applyFont="1" applyFill="1" applyBorder="1" applyAlignment="1">
      <alignment horizontal="center" shrinkToFit="1"/>
    </xf>
    <xf numFmtId="0" fontId="19" fillId="4" borderId="3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 wrapText="1"/>
    </xf>
    <xf numFmtId="0" fontId="19" fillId="6" borderId="17" xfId="0" applyFont="1" applyFill="1" applyBorder="1" applyAlignment="1">
      <alignment horizontal="center" vertical="center" wrapText="1"/>
    </xf>
    <xf numFmtId="0" fontId="19" fillId="6" borderId="18" xfId="0" applyFont="1" applyFill="1" applyBorder="1" applyAlignment="1">
      <alignment horizontal="center" vertical="center" wrapText="1"/>
    </xf>
    <xf numFmtId="0" fontId="19" fillId="6" borderId="14" xfId="0" applyFont="1" applyFill="1" applyBorder="1" applyAlignment="1">
      <alignment horizontal="center" vertical="center" wrapText="1"/>
    </xf>
    <xf numFmtId="0" fontId="19" fillId="4" borderId="16" xfId="0" applyFont="1" applyFill="1" applyBorder="1" applyAlignment="1">
      <alignment horizontal="center" vertical="center"/>
    </xf>
    <xf numFmtId="0" fontId="19" fillId="4" borderId="25" xfId="0" applyFont="1" applyFill="1" applyBorder="1" applyAlignment="1">
      <alignment horizontal="center" vertical="center"/>
    </xf>
    <xf numFmtId="0" fontId="19" fillId="4" borderId="17" xfId="0" applyFont="1" applyFill="1" applyBorder="1" applyAlignment="1">
      <alignment horizontal="center" vertical="center"/>
    </xf>
    <xf numFmtId="0" fontId="19" fillId="4" borderId="18" xfId="0" applyFont="1" applyFill="1" applyBorder="1" applyAlignment="1">
      <alignment horizontal="center" vertical="center"/>
    </xf>
    <xf numFmtId="0" fontId="19" fillId="4" borderId="29" xfId="0" applyFont="1" applyFill="1" applyBorder="1" applyAlignment="1">
      <alignment horizontal="center" vertical="center"/>
    </xf>
    <xf numFmtId="0" fontId="19" fillId="4" borderId="1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25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2" fillId="0" borderId="29" xfId="0" applyFont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/>
      <protection locked="0"/>
    </xf>
    <xf numFmtId="0" fontId="0" fillId="0" borderId="25" xfId="0" applyBorder="1" applyAlignment="1" applyProtection="1">
      <alignment horizontal="center"/>
      <protection locked="0"/>
    </xf>
    <xf numFmtId="0" fontId="0" fillId="0" borderId="17" xfId="0" applyBorder="1" applyAlignment="1" applyProtection="1">
      <alignment horizontal="center"/>
      <protection locked="0"/>
    </xf>
    <xf numFmtId="0" fontId="0" fillId="0" borderId="18" xfId="0" applyBorder="1" applyAlignment="1" applyProtection="1">
      <alignment horizontal="center"/>
      <protection locked="0"/>
    </xf>
    <xf numFmtId="0" fontId="0" fillId="0" borderId="29" xfId="0" applyBorder="1" applyAlignment="1" applyProtection="1">
      <alignment horizontal="center"/>
      <protection locked="0"/>
    </xf>
    <xf numFmtId="0" fontId="0" fillId="0" borderId="14" xfId="0" applyBorder="1" applyAlignment="1" applyProtection="1">
      <alignment horizontal="center"/>
      <protection locked="0"/>
    </xf>
    <xf numFmtId="0" fontId="2" fillId="0" borderId="16" xfId="0" applyFont="1" applyBorder="1" applyAlignment="1" applyProtection="1">
      <alignment horizontal="center"/>
      <protection locked="0"/>
    </xf>
    <xf numFmtId="0" fontId="2" fillId="0" borderId="25" xfId="0" applyFont="1" applyBorder="1" applyAlignment="1" applyProtection="1">
      <alignment horizontal="center"/>
      <protection locked="0"/>
    </xf>
    <xf numFmtId="0" fontId="2" fillId="0" borderId="17" xfId="0" applyFont="1" applyBorder="1" applyAlignment="1" applyProtection="1">
      <alignment horizontal="center"/>
      <protection locked="0"/>
    </xf>
    <xf numFmtId="0" fontId="2" fillId="0" borderId="18" xfId="0" applyFont="1" applyBorder="1" applyAlignment="1" applyProtection="1">
      <alignment horizontal="center"/>
      <protection locked="0"/>
    </xf>
    <xf numFmtId="0" fontId="2" fillId="0" borderId="29" xfId="0" applyFont="1" applyBorder="1" applyAlignment="1" applyProtection="1">
      <alignment horizontal="center"/>
      <protection locked="0"/>
    </xf>
    <xf numFmtId="0" fontId="2" fillId="0" borderId="14" xfId="0" applyFont="1" applyBorder="1" applyAlignment="1" applyProtection="1">
      <alignment horizontal="center"/>
      <protection locked="0"/>
    </xf>
    <xf numFmtId="0" fontId="1" fillId="0" borderId="16" xfId="0" applyFont="1" applyBorder="1" applyAlignment="1" applyProtection="1">
      <alignment horizontal="center"/>
      <protection locked="0"/>
    </xf>
    <xf numFmtId="0" fontId="1" fillId="0" borderId="25" xfId="0" applyFont="1" applyBorder="1" applyAlignment="1" applyProtection="1">
      <alignment horizontal="center"/>
      <protection locked="0"/>
    </xf>
    <xf numFmtId="0" fontId="1" fillId="0" borderId="17" xfId="0" applyFont="1" applyBorder="1" applyAlignment="1" applyProtection="1">
      <alignment horizontal="center"/>
      <protection locked="0"/>
    </xf>
    <xf numFmtId="0" fontId="1" fillId="0" borderId="18" xfId="0" applyFont="1" applyBorder="1" applyAlignment="1" applyProtection="1">
      <alignment horizontal="center"/>
      <protection locked="0"/>
    </xf>
    <xf numFmtId="0" fontId="1" fillId="0" borderId="29" xfId="0" applyFont="1" applyBorder="1" applyAlignment="1" applyProtection="1">
      <alignment horizontal="center"/>
      <protection locked="0"/>
    </xf>
    <xf numFmtId="0" fontId="1" fillId="0" borderId="14" xfId="0" applyFont="1" applyBorder="1" applyAlignment="1" applyProtection="1">
      <alignment horizontal="center"/>
      <protection locked="0"/>
    </xf>
    <xf numFmtId="49" fontId="1" fillId="0" borderId="16" xfId="0" applyNumberFormat="1" applyFont="1" applyBorder="1" applyAlignment="1" applyProtection="1">
      <alignment horizontal="center"/>
      <protection locked="0"/>
    </xf>
    <xf numFmtId="49" fontId="1" fillId="0" borderId="25" xfId="0" applyNumberFormat="1" applyFont="1" applyBorder="1" applyAlignment="1" applyProtection="1">
      <alignment horizontal="center"/>
      <protection locked="0"/>
    </xf>
    <xf numFmtId="49" fontId="1" fillId="0" borderId="17" xfId="0" applyNumberFormat="1" applyFont="1" applyBorder="1" applyAlignment="1" applyProtection="1">
      <alignment horizontal="center"/>
      <protection locked="0"/>
    </xf>
    <xf numFmtId="49" fontId="1" fillId="0" borderId="18" xfId="0" applyNumberFormat="1" applyFont="1" applyBorder="1" applyAlignment="1" applyProtection="1">
      <alignment horizontal="center"/>
      <protection locked="0"/>
    </xf>
    <xf numFmtId="49" fontId="1" fillId="0" borderId="29" xfId="0" applyNumberFormat="1" applyFont="1" applyBorder="1" applyAlignment="1" applyProtection="1">
      <alignment horizontal="center"/>
      <protection locked="0"/>
    </xf>
    <xf numFmtId="49" fontId="1" fillId="0" borderId="14" xfId="0" applyNumberFormat="1" applyFont="1" applyBorder="1" applyAlignment="1" applyProtection="1">
      <alignment horizontal="center"/>
      <protection locked="0"/>
    </xf>
    <xf numFmtId="0" fontId="26" fillId="6" borderId="3" xfId="0" applyFont="1" applyFill="1" applyBorder="1" applyAlignment="1">
      <alignment horizontal="center" vertical="center" wrapText="1"/>
    </xf>
    <xf numFmtId="166" fontId="19" fillId="8" borderId="16" xfId="0" applyNumberFormat="1" applyFont="1" applyFill="1" applyBorder="1" applyAlignment="1">
      <alignment horizontal="center" vertical="center"/>
    </xf>
    <xf numFmtId="166" fontId="19" fillId="8" borderId="17" xfId="0" applyNumberFormat="1" applyFont="1" applyFill="1" applyBorder="1" applyAlignment="1">
      <alignment horizontal="center" vertical="center"/>
    </xf>
    <xf numFmtId="166" fontId="19" fillId="8" borderId="18" xfId="0" applyNumberFormat="1" applyFont="1" applyFill="1" applyBorder="1" applyAlignment="1">
      <alignment horizontal="center" vertical="center"/>
    </xf>
    <xf numFmtId="166" fontId="19" fillId="8" borderId="14" xfId="0" applyNumberFormat="1" applyFont="1" applyFill="1" applyBorder="1" applyAlignment="1">
      <alignment horizontal="center" vertical="center"/>
    </xf>
    <xf numFmtId="0" fontId="19" fillId="6" borderId="3" xfId="0" applyFont="1" applyFill="1" applyBorder="1" applyAlignment="1">
      <alignment horizontal="center" vertical="center"/>
    </xf>
    <xf numFmtId="0" fontId="20" fillId="4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19" fillId="8" borderId="16" xfId="0" applyFont="1" applyFill="1" applyBorder="1" applyAlignment="1">
      <alignment horizontal="center" vertical="center"/>
    </xf>
    <xf numFmtId="0" fontId="19" fillId="8" borderId="25" xfId="0" applyFont="1" applyFill="1" applyBorder="1" applyAlignment="1">
      <alignment horizontal="center" vertical="center"/>
    </xf>
    <xf numFmtId="0" fontId="19" fillId="8" borderId="17" xfId="0" applyFont="1" applyFill="1" applyBorder="1" applyAlignment="1">
      <alignment horizontal="center" vertical="center"/>
    </xf>
    <xf numFmtId="0" fontId="19" fillId="8" borderId="18" xfId="0" applyFont="1" applyFill="1" applyBorder="1" applyAlignment="1">
      <alignment horizontal="center" vertical="center"/>
    </xf>
    <xf numFmtId="0" fontId="19" fillId="8" borderId="29" xfId="0" applyFont="1" applyFill="1" applyBorder="1" applyAlignment="1">
      <alignment horizontal="center" vertical="center"/>
    </xf>
    <xf numFmtId="0" fontId="19" fillId="8" borderId="14" xfId="0" applyFont="1" applyFill="1" applyBorder="1" applyAlignment="1">
      <alignment horizontal="center" vertical="center"/>
    </xf>
    <xf numFmtId="0" fontId="19" fillId="6" borderId="16" xfId="0" applyFont="1" applyFill="1" applyBorder="1" applyAlignment="1">
      <alignment horizontal="center" vertical="center"/>
    </xf>
    <xf numFmtId="0" fontId="19" fillId="6" borderId="17" xfId="0" applyFont="1" applyFill="1" applyBorder="1" applyAlignment="1">
      <alignment horizontal="center" vertical="center"/>
    </xf>
    <xf numFmtId="0" fontId="19" fillId="6" borderId="18" xfId="0" applyFont="1" applyFill="1" applyBorder="1" applyAlignment="1">
      <alignment horizontal="center" vertical="center"/>
    </xf>
    <xf numFmtId="0" fontId="19" fillId="6" borderId="14" xfId="0" applyFont="1" applyFill="1" applyBorder="1" applyAlignment="1">
      <alignment horizontal="center" vertical="center"/>
    </xf>
    <xf numFmtId="0" fontId="19" fillId="9" borderId="16" xfId="0" applyFont="1" applyFill="1" applyBorder="1" applyAlignment="1">
      <alignment horizontal="center" vertical="center"/>
    </xf>
    <xf numFmtId="0" fontId="19" fillId="9" borderId="25" xfId="0" applyFont="1" applyFill="1" applyBorder="1" applyAlignment="1">
      <alignment horizontal="center" vertical="center"/>
    </xf>
    <xf numFmtId="0" fontId="19" fillId="9" borderId="17" xfId="0" applyFont="1" applyFill="1" applyBorder="1" applyAlignment="1">
      <alignment horizontal="center" vertical="center"/>
    </xf>
    <xf numFmtId="0" fontId="19" fillId="9" borderId="18" xfId="0" applyFont="1" applyFill="1" applyBorder="1" applyAlignment="1">
      <alignment horizontal="center" vertical="center"/>
    </xf>
    <xf numFmtId="0" fontId="19" fillId="9" borderId="29" xfId="0" applyFont="1" applyFill="1" applyBorder="1" applyAlignment="1">
      <alignment horizontal="center" vertical="center"/>
    </xf>
    <xf numFmtId="0" fontId="19" fillId="9" borderId="14" xfId="0" applyFont="1" applyFill="1" applyBorder="1" applyAlignment="1">
      <alignment horizontal="center" vertical="center"/>
    </xf>
    <xf numFmtId="49" fontId="0" fillId="0" borderId="7" xfId="0" applyNumberFormat="1" applyBorder="1" applyAlignment="1" applyProtection="1">
      <alignment horizontal="center"/>
      <protection locked="0"/>
    </xf>
    <xf numFmtId="49" fontId="0" fillId="0" borderId="12" xfId="0" applyNumberFormat="1" applyBorder="1" applyAlignment="1" applyProtection="1">
      <alignment horizontal="center"/>
      <protection locked="0"/>
    </xf>
    <xf numFmtId="49" fontId="0" fillId="0" borderId="13" xfId="0" applyNumberFormat="1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49" fontId="1" fillId="0" borderId="7" xfId="0" applyNumberFormat="1" applyFont="1" applyBorder="1" applyAlignment="1" applyProtection="1">
      <alignment horizontal="center"/>
      <protection locked="0"/>
    </xf>
    <xf numFmtId="0" fontId="3" fillId="0" borderId="2" xfId="0" applyFont="1" applyBorder="1" applyAlignment="1"/>
    <xf numFmtId="0" fontId="3" fillId="0" borderId="15" xfId="0" applyFont="1" applyBorder="1" applyAlignment="1"/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3" xfId="0" applyFont="1" applyBorder="1" applyAlignment="1" applyProtection="1">
      <alignment horizontal="center" vertical="center"/>
      <protection locked="0"/>
    </xf>
    <xf numFmtId="0" fontId="1" fillId="0" borderId="7" xfId="0" applyFont="1" applyBorder="1" applyAlignment="1" applyProtection="1">
      <alignment horizontal="center"/>
      <protection locked="0"/>
    </xf>
    <xf numFmtId="174" fontId="13" fillId="0" borderId="0" xfId="0" applyNumberFormat="1" applyFont="1" applyBorder="1" applyAlignment="1" applyProtection="1">
      <alignment horizontal="center"/>
      <protection locked="0"/>
    </xf>
    <xf numFmtId="0" fontId="22" fillId="4" borderId="3" xfId="0" applyFont="1" applyFill="1" applyBorder="1" applyAlignment="1">
      <alignment horizontal="center" vertical="center"/>
    </xf>
    <xf numFmtId="0" fontId="21" fillId="4" borderId="3" xfId="0" applyFont="1" applyFill="1" applyBorder="1" applyAlignment="1">
      <alignment horizontal="center" vertical="center"/>
    </xf>
    <xf numFmtId="0" fontId="21" fillId="6" borderId="3" xfId="0" applyFont="1" applyFill="1" applyBorder="1" applyAlignment="1">
      <alignment horizontal="center" vertical="center" wrapText="1"/>
    </xf>
    <xf numFmtId="166" fontId="21" fillId="4" borderId="16" xfId="0" applyNumberFormat="1" applyFont="1" applyFill="1" applyBorder="1" applyAlignment="1">
      <alignment horizontal="center" vertical="center"/>
    </xf>
    <xf numFmtId="166" fontId="21" fillId="4" borderId="17" xfId="0" applyNumberFormat="1" applyFont="1" applyFill="1" applyBorder="1" applyAlignment="1">
      <alignment horizontal="center" vertical="center"/>
    </xf>
    <xf numFmtId="166" fontId="21" fillId="4" borderId="18" xfId="0" applyNumberFormat="1" applyFont="1" applyFill="1" applyBorder="1" applyAlignment="1">
      <alignment horizontal="center" vertical="center"/>
    </xf>
    <xf numFmtId="166" fontId="21" fillId="4" borderId="14" xfId="0" applyNumberFormat="1" applyFont="1" applyFill="1" applyBorder="1" applyAlignment="1">
      <alignment horizontal="center" vertical="center"/>
    </xf>
    <xf numFmtId="0" fontId="21" fillId="4" borderId="30" xfId="0" applyFont="1" applyFill="1" applyBorder="1" applyAlignment="1">
      <alignment horizontal="center" vertical="center"/>
    </xf>
    <xf numFmtId="0" fontId="21" fillId="4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/>
    </xf>
    <xf numFmtId="167" fontId="4" fillId="2" borderId="0" xfId="2" applyNumberFormat="1" applyFont="1" applyFill="1" applyBorder="1" applyAlignment="1" applyProtection="1">
      <alignment horizontal="center"/>
      <protection hidden="1"/>
    </xf>
    <xf numFmtId="44" fontId="4" fillId="2" borderId="0" xfId="2" applyFont="1" applyFill="1" applyBorder="1" applyAlignment="1" applyProtection="1">
      <alignment horizontal="center"/>
      <protection hidden="1"/>
    </xf>
    <xf numFmtId="164" fontId="4" fillId="0" borderId="7" xfId="0" applyNumberFormat="1" applyFont="1" applyBorder="1" applyAlignment="1" applyProtection="1">
      <alignment horizontal="center"/>
      <protection locked="0"/>
    </xf>
    <xf numFmtId="164" fontId="0" fillId="0" borderId="12" xfId="0" applyNumberFormat="1" applyBorder="1" applyAlignment="1" applyProtection="1">
      <alignment horizontal="center"/>
      <protection locked="0"/>
    </xf>
    <xf numFmtId="164" fontId="0" fillId="0" borderId="13" xfId="0" applyNumberFormat="1" applyBorder="1" applyAlignment="1" applyProtection="1">
      <alignment horizontal="center"/>
      <protection locked="0"/>
    </xf>
    <xf numFmtId="0" fontId="19" fillId="2" borderId="0" xfId="0" applyFont="1" applyFill="1" applyBorder="1" applyAlignment="1">
      <alignment horizontal="center" vertical="center"/>
    </xf>
    <xf numFmtId="167" fontId="23" fillId="2" borderId="0" xfId="0" applyNumberFormat="1" applyFont="1" applyFill="1" applyBorder="1" applyAlignment="1" applyProtection="1">
      <alignment horizontal="center" vertical="center"/>
      <protection locked="0"/>
    </xf>
    <xf numFmtId="168" fontId="23" fillId="2" borderId="0" xfId="0" applyNumberFormat="1" applyFont="1" applyFill="1" applyBorder="1" applyAlignment="1" applyProtection="1">
      <alignment horizontal="center" vertical="center"/>
      <protection locked="0"/>
    </xf>
    <xf numFmtId="8" fontId="4" fillId="2" borderId="0" xfId="0" applyNumberFormat="1" applyFont="1" applyFill="1" applyBorder="1" applyAlignment="1" applyProtection="1">
      <alignment horizontal="right"/>
      <protection hidden="1"/>
    </xf>
    <xf numFmtId="0" fontId="4" fillId="2" borderId="0" xfId="0" applyFont="1" applyFill="1" applyBorder="1" applyAlignment="1" applyProtection="1">
      <alignment horizontal="right"/>
      <protection hidden="1"/>
    </xf>
    <xf numFmtId="0" fontId="19" fillId="6" borderId="0" xfId="0" applyFont="1" applyFill="1" applyBorder="1" applyAlignment="1" applyProtection="1">
      <alignment horizontal="center" vertical="center" wrapText="1"/>
      <protection hidden="1"/>
    </xf>
    <xf numFmtId="0" fontId="23" fillId="2" borderId="0" xfId="0" applyFont="1" applyFill="1" applyBorder="1" applyAlignment="1">
      <alignment horizontal="center" vertical="center"/>
    </xf>
    <xf numFmtId="44" fontId="3" fillId="2" borderId="0" xfId="0" applyNumberFormat="1" applyFont="1" applyFill="1" applyBorder="1" applyAlignment="1" applyProtection="1">
      <alignment horizontal="center"/>
      <protection hidden="1"/>
    </xf>
    <xf numFmtId="0" fontId="3" fillId="2" borderId="0" xfId="0" applyFont="1" applyFill="1" applyBorder="1" applyAlignment="1" applyProtection="1">
      <alignment horizontal="center"/>
      <protection hidden="1"/>
    </xf>
    <xf numFmtId="0" fontId="24" fillId="2" borderId="0" xfId="0" applyFont="1" applyFill="1" applyBorder="1" applyAlignment="1">
      <alignment horizontal="center" vertical="center"/>
    </xf>
    <xf numFmtId="0" fontId="2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/>
    </xf>
    <xf numFmtId="0" fontId="23" fillId="6" borderId="0" xfId="0" applyFont="1" applyFill="1" applyBorder="1" applyAlignment="1" applyProtection="1">
      <alignment horizontal="center" vertical="center"/>
      <protection hidden="1"/>
    </xf>
    <xf numFmtId="0" fontId="23" fillId="4" borderId="0" xfId="0" applyFont="1" applyFill="1" applyBorder="1" applyAlignment="1" applyProtection="1">
      <alignment horizontal="center" vertical="center"/>
      <protection hidden="1"/>
    </xf>
    <xf numFmtId="44" fontId="23" fillId="2" borderId="0" xfId="1" applyFont="1" applyFill="1" applyBorder="1" applyAlignment="1" applyProtection="1">
      <alignment horizontal="center" vertical="center"/>
      <protection hidden="1"/>
    </xf>
    <xf numFmtId="44" fontId="21" fillId="2" borderId="0" xfId="1" applyFont="1" applyFill="1" applyBorder="1" applyAlignment="1" applyProtection="1">
      <alignment horizontal="center" vertical="center"/>
      <protection hidden="1"/>
    </xf>
    <xf numFmtId="10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21" fillId="2" borderId="0" xfId="0" applyFont="1" applyFill="1" applyBorder="1" applyAlignment="1" applyProtection="1">
      <alignment horizontal="center" vertical="center"/>
      <protection hidden="1"/>
    </xf>
    <xf numFmtId="44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/>
      <protection hidden="1"/>
    </xf>
    <xf numFmtId="44" fontId="23" fillId="2" borderId="0" xfId="0" applyNumberFormat="1" applyFont="1" applyFill="1" applyBorder="1" applyAlignment="1" applyProtection="1">
      <alignment horizontal="center" vertical="center"/>
      <protection hidden="1"/>
    </xf>
    <xf numFmtId="0" fontId="4" fillId="2" borderId="0" xfId="0" applyFont="1" applyFill="1" applyBorder="1" applyAlignment="1" applyProtection="1">
      <protection hidden="1"/>
    </xf>
    <xf numFmtId="10" fontId="4" fillId="2" borderId="0" xfId="0" applyNumberFormat="1" applyFont="1" applyFill="1" applyBorder="1" applyAlignment="1" applyProtection="1">
      <alignment horizontal="center"/>
      <protection hidden="1"/>
    </xf>
    <xf numFmtId="0" fontId="0" fillId="2" borderId="0" xfId="0" applyFill="1" applyBorder="1" applyProtection="1">
      <protection hidden="1"/>
    </xf>
    <xf numFmtId="44" fontId="1" fillId="2" borderId="0" xfId="2" applyFill="1" applyBorder="1" applyAlignment="1" applyProtection="1">
      <alignment horizontal="center"/>
      <protection hidden="1"/>
    </xf>
    <xf numFmtId="170" fontId="4" fillId="2" borderId="0" xfId="0" applyNumberFormat="1" applyFont="1" applyFill="1" applyBorder="1" applyAlignment="1" applyProtection="1">
      <alignment horizontal="center"/>
    </xf>
    <xf numFmtId="0" fontId="4" fillId="2" borderId="0" xfId="0" applyFont="1" applyFill="1" applyBorder="1" applyAlignment="1" applyProtection="1">
      <alignment horizontal="center"/>
    </xf>
    <xf numFmtId="171" fontId="4" fillId="2" borderId="0" xfId="0" applyNumberFormat="1" applyFont="1" applyFill="1" applyBorder="1" applyAlignment="1" applyProtection="1">
      <alignment horizontal="center"/>
    </xf>
    <xf numFmtId="170" fontId="4" fillId="2" borderId="0" xfId="0" applyNumberFormat="1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169" fontId="4" fillId="2" borderId="0" xfId="0" applyNumberFormat="1" applyFont="1" applyFill="1" applyBorder="1" applyAlignment="1" applyProtection="1">
      <alignment horizontal="center"/>
      <protection hidden="1"/>
    </xf>
    <xf numFmtId="169" fontId="0" fillId="2" borderId="0" xfId="0" applyNumberFormat="1" applyFill="1" applyBorder="1" applyProtection="1">
      <protection hidden="1"/>
    </xf>
    <xf numFmtId="44" fontId="2" fillId="2" borderId="0" xfId="0" applyNumberFormat="1" applyFont="1" applyFill="1" applyBorder="1" applyAlignment="1" applyProtection="1">
      <alignment horizontal="center"/>
      <protection hidden="1"/>
    </xf>
    <xf numFmtId="0" fontId="2" fillId="2" borderId="0" xfId="0" applyFont="1" applyFill="1" applyBorder="1" applyAlignment="1" applyProtection="1">
      <alignment horizontal="center"/>
      <protection hidden="1"/>
    </xf>
    <xf numFmtId="171" fontId="4" fillId="2" borderId="0" xfId="0" applyNumberFormat="1" applyFont="1" applyFill="1" applyBorder="1" applyAlignment="1" applyProtection="1">
      <alignment horizontal="center"/>
      <protection hidden="1"/>
    </xf>
    <xf numFmtId="0" fontId="4" fillId="2" borderId="0" xfId="0" applyFont="1" applyFill="1" applyBorder="1" applyAlignment="1" applyProtection="1">
      <alignment horizontal="center" wrapText="1"/>
      <protection hidden="1"/>
    </xf>
    <xf numFmtId="0" fontId="0" fillId="2" borderId="0" xfId="0" applyFill="1" applyBorder="1" applyAlignment="1" applyProtection="1">
      <alignment horizontal="center"/>
      <protection locked="0"/>
    </xf>
    <xf numFmtId="15" fontId="0" fillId="2" borderId="0" xfId="0" applyNumberFormat="1" applyFill="1" applyBorder="1" applyAlignment="1" applyProtection="1">
      <alignment horizontal="center"/>
      <protection locked="0"/>
    </xf>
    <xf numFmtId="0" fontId="0" fillId="2" borderId="0" xfId="0" applyFill="1" applyBorder="1" applyAlignment="1">
      <alignment horizontal="left"/>
    </xf>
    <xf numFmtId="0" fontId="6" fillId="2" borderId="0" xfId="0" applyFont="1" applyFill="1" applyBorder="1" applyAlignment="1" applyProtection="1">
      <alignment horizontal="center"/>
      <protection hidden="1"/>
    </xf>
    <xf numFmtId="44" fontId="0" fillId="2" borderId="0" xfId="0" applyNumberFormat="1" applyFill="1" applyBorder="1" applyAlignment="1" applyProtection="1">
      <alignment horizontal="center"/>
      <protection hidden="1"/>
    </xf>
    <xf numFmtId="0" fontId="0" fillId="2" borderId="0" xfId="0" applyFill="1" applyBorder="1" applyAlignment="1" applyProtection="1">
      <alignment horizontal="center"/>
      <protection hidden="1"/>
    </xf>
    <xf numFmtId="44" fontId="4" fillId="2" borderId="0" xfId="2" applyFont="1" applyFill="1" applyBorder="1" applyAlignment="1" applyProtection="1">
      <protection locked="0"/>
    </xf>
    <xf numFmtId="2" fontId="4" fillId="2" borderId="0" xfId="0" applyNumberFormat="1" applyFont="1" applyFill="1" applyBorder="1" applyAlignment="1" applyProtection="1">
      <alignment horizontal="center"/>
      <protection locked="0"/>
    </xf>
    <xf numFmtId="44" fontId="1" fillId="2" borderId="0" xfId="2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left"/>
      <protection hidden="1"/>
    </xf>
    <xf numFmtId="173" fontId="4" fillId="2" borderId="0" xfId="0" applyNumberFormat="1" applyFont="1" applyFill="1" applyBorder="1" applyAlignment="1" applyProtection="1">
      <protection locked="0"/>
    </xf>
    <xf numFmtId="44" fontId="7" fillId="2" borderId="0" xfId="2" applyFont="1" applyFill="1" applyBorder="1" applyAlignment="1" applyProtection="1">
      <alignment horizontal="center"/>
      <protection hidden="1"/>
    </xf>
    <xf numFmtId="171" fontId="0" fillId="2" borderId="0" xfId="0" applyNumberFormat="1" applyFill="1" applyBorder="1" applyAlignment="1">
      <alignment horizontal="center"/>
    </xf>
    <xf numFmtId="171" fontId="4" fillId="2" borderId="0" xfId="0" applyNumberFormat="1" applyFont="1" applyFill="1" applyBorder="1" applyAlignment="1" applyProtection="1">
      <alignment horizontal="center"/>
      <protection locked="0"/>
    </xf>
    <xf numFmtId="0" fontId="21" fillId="4" borderId="3" xfId="0" applyFont="1" applyFill="1" applyBorder="1" applyAlignment="1" applyProtection="1">
      <alignment horizontal="center" vertical="center"/>
      <protection hidden="1"/>
    </xf>
    <xf numFmtId="44" fontId="8" fillId="2" borderId="0" xfId="0" applyNumberFormat="1" applyFont="1" applyFill="1" applyBorder="1" applyAlignment="1" applyProtection="1">
      <alignment horizontal="center"/>
      <protection hidden="1"/>
    </xf>
    <xf numFmtId="0" fontId="8" fillId="2" borderId="0" xfId="0" applyFont="1" applyFill="1" applyBorder="1" applyAlignment="1" applyProtection="1">
      <alignment horizontal="center"/>
      <protection hidden="1"/>
    </xf>
    <xf numFmtId="0" fontId="9" fillId="2" borderId="0" xfId="0" applyFont="1" applyFill="1" applyBorder="1" applyAlignment="1" applyProtection="1">
      <alignment horizontal="center"/>
      <protection locked="0"/>
    </xf>
    <xf numFmtId="167" fontId="4" fillId="2" borderId="0" xfId="0" applyNumberFormat="1" applyFont="1" applyFill="1" applyBorder="1" applyAlignment="1" applyProtection="1">
      <alignment horizontal="center"/>
      <protection hidden="1"/>
    </xf>
    <xf numFmtId="167" fontId="0" fillId="2" borderId="0" xfId="0" applyNumberFormat="1" applyFill="1" applyBorder="1" applyProtection="1">
      <protection hidden="1"/>
    </xf>
    <xf numFmtId="0" fontId="21" fillId="0" borderId="3" xfId="0" applyFont="1" applyFill="1" applyBorder="1" applyAlignment="1">
      <alignment horizontal="center" vertical="center"/>
    </xf>
    <xf numFmtId="0" fontId="2" fillId="0" borderId="7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0" fillId="10" borderId="0" xfId="0" applyFill="1" applyBorder="1"/>
  </cellXfs>
  <cellStyles count="3">
    <cellStyle name="Euro" xfId="1"/>
    <cellStyle name="Monétaire" xfId="2" builtinId="4"/>
    <cellStyle name="Normal" xfId="0" builtinId="0"/>
  </cellStyles>
  <dxfs count="38"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ill>
        <patternFill>
          <bgColor indexed="43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  <dxf>
      <font>
        <color theme="0"/>
      </font>
    </dxf>
    <dxf>
      <fill>
        <patternFill>
          <bgColor theme="2" tint="-0.24994659260841701"/>
        </patternFill>
      </fill>
    </dxf>
    <dxf>
      <fill>
        <patternFill>
          <bgColor theme="2" tint="-0.24994659260841701"/>
        </patternFill>
      </fill>
    </dxf>
  </dxfs>
  <tableStyles count="0" defaultTableStyle="TableStyleMedium9" defaultPivotStyle="PivotStyleLight16"/>
  <colors>
    <mruColors>
      <color rgb="FF00FFFF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514350</xdr:colOff>
      <xdr:row>15</xdr:row>
      <xdr:rowOff>95250</xdr:rowOff>
    </xdr:from>
    <xdr:to>
      <xdr:col>11</xdr:col>
      <xdr:colOff>169345</xdr:colOff>
      <xdr:row>29</xdr:row>
      <xdr:rowOff>76200</xdr:rowOff>
    </xdr:to>
    <xdr:pic macro="[0]!Image1_Clic">
      <xdr:nvPicPr>
        <xdr:cNvPr id="3" name="Image 2" descr="images (1)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5086350" y="2524125"/>
          <a:ext cx="3464995" cy="22479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295275</xdr:colOff>
      <xdr:row>14</xdr:row>
      <xdr:rowOff>238125</xdr:rowOff>
    </xdr:from>
    <xdr:to>
      <xdr:col>23</xdr:col>
      <xdr:colOff>66675</xdr:colOff>
      <xdr:row>19</xdr:row>
      <xdr:rowOff>142875</xdr:rowOff>
    </xdr:to>
    <xdr:sp macro="" textlink="">
      <xdr:nvSpPr>
        <xdr:cNvPr id="2050" name="AutoShape 2"/>
        <xdr:cNvSpPr>
          <a:spLocks noChangeArrowheads="1"/>
        </xdr:cNvSpPr>
      </xdr:nvSpPr>
      <xdr:spPr bwMode="auto">
        <a:xfrm>
          <a:off x="6981825" y="2295525"/>
          <a:ext cx="2638425" cy="1143000"/>
        </a:xfrm>
        <a:prstGeom prst="wedgeRoundRectCallout">
          <a:avLst>
            <a:gd name="adj1" fmla="val -107421"/>
            <a:gd name="adj2" fmla="val -11440"/>
            <a:gd name="adj3" fmla="val 16667"/>
          </a:avLst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Le "" renvoyé par la formule en N17 empêche la formule de fonctionner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il faut remplacer le "" par 0 ou supprimer cette formule</a:t>
          </a:r>
        </a:p>
        <a:p>
          <a:pPr algn="l" rtl="0">
            <a:defRPr sz="1000"/>
          </a:pPr>
          <a:r>
            <a:rPr lang="fr-F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Ici, j'ai changé la MFC des 3 cellules pour mettre en police blanc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4"/>
  <dimension ref="A1:U47"/>
  <sheetViews>
    <sheetView tabSelected="1" workbookViewId="0">
      <selection activeCell="D27" sqref="D27"/>
    </sheetView>
  </sheetViews>
  <sheetFormatPr baseColWidth="10" defaultRowHeight="12.75"/>
  <sheetData>
    <row r="1" spans="1:21">
      <c r="A1" s="299"/>
      <c r="B1" s="299"/>
      <c r="C1" s="299"/>
      <c r="D1" s="299"/>
      <c r="E1" s="299"/>
      <c r="F1" s="299"/>
      <c r="G1" s="299"/>
      <c r="H1" s="299"/>
      <c r="I1" s="299"/>
      <c r="J1" s="299"/>
      <c r="K1" s="299"/>
      <c r="L1" s="299"/>
      <c r="M1" s="299"/>
      <c r="N1" s="299"/>
      <c r="O1" s="299"/>
      <c r="P1" s="299"/>
      <c r="Q1" s="299"/>
      <c r="R1" s="299"/>
      <c r="S1" s="299"/>
      <c r="T1" s="299"/>
      <c r="U1" s="299"/>
    </row>
    <row r="2" spans="1:21">
      <c r="A2" s="299"/>
      <c r="B2" s="299"/>
      <c r="C2" s="299"/>
      <c r="D2" s="299"/>
      <c r="E2" s="299"/>
      <c r="F2" s="299"/>
      <c r="G2" s="299"/>
      <c r="H2" s="299"/>
      <c r="I2" s="299"/>
      <c r="J2" s="299"/>
      <c r="K2" s="299"/>
      <c r="L2" s="299"/>
      <c r="M2" s="299"/>
      <c r="N2" s="299"/>
      <c r="O2" s="299"/>
      <c r="P2" s="299"/>
      <c r="Q2" s="299"/>
      <c r="R2" s="299"/>
      <c r="S2" s="299"/>
      <c r="T2" s="299"/>
      <c r="U2" s="299"/>
    </row>
    <row r="3" spans="1:21">
      <c r="A3" s="299"/>
      <c r="B3" s="299"/>
      <c r="C3" s="299"/>
      <c r="D3" s="299"/>
      <c r="E3" s="299"/>
      <c r="F3" s="299"/>
      <c r="G3" s="299"/>
      <c r="H3" s="299"/>
      <c r="I3" s="299"/>
      <c r="J3" s="299"/>
      <c r="K3" s="299"/>
      <c r="L3" s="299"/>
      <c r="M3" s="299"/>
      <c r="N3" s="299"/>
      <c r="O3" s="299"/>
      <c r="P3" s="299"/>
      <c r="Q3" s="299"/>
      <c r="R3" s="299"/>
      <c r="S3" s="299"/>
      <c r="T3" s="299"/>
      <c r="U3" s="299"/>
    </row>
    <row r="4" spans="1:21">
      <c r="A4" s="299"/>
      <c r="B4" s="299"/>
      <c r="C4" s="299"/>
      <c r="D4" s="299"/>
      <c r="E4" s="299"/>
      <c r="F4" s="299"/>
      <c r="G4" s="299"/>
      <c r="H4" s="299"/>
      <c r="I4" s="299"/>
      <c r="J4" s="299"/>
      <c r="K4" s="299"/>
      <c r="L4" s="299"/>
      <c r="M4" s="299"/>
      <c r="N4" s="299"/>
      <c r="O4" s="299"/>
      <c r="P4" s="299"/>
      <c r="Q4" s="299"/>
      <c r="R4" s="299"/>
      <c r="S4" s="299"/>
      <c r="T4" s="299"/>
      <c r="U4" s="299"/>
    </row>
    <row r="5" spans="1:21">
      <c r="A5" s="299"/>
      <c r="B5" s="299"/>
      <c r="C5" s="299"/>
      <c r="D5" s="299"/>
      <c r="E5" s="299"/>
      <c r="F5" s="299"/>
      <c r="G5" s="299"/>
      <c r="H5" s="299"/>
      <c r="I5" s="299"/>
      <c r="J5" s="299"/>
      <c r="K5" s="299"/>
      <c r="L5" s="299"/>
      <c r="M5" s="299"/>
      <c r="N5" s="299"/>
      <c r="O5" s="299"/>
      <c r="P5" s="299"/>
      <c r="Q5" s="299"/>
      <c r="R5" s="299"/>
      <c r="S5" s="299"/>
      <c r="T5" s="299"/>
      <c r="U5" s="299"/>
    </row>
    <row r="6" spans="1:21">
      <c r="A6" s="299"/>
      <c r="B6" s="299"/>
      <c r="C6" s="299"/>
      <c r="D6" s="299"/>
      <c r="E6" s="299"/>
      <c r="F6" s="299"/>
      <c r="G6" s="299"/>
      <c r="H6" s="299"/>
      <c r="I6" s="299"/>
      <c r="J6" s="299"/>
      <c r="K6" s="299"/>
      <c r="L6" s="299"/>
      <c r="M6" s="299"/>
      <c r="N6" s="299"/>
      <c r="O6" s="299"/>
      <c r="P6" s="299"/>
      <c r="Q6" s="299"/>
      <c r="R6" s="299"/>
      <c r="S6" s="299"/>
      <c r="T6" s="299"/>
      <c r="U6" s="299"/>
    </row>
    <row r="7" spans="1:21">
      <c r="A7" s="299"/>
      <c r="B7" s="299"/>
      <c r="C7" s="299"/>
      <c r="D7" s="299"/>
      <c r="E7" s="299"/>
      <c r="F7" s="299"/>
      <c r="G7" s="299"/>
      <c r="H7" s="299"/>
      <c r="I7" s="299"/>
      <c r="J7" s="299"/>
      <c r="K7" s="299"/>
      <c r="L7" s="299"/>
      <c r="M7" s="299"/>
      <c r="N7" s="299"/>
      <c r="O7" s="299"/>
      <c r="P7" s="299"/>
      <c r="Q7" s="299"/>
      <c r="R7" s="299"/>
      <c r="S7" s="299"/>
      <c r="T7" s="299"/>
      <c r="U7" s="299"/>
    </row>
    <row r="8" spans="1:21">
      <c r="A8" s="299"/>
      <c r="B8" s="299"/>
      <c r="C8" s="299"/>
      <c r="D8" s="299"/>
      <c r="E8" s="299"/>
      <c r="F8" s="299"/>
      <c r="G8" s="299"/>
      <c r="H8" s="299"/>
      <c r="I8" s="299"/>
      <c r="J8" s="299"/>
      <c r="K8" s="299"/>
      <c r="L8" s="299"/>
      <c r="M8" s="299"/>
      <c r="N8" s="299"/>
      <c r="O8" s="299"/>
      <c r="P8" s="299"/>
      <c r="Q8" s="299"/>
      <c r="R8" s="299"/>
      <c r="S8" s="299"/>
      <c r="T8" s="299"/>
      <c r="U8" s="299"/>
    </row>
    <row r="9" spans="1:21">
      <c r="A9" s="299"/>
      <c r="B9" s="299"/>
      <c r="C9" s="299"/>
      <c r="D9" s="299"/>
      <c r="E9" s="299"/>
      <c r="F9" s="299"/>
      <c r="G9" s="299"/>
      <c r="H9" s="299"/>
      <c r="I9" s="299"/>
      <c r="J9" s="299"/>
      <c r="K9" s="299"/>
      <c r="L9" s="299"/>
      <c r="M9" s="299"/>
      <c r="N9" s="299"/>
      <c r="O9" s="299"/>
      <c r="P9" s="299"/>
      <c r="Q9" s="299"/>
      <c r="R9" s="299"/>
      <c r="S9" s="299"/>
      <c r="T9" s="299"/>
      <c r="U9" s="299"/>
    </row>
    <row r="10" spans="1:21">
      <c r="A10" s="299"/>
      <c r="B10" s="299"/>
      <c r="C10" s="299"/>
      <c r="D10" s="299"/>
      <c r="E10" s="299"/>
      <c r="F10" s="299"/>
      <c r="G10" s="299"/>
      <c r="H10" s="299"/>
      <c r="I10" s="299"/>
      <c r="J10" s="299"/>
      <c r="K10" s="299"/>
      <c r="L10" s="299"/>
      <c r="M10" s="299"/>
      <c r="N10" s="299"/>
      <c r="O10" s="299"/>
      <c r="P10" s="299"/>
      <c r="Q10" s="299"/>
      <c r="R10" s="299"/>
      <c r="S10" s="299"/>
      <c r="T10" s="299"/>
      <c r="U10" s="299"/>
    </row>
    <row r="11" spans="1:21">
      <c r="A11" s="299"/>
      <c r="B11" s="299"/>
      <c r="C11" s="299"/>
      <c r="D11" s="299"/>
      <c r="E11" s="299"/>
      <c r="F11" s="299"/>
      <c r="G11" s="299"/>
      <c r="H11" s="299"/>
      <c r="I11" s="299"/>
      <c r="J11" s="299"/>
      <c r="K11" s="299"/>
      <c r="L11" s="299"/>
      <c r="M11" s="299"/>
      <c r="N11" s="299"/>
      <c r="O11" s="299"/>
      <c r="P11" s="299"/>
      <c r="Q11" s="299"/>
      <c r="R11" s="299"/>
      <c r="S11" s="299"/>
      <c r="T11" s="299"/>
      <c r="U11" s="299"/>
    </row>
    <row r="12" spans="1:21">
      <c r="A12" s="299"/>
      <c r="B12" s="299"/>
      <c r="C12" s="299"/>
      <c r="D12" s="299"/>
      <c r="E12" s="299"/>
      <c r="F12" s="299"/>
      <c r="G12" s="299"/>
      <c r="H12" s="299"/>
      <c r="I12" s="299"/>
      <c r="J12" s="299"/>
      <c r="K12" s="299"/>
      <c r="L12" s="299"/>
      <c r="M12" s="299"/>
      <c r="N12" s="299"/>
      <c r="O12" s="299"/>
      <c r="P12" s="299"/>
      <c r="Q12" s="299"/>
      <c r="R12" s="299"/>
      <c r="S12" s="299"/>
      <c r="T12" s="299"/>
      <c r="U12" s="299"/>
    </row>
    <row r="13" spans="1:21">
      <c r="A13" s="299"/>
      <c r="B13" s="299"/>
      <c r="C13" s="299"/>
      <c r="D13" s="299"/>
      <c r="E13" s="299"/>
      <c r="F13" s="299"/>
      <c r="G13" s="299"/>
      <c r="H13" s="299"/>
      <c r="I13" s="299"/>
      <c r="J13" s="299"/>
      <c r="K13" s="299"/>
      <c r="L13" s="299"/>
      <c r="M13" s="299"/>
      <c r="N13" s="299"/>
      <c r="O13" s="299"/>
      <c r="P13" s="299"/>
      <c r="Q13" s="299"/>
      <c r="R13" s="299"/>
      <c r="S13" s="299"/>
      <c r="T13" s="299"/>
      <c r="U13" s="299"/>
    </row>
    <row r="14" spans="1:21">
      <c r="A14" s="299"/>
      <c r="B14" s="299"/>
      <c r="C14" s="299"/>
      <c r="D14" s="299"/>
      <c r="E14" s="299"/>
      <c r="F14" s="299"/>
      <c r="G14" s="299"/>
      <c r="H14" s="299"/>
      <c r="I14" s="299"/>
      <c r="J14" s="299"/>
      <c r="K14" s="299"/>
      <c r="L14" s="299"/>
      <c r="M14" s="299"/>
      <c r="N14" s="299"/>
      <c r="O14" s="299"/>
      <c r="P14" s="299"/>
      <c r="Q14" s="299"/>
      <c r="R14" s="299"/>
      <c r="S14" s="299"/>
      <c r="T14" s="299"/>
      <c r="U14" s="299"/>
    </row>
    <row r="15" spans="1:21">
      <c r="A15" s="299"/>
      <c r="B15" s="299"/>
      <c r="C15" s="299"/>
      <c r="D15" s="299"/>
      <c r="E15" s="299"/>
      <c r="F15" s="299"/>
      <c r="G15" s="299"/>
      <c r="H15" s="299"/>
      <c r="I15" s="299"/>
      <c r="J15" s="299"/>
      <c r="K15" s="299"/>
      <c r="L15" s="299"/>
      <c r="M15" s="299"/>
      <c r="N15" s="299"/>
      <c r="O15" s="299"/>
      <c r="P15" s="299"/>
      <c r="Q15" s="299"/>
      <c r="R15" s="299"/>
      <c r="S15" s="299"/>
      <c r="T15" s="299"/>
      <c r="U15" s="299"/>
    </row>
    <row r="16" spans="1:21">
      <c r="A16" s="299"/>
      <c r="B16" s="299"/>
      <c r="C16" s="299"/>
      <c r="D16" s="299"/>
      <c r="E16" s="299"/>
      <c r="F16" s="299"/>
      <c r="G16" s="299"/>
      <c r="H16" s="299"/>
      <c r="I16" s="299"/>
      <c r="J16" s="299"/>
      <c r="K16" s="299"/>
      <c r="L16" s="299"/>
      <c r="M16" s="299"/>
      <c r="N16" s="299"/>
      <c r="O16" s="299"/>
      <c r="P16" s="299"/>
      <c r="Q16" s="299"/>
      <c r="R16" s="299"/>
      <c r="S16" s="299"/>
      <c r="T16" s="299"/>
      <c r="U16" s="299"/>
    </row>
    <row r="17" spans="1:21">
      <c r="A17" s="299"/>
      <c r="B17" s="299"/>
      <c r="C17" s="299"/>
      <c r="D17" s="299"/>
      <c r="E17" s="299"/>
      <c r="F17" s="299"/>
      <c r="G17" s="299"/>
      <c r="H17" s="299"/>
      <c r="I17" s="299"/>
      <c r="J17" s="299"/>
      <c r="K17" s="299"/>
      <c r="L17" s="299"/>
      <c r="M17" s="299"/>
      <c r="N17" s="299"/>
      <c r="O17" s="299"/>
      <c r="P17" s="299"/>
      <c r="Q17" s="299"/>
      <c r="R17" s="299"/>
      <c r="S17" s="299"/>
      <c r="T17" s="299"/>
      <c r="U17" s="299"/>
    </row>
    <row r="18" spans="1:21">
      <c r="A18" s="299"/>
      <c r="B18" s="299"/>
      <c r="C18" s="299"/>
      <c r="D18" s="299"/>
      <c r="E18" s="299"/>
      <c r="F18" s="299"/>
      <c r="G18" s="299"/>
      <c r="H18" s="299"/>
      <c r="I18" s="299"/>
      <c r="J18" s="299"/>
      <c r="K18" s="299"/>
      <c r="L18" s="299"/>
      <c r="M18" s="299"/>
      <c r="N18" s="299"/>
      <c r="O18" s="299"/>
      <c r="P18" s="299"/>
      <c r="Q18" s="299"/>
      <c r="R18" s="299"/>
      <c r="S18" s="299"/>
      <c r="T18" s="299"/>
      <c r="U18" s="299"/>
    </row>
    <row r="19" spans="1:21">
      <c r="A19" s="299"/>
      <c r="B19" s="299"/>
      <c r="C19" s="299"/>
      <c r="D19" s="299"/>
      <c r="E19" s="299"/>
      <c r="F19" s="299"/>
      <c r="G19" s="299"/>
      <c r="H19" s="299"/>
      <c r="I19" s="299"/>
      <c r="J19" s="299"/>
      <c r="K19" s="299"/>
      <c r="L19" s="299"/>
      <c r="M19" s="299"/>
      <c r="N19" s="299"/>
      <c r="O19" s="299"/>
      <c r="P19" s="299"/>
      <c r="Q19" s="299"/>
      <c r="R19" s="299"/>
      <c r="S19" s="299"/>
      <c r="T19" s="299"/>
      <c r="U19" s="299"/>
    </row>
    <row r="20" spans="1:21">
      <c r="A20" s="299"/>
      <c r="B20" s="299"/>
      <c r="C20" s="299"/>
      <c r="D20" s="299"/>
      <c r="E20" s="299"/>
      <c r="F20" s="299"/>
      <c r="G20" s="299"/>
      <c r="H20" s="299"/>
      <c r="I20" s="299"/>
      <c r="J20" s="299"/>
      <c r="K20" s="299"/>
      <c r="L20" s="299"/>
      <c r="M20" s="299"/>
      <c r="N20" s="299"/>
      <c r="O20" s="299"/>
      <c r="P20" s="299"/>
      <c r="Q20" s="299"/>
      <c r="R20" s="299"/>
      <c r="S20" s="299"/>
      <c r="T20" s="299"/>
      <c r="U20" s="299"/>
    </row>
    <row r="21" spans="1:21">
      <c r="A21" s="299"/>
      <c r="B21" s="299"/>
      <c r="C21" s="299"/>
      <c r="D21" s="299"/>
      <c r="E21" s="299"/>
      <c r="F21" s="299"/>
      <c r="G21" s="299"/>
      <c r="H21" s="299"/>
      <c r="I21" s="299"/>
      <c r="J21" s="299"/>
      <c r="K21" s="299"/>
      <c r="L21" s="299"/>
      <c r="M21" s="299"/>
      <c r="N21" s="299"/>
      <c r="O21" s="299"/>
      <c r="P21" s="299"/>
      <c r="Q21" s="299"/>
      <c r="R21" s="299"/>
      <c r="S21" s="299"/>
      <c r="T21" s="299"/>
      <c r="U21" s="299"/>
    </row>
    <row r="22" spans="1:21">
      <c r="A22" s="299"/>
      <c r="B22" s="299"/>
      <c r="C22" s="299"/>
      <c r="D22" s="299"/>
      <c r="E22" s="299"/>
      <c r="F22" s="299"/>
      <c r="G22" s="299"/>
      <c r="H22" s="299"/>
      <c r="I22" s="299"/>
      <c r="J22" s="299"/>
      <c r="K22" s="299"/>
      <c r="L22" s="299"/>
      <c r="M22" s="299"/>
      <c r="N22" s="299"/>
      <c r="O22" s="299"/>
      <c r="P22" s="299"/>
      <c r="Q22" s="299"/>
      <c r="R22" s="299"/>
      <c r="S22" s="299"/>
      <c r="T22" s="299"/>
      <c r="U22" s="299"/>
    </row>
    <row r="23" spans="1:21">
      <c r="A23" s="299"/>
      <c r="B23" s="299"/>
      <c r="C23" s="299"/>
      <c r="D23" s="299"/>
      <c r="E23" s="299"/>
      <c r="F23" s="299"/>
      <c r="G23" s="299"/>
      <c r="H23" s="299"/>
      <c r="I23" s="299"/>
      <c r="J23" s="299"/>
      <c r="K23" s="299"/>
      <c r="L23" s="299"/>
      <c r="M23" s="299"/>
      <c r="N23" s="299"/>
      <c r="O23" s="299"/>
      <c r="P23" s="299"/>
      <c r="Q23" s="299"/>
      <c r="R23" s="299"/>
      <c r="S23" s="299"/>
      <c r="T23" s="299"/>
      <c r="U23" s="299"/>
    </row>
    <row r="24" spans="1:21">
      <c r="A24" s="299"/>
      <c r="B24" s="299"/>
      <c r="C24" s="299"/>
      <c r="D24" s="299"/>
      <c r="E24" s="299"/>
      <c r="F24" s="299"/>
      <c r="G24" s="299"/>
      <c r="H24" s="299"/>
      <c r="I24" s="299"/>
      <c r="J24" s="299"/>
      <c r="K24" s="299"/>
      <c r="L24" s="299"/>
      <c r="M24" s="299"/>
      <c r="N24" s="299"/>
      <c r="O24" s="299"/>
      <c r="P24" s="299"/>
      <c r="Q24" s="299"/>
      <c r="R24" s="299"/>
      <c r="S24" s="299"/>
      <c r="T24" s="299"/>
      <c r="U24" s="299"/>
    </row>
    <row r="25" spans="1:21">
      <c r="A25" s="299"/>
      <c r="B25" s="299"/>
      <c r="C25" s="299"/>
      <c r="D25" s="299"/>
      <c r="E25" s="299"/>
      <c r="F25" s="299"/>
      <c r="G25" s="299"/>
      <c r="H25" s="299"/>
      <c r="I25" s="299"/>
      <c r="J25" s="299"/>
      <c r="K25" s="299"/>
      <c r="L25" s="299"/>
      <c r="M25" s="299"/>
      <c r="N25" s="299"/>
      <c r="O25" s="299"/>
      <c r="P25" s="299"/>
      <c r="Q25" s="299"/>
      <c r="R25" s="299"/>
      <c r="S25" s="299"/>
      <c r="T25" s="299"/>
      <c r="U25" s="299"/>
    </row>
    <row r="26" spans="1:21">
      <c r="A26" s="299"/>
      <c r="B26" s="299"/>
      <c r="C26" s="299"/>
      <c r="D26" s="299"/>
      <c r="E26" s="299"/>
      <c r="F26" s="299"/>
      <c r="G26" s="299"/>
      <c r="H26" s="299"/>
      <c r="I26" s="299"/>
      <c r="J26" s="299"/>
      <c r="K26" s="299"/>
      <c r="L26" s="299"/>
      <c r="M26" s="299"/>
      <c r="N26" s="299"/>
      <c r="O26" s="299"/>
      <c r="P26" s="299"/>
      <c r="Q26" s="299"/>
      <c r="R26" s="299"/>
      <c r="S26" s="299"/>
      <c r="T26" s="299"/>
      <c r="U26" s="299"/>
    </row>
    <row r="27" spans="1:21">
      <c r="A27" s="299"/>
      <c r="B27" s="299"/>
      <c r="C27" s="299"/>
      <c r="D27" s="299"/>
      <c r="E27" s="299"/>
      <c r="F27" s="299"/>
      <c r="G27" s="299"/>
      <c r="H27" s="299"/>
      <c r="I27" s="299"/>
      <c r="J27" s="299"/>
      <c r="K27" s="299"/>
      <c r="L27" s="299"/>
      <c r="M27" s="299"/>
      <c r="N27" s="299"/>
      <c r="O27" s="299"/>
      <c r="P27" s="299"/>
      <c r="Q27" s="299"/>
      <c r="R27" s="299"/>
      <c r="S27" s="299"/>
      <c r="T27" s="299"/>
      <c r="U27" s="299"/>
    </row>
    <row r="28" spans="1:21">
      <c r="A28" s="299"/>
      <c r="B28" s="299"/>
      <c r="C28" s="299"/>
      <c r="D28" s="299"/>
      <c r="E28" s="299"/>
      <c r="F28" s="299"/>
      <c r="G28" s="299"/>
      <c r="H28" s="299"/>
      <c r="I28" s="299"/>
      <c r="J28" s="299"/>
      <c r="K28" s="299"/>
      <c r="L28" s="299"/>
      <c r="M28" s="299"/>
      <c r="N28" s="299"/>
      <c r="O28" s="299"/>
      <c r="P28" s="299"/>
      <c r="Q28" s="299"/>
      <c r="R28" s="299"/>
      <c r="S28" s="299"/>
      <c r="T28" s="299"/>
      <c r="U28" s="299"/>
    </row>
    <row r="29" spans="1:21">
      <c r="A29" s="299"/>
      <c r="B29" s="299"/>
      <c r="C29" s="299"/>
      <c r="D29" s="299"/>
      <c r="E29" s="299"/>
      <c r="F29" s="299"/>
      <c r="G29" s="299"/>
      <c r="H29" s="299"/>
      <c r="I29" s="299"/>
      <c r="J29" s="299"/>
      <c r="K29" s="299"/>
      <c r="L29" s="299"/>
      <c r="M29" s="299"/>
      <c r="N29" s="299"/>
      <c r="O29" s="299"/>
      <c r="P29" s="299"/>
      <c r="Q29" s="299"/>
      <c r="R29" s="299"/>
      <c r="S29" s="299"/>
      <c r="T29" s="299"/>
      <c r="U29" s="299"/>
    </row>
    <row r="30" spans="1:21">
      <c r="A30" s="299"/>
      <c r="B30" s="299"/>
      <c r="C30" s="299"/>
      <c r="D30" s="299"/>
      <c r="E30" s="299"/>
      <c r="F30" s="299"/>
      <c r="G30" s="299"/>
      <c r="H30" s="299"/>
      <c r="I30" s="299"/>
      <c r="J30" s="299"/>
      <c r="K30" s="299"/>
      <c r="L30" s="299"/>
      <c r="M30" s="299"/>
      <c r="N30" s="299"/>
      <c r="O30" s="299"/>
      <c r="P30" s="299"/>
      <c r="Q30" s="299"/>
      <c r="R30" s="299"/>
      <c r="S30" s="299"/>
      <c r="T30" s="299"/>
      <c r="U30" s="299"/>
    </row>
    <row r="31" spans="1:21">
      <c r="A31" s="299"/>
      <c r="B31" s="299"/>
      <c r="C31" s="299"/>
      <c r="D31" s="299"/>
      <c r="E31" s="299"/>
      <c r="F31" s="299"/>
      <c r="G31" s="299"/>
      <c r="H31" s="299"/>
      <c r="I31" s="299"/>
      <c r="J31" s="299"/>
      <c r="K31" s="299"/>
      <c r="L31" s="299"/>
      <c r="M31" s="299"/>
      <c r="N31" s="299"/>
      <c r="O31" s="299"/>
      <c r="P31" s="299"/>
      <c r="Q31" s="299"/>
      <c r="R31" s="299"/>
      <c r="S31" s="299"/>
      <c r="T31" s="299"/>
      <c r="U31" s="299"/>
    </row>
    <row r="32" spans="1:21">
      <c r="A32" s="299"/>
      <c r="B32" s="299"/>
      <c r="C32" s="299"/>
      <c r="D32" s="299"/>
      <c r="E32" s="299"/>
      <c r="F32" s="299"/>
      <c r="G32" s="299"/>
      <c r="H32" s="299"/>
      <c r="I32" s="299"/>
      <c r="J32" s="299"/>
      <c r="K32" s="299"/>
      <c r="L32" s="299"/>
      <c r="M32" s="299"/>
      <c r="N32" s="299"/>
      <c r="O32" s="299"/>
      <c r="P32" s="299"/>
      <c r="Q32" s="299"/>
      <c r="R32" s="299"/>
      <c r="S32" s="299"/>
      <c r="T32" s="299"/>
      <c r="U32" s="299"/>
    </row>
    <row r="33" spans="1:21">
      <c r="A33" s="299"/>
      <c r="B33" s="299"/>
      <c r="C33" s="299"/>
      <c r="D33" s="299"/>
      <c r="E33" s="299"/>
      <c r="F33" s="299"/>
      <c r="G33" s="299"/>
      <c r="H33" s="299"/>
      <c r="I33" s="299"/>
      <c r="J33" s="299"/>
      <c r="K33" s="299"/>
      <c r="L33" s="299"/>
      <c r="M33" s="299"/>
      <c r="N33" s="299"/>
      <c r="O33" s="299"/>
      <c r="P33" s="299"/>
      <c r="Q33" s="299"/>
      <c r="R33" s="299"/>
      <c r="S33" s="299"/>
      <c r="T33" s="299"/>
      <c r="U33" s="299"/>
    </row>
    <row r="34" spans="1:21">
      <c r="A34" s="299"/>
      <c r="B34" s="299"/>
      <c r="C34" s="299"/>
      <c r="D34" s="299"/>
      <c r="E34" s="299"/>
      <c r="F34" s="299"/>
      <c r="G34" s="299"/>
      <c r="H34" s="299"/>
      <c r="I34" s="299"/>
      <c r="J34" s="299"/>
      <c r="K34" s="299"/>
      <c r="L34" s="299"/>
      <c r="M34" s="299"/>
      <c r="N34" s="299"/>
      <c r="O34" s="299"/>
      <c r="P34" s="299"/>
      <c r="Q34" s="299"/>
      <c r="R34" s="299"/>
      <c r="S34" s="299"/>
      <c r="T34" s="299"/>
      <c r="U34" s="299"/>
    </row>
    <row r="35" spans="1:21">
      <c r="A35" s="299"/>
      <c r="B35" s="299"/>
      <c r="C35" s="299"/>
      <c r="D35" s="299"/>
      <c r="E35" s="299"/>
      <c r="F35" s="299"/>
      <c r="G35" s="299"/>
      <c r="H35" s="299"/>
      <c r="I35" s="299"/>
      <c r="J35" s="299"/>
      <c r="K35" s="299"/>
      <c r="L35" s="299"/>
      <c r="M35" s="299"/>
      <c r="N35" s="299"/>
      <c r="O35" s="299"/>
      <c r="P35" s="299"/>
      <c r="Q35" s="299"/>
      <c r="R35" s="299"/>
      <c r="S35" s="299"/>
      <c r="T35" s="299"/>
      <c r="U35" s="299"/>
    </row>
    <row r="36" spans="1:21">
      <c r="A36" s="299"/>
      <c r="B36" s="299"/>
      <c r="C36" s="299"/>
      <c r="D36" s="299"/>
      <c r="E36" s="299"/>
      <c r="F36" s="299"/>
      <c r="G36" s="299"/>
      <c r="H36" s="299"/>
      <c r="I36" s="299"/>
      <c r="J36" s="299"/>
      <c r="K36" s="299"/>
      <c r="L36" s="299"/>
      <c r="M36" s="299"/>
      <c r="N36" s="299"/>
      <c r="O36" s="299"/>
      <c r="P36" s="299"/>
      <c r="Q36" s="299"/>
      <c r="R36" s="299"/>
      <c r="S36" s="299"/>
      <c r="T36" s="299"/>
      <c r="U36" s="299"/>
    </row>
    <row r="37" spans="1:21">
      <c r="A37" s="299"/>
      <c r="B37" s="299"/>
      <c r="C37" s="299"/>
      <c r="D37" s="299"/>
      <c r="E37" s="299"/>
      <c r="F37" s="299"/>
      <c r="G37" s="299"/>
      <c r="H37" s="299"/>
      <c r="I37" s="299"/>
      <c r="J37" s="299"/>
      <c r="K37" s="299"/>
      <c r="L37" s="299"/>
      <c r="M37" s="299"/>
      <c r="N37" s="299"/>
      <c r="O37" s="299"/>
      <c r="P37" s="299"/>
      <c r="Q37" s="299"/>
      <c r="R37" s="299"/>
      <c r="S37" s="299"/>
      <c r="T37" s="299"/>
      <c r="U37" s="299"/>
    </row>
    <row r="38" spans="1:21">
      <c r="A38" s="299"/>
      <c r="B38" s="299"/>
      <c r="C38" s="299"/>
      <c r="D38" s="299"/>
      <c r="E38" s="299"/>
      <c r="F38" s="299"/>
      <c r="G38" s="299"/>
      <c r="H38" s="299"/>
      <c r="I38" s="299"/>
      <c r="J38" s="299"/>
      <c r="K38" s="299"/>
      <c r="L38" s="299"/>
      <c r="M38" s="299"/>
      <c r="N38" s="299"/>
      <c r="O38" s="299"/>
      <c r="P38" s="299"/>
      <c r="Q38" s="299"/>
      <c r="R38" s="299"/>
      <c r="S38" s="299"/>
      <c r="T38" s="299"/>
      <c r="U38" s="299"/>
    </row>
    <row r="39" spans="1:21">
      <c r="A39" s="299"/>
      <c r="B39" s="299"/>
      <c r="C39" s="299"/>
      <c r="D39" s="299"/>
      <c r="E39" s="299"/>
      <c r="F39" s="299"/>
      <c r="G39" s="299"/>
      <c r="H39" s="299"/>
      <c r="I39" s="299"/>
      <c r="J39" s="299"/>
      <c r="K39" s="299"/>
      <c r="L39" s="299"/>
      <c r="M39" s="299"/>
      <c r="N39" s="299"/>
      <c r="O39" s="299"/>
      <c r="P39" s="299"/>
      <c r="Q39" s="299"/>
      <c r="R39" s="299"/>
      <c r="S39" s="299"/>
      <c r="T39" s="299"/>
      <c r="U39" s="299"/>
    </row>
    <row r="40" spans="1:21">
      <c r="A40" s="299"/>
      <c r="B40" s="299"/>
      <c r="C40" s="299"/>
      <c r="D40" s="299"/>
      <c r="E40" s="299"/>
      <c r="F40" s="299"/>
      <c r="G40" s="299"/>
      <c r="H40" s="299"/>
      <c r="I40" s="299"/>
      <c r="J40" s="299"/>
      <c r="K40" s="299"/>
      <c r="L40" s="299"/>
      <c r="M40" s="299"/>
      <c r="N40" s="299"/>
      <c r="O40" s="299"/>
      <c r="P40" s="299"/>
      <c r="Q40" s="299"/>
      <c r="R40" s="299"/>
      <c r="S40" s="299"/>
      <c r="T40" s="299"/>
      <c r="U40" s="299"/>
    </row>
    <row r="41" spans="1:21">
      <c r="A41" s="299"/>
      <c r="B41" s="299"/>
      <c r="C41" s="299"/>
      <c r="D41" s="299"/>
      <c r="E41" s="299"/>
      <c r="F41" s="299"/>
      <c r="G41" s="299"/>
      <c r="H41" s="299"/>
      <c r="I41" s="299"/>
      <c r="J41" s="299"/>
      <c r="K41" s="299"/>
      <c r="L41" s="299"/>
      <c r="M41" s="299"/>
      <c r="N41" s="299"/>
      <c r="O41" s="299"/>
      <c r="P41" s="299"/>
      <c r="Q41" s="299"/>
      <c r="R41" s="299"/>
      <c r="S41" s="299"/>
      <c r="T41" s="299"/>
      <c r="U41" s="299"/>
    </row>
    <row r="42" spans="1:21">
      <c r="A42" s="299"/>
      <c r="B42" s="299"/>
      <c r="C42" s="299"/>
      <c r="D42" s="299"/>
      <c r="E42" s="299"/>
      <c r="F42" s="299"/>
      <c r="G42" s="299"/>
      <c r="H42" s="299"/>
      <c r="I42" s="299"/>
      <c r="J42" s="299"/>
      <c r="K42" s="299"/>
      <c r="L42" s="299"/>
      <c r="M42" s="299"/>
      <c r="N42" s="299"/>
      <c r="O42" s="299"/>
      <c r="P42" s="299"/>
      <c r="Q42" s="299"/>
      <c r="R42" s="299"/>
      <c r="S42" s="299"/>
      <c r="T42" s="299"/>
      <c r="U42" s="299"/>
    </row>
    <row r="43" spans="1:21">
      <c r="A43" s="299"/>
      <c r="B43" s="299"/>
      <c r="C43" s="299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299"/>
      <c r="Q43" s="299"/>
      <c r="R43" s="299"/>
      <c r="S43" s="299"/>
      <c r="T43" s="299"/>
      <c r="U43" s="299"/>
    </row>
    <row r="44" spans="1:21">
      <c r="A44" s="299"/>
      <c r="B44" s="299"/>
      <c r="C44" s="299"/>
      <c r="D44" s="299"/>
      <c r="E44" s="299"/>
      <c r="F44" s="299"/>
      <c r="G44" s="299"/>
      <c r="H44" s="299"/>
      <c r="I44" s="299"/>
      <c r="J44" s="299"/>
      <c r="K44" s="299"/>
      <c r="L44" s="299"/>
      <c r="M44" s="299"/>
      <c r="N44" s="299"/>
      <c r="O44" s="299"/>
      <c r="P44" s="299"/>
      <c r="Q44" s="299"/>
      <c r="R44" s="299"/>
      <c r="S44" s="299"/>
      <c r="T44" s="299"/>
      <c r="U44" s="299"/>
    </row>
    <row r="45" spans="1:21">
      <c r="A45" s="299"/>
      <c r="B45" s="299"/>
      <c r="C45" s="299"/>
      <c r="D45" s="299"/>
      <c r="E45" s="299"/>
      <c r="F45" s="299"/>
      <c r="G45" s="299"/>
      <c r="H45" s="299"/>
      <c r="I45" s="299"/>
      <c r="J45" s="299"/>
      <c r="K45" s="299"/>
      <c r="L45" s="299"/>
      <c r="M45" s="299"/>
      <c r="N45" s="299"/>
      <c r="O45" s="299"/>
      <c r="P45" s="299"/>
      <c r="Q45" s="299"/>
      <c r="R45" s="299"/>
      <c r="S45" s="299"/>
      <c r="T45" s="299"/>
      <c r="U45" s="299"/>
    </row>
    <row r="46" spans="1:21">
      <c r="A46" s="299"/>
      <c r="B46" s="299"/>
      <c r="C46" s="299"/>
      <c r="D46" s="299"/>
      <c r="E46" s="299"/>
      <c r="F46" s="299"/>
      <c r="G46" s="299"/>
      <c r="H46" s="299"/>
      <c r="I46" s="299"/>
      <c r="J46" s="299"/>
      <c r="K46" s="299"/>
      <c r="L46" s="299"/>
      <c r="M46" s="299"/>
      <c r="N46" s="299"/>
      <c r="O46" s="299"/>
      <c r="P46" s="299"/>
      <c r="Q46" s="299"/>
      <c r="R46" s="299"/>
      <c r="S46" s="299"/>
      <c r="T46" s="299"/>
      <c r="U46" s="299"/>
    </row>
    <row r="47" spans="1:21">
      <c r="A47" s="299"/>
      <c r="B47" s="299"/>
      <c r="C47" s="299"/>
      <c r="D47" s="299"/>
      <c r="E47" s="299"/>
      <c r="F47" s="299"/>
      <c r="G47" s="299"/>
      <c r="H47" s="299"/>
      <c r="I47" s="299"/>
      <c r="J47" s="299"/>
      <c r="K47" s="299"/>
      <c r="L47" s="299"/>
      <c r="M47" s="299"/>
      <c r="N47" s="299"/>
      <c r="O47" s="299"/>
      <c r="P47" s="299"/>
      <c r="Q47" s="299"/>
      <c r="R47" s="299"/>
      <c r="S47" s="299"/>
      <c r="T47" s="299"/>
      <c r="U47" s="299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A77"/>
  <sheetViews>
    <sheetView workbookViewId="0">
      <selection activeCell="M5" sqref="M5:Q6"/>
    </sheetView>
  </sheetViews>
  <sheetFormatPr baseColWidth="10" defaultColWidth="5.85546875" defaultRowHeight="11.1" customHeight="1"/>
  <cols>
    <col min="1" max="1" width="86.140625" customWidth="1"/>
    <col min="2" max="2" width="6.28515625" customWidth="1"/>
    <col min="3" max="17" width="5.85546875" customWidth="1"/>
    <col min="18" max="18" width="6.140625" customWidth="1"/>
    <col min="21" max="21" width="6.140625" bestFit="1" customWidth="1"/>
  </cols>
  <sheetData>
    <row r="1" spans="1:18" ht="13.5" customHeight="1" thickTop="1">
      <c r="A1" s="101" t="s">
        <v>58</v>
      </c>
      <c r="B1" s="119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1"/>
    </row>
    <row r="2" spans="1:18" ht="11.1" customHeight="1" thickBot="1">
      <c r="B2" s="122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  <c r="R2" s="124"/>
    </row>
    <row r="3" spans="1:18" ht="13.5" customHeight="1" thickBot="1">
      <c r="A3" s="15" t="s">
        <v>59</v>
      </c>
      <c r="B3" s="125"/>
      <c r="C3" s="126"/>
      <c r="D3" s="127"/>
      <c r="E3" s="127"/>
      <c r="F3" s="127"/>
      <c r="G3" s="127"/>
      <c r="H3" s="1"/>
      <c r="I3" s="2"/>
      <c r="J3" s="2"/>
      <c r="K3" s="3" t="s">
        <v>0</v>
      </c>
      <c r="L3" s="2"/>
      <c r="M3" s="128">
        <v>42005</v>
      </c>
      <c r="N3" s="129"/>
      <c r="O3" s="129"/>
      <c r="P3" s="130"/>
      <c r="Q3" s="2"/>
      <c r="R3" s="4"/>
    </row>
    <row r="4" spans="1:18" ht="16.149999999999999" customHeight="1">
      <c r="A4" s="15" t="s">
        <v>60</v>
      </c>
      <c r="B4" s="131" t="s">
        <v>1</v>
      </c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2"/>
      <c r="R4" s="133"/>
    </row>
    <row r="5" spans="1:18" ht="11.1" customHeight="1">
      <c r="A5" s="15" t="s">
        <v>61</v>
      </c>
      <c r="B5" s="145" t="s">
        <v>42</v>
      </c>
      <c r="C5" s="146"/>
      <c r="D5" s="164"/>
      <c r="E5" s="165"/>
      <c r="F5" s="165"/>
      <c r="G5" s="165"/>
      <c r="H5" s="166"/>
      <c r="I5" s="2"/>
      <c r="J5" s="191" t="s">
        <v>2</v>
      </c>
      <c r="K5" s="191"/>
      <c r="L5" s="151"/>
      <c r="M5" s="152" t="s">
        <v>55</v>
      </c>
      <c r="N5" s="153"/>
      <c r="O5" s="153"/>
      <c r="P5" s="153"/>
      <c r="Q5" s="154"/>
      <c r="R5" s="6"/>
    </row>
    <row r="6" spans="1:18" ht="11.1" customHeight="1">
      <c r="B6" s="145"/>
      <c r="C6" s="146"/>
      <c r="D6" s="167"/>
      <c r="E6" s="168"/>
      <c r="F6" s="168"/>
      <c r="G6" s="168"/>
      <c r="H6" s="169"/>
      <c r="I6" s="2"/>
      <c r="J6" s="191"/>
      <c r="K6" s="191"/>
      <c r="L6" s="151"/>
      <c r="M6" s="155"/>
      <c r="N6" s="156"/>
      <c r="O6" s="156"/>
      <c r="P6" s="156"/>
      <c r="Q6" s="157"/>
      <c r="R6" s="6"/>
    </row>
    <row r="7" spans="1:18" ht="11.1" customHeight="1">
      <c r="B7" s="147" t="s">
        <v>43</v>
      </c>
      <c r="C7" s="148"/>
      <c r="D7" s="170"/>
      <c r="E7" s="171"/>
      <c r="F7" s="171"/>
      <c r="G7" s="171"/>
      <c r="H7" s="172"/>
      <c r="I7" s="2"/>
      <c r="J7" s="192" t="s">
        <v>3</v>
      </c>
      <c r="K7" s="192"/>
      <c r="L7" s="193"/>
      <c r="M7" s="158" t="s">
        <v>56</v>
      </c>
      <c r="N7" s="159"/>
      <c r="O7" s="159"/>
      <c r="P7" s="159"/>
      <c r="Q7" s="160"/>
      <c r="R7" s="6"/>
    </row>
    <row r="8" spans="1:18" ht="11.1" customHeight="1">
      <c r="B8" s="149"/>
      <c r="C8" s="148"/>
      <c r="D8" s="173"/>
      <c r="E8" s="174"/>
      <c r="F8" s="174"/>
      <c r="G8" s="174"/>
      <c r="H8" s="175"/>
      <c r="I8" s="1"/>
      <c r="J8" s="192"/>
      <c r="K8" s="192"/>
      <c r="L8" s="193"/>
      <c r="M8" s="161"/>
      <c r="N8" s="162"/>
      <c r="O8" s="162"/>
      <c r="P8" s="162"/>
      <c r="Q8" s="163"/>
      <c r="R8" s="6"/>
    </row>
    <row r="9" spans="1:18" ht="11.1" customHeight="1">
      <c r="B9" s="150"/>
      <c r="C9" s="151"/>
      <c r="D9" s="176"/>
      <c r="E9" s="177"/>
      <c r="F9" s="177"/>
      <c r="G9" s="177"/>
      <c r="H9" s="178"/>
      <c r="I9" s="1"/>
      <c r="J9" s="191" t="s">
        <v>4</v>
      </c>
      <c r="K9" s="191"/>
      <c r="L9" s="151"/>
      <c r="M9" s="158" t="s">
        <v>57</v>
      </c>
      <c r="N9" s="159"/>
      <c r="O9" s="159"/>
      <c r="P9" s="159"/>
      <c r="Q9" s="160"/>
      <c r="R9" s="6"/>
    </row>
    <row r="10" spans="1:18" ht="11.1" customHeight="1">
      <c r="B10" s="150"/>
      <c r="C10" s="151"/>
      <c r="D10" s="179"/>
      <c r="E10" s="180"/>
      <c r="F10" s="180"/>
      <c r="G10" s="180"/>
      <c r="H10" s="181"/>
      <c r="I10" s="1"/>
      <c r="J10" s="191"/>
      <c r="K10" s="191"/>
      <c r="L10" s="151"/>
      <c r="M10" s="161"/>
      <c r="N10" s="162"/>
      <c r="O10" s="162"/>
      <c r="P10" s="162"/>
      <c r="Q10" s="163"/>
      <c r="R10" s="6"/>
    </row>
    <row r="11" spans="1:18" ht="3" customHeight="1" thickBot="1">
      <c r="B11" s="8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4"/>
    </row>
    <row r="12" spans="1:18" ht="14.25" customHeight="1" thickTop="1">
      <c r="B12" s="103"/>
      <c r="C12" s="104"/>
      <c r="D12" s="104"/>
      <c r="E12" s="104"/>
      <c r="F12" s="104"/>
      <c r="G12" s="104"/>
      <c r="H12" s="104"/>
      <c r="I12" s="104"/>
      <c r="J12" s="104"/>
      <c r="K12" s="104"/>
      <c r="L12" s="104"/>
      <c r="M12" s="104"/>
      <c r="N12" s="104"/>
      <c r="O12" s="104"/>
      <c r="P12" s="104"/>
      <c r="Q12" s="104"/>
      <c r="R12" s="105"/>
    </row>
    <row r="13" spans="1:18" ht="20.100000000000001" customHeight="1">
      <c r="B13" s="21" t="s">
        <v>5</v>
      </c>
      <c r="C13" s="29">
        <f>+M3</f>
        <v>42005</v>
      </c>
      <c r="D13" s="29">
        <f t="shared" ref="D13:R13" si="0">+C13+1</f>
        <v>42006</v>
      </c>
      <c r="E13" s="29">
        <f t="shared" si="0"/>
        <v>42007</v>
      </c>
      <c r="F13" s="29">
        <f t="shared" si="0"/>
        <v>42008</v>
      </c>
      <c r="G13" s="29">
        <f t="shared" si="0"/>
        <v>42009</v>
      </c>
      <c r="H13" s="29">
        <f t="shared" si="0"/>
        <v>42010</v>
      </c>
      <c r="I13" s="29">
        <f t="shared" si="0"/>
        <v>42011</v>
      </c>
      <c r="J13" s="29">
        <f t="shared" si="0"/>
        <v>42012</v>
      </c>
      <c r="K13" s="29">
        <f t="shared" si="0"/>
        <v>42013</v>
      </c>
      <c r="L13" s="29">
        <f t="shared" si="0"/>
        <v>42014</v>
      </c>
      <c r="M13" s="29">
        <f t="shared" si="0"/>
        <v>42015</v>
      </c>
      <c r="N13" s="29">
        <f t="shared" si="0"/>
        <v>42016</v>
      </c>
      <c r="O13" s="29">
        <f t="shared" si="0"/>
        <v>42017</v>
      </c>
      <c r="P13" s="29">
        <f t="shared" si="0"/>
        <v>42018</v>
      </c>
      <c r="Q13" s="29">
        <f t="shared" si="0"/>
        <v>42019</v>
      </c>
      <c r="R13" s="30">
        <f t="shared" si="0"/>
        <v>42020</v>
      </c>
    </row>
    <row r="14" spans="1:18" ht="20.100000000000001" customHeight="1">
      <c r="B14" s="23" t="s">
        <v>28</v>
      </c>
      <c r="C14" s="61">
        <f>WEEKNUM(C13)</f>
        <v>1</v>
      </c>
      <c r="D14" s="61">
        <f>IF(WEEKDAY(D13,2)=1,WEEKNUM(D13),C14)</f>
        <v>1</v>
      </c>
      <c r="E14" s="61"/>
      <c r="F14" s="61"/>
      <c r="G14" s="61">
        <f t="shared" ref="G14:R14" si="1">IF(WEEKDAY(G13,2)=1,WEEKNUM(G13),F14)</f>
        <v>2</v>
      </c>
      <c r="H14" s="61">
        <f t="shared" si="1"/>
        <v>2</v>
      </c>
      <c r="I14" s="61">
        <f t="shared" si="1"/>
        <v>2</v>
      </c>
      <c r="J14" s="61">
        <f t="shared" si="1"/>
        <v>2</v>
      </c>
      <c r="K14" s="61">
        <f t="shared" si="1"/>
        <v>2</v>
      </c>
      <c r="L14" s="61"/>
      <c r="M14" s="61"/>
      <c r="N14" s="61">
        <f t="shared" si="1"/>
        <v>3</v>
      </c>
      <c r="O14" s="61">
        <f t="shared" si="1"/>
        <v>3</v>
      </c>
      <c r="P14" s="61">
        <f t="shared" si="1"/>
        <v>3</v>
      </c>
      <c r="Q14" s="61">
        <f t="shared" si="1"/>
        <v>3</v>
      </c>
      <c r="R14" s="62">
        <f t="shared" si="1"/>
        <v>3</v>
      </c>
    </row>
    <row r="15" spans="1:18" ht="20.100000000000001" customHeight="1">
      <c r="B15" s="21" t="s">
        <v>6</v>
      </c>
      <c r="C15" s="91"/>
      <c r="D15" s="91"/>
      <c r="E15" s="92"/>
      <c r="F15" s="92"/>
      <c r="G15" s="91"/>
      <c r="H15" s="91"/>
      <c r="I15" s="93"/>
      <c r="J15" s="93"/>
      <c r="K15" s="93"/>
      <c r="L15" s="92"/>
      <c r="M15" s="92"/>
      <c r="N15" s="91"/>
      <c r="O15" s="93"/>
      <c r="P15" s="93"/>
      <c r="Q15" s="93"/>
      <c r="R15" s="94"/>
    </row>
    <row r="16" spans="1:18" ht="20.100000000000001" customHeight="1">
      <c r="B16" s="21" t="s">
        <v>5</v>
      </c>
      <c r="C16" s="29">
        <f>R13+1</f>
        <v>42021</v>
      </c>
      <c r="D16" s="31">
        <f>C16+1</f>
        <v>42022</v>
      </c>
      <c r="E16" s="31">
        <f t="shared" ref="E16:Q16" si="2">D16+1</f>
        <v>42023</v>
      </c>
      <c r="F16" s="31">
        <f t="shared" si="2"/>
        <v>42024</v>
      </c>
      <c r="G16" s="31">
        <f t="shared" si="2"/>
        <v>42025</v>
      </c>
      <c r="H16" s="31">
        <f t="shared" si="2"/>
        <v>42026</v>
      </c>
      <c r="I16" s="31">
        <f t="shared" si="2"/>
        <v>42027</v>
      </c>
      <c r="J16" s="31">
        <f t="shared" si="2"/>
        <v>42028</v>
      </c>
      <c r="K16" s="31">
        <f t="shared" si="2"/>
        <v>42029</v>
      </c>
      <c r="L16" s="31">
        <f t="shared" si="2"/>
        <v>42030</v>
      </c>
      <c r="M16" s="31">
        <f t="shared" si="2"/>
        <v>42031</v>
      </c>
      <c r="N16" s="31">
        <f t="shared" si="2"/>
        <v>42032</v>
      </c>
      <c r="O16" s="31">
        <f t="shared" si="2"/>
        <v>42033</v>
      </c>
      <c r="P16" s="31">
        <f t="shared" si="2"/>
        <v>42034</v>
      </c>
      <c r="Q16" s="30">
        <f t="shared" si="2"/>
        <v>42035</v>
      </c>
      <c r="R16" s="32"/>
    </row>
    <row r="17" spans="2:24" ht="20.100000000000001" customHeight="1">
      <c r="B17" s="23" t="s">
        <v>28</v>
      </c>
      <c r="C17" s="63">
        <f>IF(WEEKDAY(C16,2)=1,WEEKNUM(C16),R14)</f>
        <v>3</v>
      </c>
      <c r="D17" s="63"/>
      <c r="E17" s="63">
        <v>4</v>
      </c>
      <c r="F17" s="63">
        <f t="shared" ref="F17:Q17" si="3">IF(WEEKDAY(F16,2)=1,WEEKNUM(F16),E17)</f>
        <v>4</v>
      </c>
      <c r="G17" s="63">
        <f t="shared" si="3"/>
        <v>4</v>
      </c>
      <c r="H17" s="63">
        <f t="shared" si="3"/>
        <v>4</v>
      </c>
      <c r="I17" s="63">
        <f t="shared" si="3"/>
        <v>4</v>
      </c>
      <c r="J17" s="63">
        <f t="shared" si="3"/>
        <v>4</v>
      </c>
      <c r="K17" s="63"/>
      <c r="L17" s="63">
        <v>5</v>
      </c>
      <c r="M17" s="63">
        <f t="shared" si="3"/>
        <v>5</v>
      </c>
      <c r="N17" s="63">
        <f t="shared" si="3"/>
        <v>5</v>
      </c>
      <c r="O17" s="63">
        <f t="shared" si="3"/>
        <v>5</v>
      </c>
      <c r="P17" s="63">
        <f t="shared" si="3"/>
        <v>5</v>
      </c>
      <c r="Q17" s="63">
        <f t="shared" si="3"/>
        <v>5</v>
      </c>
      <c r="R17" s="4"/>
      <c r="U17" s="20"/>
    </row>
    <row r="18" spans="2:24" ht="20.100000000000001" customHeight="1">
      <c r="B18" s="21" t="s">
        <v>6</v>
      </c>
      <c r="C18" s="91"/>
      <c r="D18" s="92"/>
      <c r="E18" s="95"/>
      <c r="F18" s="96"/>
      <c r="G18" s="96"/>
      <c r="H18" s="96"/>
      <c r="I18" s="96"/>
      <c r="J18" s="91"/>
      <c r="K18" s="92"/>
      <c r="L18" s="92"/>
      <c r="M18" s="91"/>
      <c r="N18" s="91">
        <v>36</v>
      </c>
      <c r="O18" s="91"/>
      <c r="P18" s="91"/>
      <c r="Q18" s="97"/>
      <c r="R18" s="98"/>
      <c r="U18">
        <f ca="1">SUMPRODUCT(COUNTIF(INDIRECT(TEXT(DATE(1,{1;2;3;4;5;6;7;8;9;10;11;12},1),"mmmm")&amp;"!B16:Q19"),"cp"))</f>
        <v>6</v>
      </c>
    </row>
    <row r="19" spans="2:24" ht="20.100000000000001" customHeight="1">
      <c r="B19" s="27"/>
      <c r="C19" s="19"/>
      <c r="D19" s="17"/>
      <c r="E19" s="17"/>
      <c r="F19" s="19"/>
      <c r="G19" s="19"/>
      <c r="H19" s="19"/>
      <c r="I19" s="19"/>
      <c r="J19" s="19"/>
      <c r="K19" s="17"/>
      <c r="L19" s="17"/>
      <c r="M19" s="19"/>
      <c r="N19" s="19"/>
      <c r="O19" s="19"/>
      <c r="P19" s="19"/>
      <c r="Q19" s="19"/>
      <c r="R19" s="26"/>
    </row>
    <row r="20" spans="2:24" ht="20.100000000000001" customHeight="1">
      <c r="B20" s="28" t="s">
        <v>29</v>
      </c>
      <c r="C20" s="22"/>
      <c r="D20" s="107" t="str">
        <f>IF(WEEKDAY(C13,2)&gt;5,"Sem "&amp;C14+1,"Sem "&amp;C14)</f>
        <v>Sem 1</v>
      </c>
      <c r="E20" s="108"/>
      <c r="F20" s="65">
        <f>IF((SUMIF($C$14:$R$14,VALUE(RIGHT(D20,2)),$C$15:$R$15)+SUMIF(Mars!$B$18:$Q$18,VALUE(RIGHT(D20,2)),Mars!$B$19:$Q$19)-0)&lt;=0,0,SUMIF($C$14:$R$14,VALUE(RIGHT(D20,2)),$C$15:$R$15)+SUMIF(Mars!$B$18:$Q$18,VALUE(RIGHT($D20,2)),Mars!$B$19:$Q$19)-0)</f>
        <v>0</v>
      </c>
      <c r="G20" s="107" t="str">
        <f>"Sem "&amp;VALUE(RIGHT(D20,2))+1</f>
        <v>Sem 2</v>
      </c>
      <c r="H20" s="108"/>
      <c r="I20" s="66">
        <f>IF((SUMIF($C$14:$R$14,VALUE(RIGHT(G20,2)),$C$15:$R$15)+SUMIF($C$17:$R$17,VALUE(RIGHT(G20,2)),$C$18:$R$18)-0)&lt;=0,0,SUMIF($C$14:$R$14,VALUE(RIGHT(G20,2)),$C$15:$R$15)+SUMIF($C$17:$R$17,VALUE(RIGHT($G20,2)),$C$18:$R$18)-0)</f>
        <v>0</v>
      </c>
      <c r="J20" s="107" t="str">
        <f>"Sem "&amp;VALUE(RIGHT(G20,2))+1</f>
        <v>Sem 3</v>
      </c>
      <c r="K20" s="109"/>
      <c r="L20" s="66">
        <f>IF((SUMIF($C$14:$R$14,VALUE(RIGHT(J20,2)),$C$15:$R$15)+SUMIF($C$17:$R$17,VALUE(RIGHT(J20,2)),$C$18:$R$18)-0)&lt;=0,0,SUMIF($C$14:$R$14,VALUE(RIGHT(J20,2)),$C$15:$R$15)+SUMIF($C$17:$R$17,VALUE(RIGHT($J20,2)),$C$18:$R$18)-0)</f>
        <v>0</v>
      </c>
      <c r="M20" s="107" t="str">
        <f>"Sem "&amp;VALUE(RIGHT(J20,2))+1</f>
        <v>Sem 4</v>
      </c>
      <c r="N20" s="108"/>
      <c r="O20" s="67">
        <f>IF(OR(ISERROR(VALUE(RIGHT(M20,2))),SUMIF($C$14:$R$14,VALUE(RIGHT(M20,2)),$C$15:$R$15)+SUMIF($C$17:$R$17,VALUE(RIGHT(M20,2)),$C$18:$R$18)-0&lt;=0),0,SUMIF($C$14:$R$14,VALUE(RIGHT(M20,2)),$C$15:$R$15)+SUMIF($C$17:$R$17,VALUE(RIGHT($M20,2)),$C$18:$R$18)-0)</f>
        <v>0</v>
      </c>
      <c r="P20" s="107" t="str">
        <f>IF(WEEKDAY(R16,2)&gt;=5,"Sem "&amp;VALUE(RIGHT(M20,2))+1,"")</f>
        <v>Sem 5</v>
      </c>
      <c r="Q20" s="108"/>
      <c r="R20" s="70">
        <f>IF(OR(ISERROR(VALUE(RIGHT(P20,2))),SUMIF($C$14:$R$14,VALUE(RIGHT(P20,2)),$C$15:$R$15)+SUMIF($C$17:$R$17,VALUE(RIGHT(P20,2)),$C$18:$R$18)-0&lt;=0),0,SUMIF($C$14:$R$14,VALUE(RIGHT(P20,2)),$C$15:$R$15)+SUMIF($C$17:$R$17,VALUE(RIGHT($P20,2)),$C$18:$R$18)-0)</f>
        <v>36</v>
      </c>
      <c r="S20" s="19"/>
      <c r="T20" s="19"/>
      <c r="U20" s="19"/>
      <c r="V20" s="19"/>
      <c r="W20" s="71"/>
      <c r="X20" s="2"/>
    </row>
    <row r="21" spans="2:24" ht="3.75" customHeight="1">
      <c r="B21" s="8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4"/>
    </row>
    <row r="22" spans="2:24" ht="11.1" customHeight="1">
      <c r="B22" s="36"/>
      <c r="C22" s="35"/>
      <c r="D22" s="35"/>
      <c r="E22" s="68"/>
      <c r="F22" s="35"/>
      <c r="G22" s="35"/>
      <c r="H22" s="72"/>
      <c r="I22" s="73"/>
      <c r="J22" s="73"/>
      <c r="K22" s="73"/>
      <c r="L22" s="74"/>
      <c r="M22" s="74"/>
      <c r="N22" s="35"/>
      <c r="O22" s="35"/>
      <c r="P22" s="35"/>
      <c r="Q22" s="106"/>
      <c r="R22" s="106"/>
    </row>
    <row r="23" spans="2:24" ht="11.1" customHeight="1">
      <c r="B23" s="36"/>
      <c r="C23" s="35"/>
      <c r="D23" s="35"/>
      <c r="E23" s="68"/>
      <c r="F23" s="35"/>
      <c r="G23" s="35"/>
      <c r="H23" s="73"/>
      <c r="I23" s="73"/>
      <c r="J23" s="73"/>
      <c r="K23" s="73"/>
      <c r="L23" s="74"/>
      <c r="M23" s="74"/>
      <c r="N23" s="35"/>
      <c r="O23" s="35"/>
      <c r="P23" s="35"/>
      <c r="Q23" s="102"/>
      <c r="R23" s="102"/>
    </row>
    <row r="24" spans="2:24" ht="15" customHeight="1">
      <c r="B24" s="110" t="s">
        <v>32</v>
      </c>
      <c r="C24" s="110"/>
      <c r="D24" s="115">
        <v>32</v>
      </c>
      <c r="E24" s="116"/>
      <c r="F24" s="78"/>
      <c r="G24" s="187" t="str">
        <f>D20</f>
        <v>Sem 1</v>
      </c>
      <c r="H24" s="187"/>
      <c r="I24" s="188">
        <f>MIN(SUM(F20),4)*125%</f>
        <v>0</v>
      </c>
      <c r="J24" s="188"/>
      <c r="K24" s="79"/>
      <c r="L24" s="135" t="s">
        <v>35</v>
      </c>
      <c r="M24" s="136"/>
      <c r="N24" s="139">
        <f ca="1">SUMPRODUCT(SUMIF(INDIRECT(TEXT(DATE(1,{1;2;3;4;5;6;7;8;9;10;11;12},1),"mmmm")&amp;"!H25:H38"),"&lt;&gt;"&amp;"",INDIRECT(TEXT(DATE(1,{1;2;3;4;5;6;7;8;9;10;11;12},1),"mmmm")&amp;"!H25:H38")))</f>
        <v>0</v>
      </c>
      <c r="O24" s="140"/>
      <c r="P24" s="141"/>
      <c r="Q24" s="55"/>
      <c r="R24" s="55"/>
    </row>
    <row r="25" spans="2:24" ht="15" customHeight="1">
      <c r="B25" s="110"/>
      <c r="C25" s="110"/>
      <c r="D25" s="117"/>
      <c r="E25" s="118"/>
      <c r="F25" s="78"/>
      <c r="G25" s="187"/>
      <c r="H25" s="187"/>
      <c r="I25" s="134">
        <f>MAX(SUM(F20)-4,0)*150%</f>
        <v>0</v>
      </c>
      <c r="J25" s="134"/>
      <c r="K25" s="79"/>
      <c r="L25" s="137"/>
      <c r="M25" s="138"/>
      <c r="N25" s="142"/>
      <c r="O25" s="143"/>
      <c r="P25" s="144"/>
      <c r="Q25" s="55"/>
      <c r="R25" s="55"/>
    </row>
    <row r="26" spans="2:24" ht="15" customHeight="1">
      <c r="B26" s="110" t="s">
        <v>33</v>
      </c>
      <c r="C26" s="110"/>
      <c r="D26" s="115">
        <f>COUNTIF(C$15:R$18,"cp")</f>
        <v>0</v>
      </c>
      <c r="E26" s="116"/>
      <c r="F26" s="78"/>
      <c r="G26" s="190"/>
      <c r="H26" s="190"/>
      <c r="I26" s="190"/>
      <c r="J26" s="190"/>
      <c r="K26" s="80"/>
      <c r="L26" s="81"/>
      <c r="M26" s="81"/>
      <c r="N26" s="82"/>
      <c r="O26" s="82"/>
      <c r="P26" s="82"/>
      <c r="Q26" s="55"/>
      <c r="R26" s="55"/>
    </row>
    <row r="27" spans="2:24" s="11" customFormat="1" ht="15" customHeight="1">
      <c r="B27" s="110"/>
      <c r="C27" s="110"/>
      <c r="D27" s="117"/>
      <c r="E27" s="118"/>
      <c r="F27" s="78"/>
      <c r="G27" s="187" t="str">
        <f>G20</f>
        <v>Sem 2</v>
      </c>
      <c r="H27" s="187"/>
      <c r="I27" s="134">
        <f>MIN(SUM(I20),4)*125%</f>
        <v>0</v>
      </c>
      <c r="J27" s="134"/>
      <c r="K27" s="79"/>
      <c r="L27" s="135" t="s">
        <v>36</v>
      </c>
      <c r="M27" s="136"/>
      <c r="N27" s="139">
        <f>((SUMPRODUCT((WEEKDAY(C13:R13,2)&lt;5)*(C15:R15="rtt"))+SUMPRODUCT((WEEKDAY(C16:R16,2)&lt;5)*(C18:R18="rtt")))*8)+((SUMPRODUCT((WEEKDAY(C13:R13,2)=5)*(C15:R15="rtt"))+SUMPRODUCT((WEEKDAY(C16:R16,2)=5)*(C18:R18="rtt")))*7)</f>
        <v>0</v>
      </c>
      <c r="O27" s="140"/>
      <c r="P27" s="141"/>
      <c r="Q27" s="55"/>
      <c r="R27" s="55"/>
    </row>
    <row r="28" spans="2:24" ht="15" customHeight="1">
      <c r="B28" s="110" t="s">
        <v>37</v>
      </c>
      <c r="C28" s="110"/>
      <c r="D28" s="111">
        <f ca="1">SUM(D24-D31)</f>
        <v>26</v>
      </c>
      <c r="E28" s="112"/>
      <c r="F28" s="78"/>
      <c r="G28" s="187"/>
      <c r="H28" s="187"/>
      <c r="I28" s="134">
        <f>MAX(SUM(I20)-4,0)*150%</f>
        <v>0</v>
      </c>
      <c r="J28" s="134"/>
      <c r="K28" s="79"/>
      <c r="L28" s="137"/>
      <c r="M28" s="138"/>
      <c r="N28" s="142"/>
      <c r="O28" s="143"/>
      <c r="P28" s="144"/>
      <c r="Q28" s="55"/>
      <c r="R28" s="55"/>
    </row>
    <row r="29" spans="2:24" ht="15" customHeight="1">
      <c r="B29" s="110"/>
      <c r="C29" s="110"/>
      <c r="D29" s="113"/>
      <c r="E29" s="114"/>
      <c r="F29" s="78"/>
      <c r="G29" s="190"/>
      <c r="H29" s="190"/>
      <c r="I29" s="190"/>
      <c r="J29" s="190"/>
      <c r="K29" s="79"/>
      <c r="L29" s="82"/>
      <c r="M29" s="82"/>
      <c r="N29" s="82"/>
      <c r="O29" s="82"/>
      <c r="P29" s="82"/>
      <c r="Q29" s="55"/>
      <c r="R29" s="55"/>
    </row>
    <row r="30" spans="2:24" s="11" customFormat="1" ht="15" customHeight="1">
      <c r="B30" s="81"/>
      <c r="C30" s="81"/>
      <c r="D30" s="81"/>
      <c r="E30" s="81"/>
      <c r="F30" s="83"/>
      <c r="G30" s="189" t="str">
        <f>J20</f>
        <v>Sem 3</v>
      </c>
      <c r="H30" s="189"/>
      <c r="I30" s="134">
        <f>MIN(SUM(L20),4)*125%</f>
        <v>0</v>
      </c>
      <c r="J30" s="134"/>
      <c r="K30" s="79"/>
      <c r="L30" s="200" t="s">
        <v>34</v>
      </c>
      <c r="M30" s="201"/>
      <c r="N30" s="204">
        <f ca="1">SUM(N24-N35)</f>
        <v>-46</v>
      </c>
      <c r="O30" s="205"/>
      <c r="P30" s="206"/>
      <c r="Q30" s="55"/>
      <c r="R30" s="55"/>
    </row>
    <row r="31" spans="2:24" ht="15" customHeight="1">
      <c r="B31" s="182" t="s">
        <v>38</v>
      </c>
      <c r="C31" s="182"/>
      <c r="D31" s="183">
        <f ca="1">SUMPRODUCT(COUNTIF(INDIRECT(TEXT(DATE(1,{1;2;3;4;5;6;7;8;9;10;11;12},1),"mmmm")&amp;"!B16:Q19"),"cp"))</f>
        <v>6</v>
      </c>
      <c r="E31" s="184"/>
      <c r="F31" s="83"/>
      <c r="G31" s="189"/>
      <c r="H31" s="189"/>
      <c r="I31" s="134">
        <f>MAX(SUM(L20)-4,0)*150%</f>
        <v>0</v>
      </c>
      <c r="J31" s="134"/>
      <c r="K31" s="79"/>
      <c r="L31" s="202"/>
      <c r="M31" s="203"/>
      <c r="N31" s="207"/>
      <c r="O31" s="208"/>
      <c r="P31" s="209"/>
      <c r="Q31" s="55"/>
      <c r="R31" s="55"/>
    </row>
    <row r="32" spans="2:24" ht="15" customHeight="1">
      <c r="B32" s="182"/>
      <c r="C32" s="182"/>
      <c r="D32" s="185"/>
      <c r="E32" s="186"/>
      <c r="F32" s="83"/>
      <c r="G32" s="190"/>
      <c r="H32" s="190"/>
      <c r="I32" s="190"/>
      <c r="J32" s="190"/>
      <c r="K32" s="79"/>
      <c r="L32" s="82"/>
      <c r="M32" s="82"/>
      <c r="N32" s="82"/>
      <c r="O32" s="82"/>
      <c r="P32" s="82"/>
      <c r="Q32" s="55"/>
      <c r="R32" s="55"/>
    </row>
    <row r="33" spans="2:27" ht="15" customHeight="1">
      <c r="B33" s="82"/>
      <c r="C33" s="82"/>
      <c r="D33" s="82"/>
      <c r="E33" s="82"/>
      <c r="F33" s="83"/>
      <c r="G33" s="187" t="str">
        <f>M20</f>
        <v>Sem 4</v>
      </c>
      <c r="H33" s="187"/>
      <c r="I33" s="134">
        <f>MIN(SUM(O20),4)*125%</f>
        <v>0</v>
      </c>
      <c r="J33" s="134"/>
      <c r="K33" s="79"/>
      <c r="L33" s="82"/>
      <c r="M33" s="82"/>
      <c r="N33" s="82"/>
      <c r="O33" s="82"/>
      <c r="P33" s="82"/>
      <c r="Q33" s="55"/>
      <c r="R33" s="55"/>
    </row>
    <row r="34" spans="2:27" ht="15" customHeight="1">
      <c r="B34" s="82"/>
      <c r="C34" s="82"/>
      <c r="D34" s="82"/>
      <c r="E34" s="82"/>
      <c r="F34" s="83"/>
      <c r="G34" s="187"/>
      <c r="H34" s="187"/>
      <c r="I34" s="134">
        <f>MAX(SUM(O20)-4,0)*150%</f>
        <v>0</v>
      </c>
      <c r="J34" s="134"/>
      <c r="K34" s="79"/>
      <c r="L34" s="82"/>
      <c r="M34" s="82"/>
      <c r="N34" s="82"/>
      <c r="O34" s="82"/>
      <c r="P34" s="82"/>
      <c r="Q34" s="55"/>
      <c r="R34" s="55"/>
    </row>
    <row r="35" spans="2:27" ht="15" customHeight="1">
      <c r="B35" s="82"/>
      <c r="C35" s="82"/>
      <c r="D35" s="82"/>
      <c r="E35" s="82"/>
      <c r="F35" s="83"/>
      <c r="G35" s="190"/>
      <c r="H35" s="190"/>
      <c r="I35" s="190"/>
      <c r="J35" s="190"/>
      <c r="K35" s="79"/>
      <c r="L35" s="135" t="s">
        <v>39</v>
      </c>
      <c r="M35" s="136"/>
      <c r="N35" s="194">
        <f ca="1">SUMPRODUCT(SUMIF(INDIRECT(TEXT(DATE(1,{1;2;3;4;5;6;7;8;9;10;11;12},1),"mmmm")&amp;"!M28"),"&lt;&gt;"&amp;"",INDIRECT(TEXT(DATE(1,{1;2;3;4;5;6;7;8;9;10;11;12},1),"mmmm")&amp;"!M28")))</f>
        <v>46</v>
      </c>
      <c r="O35" s="195"/>
      <c r="P35" s="196"/>
      <c r="Q35" s="55"/>
      <c r="R35" s="55"/>
    </row>
    <row r="36" spans="2:27" ht="15" customHeight="1">
      <c r="B36" s="82"/>
      <c r="C36" s="82"/>
      <c r="D36" s="82"/>
      <c r="E36" s="82"/>
      <c r="F36" s="83"/>
      <c r="G36" s="187" t="str">
        <f>P20</f>
        <v>Sem 5</v>
      </c>
      <c r="H36" s="187"/>
      <c r="I36" s="134">
        <f>MIN(SUM(R20),4)*125%</f>
        <v>5</v>
      </c>
      <c r="J36" s="134"/>
      <c r="K36" s="79"/>
      <c r="L36" s="137"/>
      <c r="M36" s="138"/>
      <c r="N36" s="197"/>
      <c r="O36" s="198"/>
      <c r="P36" s="199"/>
      <c r="Q36" s="55"/>
      <c r="R36" s="55"/>
      <c r="T36" s="15" t="s">
        <v>31</v>
      </c>
    </row>
    <row r="37" spans="2:27" ht="15" customHeight="1">
      <c r="B37" s="82"/>
      <c r="C37" s="82"/>
      <c r="D37" s="82"/>
      <c r="E37" s="82"/>
      <c r="F37" s="83"/>
      <c r="G37" s="187"/>
      <c r="H37" s="187"/>
      <c r="I37" s="134">
        <f>MAX(SUM(R20)-4,0)*150%</f>
        <v>48</v>
      </c>
      <c r="J37" s="134"/>
      <c r="K37" s="79"/>
      <c r="L37" s="82"/>
      <c r="M37" s="82"/>
      <c r="N37" s="82"/>
      <c r="O37" s="82"/>
      <c r="P37" s="82"/>
      <c r="Q37" s="55"/>
      <c r="R37" s="55"/>
    </row>
    <row r="38" spans="2:27" ht="11.1" customHeight="1">
      <c r="B38" s="55"/>
      <c r="C38" s="55"/>
      <c r="D38" s="55"/>
      <c r="E38" s="55"/>
      <c r="F38" s="55"/>
      <c r="G38" s="69"/>
      <c r="H38" s="69"/>
      <c r="I38" s="69"/>
      <c r="J38" s="69"/>
      <c r="K38" s="55"/>
      <c r="L38" s="55"/>
      <c r="M38" s="55"/>
      <c r="N38" s="55"/>
      <c r="O38" s="55"/>
      <c r="P38" s="55"/>
      <c r="Q38" s="55"/>
      <c r="R38" s="55"/>
    </row>
    <row r="39" spans="2:27" ht="11.1" customHeight="1">
      <c r="B39" s="55"/>
      <c r="C39" s="55"/>
      <c r="D39" s="55"/>
      <c r="E39" s="55"/>
      <c r="F39" s="55"/>
      <c r="G39" s="55"/>
      <c r="H39" s="55"/>
      <c r="I39" s="55"/>
      <c r="J39" s="55"/>
      <c r="K39" s="55"/>
      <c r="L39" s="55"/>
      <c r="M39" s="55"/>
      <c r="N39" s="55"/>
      <c r="O39" s="55"/>
      <c r="P39" s="55"/>
      <c r="Q39" s="55"/>
      <c r="R39" s="55"/>
    </row>
    <row r="40" spans="2:27" ht="11.1" customHeight="1"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Y40" s="13"/>
      <c r="AA40" s="13"/>
    </row>
    <row r="41" spans="2:27" ht="11.1" customHeight="1">
      <c r="B41" s="55"/>
      <c r="C41" s="55"/>
      <c r="D41" s="55"/>
      <c r="E41" s="55"/>
      <c r="F41" s="55"/>
      <c r="G41" s="55"/>
      <c r="H41" s="55"/>
      <c r="I41" s="55"/>
      <c r="J41" s="55"/>
      <c r="K41" s="55"/>
      <c r="L41" s="55"/>
      <c r="M41" s="55"/>
      <c r="N41" s="55"/>
      <c r="O41" s="55"/>
      <c r="P41" s="55"/>
      <c r="Q41" s="55"/>
      <c r="R41" s="55"/>
      <c r="Y41" s="13"/>
      <c r="AA41" s="14"/>
    </row>
    <row r="42" spans="2:27" ht="11.1" customHeight="1">
      <c r="B42" s="55"/>
      <c r="C42" s="55"/>
      <c r="D42" s="55"/>
      <c r="E42" s="55"/>
      <c r="F42" s="55"/>
      <c r="G42" s="55"/>
      <c r="H42" s="55"/>
      <c r="I42" s="55"/>
      <c r="J42" s="55"/>
      <c r="K42" s="55"/>
      <c r="L42" s="55"/>
      <c r="M42" s="55"/>
      <c r="N42" s="55"/>
      <c r="O42" s="55"/>
      <c r="P42" s="55"/>
      <c r="Q42" s="55"/>
      <c r="R42" s="55"/>
    </row>
    <row r="43" spans="2:27" ht="11.1" customHeight="1">
      <c r="B43" s="55"/>
      <c r="C43" s="55"/>
      <c r="D43" s="55"/>
      <c r="E43" s="55"/>
      <c r="F43" s="55"/>
      <c r="G43" s="55"/>
      <c r="H43" s="55"/>
      <c r="I43" s="55"/>
      <c r="J43" s="55"/>
      <c r="K43" s="55"/>
      <c r="L43" s="55"/>
      <c r="M43" s="55"/>
      <c r="N43" s="55"/>
      <c r="O43" s="55"/>
      <c r="P43" s="55"/>
      <c r="Q43" s="55"/>
      <c r="R43" s="55"/>
    </row>
    <row r="44" spans="2:27" ht="11.1" customHeight="1">
      <c r="B44" s="55"/>
      <c r="C44" s="55"/>
      <c r="D44" s="55"/>
      <c r="E44" s="55"/>
      <c r="F44" s="55"/>
      <c r="G44" s="55"/>
      <c r="H44" s="55"/>
      <c r="I44" s="55"/>
      <c r="J44" s="55"/>
      <c r="K44" s="55"/>
      <c r="L44" s="55"/>
      <c r="M44" s="55"/>
      <c r="N44" s="55"/>
      <c r="O44" s="55"/>
      <c r="P44" s="55"/>
      <c r="Q44" s="55"/>
      <c r="R44" s="55"/>
    </row>
    <row r="45" spans="2:27" ht="13.5" customHeight="1">
      <c r="B45" s="55"/>
      <c r="C45" s="55"/>
      <c r="D45" s="55"/>
      <c r="E45" s="55"/>
      <c r="F45" s="55"/>
      <c r="G45" s="55"/>
      <c r="H45" s="55"/>
      <c r="I45" s="55"/>
      <c r="J45" s="55"/>
      <c r="K45" s="55"/>
      <c r="L45" s="55"/>
      <c r="M45" s="55"/>
      <c r="N45" s="55"/>
      <c r="O45" s="55"/>
      <c r="P45" s="55"/>
      <c r="Q45" s="55"/>
      <c r="R45" s="55"/>
    </row>
    <row r="46" spans="2:27" ht="11.1" customHeight="1">
      <c r="B46" s="55"/>
      <c r="C46" s="55"/>
      <c r="D46" s="55"/>
      <c r="E46" s="55"/>
      <c r="F46" s="55"/>
      <c r="G46" s="55"/>
      <c r="H46" s="55"/>
      <c r="I46" s="55"/>
      <c r="J46" s="55"/>
      <c r="K46" s="55"/>
      <c r="L46" s="55"/>
      <c r="M46" s="55"/>
      <c r="N46" s="55"/>
      <c r="O46" s="55"/>
      <c r="P46" s="55"/>
      <c r="Q46" s="55"/>
      <c r="R46" s="55"/>
    </row>
    <row r="47" spans="2:27" ht="11.1" customHeight="1">
      <c r="B47" s="55"/>
      <c r="C47" s="55"/>
      <c r="D47" s="55"/>
      <c r="E47" s="55"/>
      <c r="F47" s="55"/>
      <c r="G47" s="55"/>
      <c r="H47" s="55"/>
      <c r="I47" s="55"/>
      <c r="J47" s="55"/>
      <c r="K47" s="55"/>
      <c r="L47" s="55"/>
      <c r="M47" s="55"/>
      <c r="N47" s="55"/>
      <c r="O47" s="55"/>
      <c r="P47" s="55"/>
      <c r="Q47" s="55"/>
      <c r="R47" s="55"/>
    </row>
    <row r="48" spans="2:27" ht="11.1" customHeight="1">
      <c r="B48" s="55"/>
      <c r="C48" s="55"/>
      <c r="D48" s="55"/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</row>
    <row r="49" spans="2:18" ht="11.1" customHeight="1">
      <c r="B49" s="55"/>
      <c r="C49" s="55"/>
      <c r="D49" s="55"/>
      <c r="E49" s="55"/>
      <c r="F49" s="55"/>
      <c r="G49" s="55"/>
      <c r="H49" s="55"/>
      <c r="I49" s="55"/>
      <c r="J49" s="55"/>
      <c r="K49" s="55"/>
      <c r="L49" s="55"/>
      <c r="M49" s="55"/>
      <c r="N49" s="55"/>
      <c r="O49" s="55"/>
      <c r="P49" s="55"/>
      <c r="Q49" s="55"/>
      <c r="R49" s="55"/>
    </row>
    <row r="50" spans="2:18" ht="11.1" customHeight="1">
      <c r="B50" s="55"/>
      <c r="C50" s="55"/>
      <c r="D50" s="55"/>
      <c r="E50" s="55"/>
      <c r="F50" s="55"/>
      <c r="G50" s="55"/>
      <c r="H50" s="55"/>
      <c r="I50" s="55"/>
      <c r="J50" s="55"/>
      <c r="K50" s="55"/>
      <c r="L50" s="55"/>
      <c r="M50" s="55"/>
      <c r="N50" s="55"/>
      <c r="O50" s="55"/>
      <c r="P50" s="55"/>
      <c r="Q50" s="55"/>
      <c r="R50" s="55"/>
    </row>
    <row r="51" spans="2:18" ht="11.1" customHeight="1">
      <c r="B51" s="55"/>
      <c r="C51" s="55"/>
      <c r="D51" s="55"/>
      <c r="E51" s="55"/>
      <c r="F51" s="55"/>
      <c r="G51" s="55"/>
      <c r="H51" s="55"/>
      <c r="I51" s="55"/>
      <c r="J51" s="55"/>
      <c r="K51" s="55"/>
      <c r="L51" s="55"/>
      <c r="M51" s="55"/>
      <c r="N51" s="55"/>
      <c r="O51" s="55"/>
      <c r="P51" s="55"/>
      <c r="Q51" s="55"/>
      <c r="R51" s="55"/>
    </row>
    <row r="52" spans="2:18" ht="11.1" customHeight="1">
      <c r="B52" s="55"/>
      <c r="C52" s="55"/>
      <c r="D52" s="55"/>
      <c r="E52" s="55"/>
      <c r="F52" s="55"/>
      <c r="G52" s="55"/>
      <c r="H52" s="55"/>
      <c r="I52" s="55"/>
      <c r="J52" s="55"/>
      <c r="K52" s="55"/>
      <c r="L52" s="55"/>
      <c r="M52" s="55"/>
      <c r="N52" s="55"/>
      <c r="O52" s="55"/>
      <c r="P52" s="55"/>
      <c r="Q52" s="55"/>
      <c r="R52" s="55"/>
    </row>
    <row r="53" spans="2:18" ht="11.1" customHeight="1">
      <c r="B53" s="55"/>
      <c r="C53" s="55"/>
      <c r="D53" s="55"/>
      <c r="E53" s="55"/>
      <c r="F53" s="55"/>
      <c r="G53" s="55"/>
      <c r="H53" s="55"/>
      <c r="I53" s="55"/>
      <c r="J53" s="55"/>
      <c r="K53" s="55"/>
      <c r="L53" s="55"/>
      <c r="M53" s="55"/>
      <c r="N53" s="55"/>
      <c r="O53" s="55"/>
      <c r="P53" s="55"/>
      <c r="Q53" s="55"/>
      <c r="R53" s="55"/>
    </row>
    <row r="54" spans="2:18" ht="11.1" customHeight="1">
      <c r="B54" s="55"/>
      <c r="C54" s="55"/>
      <c r="D54" s="55"/>
      <c r="E54" s="55"/>
      <c r="F54" s="55"/>
      <c r="G54" s="55"/>
      <c r="H54" s="55"/>
      <c r="I54" s="55"/>
      <c r="J54" s="55"/>
      <c r="K54" s="55"/>
      <c r="L54" s="55"/>
      <c r="M54" s="55"/>
      <c r="N54" s="55"/>
      <c r="O54" s="55"/>
      <c r="P54" s="55"/>
      <c r="Q54" s="55"/>
      <c r="R54" s="55"/>
    </row>
    <row r="55" spans="2:18" ht="11.1" customHeight="1">
      <c r="B55" s="55"/>
      <c r="C55" s="55"/>
      <c r="D55" s="55"/>
      <c r="E55" s="55"/>
      <c r="F55" s="55"/>
      <c r="G55" s="55"/>
      <c r="H55" s="55"/>
      <c r="I55" s="55"/>
      <c r="J55" s="55"/>
      <c r="K55" s="55"/>
      <c r="L55" s="55"/>
      <c r="M55" s="55"/>
      <c r="N55" s="55"/>
      <c r="O55" s="55"/>
      <c r="P55" s="55"/>
      <c r="Q55" s="55"/>
      <c r="R55" s="55"/>
    </row>
    <row r="56" spans="2:18" ht="11.1" customHeight="1">
      <c r="B56" s="55"/>
      <c r="C56" s="55"/>
      <c r="D56" s="55"/>
      <c r="E56" s="55"/>
      <c r="F56" s="55"/>
      <c r="G56" s="55"/>
      <c r="H56" s="55"/>
      <c r="I56" s="55"/>
      <c r="J56" s="55"/>
      <c r="K56" s="55"/>
      <c r="L56" s="55"/>
      <c r="M56" s="55"/>
      <c r="N56" s="55"/>
      <c r="O56" s="55"/>
      <c r="P56" s="55"/>
      <c r="Q56" s="55"/>
      <c r="R56" s="55"/>
    </row>
    <row r="57" spans="2:18" ht="11.1" customHeight="1">
      <c r="B57" s="55"/>
      <c r="C57" s="55"/>
      <c r="D57" s="55"/>
      <c r="E57" s="55"/>
      <c r="F57" s="55"/>
      <c r="G57" s="55"/>
      <c r="H57" s="55"/>
      <c r="I57" s="55"/>
      <c r="J57" s="55"/>
      <c r="K57" s="55"/>
      <c r="L57" s="55"/>
      <c r="M57" s="55"/>
      <c r="N57" s="55"/>
      <c r="O57" s="55"/>
      <c r="P57" s="55"/>
      <c r="Q57" s="55"/>
      <c r="R57" s="55"/>
    </row>
    <row r="58" spans="2:18" ht="11.1" customHeight="1">
      <c r="B58" s="55"/>
      <c r="C58" s="55"/>
      <c r="D58" s="55"/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5"/>
    </row>
    <row r="59" spans="2:18" ht="11.1" customHeight="1">
      <c r="B59" s="55"/>
      <c r="C59" s="55"/>
      <c r="D59" s="55"/>
      <c r="E59" s="55"/>
      <c r="F59" s="55"/>
      <c r="G59" s="55"/>
      <c r="H59" s="55"/>
      <c r="I59" s="55"/>
      <c r="J59" s="55"/>
      <c r="K59" s="55"/>
      <c r="L59" s="55"/>
      <c r="M59" s="55"/>
      <c r="N59" s="55"/>
      <c r="O59" s="55"/>
      <c r="P59" s="55"/>
      <c r="Q59" s="55"/>
      <c r="R59" s="55"/>
    </row>
    <row r="60" spans="2:18" ht="11.1" customHeight="1">
      <c r="B60" s="55"/>
      <c r="C60" s="55"/>
      <c r="D60" s="55"/>
      <c r="E60" s="55"/>
      <c r="F60" s="55"/>
      <c r="G60" s="55"/>
      <c r="H60" s="55"/>
      <c r="I60" s="55"/>
      <c r="J60" s="55"/>
      <c r="K60" s="55"/>
      <c r="L60" s="55"/>
      <c r="M60" s="55"/>
      <c r="N60" s="55"/>
      <c r="O60" s="55"/>
      <c r="P60" s="55"/>
      <c r="Q60" s="55"/>
      <c r="R60" s="55"/>
    </row>
    <row r="61" spans="2:18" ht="11.1" customHeight="1">
      <c r="B61" s="55"/>
      <c r="C61" s="55"/>
      <c r="D61" s="55"/>
      <c r="E61" s="55"/>
      <c r="F61" s="55"/>
      <c r="G61" s="55"/>
      <c r="H61" s="55"/>
      <c r="I61" s="55"/>
      <c r="J61" s="55"/>
      <c r="K61" s="55"/>
      <c r="L61" s="55"/>
      <c r="M61" s="55"/>
      <c r="N61" s="55"/>
      <c r="O61" s="55"/>
      <c r="P61" s="55"/>
      <c r="Q61" s="55"/>
      <c r="R61" s="55"/>
    </row>
    <row r="62" spans="2:18" ht="11.1" customHeight="1">
      <c r="B62" s="55"/>
      <c r="C62" s="55"/>
      <c r="D62" s="55"/>
      <c r="E62" s="55"/>
      <c r="F62" s="55"/>
      <c r="G62" s="55"/>
      <c r="H62" s="55"/>
      <c r="I62" s="55"/>
      <c r="J62" s="55"/>
      <c r="K62" s="55"/>
      <c r="L62" s="55"/>
      <c r="M62" s="55"/>
      <c r="N62" s="55"/>
      <c r="O62" s="55"/>
      <c r="P62" s="55"/>
      <c r="Q62" s="55"/>
      <c r="R62" s="55"/>
    </row>
    <row r="63" spans="2:18" ht="11.1" customHeight="1">
      <c r="B63" s="55"/>
      <c r="C63" s="55"/>
      <c r="D63" s="55"/>
      <c r="E63" s="55"/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</row>
    <row r="64" spans="2:18" ht="11.25" customHeight="1">
      <c r="B64" s="55"/>
      <c r="C64" s="55"/>
      <c r="D64" s="55"/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</row>
    <row r="65" spans="2:18" ht="12.75" customHeight="1">
      <c r="B65" s="55"/>
      <c r="C65" s="55"/>
      <c r="D65" s="55"/>
      <c r="E65" s="55"/>
      <c r="F65" s="55"/>
      <c r="G65" s="55"/>
      <c r="H65" s="55"/>
      <c r="I65" s="55"/>
      <c r="J65" s="55"/>
      <c r="K65" s="55"/>
      <c r="L65" s="55"/>
      <c r="M65" s="55"/>
      <c r="N65" s="55"/>
      <c r="O65" s="55"/>
      <c r="P65" s="55"/>
      <c r="Q65" s="55"/>
      <c r="R65" s="55"/>
    </row>
    <row r="66" spans="2:18" ht="11.1" customHeight="1">
      <c r="B66" s="55"/>
      <c r="C66" s="55"/>
      <c r="D66" s="55"/>
      <c r="E66" s="55"/>
      <c r="F66" s="55"/>
      <c r="G66" s="55"/>
      <c r="H66" s="55"/>
      <c r="I66" s="55"/>
      <c r="J66" s="55"/>
      <c r="K66" s="55"/>
      <c r="L66" s="55"/>
      <c r="M66" s="55"/>
      <c r="N66" s="55"/>
      <c r="O66" s="55"/>
      <c r="P66" s="55"/>
      <c r="Q66" s="55"/>
      <c r="R66" s="55"/>
    </row>
    <row r="67" spans="2:18" ht="11.1" customHeight="1">
      <c r="B67" s="55"/>
      <c r="C67" s="55"/>
      <c r="D67" s="55"/>
      <c r="E67" s="55"/>
      <c r="F67" s="55"/>
      <c r="G67" s="55"/>
      <c r="H67" s="55"/>
      <c r="I67" s="55"/>
      <c r="J67" s="55"/>
      <c r="K67" s="55"/>
      <c r="L67" s="55"/>
      <c r="M67" s="55"/>
      <c r="N67" s="55"/>
      <c r="O67" s="55"/>
      <c r="P67" s="55"/>
      <c r="Q67" s="55"/>
      <c r="R67" s="55"/>
    </row>
    <row r="68" spans="2:18" ht="11.1" customHeight="1">
      <c r="B68" s="55"/>
      <c r="C68" s="55"/>
      <c r="D68" s="55"/>
      <c r="E68" s="55"/>
      <c r="F68" s="55"/>
      <c r="G68" s="55"/>
      <c r="H68" s="55"/>
      <c r="I68" s="55"/>
      <c r="J68" s="55"/>
      <c r="K68" s="55"/>
      <c r="L68" s="55"/>
      <c r="M68" s="55"/>
      <c r="N68" s="55"/>
      <c r="O68" s="55"/>
      <c r="P68" s="55"/>
      <c r="Q68" s="55"/>
      <c r="R68" s="55"/>
    </row>
    <row r="69" spans="2:18" ht="2.25" customHeight="1">
      <c r="B69" s="55"/>
      <c r="C69" s="55"/>
      <c r="D69" s="55"/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5"/>
    </row>
    <row r="70" spans="2:18" ht="13.5" customHeight="1">
      <c r="B70" s="55"/>
      <c r="C70" s="55"/>
      <c r="D70" s="55"/>
      <c r="E70" s="55"/>
      <c r="F70" s="55"/>
      <c r="G70" s="55"/>
      <c r="H70" s="55"/>
      <c r="I70" s="55"/>
      <c r="J70" s="55"/>
      <c r="K70" s="55"/>
      <c r="L70" s="55"/>
      <c r="M70" s="55"/>
      <c r="N70" s="55"/>
      <c r="O70" s="55"/>
      <c r="P70" s="55"/>
      <c r="Q70" s="55"/>
      <c r="R70" s="55"/>
    </row>
    <row r="71" spans="2:18" ht="11.1" customHeight="1">
      <c r="G71" s="55"/>
      <c r="H71" s="55"/>
      <c r="I71" s="55"/>
      <c r="J71" s="55"/>
    </row>
    <row r="72" spans="2:18" ht="11.1" customHeight="1">
      <c r="G72" s="55"/>
      <c r="H72" s="55"/>
      <c r="I72" s="55"/>
      <c r="J72" s="55"/>
    </row>
    <row r="73" spans="2:18" ht="11.1" customHeight="1">
      <c r="G73" s="55"/>
      <c r="H73" s="55"/>
      <c r="I73" s="55"/>
      <c r="J73" s="55"/>
    </row>
    <row r="74" spans="2:18" ht="11.1" customHeight="1">
      <c r="G74" s="55"/>
      <c r="H74" s="55"/>
      <c r="I74" s="55"/>
      <c r="J74" s="55"/>
    </row>
    <row r="75" spans="2:18" ht="11.1" customHeight="1">
      <c r="G75" s="55"/>
      <c r="H75" s="55"/>
      <c r="I75" s="55"/>
      <c r="J75" s="55"/>
    </row>
    <row r="76" spans="2:18" ht="11.1" customHeight="1">
      <c r="G76" s="55"/>
      <c r="H76" s="55"/>
      <c r="I76" s="55"/>
      <c r="J76" s="55"/>
    </row>
    <row r="77" spans="2:18" ht="11.1" customHeight="1">
      <c r="G77" s="55"/>
      <c r="H77" s="55"/>
      <c r="I77" s="55"/>
      <c r="J77" s="55"/>
    </row>
  </sheetData>
  <sheetProtection selectLockedCells="1"/>
  <mergeCells count="61">
    <mergeCell ref="J5:L6"/>
    <mergeCell ref="J7:L8"/>
    <mergeCell ref="J9:L10"/>
    <mergeCell ref="L35:M36"/>
    <mergeCell ref="N35:P36"/>
    <mergeCell ref="L30:M31"/>
    <mergeCell ref="N30:P31"/>
    <mergeCell ref="I36:J36"/>
    <mergeCell ref="G35:J35"/>
    <mergeCell ref="I34:J34"/>
    <mergeCell ref="I33:J33"/>
    <mergeCell ref="B31:C32"/>
    <mergeCell ref="D31:E32"/>
    <mergeCell ref="I37:J37"/>
    <mergeCell ref="G24:H25"/>
    <mergeCell ref="I24:J24"/>
    <mergeCell ref="I25:J25"/>
    <mergeCell ref="G27:H28"/>
    <mergeCell ref="G30:H31"/>
    <mergeCell ref="I30:J30"/>
    <mergeCell ref="G29:J29"/>
    <mergeCell ref="G26:J26"/>
    <mergeCell ref="I31:J31"/>
    <mergeCell ref="G33:H34"/>
    <mergeCell ref="G36:H37"/>
    <mergeCell ref="G32:J32"/>
    <mergeCell ref="I28:J28"/>
    <mergeCell ref="B4:R4"/>
    <mergeCell ref="P20:Q20"/>
    <mergeCell ref="I27:J27"/>
    <mergeCell ref="L24:M25"/>
    <mergeCell ref="L27:M28"/>
    <mergeCell ref="N24:P25"/>
    <mergeCell ref="N27:P28"/>
    <mergeCell ref="B5:C6"/>
    <mergeCell ref="B7:C8"/>
    <mergeCell ref="B9:C10"/>
    <mergeCell ref="M5:Q6"/>
    <mergeCell ref="M7:Q8"/>
    <mergeCell ref="M9:Q10"/>
    <mergeCell ref="D5:H6"/>
    <mergeCell ref="D7:H8"/>
    <mergeCell ref="D9:H10"/>
    <mergeCell ref="B1:R1"/>
    <mergeCell ref="B2:R2"/>
    <mergeCell ref="B3:C3"/>
    <mergeCell ref="D3:G3"/>
    <mergeCell ref="M3:P3"/>
    <mergeCell ref="B28:C29"/>
    <mergeCell ref="D28:E29"/>
    <mergeCell ref="B24:C25"/>
    <mergeCell ref="D24:E25"/>
    <mergeCell ref="D26:E27"/>
    <mergeCell ref="B26:C27"/>
    <mergeCell ref="Q23:R23"/>
    <mergeCell ref="B12:R12"/>
    <mergeCell ref="Q22:R22"/>
    <mergeCell ref="D20:E20"/>
    <mergeCell ref="G20:H20"/>
    <mergeCell ref="J20:K20"/>
    <mergeCell ref="M20:N20"/>
  </mergeCells>
  <phoneticPr fontId="25" type="noConversion"/>
  <conditionalFormatting sqref="C13:R15">
    <cfRule type="expression" dxfId="37" priority="5">
      <formula>WEEKDAY(C$13,2)&gt;5</formula>
    </cfRule>
  </conditionalFormatting>
  <conditionalFormatting sqref="C16:Q18">
    <cfRule type="expression" dxfId="36" priority="4">
      <formula>WEEKDAY(C$16,2)&gt;5</formula>
    </cfRule>
  </conditionalFormatting>
  <conditionalFormatting sqref="R20">
    <cfRule type="cellIs" dxfId="35" priority="1" operator="equal">
      <formula>0</formula>
    </cfRule>
  </conditionalFormatting>
  <dataValidations count="2">
    <dataValidation type="list" allowBlank="1" showInputMessage="1" showErrorMessage="1" sqref="M3:P3">
      <formula1>ANCOURS</formula1>
    </dataValidation>
    <dataValidation type="list" allowBlank="1" showInputMessage="1" showErrorMessage="1" sqref="M5:Q6">
      <formula1>MARBRIERS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Z78"/>
  <sheetViews>
    <sheetView workbookViewId="0">
      <selection activeCell="G16" sqref="G1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  <col min="18" max="18" width="9.7109375" bestFit="1" customWidth="1"/>
    <col min="20" max="20" width="9.85546875" bestFit="1" customWidth="1"/>
  </cols>
  <sheetData>
    <row r="1" spans="1:21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21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21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42036</v>
      </c>
      <c r="M3" s="129"/>
      <c r="N3" s="129"/>
      <c r="O3" s="130"/>
      <c r="P3" s="2"/>
      <c r="Q3" s="4"/>
    </row>
    <row r="4" spans="1:21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  <c r="R4" s="223"/>
      <c r="S4" s="223"/>
      <c r="T4" s="223"/>
      <c r="U4" s="223"/>
    </row>
    <row r="5" spans="1:21" ht="11.1" customHeight="1">
      <c r="A5" s="217" t="s">
        <v>2</v>
      </c>
      <c r="B5" s="218"/>
      <c r="C5" s="219" t="s">
        <v>30</v>
      </c>
      <c r="D5" s="220"/>
      <c r="E5" s="220"/>
      <c r="F5" s="220"/>
      <c r="G5" s="221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21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21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21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21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21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21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21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1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21" ht="20.100000000000001" customHeight="1">
      <c r="A14" s="21" t="s">
        <v>5</v>
      </c>
      <c r="B14" s="29">
        <f>+L3</f>
        <v>42036</v>
      </c>
      <c r="C14" s="29">
        <f t="shared" ref="C14:Q14" si="0">+B14+1</f>
        <v>42037</v>
      </c>
      <c r="D14" s="29">
        <f t="shared" si="0"/>
        <v>42038</v>
      </c>
      <c r="E14" s="29">
        <f t="shared" si="0"/>
        <v>42039</v>
      </c>
      <c r="F14" s="29">
        <f t="shared" si="0"/>
        <v>42040</v>
      </c>
      <c r="G14" s="29">
        <f t="shared" si="0"/>
        <v>42041</v>
      </c>
      <c r="H14" s="29">
        <f t="shared" si="0"/>
        <v>42042</v>
      </c>
      <c r="I14" s="29">
        <f t="shared" si="0"/>
        <v>42043</v>
      </c>
      <c r="J14" s="29">
        <f t="shared" si="0"/>
        <v>42044</v>
      </c>
      <c r="K14" s="29">
        <f t="shared" si="0"/>
        <v>42045</v>
      </c>
      <c r="L14" s="29">
        <f t="shared" si="0"/>
        <v>42046</v>
      </c>
      <c r="M14" s="29">
        <f t="shared" si="0"/>
        <v>42047</v>
      </c>
      <c r="N14" s="29">
        <f t="shared" si="0"/>
        <v>42048</v>
      </c>
      <c r="O14" s="29">
        <f t="shared" si="0"/>
        <v>42049</v>
      </c>
      <c r="P14" s="29">
        <f t="shared" si="0"/>
        <v>42050</v>
      </c>
      <c r="Q14" s="30">
        <f t="shared" si="0"/>
        <v>42051</v>
      </c>
    </row>
    <row r="15" spans="1:21" s="24" customFormat="1" ht="20.100000000000001" customHeight="1">
      <c r="A15" s="23" t="s">
        <v>28</v>
      </c>
      <c r="B15" s="61">
        <f>WEEKNUM(B14,2)</f>
        <v>5</v>
      </c>
      <c r="C15" s="61">
        <f t="shared" ref="C15:Q15" si="1">WEEKNUM(C14,2)</f>
        <v>6</v>
      </c>
      <c r="D15" s="61">
        <f t="shared" si="1"/>
        <v>6</v>
      </c>
      <c r="E15" s="61">
        <f t="shared" si="1"/>
        <v>6</v>
      </c>
      <c r="F15" s="61">
        <f t="shared" si="1"/>
        <v>6</v>
      </c>
      <c r="G15" s="61">
        <f t="shared" si="1"/>
        <v>6</v>
      </c>
      <c r="H15" s="61">
        <f t="shared" si="1"/>
        <v>6</v>
      </c>
      <c r="I15" s="61">
        <f t="shared" si="1"/>
        <v>6</v>
      </c>
      <c r="J15" s="61">
        <f t="shared" si="1"/>
        <v>7</v>
      </c>
      <c r="K15" s="61">
        <f t="shared" si="1"/>
        <v>7</v>
      </c>
      <c r="L15" s="61">
        <f t="shared" si="1"/>
        <v>7</v>
      </c>
      <c r="M15" s="61">
        <f t="shared" si="1"/>
        <v>7</v>
      </c>
      <c r="N15" s="61">
        <f t="shared" si="1"/>
        <v>7</v>
      </c>
      <c r="O15" s="61">
        <f t="shared" si="1"/>
        <v>7</v>
      </c>
      <c r="P15" s="61">
        <f t="shared" si="1"/>
        <v>7</v>
      </c>
      <c r="Q15" s="62">
        <f t="shared" si="1"/>
        <v>8</v>
      </c>
    </row>
    <row r="16" spans="1:21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42052</v>
      </c>
      <c r="C17" s="31">
        <f>B17+1</f>
        <v>42053</v>
      </c>
      <c r="D17" s="31">
        <f t="shared" ref="D17:M17" si="2">C17+1</f>
        <v>42054</v>
      </c>
      <c r="E17" s="31">
        <f t="shared" si="2"/>
        <v>42055</v>
      </c>
      <c r="F17" s="31">
        <f t="shared" si="2"/>
        <v>42056</v>
      </c>
      <c r="G17" s="31">
        <f t="shared" si="2"/>
        <v>42057</v>
      </c>
      <c r="H17" s="31">
        <f t="shared" si="2"/>
        <v>42058</v>
      </c>
      <c r="I17" s="31">
        <f t="shared" si="2"/>
        <v>42059</v>
      </c>
      <c r="J17" s="31">
        <f t="shared" si="2"/>
        <v>42060</v>
      </c>
      <c r="K17" s="31">
        <f t="shared" si="2"/>
        <v>42061</v>
      </c>
      <c r="L17" s="31">
        <f t="shared" si="2"/>
        <v>42062</v>
      </c>
      <c r="M17" s="31">
        <f t="shared" si="2"/>
        <v>42063</v>
      </c>
      <c r="N17" s="29">
        <f>IF(MOD(YEAR(L3),4)=0,M17+1,0)</f>
        <v>0</v>
      </c>
      <c r="O17" s="34"/>
      <c r="P17" s="33"/>
      <c r="Q17" s="32"/>
    </row>
    <row r="18" spans="1:23" s="24" customFormat="1" ht="20.100000000000001" customHeight="1">
      <c r="A18" s="23" t="s">
        <v>28</v>
      </c>
      <c r="B18" s="63">
        <f t="shared" ref="B18:M18" si="3">WEEKNUM(B17,2)</f>
        <v>8</v>
      </c>
      <c r="C18" s="63">
        <f t="shared" si="3"/>
        <v>8</v>
      </c>
      <c r="D18" s="63">
        <f t="shared" si="3"/>
        <v>8</v>
      </c>
      <c r="E18" s="63">
        <f t="shared" si="3"/>
        <v>8</v>
      </c>
      <c r="F18" s="63">
        <f t="shared" si="3"/>
        <v>8</v>
      </c>
      <c r="G18" s="63">
        <f t="shared" si="3"/>
        <v>8</v>
      </c>
      <c r="H18" s="63">
        <f t="shared" si="3"/>
        <v>9</v>
      </c>
      <c r="I18" s="63">
        <f t="shared" si="3"/>
        <v>9</v>
      </c>
      <c r="J18" s="63">
        <f t="shared" si="3"/>
        <v>9</v>
      </c>
      <c r="K18" s="63">
        <f t="shared" si="3"/>
        <v>9</v>
      </c>
      <c r="L18" s="63">
        <f t="shared" si="3"/>
        <v>9</v>
      </c>
      <c r="M18" s="63">
        <f t="shared" si="3"/>
        <v>9</v>
      </c>
      <c r="N18" s="63">
        <f>IFERROR(WEEKNUM(N17,2),"")</f>
        <v>1</v>
      </c>
      <c r="O18" s="100"/>
      <c r="P18" s="99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100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6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7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8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9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IF(MOD(YEAR($L$3),4)=0,IF(WEEKDAY(N17,2)&lt;5,"Sem "&amp;VALUE(RIGHT(L21,2))+1,""),IF(WEEKDAY(M17,2)&gt;=5,"Sem "&amp;VALUE(RIGHT(L21,2))+1,""))</f>
        <v>Sem 10</v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6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  <c r="R25">
        <f ca="1">INDIRECT(TEXT(MONTH(L3)-1,"mmmm")&amp;"!M31")</f>
        <v>0</v>
      </c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7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  <c r="R28"/>
      <c r="S28"/>
      <c r="T28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8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9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>Sem 10</v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9">
    <mergeCell ref="F31:G32"/>
    <mergeCell ref="H31:I31"/>
    <mergeCell ref="F30:I30"/>
    <mergeCell ref="F27:I27"/>
    <mergeCell ref="H32:I32"/>
    <mergeCell ref="H29:I29"/>
    <mergeCell ref="H28:I28"/>
    <mergeCell ref="F33:I33"/>
    <mergeCell ref="F36:I36"/>
    <mergeCell ref="H35:I35"/>
    <mergeCell ref="H34:I34"/>
    <mergeCell ref="F75:G75"/>
    <mergeCell ref="F73:G73"/>
    <mergeCell ref="H73:I73"/>
    <mergeCell ref="F34:G35"/>
    <mergeCell ref="F37:G38"/>
    <mergeCell ref="H37:I37"/>
    <mergeCell ref="H38:I38"/>
    <mergeCell ref="P60:Q60"/>
    <mergeCell ref="L54:M54"/>
    <mergeCell ref="N54:O54"/>
    <mergeCell ref="F74:G74"/>
    <mergeCell ref="H74:I74"/>
    <mergeCell ref="F72:G72"/>
    <mergeCell ref="H72:I72"/>
    <mergeCell ref="N65:Q65"/>
    <mergeCell ref="M66:O66"/>
    <mergeCell ref="L55:M55"/>
    <mergeCell ref="N55:O55"/>
    <mergeCell ref="P55:Q55"/>
    <mergeCell ref="F71:G71"/>
    <mergeCell ref="H71:I71"/>
    <mergeCell ref="L53:M53"/>
    <mergeCell ref="N53:O53"/>
    <mergeCell ref="P53:Q53"/>
    <mergeCell ref="D63:E63"/>
    <mergeCell ref="F70:G70"/>
    <mergeCell ref="H70:I70"/>
    <mergeCell ref="L63:Q63"/>
    <mergeCell ref="L64:Q64"/>
    <mergeCell ref="B68:D68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9:Q59"/>
    <mergeCell ref="P54:Q54"/>
    <mergeCell ref="L51:M51"/>
    <mergeCell ref="N51:O51"/>
    <mergeCell ref="P51:Q51"/>
    <mergeCell ref="L52:M52"/>
    <mergeCell ref="N52:O52"/>
    <mergeCell ref="P52:Q52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A39:E39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L36:M36"/>
    <mergeCell ref="N36:O36"/>
    <mergeCell ref="P36:Q36"/>
    <mergeCell ref="L37:M37"/>
    <mergeCell ref="N37:O37"/>
    <mergeCell ref="P37:Q37"/>
    <mergeCell ref="L38:M38"/>
    <mergeCell ref="N38:O38"/>
    <mergeCell ref="P38:Q38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C11:G11"/>
    <mergeCell ref="L11:P11"/>
    <mergeCell ref="A13:Q13"/>
    <mergeCell ref="P23:Q23"/>
    <mergeCell ref="P24:Q24"/>
    <mergeCell ref="P25:Q25"/>
    <mergeCell ref="C21:D21"/>
    <mergeCell ref="F21:G21"/>
    <mergeCell ref="P29:Q29"/>
    <mergeCell ref="N27:O27"/>
    <mergeCell ref="L27:M27"/>
    <mergeCell ref="A1:Q1"/>
    <mergeCell ref="A2:Q2"/>
    <mergeCell ref="A3:B3"/>
    <mergeCell ref="C3:F3"/>
    <mergeCell ref="L3:O3"/>
    <mergeCell ref="R4:U4"/>
    <mergeCell ref="A4:Q4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P27:Q27"/>
    <mergeCell ref="P28:Q28"/>
    <mergeCell ref="C9:G9"/>
    <mergeCell ref="L9:P9"/>
    <mergeCell ref="C10:G10"/>
    <mergeCell ref="L10:P10"/>
    <mergeCell ref="C8:G8"/>
    <mergeCell ref="L8:P8"/>
    <mergeCell ref="A5:B5"/>
    <mergeCell ref="C5:G5"/>
    <mergeCell ref="L5:P5"/>
    <mergeCell ref="C6:G6"/>
    <mergeCell ref="L6:P6"/>
    <mergeCell ref="C7:G7"/>
    <mergeCell ref="L7:P7"/>
  </mergeCells>
  <phoneticPr fontId="25" type="noConversion"/>
  <conditionalFormatting sqref="B14:Q16">
    <cfRule type="expression" dxfId="34" priority="4">
      <formula>WEEKDAY(B$14,2)&gt;5</formula>
    </cfRule>
  </conditionalFormatting>
  <conditionalFormatting sqref="B17:M19">
    <cfRule type="expression" dxfId="33" priority="3">
      <formula>WEEKDAY(B$17,2)&gt;5</formula>
    </cfRule>
  </conditionalFormatting>
  <conditionalFormatting sqref="Q21">
    <cfRule type="cellIs" dxfId="32" priority="1" operator="equal">
      <formula>0</formula>
    </cfRule>
  </conditionalFormatting>
  <conditionalFormatting sqref="N17:N19">
    <cfRule type="expression" dxfId="31" priority="8" stopIfTrue="1">
      <formula>$N$17=0</formula>
    </cfRule>
    <cfRule type="expression" dxfId="30" priority="9" stopIfTrue="1">
      <formula>WEEKDAY(N$17,2)&gt;5</formula>
    </cfRule>
  </conditionalFormatting>
  <dataValidations count="1">
    <dataValidation type="list" allowBlank="1" showInputMessage="1" showErrorMessage="1" sqref="L3:O3 R4:U4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Z78"/>
  <sheetViews>
    <sheetView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20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20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42064</v>
      </c>
      <c r="M3" s="129"/>
      <c r="N3" s="129"/>
      <c r="O3" s="130"/>
      <c r="P3" s="2"/>
      <c r="Q3" s="4"/>
    </row>
    <row r="4" spans="1:20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  <c r="T4">
        <f>WEEKNUM(L3,2)</f>
        <v>9</v>
      </c>
    </row>
    <row r="5" spans="1:20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20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20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20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20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20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20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20" ht="20.100000000000001" customHeight="1">
      <c r="A14" s="21" t="s">
        <v>5</v>
      </c>
      <c r="B14" s="29">
        <f>+L3</f>
        <v>42064</v>
      </c>
      <c r="C14" s="29">
        <f t="shared" ref="C14:Q14" si="0">+B14+1</f>
        <v>42065</v>
      </c>
      <c r="D14" s="29">
        <f t="shared" si="0"/>
        <v>42066</v>
      </c>
      <c r="E14" s="29">
        <f t="shared" si="0"/>
        <v>42067</v>
      </c>
      <c r="F14" s="29">
        <f t="shared" si="0"/>
        <v>42068</v>
      </c>
      <c r="G14" s="29">
        <f t="shared" si="0"/>
        <v>42069</v>
      </c>
      <c r="H14" s="29">
        <f t="shared" si="0"/>
        <v>42070</v>
      </c>
      <c r="I14" s="29">
        <f t="shared" si="0"/>
        <v>42071</v>
      </c>
      <c r="J14" s="29">
        <f t="shared" si="0"/>
        <v>42072</v>
      </c>
      <c r="K14" s="29">
        <f t="shared" si="0"/>
        <v>42073</v>
      </c>
      <c r="L14" s="29">
        <f t="shared" si="0"/>
        <v>42074</v>
      </c>
      <c r="M14" s="29">
        <f t="shared" si="0"/>
        <v>42075</v>
      </c>
      <c r="N14" s="29">
        <f t="shared" si="0"/>
        <v>42076</v>
      </c>
      <c r="O14" s="29">
        <f t="shared" si="0"/>
        <v>42077</v>
      </c>
      <c r="P14" s="29">
        <f t="shared" si="0"/>
        <v>42078</v>
      </c>
      <c r="Q14" s="30">
        <f t="shared" si="0"/>
        <v>42079</v>
      </c>
    </row>
    <row r="15" spans="1:20" s="24" customFormat="1" ht="20.100000000000001" customHeight="1">
      <c r="A15" s="23" t="s">
        <v>28</v>
      </c>
      <c r="B15" s="61">
        <f t="shared" ref="B15:Q15" si="1">WEEKNUM(B14,2)</f>
        <v>9</v>
      </c>
      <c r="C15" s="61">
        <f t="shared" si="1"/>
        <v>10</v>
      </c>
      <c r="D15" s="61">
        <f t="shared" si="1"/>
        <v>10</v>
      </c>
      <c r="E15" s="61">
        <f t="shared" si="1"/>
        <v>10</v>
      </c>
      <c r="F15" s="61">
        <f t="shared" si="1"/>
        <v>10</v>
      </c>
      <c r="G15" s="61">
        <f t="shared" si="1"/>
        <v>10</v>
      </c>
      <c r="H15" s="61">
        <f t="shared" si="1"/>
        <v>10</v>
      </c>
      <c r="I15" s="61">
        <f t="shared" si="1"/>
        <v>10</v>
      </c>
      <c r="J15" s="61">
        <f t="shared" si="1"/>
        <v>11</v>
      </c>
      <c r="K15" s="61">
        <f t="shared" si="1"/>
        <v>11</v>
      </c>
      <c r="L15" s="61">
        <f t="shared" si="1"/>
        <v>11</v>
      </c>
      <c r="M15" s="61">
        <f t="shared" si="1"/>
        <v>11</v>
      </c>
      <c r="N15" s="61">
        <f t="shared" si="1"/>
        <v>11</v>
      </c>
      <c r="O15" s="61">
        <f t="shared" si="1"/>
        <v>11</v>
      </c>
      <c r="P15" s="61">
        <f t="shared" si="1"/>
        <v>11</v>
      </c>
      <c r="Q15" s="62">
        <f t="shared" si="1"/>
        <v>12</v>
      </c>
    </row>
    <row r="16" spans="1:20" ht="20.100000000000001" customHeight="1">
      <c r="A16" s="21" t="s">
        <v>6</v>
      </c>
      <c r="B16" s="91"/>
      <c r="C16" s="91"/>
      <c r="D16" s="91"/>
      <c r="E16" s="91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42080</v>
      </c>
      <c r="C17" s="31">
        <f>B17+1</f>
        <v>42081</v>
      </c>
      <c r="D17" s="31">
        <f t="shared" ref="D17:N17" si="2">C17+1</f>
        <v>42082</v>
      </c>
      <c r="E17" s="31">
        <f t="shared" si="2"/>
        <v>42083</v>
      </c>
      <c r="F17" s="31">
        <f t="shared" si="2"/>
        <v>42084</v>
      </c>
      <c r="G17" s="31">
        <f t="shared" si="2"/>
        <v>42085</v>
      </c>
      <c r="H17" s="31">
        <f t="shared" si="2"/>
        <v>42086</v>
      </c>
      <c r="I17" s="31">
        <f t="shared" si="2"/>
        <v>42087</v>
      </c>
      <c r="J17" s="31">
        <f t="shared" si="2"/>
        <v>42088</v>
      </c>
      <c r="K17" s="31">
        <f t="shared" si="2"/>
        <v>42089</v>
      </c>
      <c r="L17" s="31">
        <f t="shared" si="2"/>
        <v>42090</v>
      </c>
      <c r="M17" s="31">
        <f t="shared" si="2"/>
        <v>42091</v>
      </c>
      <c r="N17" s="31">
        <f t="shared" si="2"/>
        <v>42092</v>
      </c>
      <c r="O17" s="31">
        <f>N17+1</f>
        <v>42093</v>
      </c>
      <c r="P17" s="30">
        <f>O17+1</f>
        <v>42094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12</v>
      </c>
      <c r="C18" s="63">
        <f t="shared" si="3"/>
        <v>12</v>
      </c>
      <c r="D18" s="63">
        <f t="shared" si="3"/>
        <v>12</v>
      </c>
      <c r="E18" s="63">
        <f t="shared" si="3"/>
        <v>12</v>
      </c>
      <c r="F18" s="63">
        <f t="shared" si="3"/>
        <v>12</v>
      </c>
      <c r="G18" s="63">
        <f t="shared" si="3"/>
        <v>12</v>
      </c>
      <c r="H18" s="63">
        <f t="shared" si="3"/>
        <v>13</v>
      </c>
      <c r="I18" s="63">
        <f t="shared" si="3"/>
        <v>13</v>
      </c>
      <c r="J18" s="63">
        <f t="shared" si="3"/>
        <v>13</v>
      </c>
      <c r="K18" s="63">
        <f t="shared" si="3"/>
        <v>13</v>
      </c>
      <c r="L18" s="63">
        <f t="shared" si="3"/>
        <v>13</v>
      </c>
      <c r="M18" s="63">
        <f t="shared" si="3"/>
        <v>13</v>
      </c>
      <c r="N18" s="63">
        <f t="shared" si="3"/>
        <v>13</v>
      </c>
      <c r="O18" s="63">
        <f t="shared" si="3"/>
        <v>14</v>
      </c>
      <c r="P18" s="63">
        <f t="shared" si="3"/>
        <v>14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10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11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12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13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IF(WEEKDAY(P17,2)&gt;=5,"Sem "&amp;VALUE(RIGHT(L21,2))+1,"")</f>
        <v/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10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11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12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13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/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29" priority="6">
      <formula>WEEKDAY(B$14,2)&gt;5</formula>
    </cfRule>
  </conditionalFormatting>
  <conditionalFormatting sqref="B17:P19">
    <cfRule type="expression" dxfId="28" priority="5">
      <formula>WEEKDAY(B$17,2)&gt;5</formula>
    </cfRule>
  </conditionalFormatting>
  <conditionalFormatting sqref="Q21">
    <cfRule type="cellIs" dxfId="27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Z78"/>
  <sheetViews>
    <sheetView topLeftCell="A7" workbookViewId="0">
      <selection activeCell="K19" sqref="K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17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42095</v>
      </c>
      <c r="M3" s="129"/>
      <c r="N3" s="129"/>
      <c r="O3" s="130"/>
      <c r="P3" s="2"/>
      <c r="Q3" s="4"/>
    </row>
    <row r="4" spans="1:17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</row>
    <row r="5" spans="1:17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17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17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17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17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17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17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17" ht="20.100000000000001" customHeight="1">
      <c r="A14" s="21" t="s">
        <v>5</v>
      </c>
      <c r="B14" s="29">
        <f>+L3</f>
        <v>42095</v>
      </c>
      <c r="C14" s="29">
        <f t="shared" ref="C14:Q14" si="0">+B14+1</f>
        <v>42096</v>
      </c>
      <c r="D14" s="29">
        <f t="shared" si="0"/>
        <v>42097</v>
      </c>
      <c r="E14" s="29">
        <f t="shared" si="0"/>
        <v>42098</v>
      </c>
      <c r="F14" s="29">
        <f t="shared" si="0"/>
        <v>42099</v>
      </c>
      <c r="G14" s="29">
        <f t="shared" si="0"/>
        <v>42100</v>
      </c>
      <c r="H14" s="29">
        <f t="shared" si="0"/>
        <v>42101</v>
      </c>
      <c r="I14" s="29">
        <f t="shared" si="0"/>
        <v>42102</v>
      </c>
      <c r="J14" s="29">
        <f t="shared" si="0"/>
        <v>42103</v>
      </c>
      <c r="K14" s="29">
        <f t="shared" si="0"/>
        <v>42104</v>
      </c>
      <c r="L14" s="29">
        <f t="shared" si="0"/>
        <v>42105</v>
      </c>
      <c r="M14" s="29">
        <f t="shared" si="0"/>
        <v>42106</v>
      </c>
      <c r="N14" s="29">
        <f t="shared" si="0"/>
        <v>42107</v>
      </c>
      <c r="O14" s="29">
        <f t="shared" si="0"/>
        <v>42108</v>
      </c>
      <c r="P14" s="29">
        <f t="shared" si="0"/>
        <v>42109</v>
      </c>
      <c r="Q14" s="30">
        <f t="shared" si="0"/>
        <v>42110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14</v>
      </c>
      <c r="C15" s="61">
        <f t="shared" si="1"/>
        <v>14</v>
      </c>
      <c r="D15" s="61">
        <f t="shared" si="1"/>
        <v>14</v>
      </c>
      <c r="E15" s="61">
        <f t="shared" si="1"/>
        <v>14</v>
      </c>
      <c r="F15" s="61">
        <f t="shared" si="1"/>
        <v>14</v>
      </c>
      <c r="G15" s="61">
        <f t="shared" si="1"/>
        <v>15</v>
      </c>
      <c r="H15" s="61">
        <f t="shared" si="1"/>
        <v>15</v>
      </c>
      <c r="I15" s="61">
        <f t="shared" si="1"/>
        <v>15</v>
      </c>
      <c r="J15" s="61">
        <f t="shared" si="1"/>
        <v>15</v>
      </c>
      <c r="K15" s="61">
        <f t="shared" si="1"/>
        <v>15</v>
      </c>
      <c r="L15" s="61">
        <f t="shared" si="1"/>
        <v>15</v>
      </c>
      <c r="M15" s="61">
        <f t="shared" si="1"/>
        <v>15</v>
      </c>
      <c r="N15" s="61">
        <f t="shared" si="1"/>
        <v>16</v>
      </c>
      <c r="O15" s="61">
        <f t="shared" si="1"/>
        <v>16</v>
      </c>
      <c r="P15" s="61">
        <f t="shared" si="1"/>
        <v>16</v>
      </c>
      <c r="Q15" s="62">
        <f t="shared" si="1"/>
        <v>16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42111</v>
      </c>
      <c r="C17" s="31">
        <f>B17+1</f>
        <v>42112</v>
      </c>
      <c r="D17" s="31">
        <f t="shared" ref="D17:O17" si="2">C17+1</f>
        <v>42113</v>
      </c>
      <c r="E17" s="31">
        <f t="shared" si="2"/>
        <v>42114</v>
      </c>
      <c r="F17" s="31">
        <f t="shared" si="2"/>
        <v>42115</v>
      </c>
      <c r="G17" s="31">
        <f t="shared" si="2"/>
        <v>42116</v>
      </c>
      <c r="H17" s="31">
        <f t="shared" si="2"/>
        <v>42117</v>
      </c>
      <c r="I17" s="31">
        <f t="shared" si="2"/>
        <v>42118</v>
      </c>
      <c r="J17" s="31">
        <f t="shared" si="2"/>
        <v>42119</v>
      </c>
      <c r="K17" s="31">
        <f t="shared" si="2"/>
        <v>42120</v>
      </c>
      <c r="L17" s="31">
        <f t="shared" si="2"/>
        <v>42121</v>
      </c>
      <c r="M17" s="31">
        <f t="shared" si="2"/>
        <v>42122</v>
      </c>
      <c r="N17" s="31">
        <f t="shared" si="2"/>
        <v>42123</v>
      </c>
      <c r="O17" s="29">
        <f t="shared" si="2"/>
        <v>42124</v>
      </c>
      <c r="P17" s="34"/>
      <c r="Q17" s="34"/>
    </row>
    <row r="18" spans="1:23" s="24" customFormat="1" ht="20.100000000000001" customHeight="1">
      <c r="A18" s="23" t="s">
        <v>28</v>
      </c>
      <c r="B18" s="63">
        <f t="shared" ref="B18:O18" si="3">WEEKNUM(B17,2)</f>
        <v>16</v>
      </c>
      <c r="C18" s="63">
        <f t="shared" si="3"/>
        <v>16</v>
      </c>
      <c r="D18" s="63">
        <f t="shared" si="3"/>
        <v>16</v>
      </c>
      <c r="E18" s="63">
        <f t="shared" si="3"/>
        <v>17</v>
      </c>
      <c r="F18" s="63">
        <f t="shared" si="3"/>
        <v>17</v>
      </c>
      <c r="G18" s="63">
        <f t="shared" si="3"/>
        <v>17</v>
      </c>
      <c r="H18" s="63">
        <f t="shared" si="3"/>
        <v>17</v>
      </c>
      <c r="I18" s="63">
        <f t="shared" si="3"/>
        <v>17</v>
      </c>
      <c r="J18" s="63">
        <f t="shared" si="3"/>
        <v>17</v>
      </c>
      <c r="K18" s="63">
        <f t="shared" si="3"/>
        <v>17</v>
      </c>
      <c r="L18" s="63">
        <f t="shared" si="3"/>
        <v>18</v>
      </c>
      <c r="M18" s="63">
        <f t="shared" si="3"/>
        <v>18</v>
      </c>
      <c r="N18" s="63">
        <f t="shared" si="3"/>
        <v>18</v>
      </c>
      <c r="O18" s="63">
        <f t="shared" si="3"/>
        <v>18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 t="s">
        <v>41</v>
      </c>
      <c r="F19" s="91" t="s">
        <v>41</v>
      </c>
      <c r="G19" s="91" t="s">
        <v>41</v>
      </c>
      <c r="H19" s="91" t="s">
        <v>41</v>
      </c>
      <c r="I19" s="91" t="s">
        <v>41</v>
      </c>
      <c r="J19" s="92" t="s">
        <v>41</v>
      </c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14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15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16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17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IF(WEEKDAY(O17,2)&gt;=5,"Sem "&amp;VALUE(RIGHT(L21,2))+1,"")</f>
        <v/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14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6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15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-6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16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17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/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26" priority="3">
      <formula>WEEKDAY(B$14,2)&gt;5</formula>
    </cfRule>
  </conditionalFormatting>
  <conditionalFormatting sqref="B17:O19">
    <cfRule type="expression" dxfId="25" priority="2">
      <formula>WEEKDAY(B$17,2)&gt;5</formula>
    </cfRule>
  </conditionalFormatting>
  <conditionalFormatting sqref="Q21">
    <cfRule type="cellIs" dxfId="24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Z78"/>
  <sheetViews>
    <sheetView topLeftCell="A10" workbookViewId="0">
      <selection activeCell="C21" sqref="C21:D21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20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20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20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42125</v>
      </c>
      <c r="M3" s="129"/>
      <c r="N3" s="129"/>
      <c r="O3" s="130"/>
      <c r="P3" s="2"/>
      <c r="Q3" s="4"/>
    </row>
    <row r="4" spans="1:20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  <c r="T4">
        <f>WEEKNUM(L3,2)</f>
        <v>18</v>
      </c>
    </row>
    <row r="5" spans="1:20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20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20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20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20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20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20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20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20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20" ht="20.100000000000001" customHeight="1">
      <c r="A14" s="21" t="s">
        <v>5</v>
      </c>
      <c r="B14" s="29">
        <f>+L3</f>
        <v>42125</v>
      </c>
      <c r="C14" s="29">
        <f t="shared" ref="C14:Q14" si="0">+B14+1</f>
        <v>42126</v>
      </c>
      <c r="D14" s="29">
        <f t="shared" si="0"/>
        <v>42127</v>
      </c>
      <c r="E14" s="29">
        <f t="shared" si="0"/>
        <v>42128</v>
      </c>
      <c r="F14" s="29">
        <f t="shared" si="0"/>
        <v>42129</v>
      </c>
      <c r="G14" s="29">
        <f t="shared" si="0"/>
        <v>42130</v>
      </c>
      <c r="H14" s="29">
        <f t="shared" si="0"/>
        <v>42131</v>
      </c>
      <c r="I14" s="29">
        <f t="shared" si="0"/>
        <v>42132</v>
      </c>
      <c r="J14" s="29">
        <f t="shared" si="0"/>
        <v>42133</v>
      </c>
      <c r="K14" s="29">
        <f t="shared" si="0"/>
        <v>42134</v>
      </c>
      <c r="L14" s="29">
        <f t="shared" si="0"/>
        <v>42135</v>
      </c>
      <c r="M14" s="29">
        <f t="shared" si="0"/>
        <v>42136</v>
      </c>
      <c r="N14" s="29">
        <f t="shared" si="0"/>
        <v>42137</v>
      </c>
      <c r="O14" s="29">
        <f t="shared" si="0"/>
        <v>42138</v>
      </c>
      <c r="P14" s="29">
        <f t="shared" si="0"/>
        <v>42139</v>
      </c>
      <c r="Q14" s="30">
        <f t="shared" si="0"/>
        <v>42140</v>
      </c>
    </row>
    <row r="15" spans="1:20" s="24" customFormat="1" ht="20.100000000000001" customHeight="1">
      <c r="A15" s="23" t="s">
        <v>28</v>
      </c>
      <c r="B15" s="61">
        <f>WEEKNUM(B14,2)</f>
        <v>18</v>
      </c>
      <c r="C15" s="61">
        <f>WEEKNUM(C14,2)</f>
        <v>18</v>
      </c>
      <c r="D15" s="61">
        <f>WEEKNUM(D14,2)</f>
        <v>18</v>
      </c>
      <c r="E15" s="61">
        <f t="shared" ref="E15:Q15" si="1">WEEKNUM(E14,2)</f>
        <v>19</v>
      </c>
      <c r="F15" s="61">
        <f t="shared" si="1"/>
        <v>19</v>
      </c>
      <c r="G15" s="61">
        <f t="shared" si="1"/>
        <v>19</v>
      </c>
      <c r="H15" s="61">
        <f t="shared" si="1"/>
        <v>19</v>
      </c>
      <c r="I15" s="61">
        <f t="shared" si="1"/>
        <v>19</v>
      </c>
      <c r="J15" s="61">
        <f t="shared" si="1"/>
        <v>19</v>
      </c>
      <c r="K15" s="61">
        <f t="shared" si="1"/>
        <v>19</v>
      </c>
      <c r="L15" s="61">
        <f t="shared" si="1"/>
        <v>20</v>
      </c>
      <c r="M15" s="61">
        <f t="shared" si="1"/>
        <v>20</v>
      </c>
      <c r="N15" s="61">
        <f t="shared" si="1"/>
        <v>20</v>
      </c>
      <c r="O15" s="61">
        <f t="shared" si="1"/>
        <v>20</v>
      </c>
      <c r="P15" s="61">
        <f t="shared" si="1"/>
        <v>20</v>
      </c>
      <c r="Q15" s="62">
        <f t="shared" si="1"/>
        <v>20</v>
      </c>
    </row>
    <row r="16" spans="1:20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 t="s">
        <v>40</v>
      </c>
      <c r="Q16" s="94"/>
    </row>
    <row r="17" spans="1:23" ht="20.100000000000001" customHeight="1">
      <c r="A17" s="21" t="s">
        <v>5</v>
      </c>
      <c r="B17" s="29">
        <f>Q14+1</f>
        <v>42141</v>
      </c>
      <c r="C17" s="31">
        <f>B17+1</f>
        <v>42142</v>
      </c>
      <c r="D17" s="31">
        <f t="shared" ref="D17:P17" si="2">C17+1</f>
        <v>42143</v>
      </c>
      <c r="E17" s="31">
        <f t="shared" si="2"/>
        <v>42144</v>
      </c>
      <c r="F17" s="31">
        <f t="shared" si="2"/>
        <v>42145</v>
      </c>
      <c r="G17" s="31">
        <f t="shared" si="2"/>
        <v>42146</v>
      </c>
      <c r="H17" s="31">
        <f t="shared" si="2"/>
        <v>42147</v>
      </c>
      <c r="I17" s="31">
        <f t="shared" si="2"/>
        <v>42148</v>
      </c>
      <c r="J17" s="31">
        <f t="shared" si="2"/>
        <v>42149</v>
      </c>
      <c r="K17" s="31">
        <f t="shared" si="2"/>
        <v>42150</v>
      </c>
      <c r="L17" s="31">
        <f t="shared" si="2"/>
        <v>42151</v>
      </c>
      <c r="M17" s="31">
        <f t="shared" si="2"/>
        <v>42152</v>
      </c>
      <c r="N17" s="31">
        <f t="shared" si="2"/>
        <v>42153</v>
      </c>
      <c r="O17" s="31">
        <f t="shared" si="2"/>
        <v>42154</v>
      </c>
      <c r="P17" s="30">
        <f t="shared" si="2"/>
        <v>42155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20</v>
      </c>
      <c r="C18" s="63">
        <f t="shared" si="3"/>
        <v>21</v>
      </c>
      <c r="D18" s="63">
        <f t="shared" si="3"/>
        <v>21</v>
      </c>
      <c r="E18" s="63">
        <f t="shared" si="3"/>
        <v>21</v>
      </c>
      <c r="F18" s="63">
        <f t="shared" si="3"/>
        <v>21</v>
      </c>
      <c r="G18" s="63">
        <f t="shared" si="3"/>
        <v>21</v>
      </c>
      <c r="H18" s="63">
        <f t="shared" si="3"/>
        <v>21</v>
      </c>
      <c r="I18" s="63">
        <f t="shared" si="3"/>
        <v>21</v>
      </c>
      <c r="J18" s="63">
        <f t="shared" si="3"/>
        <v>22</v>
      </c>
      <c r="K18" s="63">
        <f t="shared" si="3"/>
        <v>22</v>
      </c>
      <c r="L18" s="63">
        <f t="shared" si="3"/>
        <v>22</v>
      </c>
      <c r="M18" s="63">
        <f t="shared" si="3"/>
        <v>22</v>
      </c>
      <c r="N18" s="63">
        <f t="shared" si="3"/>
        <v>22</v>
      </c>
      <c r="O18" s="63">
        <f t="shared" si="3"/>
        <v>22</v>
      </c>
      <c r="P18" s="63">
        <f t="shared" si="3"/>
        <v>22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e">
        <f>#REF!</f>
        <v>#REF!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e">
        <f>"Sem "&amp;VALUE(RIGHT(C21,2))+1</f>
        <v>#REF!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e">
        <f>"Sem "&amp;VALUE(RIGHT(F21,2))+1</f>
        <v>#REF!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e">
        <f>"Sem "&amp;VALUE(RIGHT(I21,2))+1</f>
        <v>#REF!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e">
        <f>IF(WEEKDAY(P17,2)&gt;=5,"Sem "&amp;VALUE(RIGHT(L21,2))+1,"")</f>
        <v>#REF!</v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e">
        <f>C21</f>
        <v>#REF!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e">
        <f>F21</f>
        <v>#REF!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7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e">
        <f>I21</f>
        <v>#REF!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-7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e">
        <f>L21</f>
        <v>#REF!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e">
        <f>O21</f>
        <v>#REF!</v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23" priority="3">
      <formula>WEEKDAY(B$14,2)&gt;5</formula>
    </cfRule>
  </conditionalFormatting>
  <conditionalFormatting sqref="B17:P19">
    <cfRule type="expression" dxfId="22" priority="2">
      <formula>WEEKDAY(B$17,2)&gt;5</formula>
    </cfRule>
  </conditionalFormatting>
  <conditionalFormatting sqref="Q21">
    <cfRule type="cellIs" dxfId="21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17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42156</v>
      </c>
      <c r="M3" s="129"/>
      <c r="N3" s="129"/>
      <c r="O3" s="130"/>
      <c r="P3" s="2"/>
      <c r="Q3" s="4"/>
    </row>
    <row r="4" spans="1:17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</row>
    <row r="5" spans="1:17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17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17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17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17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17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17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17" ht="20.100000000000001" customHeight="1">
      <c r="A14" s="21" t="s">
        <v>5</v>
      </c>
      <c r="B14" s="29">
        <f>+L3</f>
        <v>42156</v>
      </c>
      <c r="C14" s="29">
        <f t="shared" ref="C14:Q14" si="0">+B14+1</f>
        <v>42157</v>
      </c>
      <c r="D14" s="29">
        <f t="shared" si="0"/>
        <v>42158</v>
      </c>
      <c r="E14" s="29">
        <f t="shared" si="0"/>
        <v>42159</v>
      </c>
      <c r="F14" s="29">
        <f t="shared" si="0"/>
        <v>42160</v>
      </c>
      <c r="G14" s="29">
        <f t="shared" si="0"/>
        <v>42161</v>
      </c>
      <c r="H14" s="29">
        <f t="shared" si="0"/>
        <v>42162</v>
      </c>
      <c r="I14" s="29">
        <f t="shared" si="0"/>
        <v>42163</v>
      </c>
      <c r="J14" s="29">
        <f t="shared" si="0"/>
        <v>42164</v>
      </c>
      <c r="K14" s="29">
        <f t="shared" si="0"/>
        <v>42165</v>
      </c>
      <c r="L14" s="29">
        <f t="shared" si="0"/>
        <v>42166</v>
      </c>
      <c r="M14" s="29">
        <f t="shared" si="0"/>
        <v>42167</v>
      </c>
      <c r="N14" s="29">
        <f t="shared" si="0"/>
        <v>42168</v>
      </c>
      <c r="O14" s="29">
        <f t="shared" si="0"/>
        <v>42169</v>
      </c>
      <c r="P14" s="29">
        <f t="shared" si="0"/>
        <v>42170</v>
      </c>
      <c r="Q14" s="30">
        <f t="shared" si="0"/>
        <v>42171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23</v>
      </c>
      <c r="C15" s="61">
        <f t="shared" si="1"/>
        <v>23</v>
      </c>
      <c r="D15" s="61">
        <f t="shared" si="1"/>
        <v>23</v>
      </c>
      <c r="E15" s="61">
        <f t="shared" si="1"/>
        <v>23</v>
      </c>
      <c r="F15" s="61">
        <f t="shared" si="1"/>
        <v>23</v>
      </c>
      <c r="G15" s="61">
        <f t="shared" si="1"/>
        <v>23</v>
      </c>
      <c r="H15" s="61">
        <f t="shared" si="1"/>
        <v>23</v>
      </c>
      <c r="I15" s="61">
        <f t="shared" si="1"/>
        <v>24</v>
      </c>
      <c r="J15" s="61">
        <f t="shared" si="1"/>
        <v>24</v>
      </c>
      <c r="K15" s="61">
        <f t="shared" si="1"/>
        <v>24</v>
      </c>
      <c r="L15" s="61">
        <f t="shared" si="1"/>
        <v>24</v>
      </c>
      <c r="M15" s="61">
        <f t="shared" si="1"/>
        <v>24</v>
      </c>
      <c r="N15" s="61">
        <f t="shared" si="1"/>
        <v>24</v>
      </c>
      <c r="O15" s="61">
        <f t="shared" si="1"/>
        <v>24</v>
      </c>
      <c r="P15" s="61">
        <f t="shared" si="1"/>
        <v>25</v>
      </c>
      <c r="Q15" s="62">
        <f t="shared" si="1"/>
        <v>25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42172</v>
      </c>
      <c r="C17" s="31">
        <f>B17+1</f>
        <v>42173</v>
      </c>
      <c r="D17" s="31">
        <f t="shared" ref="D17:O17" si="2">C17+1</f>
        <v>42174</v>
      </c>
      <c r="E17" s="31">
        <f t="shared" si="2"/>
        <v>42175</v>
      </c>
      <c r="F17" s="31">
        <f t="shared" si="2"/>
        <v>42176</v>
      </c>
      <c r="G17" s="31">
        <f t="shared" si="2"/>
        <v>42177</v>
      </c>
      <c r="H17" s="31">
        <f t="shared" si="2"/>
        <v>42178</v>
      </c>
      <c r="I17" s="31">
        <f t="shared" si="2"/>
        <v>42179</v>
      </c>
      <c r="J17" s="31">
        <f t="shared" si="2"/>
        <v>42180</v>
      </c>
      <c r="K17" s="31">
        <f t="shared" si="2"/>
        <v>42181</v>
      </c>
      <c r="L17" s="31">
        <f t="shared" si="2"/>
        <v>42182</v>
      </c>
      <c r="M17" s="31">
        <f t="shared" si="2"/>
        <v>42183</v>
      </c>
      <c r="N17" s="31">
        <f t="shared" si="2"/>
        <v>42184</v>
      </c>
      <c r="O17" s="29">
        <f t="shared" si="2"/>
        <v>42185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25</v>
      </c>
      <c r="C18" s="63">
        <f t="shared" si="3"/>
        <v>25</v>
      </c>
      <c r="D18" s="63">
        <f t="shared" si="3"/>
        <v>25</v>
      </c>
      <c r="E18" s="63">
        <f t="shared" si="3"/>
        <v>25</v>
      </c>
      <c r="F18" s="63">
        <f t="shared" si="3"/>
        <v>25</v>
      </c>
      <c r="G18" s="63">
        <f t="shared" si="3"/>
        <v>26</v>
      </c>
      <c r="H18" s="63">
        <f t="shared" si="3"/>
        <v>26</v>
      </c>
      <c r="I18" s="63">
        <f t="shared" si="3"/>
        <v>26</v>
      </c>
      <c r="J18" s="63">
        <f t="shared" si="3"/>
        <v>26</v>
      </c>
      <c r="K18" s="63">
        <f t="shared" si="3"/>
        <v>26</v>
      </c>
      <c r="L18" s="63">
        <f t="shared" si="3"/>
        <v>26</v>
      </c>
      <c r="M18" s="63">
        <f t="shared" si="3"/>
        <v>26</v>
      </c>
      <c r="N18" s="63">
        <f t="shared" si="3"/>
        <v>27</v>
      </c>
      <c r="O18" s="63">
        <f t="shared" si="3"/>
        <v>27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23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24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25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26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IF(WEEKDAY(17,2)&gt;=5,"Sem "&amp;VALUE(RIGHT(L21,2))+1,"")</f>
        <v/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23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24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25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26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/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20" priority="3">
      <formula>WEEKDAY(B$14,2)&gt;5</formula>
    </cfRule>
  </conditionalFormatting>
  <conditionalFormatting sqref="B17:O19">
    <cfRule type="expression" dxfId="19" priority="2">
      <formula>WEEKDAY(B$17,2)&gt;5</formula>
    </cfRule>
  </conditionalFormatting>
  <conditionalFormatting sqref="Q21">
    <cfRule type="cellIs" dxfId="18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Z78"/>
  <sheetViews>
    <sheetView topLeftCell="A8" workbookViewId="0">
      <selection activeCell="J16" sqref="J16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17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42186</v>
      </c>
      <c r="M3" s="129"/>
      <c r="N3" s="129"/>
      <c r="O3" s="130"/>
      <c r="P3" s="2"/>
      <c r="Q3" s="4"/>
    </row>
    <row r="4" spans="1:17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</row>
    <row r="5" spans="1:17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17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17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17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17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17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17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17" ht="20.100000000000001" customHeight="1">
      <c r="A14" s="21" t="s">
        <v>5</v>
      </c>
      <c r="B14" s="29">
        <f>+L3</f>
        <v>42186</v>
      </c>
      <c r="C14" s="29">
        <f t="shared" ref="C14:Q14" si="0">+B14+1</f>
        <v>42187</v>
      </c>
      <c r="D14" s="29">
        <f t="shared" si="0"/>
        <v>42188</v>
      </c>
      <c r="E14" s="29">
        <f t="shared" si="0"/>
        <v>42189</v>
      </c>
      <c r="F14" s="29">
        <f t="shared" si="0"/>
        <v>42190</v>
      </c>
      <c r="G14" s="29">
        <f t="shared" si="0"/>
        <v>42191</v>
      </c>
      <c r="H14" s="29">
        <f t="shared" si="0"/>
        <v>42192</v>
      </c>
      <c r="I14" s="29">
        <f t="shared" si="0"/>
        <v>42193</v>
      </c>
      <c r="J14" s="29">
        <f t="shared" si="0"/>
        <v>42194</v>
      </c>
      <c r="K14" s="29">
        <f t="shared" si="0"/>
        <v>42195</v>
      </c>
      <c r="L14" s="29">
        <f t="shared" si="0"/>
        <v>42196</v>
      </c>
      <c r="M14" s="29">
        <f t="shared" si="0"/>
        <v>42197</v>
      </c>
      <c r="N14" s="29">
        <f t="shared" si="0"/>
        <v>42198</v>
      </c>
      <c r="O14" s="29">
        <f t="shared" si="0"/>
        <v>42199</v>
      </c>
      <c r="P14" s="29">
        <f t="shared" si="0"/>
        <v>42200</v>
      </c>
      <c r="Q14" s="30">
        <f t="shared" si="0"/>
        <v>42201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27</v>
      </c>
      <c r="C15" s="61">
        <f t="shared" si="1"/>
        <v>27</v>
      </c>
      <c r="D15" s="61">
        <f t="shared" si="1"/>
        <v>27</v>
      </c>
      <c r="E15" s="61">
        <f t="shared" si="1"/>
        <v>27</v>
      </c>
      <c r="F15" s="61">
        <f t="shared" si="1"/>
        <v>27</v>
      </c>
      <c r="G15" s="61">
        <f t="shared" si="1"/>
        <v>28</v>
      </c>
      <c r="H15" s="61">
        <f t="shared" si="1"/>
        <v>28</v>
      </c>
      <c r="I15" s="61">
        <f t="shared" si="1"/>
        <v>28</v>
      </c>
      <c r="J15" s="61">
        <f t="shared" si="1"/>
        <v>28</v>
      </c>
      <c r="K15" s="61">
        <f t="shared" si="1"/>
        <v>28</v>
      </c>
      <c r="L15" s="61">
        <f t="shared" si="1"/>
        <v>28</v>
      </c>
      <c r="M15" s="61">
        <f t="shared" si="1"/>
        <v>28</v>
      </c>
      <c r="N15" s="61">
        <f t="shared" si="1"/>
        <v>29</v>
      </c>
      <c r="O15" s="61">
        <f t="shared" si="1"/>
        <v>29</v>
      </c>
      <c r="P15" s="61">
        <f t="shared" si="1"/>
        <v>29</v>
      </c>
      <c r="Q15" s="62">
        <f t="shared" si="1"/>
        <v>29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 t="s">
        <v>40</v>
      </c>
      <c r="H16" s="91" t="s">
        <v>40</v>
      </c>
      <c r="I16" s="91" t="s">
        <v>40</v>
      </c>
      <c r="J16" s="91" t="s">
        <v>40</v>
      </c>
      <c r="K16" s="92" t="s">
        <v>40</v>
      </c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42202</v>
      </c>
      <c r="C17" s="31">
        <f>B17+1</f>
        <v>42203</v>
      </c>
      <c r="D17" s="31">
        <f t="shared" ref="D17:P17" si="2">C17+1</f>
        <v>42204</v>
      </c>
      <c r="E17" s="31">
        <f t="shared" si="2"/>
        <v>42205</v>
      </c>
      <c r="F17" s="31">
        <f t="shared" si="2"/>
        <v>42206</v>
      </c>
      <c r="G17" s="31">
        <f t="shared" si="2"/>
        <v>42207</v>
      </c>
      <c r="H17" s="31">
        <f t="shared" si="2"/>
        <v>42208</v>
      </c>
      <c r="I17" s="31">
        <f t="shared" si="2"/>
        <v>42209</v>
      </c>
      <c r="J17" s="31">
        <f t="shared" si="2"/>
        <v>42210</v>
      </c>
      <c r="K17" s="31">
        <f t="shared" si="2"/>
        <v>42211</v>
      </c>
      <c r="L17" s="31">
        <f t="shared" si="2"/>
        <v>42212</v>
      </c>
      <c r="M17" s="31">
        <f t="shared" si="2"/>
        <v>42213</v>
      </c>
      <c r="N17" s="31">
        <f t="shared" si="2"/>
        <v>42214</v>
      </c>
      <c r="O17" s="31">
        <f t="shared" si="2"/>
        <v>42215</v>
      </c>
      <c r="P17" s="30">
        <f t="shared" si="2"/>
        <v>42216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29</v>
      </c>
      <c r="C18" s="63">
        <f t="shared" si="3"/>
        <v>29</v>
      </c>
      <c r="D18" s="63">
        <f t="shared" si="3"/>
        <v>29</v>
      </c>
      <c r="E18" s="63">
        <f t="shared" si="3"/>
        <v>30</v>
      </c>
      <c r="F18" s="63">
        <f t="shared" si="3"/>
        <v>30</v>
      </c>
      <c r="G18" s="63">
        <f t="shared" si="3"/>
        <v>30</v>
      </c>
      <c r="H18" s="63">
        <f t="shared" si="3"/>
        <v>30</v>
      </c>
      <c r="I18" s="63">
        <f t="shared" si="3"/>
        <v>30</v>
      </c>
      <c r="J18" s="63">
        <f t="shared" si="3"/>
        <v>30</v>
      </c>
      <c r="K18" s="63">
        <f t="shared" si="3"/>
        <v>30</v>
      </c>
      <c r="L18" s="63">
        <f t="shared" si="3"/>
        <v>31</v>
      </c>
      <c r="M18" s="63">
        <f t="shared" si="3"/>
        <v>31</v>
      </c>
      <c r="N18" s="63">
        <f t="shared" si="3"/>
        <v>31</v>
      </c>
      <c r="O18" s="63">
        <f t="shared" si="3"/>
        <v>31</v>
      </c>
      <c r="P18" s="63">
        <f t="shared" si="3"/>
        <v>31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27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28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29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30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IF(WEEKDAY(P17,2)&gt;=5,"Sem "&amp;VALUE(RIGHT(L21,2))+1,"")</f>
        <v>Sem 31</v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27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28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39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29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-39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30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>Sem 31</v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17" priority="3">
      <formula>WEEKDAY(B$14,2)&gt;5</formula>
    </cfRule>
  </conditionalFormatting>
  <conditionalFormatting sqref="B17:P19">
    <cfRule type="expression" dxfId="16" priority="2">
      <formula>WEEKDAY(B$17,2)&gt;5</formula>
    </cfRule>
  </conditionalFormatting>
  <conditionalFormatting sqref="Q21">
    <cfRule type="cellIs" dxfId="15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 enableFormatConditionsCalculation="0">
    <tabColor indexed="10"/>
  </sheetPr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17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42217</v>
      </c>
      <c r="M3" s="129"/>
      <c r="N3" s="129"/>
      <c r="O3" s="130"/>
      <c r="P3" s="2"/>
      <c r="Q3" s="4"/>
    </row>
    <row r="4" spans="1:17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</row>
    <row r="5" spans="1:17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17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17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17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17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17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17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17" ht="20.100000000000001" customHeight="1">
      <c r="A14" s="21" t="s">
        <v>5</v>
      </c>
      <c r="B14" s="29">
        <f>+L3</f>
        <v>42217</v>
      </c>
      <c r="C14" s="29">
        <f t="shared" ref="C14:Q14" si="0">+B14+1</f>
        <v>42218</v>
      </c>
      <c r="D14" s="29">
        <f t="shared" si="0"/>
        <v>42219</v>
      </c>
      <c r="E14" s="29">
        <f t="shared" si="0"/>
        <v>42220</v>
      </c>
      <c r="F14" s="29">
        <f t="shared" si="0"/>
        <v>42221</v>
      </c>
      <c r="G14" s="29">
        <f t="shared" si="0"/>
        <v>42222</v>
      </c>
      <c r="H14" s="29">
        <f t="shared" si="0"/>
        <v>42223</v>
      </c>
      <c r="I14" s="29">
        <f t="shared" si="0"/>
        <v>42224</v>
      </c>
      <c r="J14" s="29">
        <f t="shared" si="0"/>
        <v>42225</v>
      </c>
      <c r="K14" s="29">
        <f t="shared" si="0"/>
        <v>42226</v>
      </c>
      <c r="L14" s="29">
        <f t="shared" si="0"/>
        <v>42227</v>
      </c>
      <c r="M14" s="29">
        <f t="shared" si="0"/>
        <v>42228</v>
      </c>
      <c r="N14" s="29">
        <f t="shared" si="0"/>
        <v>42229</v>
      </c>
      <c r="O14" s="29">
        <f t="shared" si="0"/>
        <v>42230</v>
      </c>
      <c r="P14" s="29">
        <f t="shared" si="0"/>
        <v>42231</v>
      </c>
      <c r="Q14" s="30">
        <f t="shared" si="0"/>
        <v>42232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31</v>
      </c>
      <c r="C15" s="61">
        <f t="shared" si="1"/>
        <v>31</v>
      </c>
      <c r="D15" s="61">
        <f t="shared" si="1"/>
        <v>32</v>
      </c>
      <c r="E15" s="61">
        <f t="shared" si="1"/>
        <v>32</v>
      </c>
      <c r="F15" s="61">
        <f t="shared" si="1"/>
        <v>32</v>
      </c>
      <c r="G15" s="61">
        <f t="shared" si="1"/>
        <v>32</v>
      </c>
      <c r="H15" s="61">
        <f t="shared" si="1"/>
        <v>32</v>
      </c>
      <c r="I15" s="61">
        <f t="shared" si="1"/>
        <v>32</v>
      </c>
      <c r="J15" s="61">
        <f t="shared" si="1"/>
        <v>32</v>
      </c>
      <c r="K15" s="61">
        <f t="shared" si="1"/>
        <v>33</v>
      </c>
      <c r="L15" s="61">
        <f t="shared" si="1"/>
        <v>33</v>
      </c>
      <c r="M15" s="61">
        <f t="shared" si="1"/>
        <v>33</v>
      </c>
      <c r="N15" s="61">
        <f t="shared" si="1"/>
        <v>33</v>
      </c>
      <c r="O15" s="61">
        <f t="shared" si="1"/>
        <v>33</v>
      </c>
      <c r="P15" s="61">
        <f t="shared" si="1"/>
        <v>33</v>
      </c>
      <c r="Q15" s="62">
        <f t="shared" si="1"/>
        <v>33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42233</v>
      </c>
      <c r="C17" s="31">
        <f>B17+1</f>
        <v>42234</v>
      </c>
      <c r="D17" s="31">
        <f t="shared" ref="D17:P17" si="2">C17+1</f>
        <v>42235</v>
      </c>
      <c r="E17" s="31">
        <f t="shared" si="2"/>
        <v>42236</v>
      </c>
      <c r="F17" s="31">
        <f t="shared" si="2"/>
        <v>42237</v>
      </c>
      <c r="G17" s="31">
        <f t="shared" si="2"/>
        <v>42238</v>
      </c>
      <c r="H17" s="31">
        <f t="shared" si="2"/>
        <v>42239</v>
      </c>
      <c r="I17" s="31">
        <f t="shared" si="2"/>
        <v>42240</v>
      </c>
      <c r="J17" s="31">
        <f t="shared" si="2"/>
        <v>42241</v>
      </c>
      <c r="K17" s="31">
        <f t="shared" si="2"/>
        <v>42242</v>
      </c>
      <c r="L17" s="31">
        <f t="shared" si="2"/>
        <v>42243</v>
      </c>
      <c r="M17" s="31">
        <f t="shared" si="2"/>
        <v>42244</v>
      </c>
      <c r="N17" s="31">
        <f t="shared" si="2"/>
        <v>42245</v>
      </c>
      <c r="O17" s="31">
        <f t="shared" si="2"/>
        <v>42246</v>
      </c>
      <c r="P17" s="30">
        <f t="shared" si="2"/>
        <v>42247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34</v>
      </c>
      <c r="C18" s="63">
        <f t="shared" si="3"/>
        <v>34</v>
      </c>
      <c r="D18" s="63">
        <f t="shared" si="3"/>
        <v>34</v>
      </c>
      <c r="E18" s="63">
        <f t="shared" si="3"/>
        <v>34</v>
      </c>
      <c r="F18" s="63">
        <f t="shared" si="3"/>
        <v>34</v>
      </c>
      <c r="G18" s="63">
        <f t="shared" si="3"/>
        <v>34</v>
      </c>
      <c r="H18" s="63">
        <f t="shared" si="3"/>
        <v>34</v>
      </c>
      <c r="I18" s="63">
        <f t="shared" si="3"/>
        <v>35</v>
      </c>
      <c r="J18" s="63">
        <f t="shared" si="3"/>
        <v>35</v>
      </c>
      <c r="K18" s="63">
        <f t="shared" si="3"/>
        <v>35</v>
      </c>
      <c r="L18" s="63">
        <f t="shared" si="3"/>
        <v>35</v>
      </c>
      <c r="M18" s="63">
        <f t="shared" si="3"/>
        <v>35</v>
      </c>
      <c r="N18" s="63">
        <f t="shared" si="3"/>
        <v>35</v>
      </c>
      <c r="O18" s="63">
        <f t="shared" si="3"/>
        <v>35</v>
      </c>
      <c r="P18" s="63">
        <f t="shared" si="3"/>
        <v>36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32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33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34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35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IF(WEEKDAY(P17,2)&gt;=5,"Sem "&amp;VALUE(RIGHT(L21,2))+1,"")</f>
        <v/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32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33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34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35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/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14" priority="3">
      <formula>WEEKDAY(B$14,2)&gt;5</formula>
    </cfRule>
  </conditionalFormatting>
  <conditionalFormatting sqref="B17:P19">
    <cfRule type="expression" dxfId="13" priority="2">
      <formula>WEEKDAY(B$17,2)&gt;5</formula>
    </cfRule>
  </conditionalFormatting>
  <conditionalFormatting sqref="Q21">
    <cfRule type="cellIs" dxfId="12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17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42248</v>
      </c>
      <c r="M3" s="129"/>
      <c r="N3" s="129"/>
      <c r="O3" s="130"/>
      <c r="P3" s="2"/>
      <c r="Q3" s="4"/>
    </row>
    <row r="4" spans="1:17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</row>
    <row r="5" spans="1:17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17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17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17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17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17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17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17" ht="20.100000000000001" customHeight="1">
      <c r="A14" s="21" t="s">
        <v>5</v>
      </c>
      <c r="B14" s="29">
        <f>+L3</f>
        <v>42248</v>
      </c>
      <c r="C14" s="29">
        <f t="shared" ref="C14:Q14" si="0">+B14+1</f>
        <v>42249</v>
      </c>
      <c r="D14" s="29">
        <f t="shared" si="0"/>
        <v>42250</v>
      </c>
      <c r="E14" s="29">
        <f t="shared" si="0"/>
        <v>42251</v>
      </c>
      <c r="F14" s="29">
        <f t="shared" si="0"/>
        <v>42252</v>
      </c>
      <c r="G14" s="29">
        <f t="shared" si="0"/>
        <v>42253</v>
      </c>
      <c r="H14" s="29">
        <f t="shared" si="0"/>
        <v>42254</v>
      </c>
      <c r="I14" s="29">
        <f t="shared" si="0"/>
        <v>42255</v>
      </c>
      <c r="J14" s="29">
        <f t="shared" si="0"/>
        <v>42256</v>
      </c>
      <c r="K14" s="29">
        <f t="shared" si="0"/>
        <v>42257</v>
      </c>
      <c r="L14" s="29">
        <f t="shared" si="0"/>
        <v>42258</v>
      </c>
      <c r="M14" s="29">
        <f t="shared" si="0"/>
        <v>42259</v>
      </c>
      <c r="N14" s="29">
        <f t="shared" si="0"/>
        <v>42260</v>
      </c>
      <c r="O14" s="29">
        <f t="shared" si="0"/>
        <v>42261</v>
      </c>
      <c r="P14" s="29">
        <f t="shared" si="0"/>
        <v>42262</v>
      </c>
      <c r="Q14" s="30">
        <f t="shared" si="0"/>
        <v>42263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36</v>
      </c>
      <c r="C15" s="61">
        <f t="shared" si="1"/>
        <v>36</v>
      </c>
      <c r="D15" s="61">
        <f t="shared" si="1"/>
        <v>36</v>
      </c>
      <c r="E15" s="61">
        <f t="shared" si="1"/>
        <v>36</v>
      </c>
      <c r="F15" s="61">
        <f t="shared" si="1"/>
        <v>36</v>
      </c>
      <c r="G15" s="61">
        <f t="shared" si="1"/>
        <v>36</v>
      </c>
      <c r="H15" s="61">
        <f t="shared" si="1"/>
        <v>37</v>
      </c>
      <c r="I15" s="61">
        <f t="shared" si="1"/>
        <v>37</v>
      </c>
      <c r="J15" s="61">
        <f t="shared" si="1"/>
        <v>37</v>
      </c>
      <c r="K15" s="61">
        <f t="shared" si="1"/>
        <v>37</v>
      </c>
      <c r="L15" s="61">
        <f t="shared" si="1"/>
        <v>37</v>
      </c>
      <c r="M15" s="61">
        <f t="shared" si="1"/>
        <v>37</v>
      </c>
      <c r="N15" s="61">
        <f t="shared" si="1"/>
        <v>37</v>
      </c>
      <c r="O15" s="61">
        <f t="shared" si="1"/>
        <v>38</v>
      </c>
      <c r="P15" s="61">
        <f t="shared" si="1"/>
        <v>38</v>
      </c>
      <c r="Q15" s="62">
        <f t="shared" si="1"/>
        <v>38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42264</v>
      </c>
      <c r="C17" s="31">
        <f>B17+1</f>
        <v>42265</v>
      </c>
      <c r="D17" s="31">
        <f t="shared" ref="D17:O17" si="2">C17+1</f>
        <v>42266</v>
      </c>
      <c r="E17" s="31">
        <f t="shared" si="2"/>
        <v>42267</v>
      </c>
      <c r="F17" s="31">
        <f t="shared" si="2"/>
        <v>42268</v>
      </c>
      <c r="G17" s="31">
        <f t="shared" si="2"/>
        <v>42269</v>
      </c>
      <c r="H17" s="31">
        <f t="shared" si="2"/>
        <v>42270</v>
      </c>
      <c r="I17" s="31">
        <f t="shared" si="2"/>
        <v>42271</v>
      </c>
      <c r="J17" s="31">
        <f t="shared" si="2"/>
        <v>42272</v>
      </c>
      <c r="K17" s="31">
        <f t="shared" si="2"/>
        <v>42273</v>
      </c>
      <c r="L17" s="31">
        <f t="shared" si="2"/>
        <v>42274</v>
      </c>
      <c r="M17" s="31">
        <f t="shared" si="2"/>
        <v>42275</v>
      </c>
      <c r="N17" s="31">
        <f t="shared" si="2"/>
        <v>42276</v>
      </c>
      <c r="O17" s="29">
        <f t="shared" si="2"/>
        <v>42277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38</v>
      </c>
      <c r="C18" s="63">
        <f t="shared" si="3"/>
        <v>38</v>
      </c>
      <c r="D18" s="63">
        <f t="shared" si="3"/>
        <v>38</v>
      </c>
      <c r="E18" s="63">
        <f t="shared" si="3"/>
        <v>38</v>
      </c>
      <c r="F18" s="63">
        <f t="shared" si="3"/>
        <v>39</v>
      </c>
      <c r="G18" s="63">
        <f t="shared" si="3"/>
        <v>39</v>
      </c>
      <c r="H18" s="63">
        <f t="shared" si="3"/>
        <v>39</v>
      </c>
      <c r="I18" s="63">
        <f t="shared" si="3"/>
        <v>39</v>
      </c>
      <c r="J18" s="63">
        <f t="shared" si="3"/>
        <v>39</v>
      </c>
      <c r="K18" s="63">
        <f t="shared" si="3"/>
        <v>39</v>
      </c>
      <c r="L18" s="63">
        <f t="shared" si="3"/>
        <v>39</v>
      </c>
      <c r="M18" s="63">
        <f t="shared" si="3"/>
        <v>40</v>
      </c>
      <c r="N18" s="63">
        <f t="shared" si="3"/>
        <v>40</v>
      </c>
      <c r="O18" s="63">
        <f t="shared" si="3"/>
        <v>40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36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37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38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39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IF(WEEKDAY(17,2)&gt;=5,"Sem "&amp;VALUE(RIGHT(L21,2))+1,"")</f>
        <v/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36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37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38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39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/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33:I33"/>
    <mergeCell ref="F36:I36"/>
    <mergeCell ref="H35:I35"/>
    <mergeCell ref="H34:I34"/>
    <mergeCell ref="H37:I37"/>
    <mergeCell ref="H38:I38"/>
    <mergeCell ref="N27:O27"/>
    <mergeCell ref="L27:M27"/>
    <mergeCell ref="F31:G32"/>
    <mergeCell ref="H31:I31"/>
    <mergeCell ref="F30:I30"/>
    <mergeCell ref="F27:I27"/>
    <mergeCell ref="H32:I32"/>
    <mergeCell ref="H29:I29"/>
    <mergeCell ref="H28:I28"/>
    <mergeCell ref="L36:M36"/>
    <mergeCell ref="N36:O36"/>
    <mergeCell ref="F74:G74"/>
    <mergeCell ref="H74:I74"/>
    <mergeCell ref="B68:D68"/>
    <mergeCell ref="F75:G75"/>
    <mergeCell ref="F72:G72"/>
    <mergeCell ref="H72:I72"/>
    <mergeCell ref="F73:G73"/>
    <mergeCell ref="H73:I73"/>
    <mergeCell ref="F34:G35"/>
    <mergeCell ref="F37:G38"/>
    <mergeCell ref="A39:E39"/>
    <mergeCell ref="M66:O66"/>
    <mergeCell ref="F71:G71"/>
    <mergeCell ref="H71:I71"/>
    <mergeCell ref="D63:E63"/>
    <mergeCell ref="F70:G70"/>
    <mergeCell ref="H70:I70"/>
    <mergeCell ref="L63:Q63"/>
    <mergeCell ref="L64:Q64"/>
    <mergeCell ref="N65:Q65"/>
    <mergeCell ref="P60:Q60"/>
    <mergeCell ref="P59:Q59"/>
    <mergeCell ref="L53:M53"/>
    <mergeCell ref="N53:O53"/>
    <mergeCell ref="P53:Q53"/>
    <mergeCell ref="L54:M54"/>
    <mergeCell ref="N54:O54"/>
    <mergeCell ref="A61:C61"/>
    <mergeCell ref="P61:Q61"/>
    <mergeCell ref="L56:M56"/>
    <mergeCell ref="N56:O56"/>
    <mergeCell ref="P56:Q56"/>
    <mergeCell ref="P57:Q57"/>
    <mergeCell ref="P58:Q58"/>
    <mergeCell ref="A59:E59"/>
    <mergeCell ref="L59:M59"/>
    <mergeCell ref="N59:O59"/>
    <mergeCell ref="P54:Q54"/>
    <mergeCell ref="L51:M51"/>
    <mergeCell ref="N51:O51"/>
    <mergeCell ref="P51:Q51"/>
    <mergeCell ref="L52:M52"/>
    <mergeCell ref="N52:O52"/>
    <mergeCell ref="P52:Q52"/>
    <mergeCell ref="L55:M55"/>
    <mergeCell ref="N55:O55"/>
    <mergeCell ref="P55:Q55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2:M42"/>
    <mergeCell ref="N42:O42"/>
    <mergeCell ref="P42:Q42"/>
    <mergeCell ref="L43:M43"/>
    <mergeCell ref="N43:O43"/>
    <mergeCell ref="P43:Q43"/>
    <mergeCell ref="L44:M44"/>
    <mergeCell ref="N44:O44"/>
    <mergeCell ref="P44:Q44"/>
    <mergeCell ref="L39:M39"/>
    <mergeCell ref="N39:O39"/>
    <mergeCell ref="P39:Q39"/>
    <mergeCell ref="L40:M40"/>
    <mergeCell ref="N40:O40"/>
    <mergeCell ref="P40:Q40"/>
    <mergeCell ref="L41:M41"/>
    <mergeCell ref="N41:O41"/>
    <mergeCell ref="P41:Q41"/>
    <mergeCell ref="P36:Q36"/>
    <mergeCell ref="L37:M37"/>
    <mergeCell ref="N37:O37"/>
    <mergeCell ref="P37:Q37"/>
    <mergeCell ref="L38:M38"/>
    <mergeCell ref="N38:O38"/>
    <mergeCell ref="P38:Q38"/>
    <mergeCell ref="P29:Q29"/>
    <mergeCell ref="L30:M30"/>
    <mergeCell ref="N30:O30"/>
    <mergeCell ref="P30:Q30"/>
    <mergeCell ref="M28:O29"/>
    <mergeCell ref="K28:L29"/>
    <mergeCell ref="L33:M33"/>
    <mergeCell ref="P33:Q33"/>
    <mergeCell ref="M35:P35"/>
    <mergeCell ref="P31:Q31"/>
    <mergeCell ref="P32:Q32"/>
    <mergeCell ref="K31:L32"/>
    <mergeCell ref="M31:O32"/>
    <mergeCell ref="P27:Q27"/>
    <mergeCell ref="P28:Q28"/>
    <mergeCell ref="C11:G11"/>
    <mergeCell ref="L11:P11"/>
    <mergeCell ref="A13:Q13"/>
    <mergeCell ref="P23:Q23"/>
    <mergeCell ref="P24:Q24"/>
    <mergeCell ref="P25:Q25"/>
    <mergeCell ref="C21:D21"/>
    <mergeCell ref="F21:G21"/>
    <mergeCell ref="A27:B28"/>
    <mergeCell ref="F25:G26"/>
    <mergeCell ref="H25:I25"/>
    <mergeCell ref="H26:I26"/>
    <mergeCell ref="F28:G29"/>
    <mergeCell ref="A29:B30"/>
    <mergeCell ref="C25:D26"/>
    <mergeCell ref="C27:D28"/>
    <mergeCell ref="C29:D30"/>
    <mergeCell ref="I21:J21"/>
    <mergeCell ref="L21:M21"/>
    <mergeCell ref="O21:P21"/>
    <mergeCell ref="A25:B26"/>
    <mergeCell ref="K25:L26"/>
    <mergeCell ref="M25:O26"/>
    <mergeCell ref="C9:G9"/>
    <mergeCell ref="L9:P9"/>
    <mergeCell ref="C10:G10"/>
    <mergeCell ref="L10:P10"/>
    <mergeCell ref="A1:Q1"/>
    <mergeCell ref="A2:Q2"/>
    <mergeCell ref="A3:B3"/>
    <mergeCell ref="C3:F3"/>
    <mergeCell ref="L3:O3"/>
    <mergeCell ref="A4:Q4"/>
    <mergeCell ref="A5:B5"/>
    <mergeCell ref="C5:G5"/>
    <mergeCell ref="L5:P5"/>
    <mergeCell ref="C6:G6"/>
    <mergeCell ref="L6:P6"/>
    <mergeCell ref="C7:G7"/>
    <mergeCell ref="L7:P7"/>
    <mergeCell ref="C8:G8"/>
    <mergeCell ref="L8:P8"/>
  </mergeCells>
  <phoneticPr fontId="25" type="noConversion"/>
  <conditionalFormatting sqref="B14:Q16">
    <cfRule type="expression" dxfId="11" priority="3">
      <formula>WEEKDAY(B$14,2)&gt;5</formula>
    </cfRule>
  </conditionalFormatting>
  <conditionalFormatting sqref="B17:O19">
    <cfRule type="expression" dxfId="10" priority="2">
      <formula>WEEKDAY(B$17,2)&gt;5</formula>
    </cfRule>
  </conditionalFormatting>
  <conditionalFormatting sqref="Q21">
    <cfRule type="cellIs" dxfId="9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Z78"/>
  <sheetViews>
    <sheetView topLeftCell="A7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17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42278</v>
      </c>
      <c r="M3" s="129"/>
      <c r="N3" s="129"/>
      <c r="O3" s="130"/>
      <c r="P3" s="2"/>
      <c r="Q3" s="4"/>
    </row>
    <row r="4" spans="1:17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</row>
    <row r="5" spans="1:17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17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17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17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17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17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17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17" ht="20.100000000000001" customHeight="1">
      <c r="A14" s="21" t="s">
        <v>5</v>
      </c>
      <c r="B14" s="29">
        <f>+L3</f>
        <v>42278</v>
      </c>
      <c r="C14" s="29">
        <f t="shared" ref="C14:Q14" si="0">+B14+1</f>
        <v>42279</v>
      </c>
      <c r="D14" s="29">
        <f t="shared" si="0"/>
        <v>42280</v>
      </c>
      <c r="E14" s="29">
        <f t="shared" si="0"/>
        <v>42281</v>
      </c>
      <c r="F14" s="29">
        <f t="shared" si="0"/>
        <v>42282</v>
      </c>
      <c r="G14" s="29">
        <f t="shared" si="0"/>
        <v>42283</v>
      </c>
      <c r="H14" s="29">
        <f t="shared" si="0"/>
        <v>42284</v>
      </c>
      <c r="I14" s="29">
        <f t="shared" si="0"/>
        <v>42285</v>
      </c>
      <c r="J14" s="29">
        <f t="shared" si="0"/>
        <v>42286</v>
      </c>
      <c r="K14" s="29">
        <f t="shared" si="0"/>
        <v>42287</v>
      </c>
      <c r="L14" s="29">
        <f t="shared" si="0"/>
        <v>42288</v>
      </c>
      <c r="M14" s="29">
        <f t="shared" si="0"/>
        <v>42289</v>
      </c>
      <c r="N14" s="29">
        <f t="shared" si="0"/>
        <v>42290</v>
      </c>
      <c r="O14" s="29">
        <f t="shared" si="0"/>
        <v>42291</v>
      </c>
      <c r="P14" s="29">
        <f t="shared" si="0"/>
        <v>42292</v>
      </c>
      <c r="Q14" s="30">
        <f t="shared" si="0"/>
        <v>42293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40</v>
      </c>
      <c r="C15" s="61">
        <f t="shared" si="1"/>
        <v>40</v>
      </c>
      <c r="D15" s="61">
        <f t="shared" si="1"/>
        <v>40</v>
      </c>
      <c r="E15" s="61">
        <f t="shared" si="1"/>
        <v>40</v>
      </c>
      <c r="F15" s="61">
        <f t="shared" si="1"/>
        <v>41</v>
      </c>
      <c r="G15" s="61">
        <f t="shared" si="1"/>
        <v>41</v>
      </c>
      <c r="H15" s="61">
        <f t="shared" si="1"/>
        <v>41</v>
      </c>
      <c r="I15" s="61">
        <f t="shared" si="1"/>
        <v>41</v>
      </c>
      <c r="J15" s="61">
        <f t="shared" si="1"/>
        <v>41</v>
      </c>
      <c r="K15" s="61">
        <f t="shared" si="1"/>
        <v>41</v>
      </c>
      <c r="L15" s="61">
        <f t="shared" si="1"/>
        <v>41</v>
      </c>
      <c r="M15" s="61">
        <f t="shared" si="1"/>
        <v>42</v>
      </c>
      <c r="N15" s="61">
        <f t="shared" si="1"/>
        <v>42</v>
      </c>
      <c r="O15" s="61">
        <f t="shared" si="1"/>
        <v>42</v>
      </c>
      <c r="P15" s="61">
        <f t="shared" si="1"/>
        <v>42</v>
      </c>
      <c r="Q15" s="62">
        <f t="shared" si="1"/>
        <v>42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42294</v>
      </c>
      <c r="C17" s="31">
        <f>B17+1</f>
        <v>42295</v>
      </c>
      <c r="D17" s="31">
        <f t="shared" ref="D17:P17" si="2">C17+1</f>
        <v>42296</v>
      </c>
      <c r="E17" s="31">
        <f t="shared" si="2"/>
        <v>42297</v>
      </c>
      <c r="F17" s="31">
        <f t="shared" si="2"/>
        <v>42298</v>
      </c>
      <c r="G17" s="31">
        <f t="shared" si="2"/>
        <v>42299</v>
      </c>
      <c r="H17" s="31">
        <f t="shared" si="2"/>
        <v>42300</v>
      </c>
      <c r="I17" s="31">
        <f t="shared" si="2"/>
        <v>42301</v>
      </c>
      <c r="J17" s="31">
        <f t="shared" si="2"/>
        <v>42302</v>
      </c>
      <c r="K17" s="31">
        <f t="shared" si="2"/>
        <v>42303</v>
      </c>
      <c r="L17" s="31">
        <f t="shared" si="2"/>
        <v>42304</v>
      </c>
      <c r="M17" s="31">
        <f t="shared" si="2"/>
        <v>42305</v>
      </c>
      <c r="N17" s="31">
        <f t="shared" si="2"/>
        <v>42306</v>
      </c>
      <c r="O17" s="31">
        <f t="shared" si="2"/>
        <v>42307</v>
      </c>
      <c r="P17" s="30">
        <f t="shared" si="2"/>
        <v>42308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42</v>
      </c>
      <c r="C18" s="63">
        <f t="shared" si="3"/>
        <v>42</v>
      </c>
      <c r="D18" s="63">
        <f t="shared" si="3"/>
        <v>43</v>
      </c>
      <c r="E18" s="63">
        <f t="shared" si="3"/>
        <v>43</v>
      </c>
      <c r="F18" s="63">
        <f t="shared" si="3"/>
        <v>43</v>
      </c>
      <c r="G18" s="63">
        <f t="shared" si="3"/>
        <v>43</v>
      </c>
      <c r="H18" s="63">
        <f t="shared" si="3"/>
        <v>43</v>
      </c>
      <c r="I18" s="63">
        <f t="shared" si="3"/>
        <v>43</v>
      </c>
      <c r="J18" s="63">
        <f t="shared" si="3"/>
        <v>43</v>
      </c>
      <c r="K18" s="63">
        <f t="shared" si="3"/>
        <v>44</v>
      </c>
      <c r="L18" s="63">
        <f t="shared" si="3"/>
        <v>44</v>
      </c>
      <c r="M18" s="63">
        <f t="shared" si="3"/>
        <v>44</v>
      </c>
      <c r="N18" s="63">
        <f t="shared" si="3"/>
        <v>44</v>
      </c>
      <c r="O18" s="63">
        <f t="shared" si="3"/>
        <v>44</v>
      </c>
      <c r="P18" s="63">
        <f t="shared" si="3"/>
        <v>44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40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41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42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43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IF(WEEKDAY(P17,2)&gt;=5,"Sem "&amp;VALUE(RIGHT(L21,2))+1,"")</f>
        <v>Sem 44</v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40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41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42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43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>Sem 44</v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N59:O59"/>
    <mergeCell ref="P59:Q59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P38:Q38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F33:I33"/>
    <mergeCell ref="P31:Q31"/>
    <mergeCell ref="P32:Q32"/>
    <mergeCell ref="P29:Q29"/>
    <mergeCell ref="L30:M30"/>
    <mergeCell ref="N30:O30"/>
    <mergeCell ref="H32:I32"/>
    <mergeCell ref="H29:I29"/>
    <mergeCell ref="K25:L26"/>
    <mergeCell ref="A25:B26"/>
    <mergeCell ref="P27:Q27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H25:I25"/>
    <mergeCell ref="A1:Q1"/>
    <mergeCell ref="A2:Q2"/>
    <mergeCell ref="A3:B3"/>
    <mergeCell ref="C3:F3"/>
    <mergeCell ref="L3:O3"/>
    <mergeCell ref="A4:Q4"/>
    <mergeCell ref="A5:B5"/>
    <mergeCell ref="A29:B30"/>
    <mergeCell ref="C25:D26"/>
    <mergeCell ref="P24:Q24"/>
    <mergeCell ref="P25:Q25"/>
    <mergeCell ref="C21:D21"/>
    <mergeCell ref="F21:G21"/>
    <mergeCell ref="I21:J21"/>
    <mergeCell ref="L21:M21"/>
    <mergeCell ref="O21:P21"/>
    <mergeCell ref="F25:G26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C9:G9"/>
    <mergeCell ref="L9:P9"/>
    <mergeCell ref="C10:G10"/>
    <mergeCell ref="L10:P10"/>
    <mergeCell ref="C11:G11"/>
    <mergeCell ref="L11:P11"/>
    <mergeCell ref="A13:Q13"/>
  </mergeCells>
  <phoneticPr fontId="25" type="noConversion"/>
  <conditionalFormatting sqref="B14:Q16">
    <cfRule type="expression" dxfId="8" priority="3">
      <formula>WEEKDAY(B$14,2)&gt;5</formula>
    </cfRule>
  </conditionalFormatting>
  <conditionalFormatting sqref="B17:P19">
    <cfRule type="expression" dxfId="7" priority="2">
      <formula>WEEKDAY(B$17,2)&gt;5</formula>
    </cfRule>
  </conditionalFormatting>
  <conditionalFormatting sqref="Q21">
    <cfRule type="cellIs" dxfId="6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Z78"/>
  <sheetViews>
    <sheetView topLeftCell="A5" workbookViewId="0">
      <selection activeCell="L27" sqref="L27:M27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17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42309</v>
      </c>
      <c r="M3" s="129"/>
      <c r="N3" s="129"/>
      <c r="O3" s="130"/>
      <c r="P3" s="2"/>
      <c r="Q3" s="4"/>
    </row>
    <row r="4" spans="1:17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</row>
    <row r="5" spans="1:17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17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17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17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17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17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17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17" ht="20.100000000000001" customHeight="1">
      <c r="A14" s="21" t="s">
        <v>5</v>
      </c>
      <c r="B14" s="29">
        <f>+L3</f>
        <v>42309</v>
      </c>
      <c r="C14" s="29">
        <f t="shared" ref="C14:Q14" si="0">+B14+1</f>
        <v>42310</v>
      </c>
      <c r="D14" s="29">
        <f t="shared" si="0"/>
        <v>42311</v>
      </c>
      <c r="E14" s="29">
        <f t="shared" si="0"/>
        <v>42312</v>
      </c>
      <c r="F14" s="29">
        <f t="shared" si="0"/>
        <v>42313</v>
      </c>
      <c r="G14" s="29">
        <f t="shared" si="0"/>
        <v>42314</v>
      </c>
      <c r="H14" s="29">
        <f t="shared" si="0"/>
        <v>42315</v>
      </c>
      <c r="I14" s="29">
        <f t="shared" si="0"/>
        <v>42316</v>
      </c>
      <c r="J14" s="29">
        <f t="shared" si="0"/>
        <v>42317</v>
      </c>
      <c r="K14" s="29">
        <f t="shared" si="0"/>
        <v>42318</v>
      </c>
      <c r="L14" s="29">
        <f t="shared" si="0"/>
        <v>42319</v>
      </c>
      <c r="M14" s="29">
        <f t="shared" si="0"/>
        <v>42320</v>
      </c>
      <c r="N14" s="29">
        <f t="shared" si="0"/>
        <v>42321</v>
      </c>
      <c r="O14" s="29">
        <f t="shared" si="0"/>
        <v>42322</v>
      </c>
      <c r="P14" s="29">
        <f t="shared" si="0"/>
        <v>42323</v>
      </c>
      <c r="Q14" s="30">
        <f t="shared" si="0"/>
        <v>42324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44</v>
      </c>
      <c r="C15" s="61">
        <f t="shared" si="1"/>
        <v>45</v>
      </c>
      <c r="D15" s="61">
        <f t="shared" si="1"/>
        <v>45</v>
      </c>
      <c r="E15" s="61">
        <f t="shared" si="1"/>
        <v>45</v>
      </c>
      <c r="F15" s="61">
        <f t="shared" si="1"/>
        <v>45</v>
      </c>
      <c r="G15" s="61">
        <f t="shared" si="1"/>
        <v>45</v>
      </c>
      <c r="H15" s="61">
        <f t="shared" si="1"/>
        <v>45</v>
      </c>
      <c r="I15" s="61">
        <f t="shared" si="1"/>
        <v>45</v>
      </c>
      <c r="J15" s="61">
        <f t="shared" si="1"/>
        <v>46</v>
      </c>
      <c r="K15" s="61">
        <f t="shared" si="1"/>
        <v>46</v>
      </c>
      <c r="L15" s="61">
        <f t="shared" si="1"/>
        <v>46</v>
      </c>
      <c r="M15" s="61">
        <f t="shared" si="1"/>
        <v>46</v>
      </c>
      <c r="N15" s="61">
        <f t="shared" si="1"/>
        <v>46</v>
      </c>
      <c r="O15" s="61">
        <f t="shared" si="1"/>
        <v>46</v>
      </c>
      <c r="P15" s="61">
        <f t="shared" si="1"/>
        <v>46</v>
      </c>
      <c r="Q15" s="62">
        <f t="shared" si="1"/>
        <v>47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42325</v>
      </c>
      <c r="C17" s="31">
        <f>B17+1</f>
        <v>42326</v>
      </c>
      <c r="D17" s="31">
        <f t="shared" ref="D17:O17" si="2">C17+1</f>
        <v>42327</v>
      </c>
      <c r="E17" s="31">
        <f t="shared" si="2"/>
        <v>42328</v>
      </c>
      <c r="F17" s="31">
        <f t="shared" si="2"/>
        <v>42329</v>
      </c>
      <c r="G17" s="31">
        <f t="shared" si="2"/>
        <v>42330</v>
      </c>
      <c r="H17" s="31">
        <f t="shared" si="2"/>
        <v>42331</v>
      </c>
      <c r="I17" s="31">
        <f t="shared" si="2"/>
        <v>42332</v>
      </c>
      <c r="J17" s="31">
        <f t="shared" si="2"/>
        <v>42333</v>
      </c>
      <c r="K17" s="31">
        <f t="shared" si="2"/>
        <v>42334</v>
      </c>
      <c r="L17" s="31">
        <f t="shared" si="2"/>
        <v>42335</v>
      </c>
      <c r="M17" s="31">
        <f t="shared" si="2"/>
        <v>42336</v>
      </c>
      <c r="N17" s="31">
        <f t="shared" si="2"/>
        <v>42337</v>
      </c>
      <c r="O17" s="29">
        <f t="shared" si="2"/>
        <v>42338</v>
      </c>
      <c r="P17" s="33"/>
      <c r="Q17" s="32"/>
    </row>
    <row r="18" spans="1:23" s="24" customFormat="1" ht="20.100000000000001" customHeight="1">
      <c r="A18" s="23" t="s">
        <v>28</v>
      </c>
      <c r="B18" s="63">
        <f t="shared" ref="B18:O18" si="3">WEEKNUM(B17,2)</f>
        <v>47</v>
      </c>
      <c r="C18" s="63">
        <f t="shared" si="3"/>
        <v>47</v>
      </c>
      <c r="D18" s="63">
        <f t="shared" si="3"/>
        <v>47</v>
      </c>
      <c r="E18" s="63">
        <f t="shared" si="3"/>
        <v>47</v>
      </c>
      <c r="F18" s="63">
        <f t="shared" si="3"/>
        <v>47</v>
      </c>
      <c r="G18" s="63">
        <f t="shared" si="3"/>
        <v>47</v>
      </c>
      <c r="H18" s="63">
        <f t="shared" si="3"/>
        <v>48</v>
      </c>
      <c r="I18" s="63">
        <f t="shared" si="3"/>
        <v>48</v>
      </c>
      <c r="J18" s="63">
        <f t="shared" si="3"/>
        <v>48</v>
      </c>
      <c r="K18" s="63">
        <f t="shared" si="3"/>
        <v>48</v>
      </c>
      <c r="L18" s="63">
        <f t="shared" si="3"/>
        <v>48</v>
      </c>
      <c r="M18" s="63">
        <f t="shared" si="3"/>
        <v>48</v>
      </c>
      <c r="N18" s="63">
        <f t="shared" si="3"/>
        <v>48</v>
      </c>
      <c r="O18" s="63">
        <f t="shared" si="3"/>
        <v>49</v>
      </c>
      <c r="P18" s="64"/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9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45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46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47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48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/>
      <c r="P21" s="108"/>
      <c r="Q21" s="70">
        <f>IF(OR(ISERROR(VALUE(RIGHT(P21,2))),SUMIF($B$15:$Q$15,VALUE(RIGHT(P21,2)),$B$16:$Q$16)+SUMIF($B$18:$Q$18,VALUE(RIGHT(P21,2)),$B$19:$Q$19)-0&lt;=0),0,SUMIF($B$15:$Q$15,VALUE(RIGHT(P21,2)),$B$16:$Q$16)+SUMIF($B$18:$Q$18,VALUE(RIGHT($P21,2)),$B$19:$Q$19)-0)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45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46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47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48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>
        <f>O21</f>
        <v>0</v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N59:O59"/>
    <mergeCell ref="P59:Q59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P38:Q38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F33:I33"/>
    <mergeCell ref="P31:Q31"/>
    <mergeCell ref="P32:Q32"/>
    <mergeCell ref="P29:Q29"/>
    <mergeCell ref="L30:M30"/>
    <mergeCell ref="N30:O30"/>
    <mergeCell ref="H32:I32"/>
    <mergeCell ref="H29:I29"/>
    <mergeCell ref="K25:L26"/>
    <mergeCell ref="A25:B26"/>
    <mergeCell ref="P27:Q27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H25:I25"/>
    <mergeCell ref="A1:Q1"/>
    <mergeCell ref="A2:Q2"/>
    <mergeCell ref="A3:B3"/>
    <mergeCell ref="C3:F3"/>
    <mergeCell ref="L3:O3"/>
    <mergeCell ref="A4:Q4"/>
    <mergeCell ref="A5:B5"/>
    <mergeCell ref="A29:B30"/>
    <mergeCell ref="C25:D26"/>
    <mergeCell ref="P24:Q24"/>
    <mergeCell ref="P25:Q25"/>
    <mergeCell ref="C21:D21"/>
    <mergeCell ref="F21:G21"/>
    <mergeCell ref="I21:J21"/>
    <mergeCell ref="L21:M21"/>
    <mergeCell ref="O21:P21"/>
    <mergeCell ref="F25:G26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C9:G9"/>
    <mergeCell ref="L9:P9"/>
    <mergeCell ref="C10:G10"/>
    <mergeCell ref="L10:P10"/>
    <mergeCell ref="C11:G11"/>
    <mergeCell ref="L11:P11"/>
    <mergeCell ref="A13:Q13"/>
  </mergeCells>
  <phoneticPr fontId="25" type="noConversion"/>
  <conditionalFormatting sqref="B14:Q16">
    <cfRule type="expression" dxfId="5" priority="3">
      <formula>WEEKDAY(B$14,2)&gt;5</formula>
    </cfRule>
  </conditionalFormatting>
  <conditionalFormatting sqref="B17:O19">
    <cfRule type="expression" dxfId="4" priority="2">
      <formula>WEEKDAY(B$17,2)&gt;5</formula>
    </cfRule>
  </conditionalFormatting>
  <conditionalFormatting sqref="Q21">
    <cfRule type="cellIs" dxfId="3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Z78"/>
  <sheetViews>
    <sheetView workbookViewId="0">
      <selection activeCell="J19" sqref="J19"/>
    </sheetView>
  </sheetViews>
  <sheetFormatPr baseColWidth="10" defaultColWidth="5.85546875" defaultRowHeight="11.1" customHeight="1"/>
  <cols>
    <col min="1" max="1" width="6.28515625" customWidth="1"/>
    <col min="2" max="16" width="5.85546875" customWidth="1"/>
    <col min="17" max="17" width="6.140625" customWidth="1"/>
  </cols>
  <sheetData>
    <row r="1" spans="1:17" ht="13.5" customHeight="1" thickTop="1">
      <c r="A1" s="119"/>
      <c r="B1" s="120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1"/>
    </row>
    <row r="2" spans="1:17" ht="11.1" customHeight="1" thickBot="1">
      <c r="A2" s="122"/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4"/>
    </row>
    <row r="3" spans="1:17" ht="12.75" customHeight="1" thickBot="1">
      <c r="A3" s="125"/>
      <c r="B3" s="126"/>
      <c r="C3" s="127"/>
      <c r="D3" s="127"/>
      <c r="E3" s="127"/>
      <c r="F3" s="127"/>
      <c r="G3" s="1"/>
      <c r="H3" s="2"/>
      <c r="I3" s="2"/>
      <c r="J3" s="3" t="s">
        <v>0</v>
      </c>
      <c r="K3" s="2"/>
      <c r="L3" s="128">
        <v>42339</v>
      </c>
      <c r="M3" s="129"/>
      <c r="N3" s="129"/>
      <c r="O3" s="130"/>
      <c r="P3" s="2"/>
      <c r="Q3" s="4"/>
    </row>
    <row r="4" spans="1:17" ht="16.149999999999999" customHeight="1">
      <c r="A4" s="131" t="s">
        <v>1</v>
      </c>
      <c r="B4" s="132"/>
      <c r="C4" s="132"/>
      <c r="D4" s="132"/>
      <c r="E4" s="132"/>
      <c r="F4" s="132"/>
      <c r="G4" s="132"/>
      <c r="H4" s="132"/>
      <c r="I4" s="132"/>
      <c r="J4" s="132"/>
      <c r="K4" s="132"/>
      <c r="L4" s="132"/>
      <c r="M4" s="132"/>
      <c r="N4" s="132"/>
      <c r="O4" s="132"/>
      <c r="P4" s="132"/>
      <c r="Q4" s="133"/>
    </row>
    <row r="5" spans="1:17" ht="11.1" customHeight="1">
      <c r="A5" s="217" t="s">
        <v>2</v>
      </c>
      <c r="B5" s="218"/>
      <c r="C5" s="296"/>
      <c r="D5" s="297"/>
      <c r="E5" s="297"/>
      <c r="F5" s="297"/>
      <c r="G5" s="298"/>
      <c r="H5" s="2"/>
      <c r="I5" s="5" t="s">
        <v>2</v>
      </c>
      <c r="J5" s="2"/>
      <c r="K5" s="2"/>
      <c r="L5" s="219"/>
      <c r="M5" s="220"/>
      <c r="N5" s="220"/>
      <c r="O5" s="220"/>
      <c r="P5" s="221"/>
      <c r="Q5" s="6"/>
    </row>
    <row r="6" spans="1:17" ht="11.1" customHeight="1">
      <c r="A6" s="7" t="s">
        <v>3</v>
      </c>
      <c r="B6" s="1"/>
      <c r="C6" s="222"/>
      <c r="D6" s="214"/>
      <c r="E6" s="214"/>
      <c r="F6" s="214"/>
      <c r="G6" s="215"/>
      <c r="H6" s="2"/>
      <c r="I6" s="5" t="s">
        <v>3</v>
      </c>
      <c r="J6" s="2"/>
      <c r="K6" s="2"/>
      <c r="L6" s="222"/>
      <c r="M6" s="214"/>
      <c r="N6" s="214"/>
      <c r="O6" s="214"/>
      <c r="P6" s="215"/>
      <c r="Q6" s="6"/>
    </row>
    <row r="7" spans="1:17" ht="11.1" customHeight="1">
      <c r="A7" s="8"/>
      <c r="B7" s="1"/>
      <c r="C7" s="222"/>
      <c r="D7" s="214"/>
      <c r="E7" s="214"/>
      <c r="F7" s="214"/>
      <c r="G7" s="215"/>
      <c r="H7" s="2"/>
      <c r="I7" s="1"/>
      <c r="J7" s="2"/>
      <c r="K7" s="2"/>
      <c r="L7" s="213"/>
      <c r="M7" s="214"/>
      <c r="N7" s="214"/>
      <c r="O7" s="214"/>
      <c r="P7" s="215"/>
      <c r="Q7" s="6"/>
    </row>
    <row r="8" spans="1:17" ht="11.1" customHeight="1">
      <c r="A8" s="8"/>
      <c r="B8" s="1"/>
      <c r="C8" s="213"/>
      <c r="D8" s="214"/>
      <c r="E8" s="214"/>
      <c r="F8" s="214"/>
      <c r="G8" s="215"/>
      <c r="H8" s="1"/>
      <c r="I8" s="1"/>
      <c r="J8" s="2"/>
      <c r="K8" s="2"/>
      <c r="L8" s="213"/>
      <c r="M8" s="214"/>
      <c r="N8" s="214"/>
      <c r="O8" s="214"/>
      <c r="P8" s="215"/>
      <c r="Q8" s="6"/>
    </row>
    <row r="9" spans="1:17" ht="11.1" customHeight="1">
      <c r="A9" s="9"/>
      <c r="B9" s="10"/>
      <c r="C9" s="210"/>
      <c r="D9" s="211"/>
      <c r="E9" s="211"/>
      <c r="F9" s="211"/>
      <c r="G9" s="212"/>
      <c r="H9" s="1"/>
      <c r="I9" s="1"/>
      <c r="J9" s="2"/>
      <c r="K9" s="2"/>
      <c r="L9" s="213"/>
      <c r="M9" s="214"/>
      <c r="N9" s="214"/>
      <c r="O9" s="214"/>
      <c r="P9" s="215"/>
      <c r="Q9" s="6"/>
    </row>
    <row r="10" spans="1:17" ht="11.1" customHeight="1">
      <c r="A10" s="7"/>
      <c r="B10" s="10"/>
      <c r="C10" s="216"/>
      <c r="D10" s="214"/>
      <c r="E10" s="214"/>
      <c r="F10" s="214"/>
      <c r="G10" s="215"/>
      <c r="H10" s="1"/>
      <c r="I10" s="5" t="s">
        <v>4</v>
      </c>
      <c r="J10" s="2"/>
      <c r="K10" s="2"/>
      <c r="L10" s="213"/>
      <c r="M10" s="214"/>
      <c r="N10" s="214"/>
      <c r="O10" s="214"/>
      <c r="P10" s="215"/>
      <c r="Q10" s="6"/>
    </row>
    <row r="11" spans="1:17" ht="11.1" customHeight="1">
      <c r="A11" s="7"/>
      <c r="B11" s="2"/>
      <c r="C11" s="213"/>
      <c r="D11" s="214"/>
      <c r="E11" s="214"/>
      <c r="F11" s="214"/>
      <c r="G11" s="215"/>
      <c r="H11" s="1"/>
      <c r="I11" s="5"/>
      <c r="J11" s="2"/>
      <c r="K11" s="2"/>
      <c r="L11" s="236"/>
      <c r="M11" s="237"/>
      <c r="N11" s="237"/>
      <c r="O11" s="237"/>
      <c r="P11" s="238"/>
      <c r="Q11" s="6"/>
    </row>
    <row r="12" spans="1:17" ht="2.25" customHeight="1" thickBot="1">
      <c r="A12" s="8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4"/>
    </row>
    <row r="13" spans="1:17" ht="14.25" customHeight="1" thickTop="1">
      <c r="A13" s="103"/>
      <c r="B13" s="104"/>
      <c r="C13" s="104"/>
      <c r="D13" s="104"/>
      <c r="E13" s="104"/>
      <c r="F13" s="104"/>
      <c r="G13" s="104"/>
      <c r="H13" s="104"/>
      <c r="I13" s="104"/>
      <c r="J13" s="104"/>
      <c r="K13" s="104"/>
      <c r="L13" s="104"/>
      <c r="M13" s="104"/>
      <c r="N13" s="104"/>
      <c r="O13" s="104"/>
      <c r="P13" s="104"/>
      <c r="Q13" s="105"/>
    </row>
    <row r="14" spans="1:17" ht="20.100000000000001" customHeight="1">
      <c r="A14" s="21" t="s">
        <v>5</v>
      </c>
      <c r="B14" s="29">
        <f>+L3</f>
        <v>42339</v>
      </c>
      <c r="C14" s="29">
        <f t="shared" ref="C14:Q14" si="0">+B14+1</f>
        <v>42340</v>
      </c>
      <c r="D14" s="29">
        <f t="shared" si="0"/>
        <v>42341</v>
      </c>
      <c r="E14" s="29">
        <f t="shared" si="0"/>
        <v>42342</v>
      </c>
      <c r="F14" s="29">
        <f t="shared" si="0"/>
        <v>42343</v>
      </c>
      <c r="G14" s="29">
        <f t="shared" si="0"/>
        <v>42344</v>
      </c>
      <c r="H14" s="29">
        <f t="shared" si="0"/>
        <v>42345</v>
      </c>
      <c r="I14" s="29">
        <f t="shared" si="0"/>
        <v>42346</v>
      </c>
      <c r="J14" s="29">
        <f t="shared" si="0"/>
        <v>42347</v>
      </c>
      <c r="K14" s="29">
        <f t="shared" si="0"/>
        <v>42348</v>
      </c>
      <c r="L14" s="29">
        <f t="shared" si="0"/>
        <v>42349</v>
      </c>
      <c r="M14" s="29">
        <f t="shared" si="0"/>
        <v>42350</v>
      </c>
      <c r="N14" s="29">
        <f t="shared" si="0"/>
        <v>42351</v>
      </c>
      <c r="O14" s="29">
        <f t="shared" si="0"/>
        <v>42352</v>
      </c>
      <c r="P14" s="29">
        <f t="shared" si="0"/>
        <v>42353</v>
      </c>
      <c r="Q14" s="30">
        <f t="shared" si="0"/>
        <v>42354</v>
      </c>
    </row>
    <row r="15" spans="1:17" s="24" customFormat="1" ht="20.100000000000001" customHeight="1">
      <c r="A15" s="23" t="s">
        <v>28</v>
      </c>
      <c r="B15" s="61">
        <f t="shared" ref="B15:Q15" si="1">WEEKNUM(B14,2)</f>
        <v>49</v>
      </c>
      <c r="C15" s="61">
        <f t="shared" si="1"/>
        <v>49</v>
      </c>
      <c r="D15" s="61">
        <f t="shared" si="1"/>
        <v>49</v>
      </c>
      <c r="E15" s="61">
        <f t="shared" si="1"/>
        <v>49</v>
      </c>
      <c r="F15" s="61">
        <f t="shared" si="1"/>
        <v>49</v>
      </c>
      <c r="G15" s="61">
        <f t="shared" si="1"/>
        <v>49</v>
      </c>
      <c r="H15" s="61">
        <f t="shared" si="1"/>
        <v>50</v>
      </c>
      <c r="I15" s="61">
        <f t="shared" si="1"/>
        <v>50</v>
      </c>
      <c r="J15" s="61">
        <f t="shared" si="1"/>
        <v>50</v>
      </c>
      <c r="K15" s="61">
        <f t="shared" si="1"/>
        <v>50</v>
      </c>
      <c r="L15" s="61">
        <f t="shared" si="1"/>
        <v>50</v>
      </c>
      <c r="M15" s="61">
        <f t="shared" si="1"/>
        <v>50</v>
      </c>
      <c r="N15" s="61">
        <f t="shared" si="1"/>
        <v>50</v>
      </c>
      <c r="O15" s="61">
        <f t="shared" si="1"/>
        <v>51</v>
      </c>
      <c r="P15" s="61">
        <f t="shared" si="1"/>
        <v>51</v>
      </c>
      <c r="Q15" s="62">
        <f t="shared" si="1"/>
        <v>51</v>
      </c>
    </row>
    <row r="16" spans="1:17" ht="20.100000000000001" customHeight="1">
      <c r="A16" s="21" t="s">
        <v>6</v>
      </c>
      <c r="B16" s="91"/>
      <c r="C16" s="91"/>
      <c r="D16" s="92"/>
      <c r="E16" s="92"/>
      <c r="F16" s="91"/>
      <c r="G16" s="91"/>
      <c r="H16" s="91"/>
      <c r="I16" s="91"/>
      <c r="J16" s="91"/>
      <c r="K16" s="92"/>
      <c r="L16" s="92"/>
      <c r="M16" s="91"/>
      <c r="N16" s="91"/>
      <c r="O16" s="91"/>
      <c r="P16" s="91"/>
      <c r="Q16" s="94"/>
    </row>
    <row r="17" spans="1:23" ht="20.100000000000001" customHeight="1">
      <c r="A17" s="21" t="s">
        <v>5</v>
      </c>
      <c r="B17" s="29">
        <f>Q14+1</f>
        <v>42355</v>
      </c>
      <c r="C17" s="31">
        <f>B17+1</f>
        <v>42356</v>
      </c>
      <c r="D17" s="31">
        <f t="shared" ref="D17:P17" si="2">C17+1</f>
        <v>42357</v>
      </c>
      <c r="E17" s="31">
        <f t="shared" si="2"/>
        <v>42358</v>
      </c>
      <c r="F17" s="31">
        <f t="shared" si="2"/>
        <v>42359</v>
      </c>
      <c r="G17" s="31">
        <f t="shared" si="2"/>
        <v>42360</v>
      </c>
      <c r="H17" s="31">
        <f t="shared" si="2"/>
        <v>42361</v>
      </c>
      <c r="I17" s="31">
        <f t="shared" si="2"/>
        <v>42362</v>
      </c>
      <c r="J17" s="31">
        <f t="shared" si="2"/>
        <v>42363</v>
      </c>
      <c r="K17" s="31">
        <f t="shared" si="2"/>
        <v>42364</v>
      </c>
      <c r="L17" s="31">
        <f t="shared" si="2"/>
        <v>42365</v>
      </c>
      <c r="M17" s="31">
        <f t="shared" si="2"/>
        <v>42366</v>
      </c>
      <c r="N17" s="31">
        <f t="shared" si="2"/>
        <v>42367</v>
      </c>
      <c r="O17" s="31">
        <f t="shared" si="2"/>
        <v>42368</v>
      </c>
      <c r="P17" s="30">
        <f t="shared" si="2"/>
        <v>42369</v>
      </c>
      <c r="Q17" s="32"/>
    </row>
    <row r="18" spans="1:23" s="24" customFormat="1" ht="20.100000000000001" customHeight="1">
      <c r="A18" s="23" t="s">
        <v>28</v>
      </c>
      <c r="B18" s="63">
        <f t="shared" ref="B18:P18" si="3">WEEKNUM(B17,2)</f>
        <v>51</v>
      </c>
      <c r="C18" s="63">
        <f t="shared" si="3"/>
        <v>51</v>
      </c>
      <c r="D18" s="63">
        <f t="shared" si="3"/>
        <v>51</v>
      </c>
      <c r="E18" s="63">
        <f t="shared" si="3"/>
        <v>51</v>
      </c>
      <c r="F18" s="63">
        <f t="shared" si="3"/>
        <v>52</v>
      </c>
      <c r="G18" s="63">
        <f t="shared" si="3"/>
        <v>52</v>
      </c>
      <c r="H18" s="63">
        <f t="shared" si="3"/>
        <v>52</v>
      </c>
      <c r="I18" s="63">
        <f t="shared" si="3"/>
        <v>52</v>
      </c>
      <c r="J18" s="63">
        <f t="shared" si="3"/>
        <v>52</v>
      </c>
      <c r="K18" s="63">
        <f t="shared" si="3"/>
        <v>52</v>
      </c>
      <c r="L18" s="63">
        <f t="shared" si="3"/>
        <v>52</v>
      </c>
      <c r="M18" s="63">
        <f t="shared" si="3"/>
        <v>53</v>
      </c>
      <c r="N18" s="63">
        <f t="shared" si="3"/>
        <v>53</v>
      </c>
      <c r="O18" s="63">
        <f t="shared" si="3"/>
        <v>53</v>
      </c>
      <c r="P18" s="63">
        <f t="shared" si="3"/>
        <v>53</v>
      </c>
      <c r="Q18" s="4"/>
      <c r="T18" s="25"/>
    </row>
    <row r="19" spans="1:23" ht="20.100000000000001" customHeight="1">
      <c r="A19" s="21" t="s">
        <v>6</v>
      </c>
      <c r="B19" s="91"/>
      <c r="C19" s="92"/>
      <c r="D19" s="92"/>
      <c r="E19" s="91"/>
      <c r="F19" s="91"/>
      <c r="G19" s="91"/>
      <c r="H19" s="91"/>
      <c r="I19" s="91"/>
      <c r="J19" s="92"/>
      <c r="K19" s="92"/>
      <c r="L19" s="91"/>
      <c r="M19" s="91"/>
      <c r="N19" s="91"/>
      <c r="O19" s="91"/>
      <c r="P19" s="91"/>
      <c r="Q19" s="98"/>
    </row>
    <row r="20" spans="1:23" ht="20.100000000000001" customHeight="1">
      <c r="A20" s="27"/>
      <c r="B20" s="19"/>
      <c r="C20" s="17"/>
      <c r="D20" s="17"/>
      <c r="E20" s="19"/>
      <c r="F20" s="19"/>
      <c r="G20" s="19"/>
      <c r="H20" s="19"/>
      <c r="I20" s="19"/>
      <c r="J20" s="17"/>
      <c r="K20" s="17"/>
      <c r="L20" s="19"/>
      <c r="M20" s="19"/>
      <c r="N20" s="19"/>
      <c r="O20" s="19"/>
      <c r="P20" s="19"/>
      <c r="Q20" s="26"/>
    </row>
    <row r="21" spans="1:23" ht="20.100000000000001" customHeight="1">
      <c r="A21" s="28" t="s">
        <v>29</v>
      </c>
      <c r="B21" s="22"/>
      <c r="C21" s="107" t="str">
        <f>IF(WEEKDAY(B14,2)&gt;5,"Sem "&amp;B15+1,"Sem "&amp;B15)</f>
        <v>Sem 49</v>
      </c>
      <c r="D21" s="108"/>
      <c r="E21" s="65">
        <f>IF((SUMIF($B$15:$Q$15,VALUE(RIGHT(C21,2)),$B$16:$Q$16)+SUMIF(Mars!$B$18:$Q$18,VALUE(RIGHT(C21,2)),Mars!$B$19:$Q$19)-0)&lt;=0,0,SUMIF($B$15:$Q$15,VALUE(RIGHT(C21,2)),$B$16:$Q$16)+SUMIF(Mars!$B$18:$Q$18,VALUE(RIGHT($C21,2)),Mars!$B$19:$Q$19)-0)</f>
        <v>0</v>
      </c>
      <c r="F21" s="107" t="str">
        <f>"Sem "&amp;VALUE(RIGHT(C21,2))+1</f>
        <v>Sem 50</v>
      </c>
      <c r="G21" s="108"/>
      <c r="H21" s="66">
        <f>IF((SUMIF($B$15:$Q$15,VALUE(RIGHT(F21,2)),$B$16:$Q$16)+SUMIF($B$18:$Q$18,VALUE(RIGHT(F21,2)),$B$19:$Q$19)-0)&lt;=0,0,SUMIF($B$15:$Q$15,VALUE(RIGHT(F21,2)),$B$16:$Q$16)+SUMIF($B$18:$Q$18,VALUE(RIGHT($F21,2)),$B$19:$Q$19)-0)</f>
        <v>0</v>
      </c>
      <c r="I21" s="107" t="str">
        <f>"Sem "&amp;VALUE(RIGHT(F21,2))+1</f>
        <v>Sem 51</v>
      </c>
      <c r="J21" s="108"/>
      <c r="K21" s="66">
        <f>IF((SUMIF($B$15:$Q$15,VALUE(RIGHT(I21,2)),$B$16:$Q$16)+SUMIF($B$18:$Q$18,VALUE(RIGHT(I21,2)),$B$19:$Q$19)-0)&lt;=0,0,SUMIF($B$15:$Q$15,VALUE(RIGHT(I21,2)),$B$16:$Q$16)+SUMIF($B$18:$Q$18,VALUE(RIGHT($I21,2)),$B$19:$Q$19)-0)</f>
        <v>0</v>
      </c>
      <c r="L21" s="107" t="str">
        <f>"Sem "&amp;VALUE(RIGHT(I21,2))+1</f>
        <v>Sem 52</v>
      </c>
      <c r="M21" s="108"/>
      <c r="N21" s="67">
        <f>IF(OR(ISERROR(VALUE(RIGHT(L21,2))),SUMIF($B$15:$Q$15,VALUE(RIGHT(L21,2)),$B$16:$Q$16)+SUMIF($B$18:$Q$18,VALUE(RIGHT(L21,2)),$B$19:$Q$19)-0&lt;=0),0,SUMIF($B$15:$Q$15,VALUE(RIGHT(L21,2)),$B$16:$Q$16)+SUMIF($B$18:$Q$18,VALUE(RIGHT($L21,2)),$B$19:$Q$19)-0)</f>
        <v>0</v>
      </c>
      <c r="O21" s="107" t="str">
        <f>IF(WEEKDAY(P17,2)&gt;=5,"Sem "&amp;VALUE(RIGHT(L21,2))+1,"")</f>
        <v/>
      </c>
      <c r="P21" s="108"/>
      <c r="Q21" s="70">
        <f>IF(OR(ISERROR(VALUE(RIGHT(O21,2))),SUMIF($B$15:$Q$15,VALUE(RIGHT(O21,2)),$B$16:$Q$16)+SUMIF($B$18:$Q$18,VALUE(RIGHT(O21,2)),$B$19:$Q$19)-0&lt;=0),0,SUMIF($B$15:$Q$15,VALUE(RIGHT(O21,2)),$B$16:$Q$16)+SUMIF($B$18:$Q$18,VALUE(RIGHT($O21,2)),$B$19:$Q$19)-0)</f>
        <v>0</v>
      </c>
      <c r="R21" s="19"/>
      <c r="S21" s="19"/>
      <c r="T21" s="19"/>
      <c r="U21" s="19"/>
      <c r="V21" s="71"/>
      <c r="W21" s="2"/>
    </row>
    <row r="22" spans="1:23" ht="4.5" customHeight="1">
      <c r="A22" s="8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4"/>
    </row>
    <row r="23" spans="1:23" ht="11.1" customHeight="1">
      <c r="A23" s="36"/>
      <c r="B23" s="35"/>
      <c r="C23" s="35"/>
      <c r="D23" s="35"/>
      <c r="E23" s="35"/>
      <c r="F23" s="35"/>
      <c r="G23" s="72"/>
      <c r="H23" s="73"/>
      <c r="I23" s="73"/>
      <c r="J23" s="73"/>
      <c r="K23" s="74"/>
      <c r="L23" s="74"/>
      <c r="M23" s="35"/>
      <c r="N23" s="35"/>
      <c r="O23" s="35"/>
      <c r="P23" s="106"/>
      <c r="Q23" s="106"/>
    </row>
    <row r="24" spans="1:23" ht="11.1" customHeight="1">
      <c r="A24" s="36"/>
      <c r="B24" s="35"/>
      <c r="C24" s="35"/>
      <c r="D24" s="35"/>
      <c r="E24" s="35"/>
      <c r="F24" s="35"/>
      <c r="G24" s="73"/>
      <c r="H24" s="73"/>
      <c r="I24" s="73"/>
      <c r="J24" s="73"/>
      <c r="K24" s="74"/>
      <c r="L24" s="74"/>
      <c r="M24" s="35"/>
      <c r="N24" s="35"/>
      <c r="O24" s="35"/>
      <c r="P24" s="102"/>
      <c r="Q24" s="102"/>
    </row>
    <row r="25" spans="1:23" ht="15" customHeight="1">
      <c r="A25" s="110" t="s">
        <v>32</v>
      </c>
      <c r="B25" s="110"/>
      <c r="C25" s="227">
        <f ca="1">INDIRECT(TEXT(MONTH(L3)-1,"mmmm")&amp;"!C29")</f>
        <v>0</v>
      </c>
      <c r="D25" s="228"/>
      <c r="E25" s="84"/>
      <c r="F25" s="189" t="str">
        <f>C21</f>
        <v>Sem 49</v>
      </c>
      <c r="G25" s="189"/>
      <c r="H25" s="224">
        <f>MIN(SUM(E21),4)*125%</f>
        <v>0</v>
      </c>
      <c r="I25" s="224"/>
      <c r="J25" s="85"/>
      <c r="K25" s="135" t="s">
        <v>35</v>
      </c>
      <c r="L25" s="136"/>
      <c r="M25" s="231">
        <f ca="1">SUMPRODUCT(SUMIF(INDIRECT(TEXT(DATE(1,{1;2;3;4;5;6;7;8;9;10;11;12},1),"mmmm")&amp;"!H25:H38"),"&lt;&gt;"&amp;"",INDIRECT(TEXT(DATE(1,{1;2;3;4;5;6;7;8;9;10;11;12},1),"mmmm")&amp;"!H25:H38")))</f>
        <v>0</v>
      </c>
      <c r="N25" s="232"/>
      <c r="O25" s="232"/>
      <c r="P25" s="106"/>
      <c r="Q25" s="106"/>
    </row>
    <row r="26" spans="1:23" ht="15" customHeight="1">
      <c r="A26" s="110"/>
      <c r="B26" s="110"/>
      <c r="C26" s="229"/>
      <c r="D26" s="230"/>
      <c r="E26" s="84"/>
      <c r="F26" s="189"/>
      <c r="G26" s="189"/>
      <c r="H26" s="225">
        <f>MAX(SUM(E21)-4,0)*150%</f>
        <v>0</v>
      </c>
      <c r="I26" s="225"/>
      <c r="J26" s="85"/>
      <c r="K26" s="137"/>
      <c r="L26" s="138"/>
      <c r="M26" s="231"/>
      <c r="N26" s="232"/>
      <c r="O26" s="232"/>
      <c r="P26" s="35"/>
      <c r="Q26" s="35"/>
    </row>
    <row r="27" spans="1:23" ht="15" customHeight="1">
      <c r="A27" s="110" t="s">
        <v>33</v>
      </c>
      <c r="B27" s="110"/>
      <c r="C27" s="115">
        <f>COUNTIF(B$16:Q$19,"cp")</f>
        <v>0</v>
      </c>
      <c r="D27" s="116"/>
      <c r="E27" s="84"/>
      <c r="F27" s="295"/>
      <c r="G27" s="295"/>
      <c r="H27" s="295"/>
      <c r="I27" s="295"/>
      <c r="J27" s="86"/>
      <c r="K27" s="86"/>
      <c r="L27" s="239"/>
      <c r="M27" s="239"/>
      <c r="N27" s="239"/>
      <c r="O27" s="239"/>
      <c r="P27" s="233"/>
      <c r="Q27" s="233"/>
    </row>
    <row r="28" spans="1:23" s="11" customFormat="1" ht="15" customHeight="1">
      <c r="A28" s="110"/>
      <c r="B28" s="110"/>
      <c r="C28" s="117"/>
      <c r="D28" s="118"/>
      <c r="E28" s="84"/>
      <c r="F28" s="189" t="str">
        <f>F21</f>
        <v>Sem 50</v>
      </c>
      <c r="G28" s="189"/>
      <c r="H28" s="225">
        <f>MIN(SUM(H21),4)*125%</f>
        <v>0</v>
      </c>
      <c r="I28" s="225"/>
      <c r="J28" s="87"/>
      <c r="K28" s="244" t="s">
        <v>36</v>
      </c>
      <c r="L28" s="244"/>
      <c r="M28" s="139">
        <f>((SUMPRODUCT((WEEKDAY(B14:Q14,2)&lt;5)*(B16:Q16="rtt"))+SUMPRODUCT((WEEKDAY(B17:Q17,2)&lt;5)*(B19:Q19="rtt")))*8)+((SUMPRODUCT((WEEKDAY(B14:Q14,2)=5)*(B16:Q16="rtt"))+SUMPRODUCT((WEEKDAY(B17:Q17,2)=5)*(B19:Q19="rtt")))*7)</f>
        <v>0</v>
      </c>
      <c r="N28" s="140"/>
      <c r="O28" s="141"/>
      <c r="P28" s="234"/>
      <c r="Q28" s="235"/>
    </row>
    <row r="29" spans="1:23" ht="15" customHeight="1">
      <c r="A29" s="110" t="s">
        <v>37</v>
      </c>
      <c r="B29" s="226"/>
      <c r="C29" s="227">
        <f ca="1">SUM(C25-C27)</f>
        <v>0</v>
      </c>
      <c r="D29" s="228"/>
      <c r="E29" s="84"/>
      <c r="F29" s="189"/>
      <c r="G29" s="189"/>
      <c r="H29" s="225">
        <f>MAX(SUM(H21)-4,0)*150%</f>
        <v>0</v>
      </c>
      <c r="I29" s="225"/>
      <c r="J29" s="88"/>
      <c r="K29" s="244"/>
      <c r="L29" s="244"/>
      <c r="M29" s="142"/>
      <c r="N29" s="143"/>
      <c r="O29" s="144"/>
      <c r="P29" s="235"/>
      <c r="Q29" s="235"/>
    </row>
    <row r="30" spans="1:23" ht="15" customHeight="1">
      <c r="A30" s="226"/>
      <c r="B30" s="226"/>
      <c r="C30" s="229"/>
      <c r="D30" s="230"/>
      <c r="E30" s="84"/>
      <c r="F30" s="295"/>
      <c r="G30" s="295"/>
      <c r="H30" s="295"/>
      <c r="I30" s="295"/>
      <c r="J30" s="86"/>
      <c r="K30" s="86"/>
      <c r="L30" s="240"/>
      <c r="M30" s="240"/>
      <c r="N30" s="241"/>
      <c r="O30" s="241"/>
      <c r="P30" s="242"/>
      <c r="Q30" s="243"/>
    </row>
    <row r="31" spans="1:23" s="11" customFormat="1" ht="15" customHeight="1">
      <c r="A31" s="84"/>
      <c r="B31" s="84"/>
      <c r="C31" s="84"/>
      <c r="D31" s="84"/>
      <c r="E31" s="84"/>
      <c r="F31" s="189" t="str">
        <f>I21</f>
        <v>Sem 51</v>
      </c>
      <c r="G31" s="189"/>
      <c r="H31" s="225">
        <f>MIN(SUM(K21),4)*125%</f>
        <v>0</v>
      </c>
      <c r="I31" s="225"/>
      <c r="J31" s="88"/>
      <c r="K31" s="251" t="s">
        <v>34</v>
      </c>
      <c r="L31" s="251"/>
      <c r="M31" s="252">
        <f ca="1">SUM(M25-M28)</f>
        <v>0</v>
      </c>
      <c r="N31" s="252"/>
      <c r="O31" s="252"/>
      <c r="P31" s="242"/>
      <c r="Q31" s="243"/>
    </row>
    <row r="32" spans="1:23" ht="15" customHeight="1">
      <c r="A32" s="84"/>
      <c r="B32" s="84"/>
      <c r="C32" s="84"/>
      <c r="D32" s="84"/>
      <c r="E32" s="84"/>
      <c r="F32" s="189"/>
      <c r="G32" s="189"/>
      <c r="H32" s="289">
        <f>MAX(SUM(K21)-4,0)*150%</f>
        <v>0</v>
      </c>
      <c r="I32" s="289"/>
      <c r="J32" s="87"/>
      <c r="K32" s="251"/>
      <c r="L32" s="251"/>
      <c r="M32" s="252"/>
      <c r="N32" s="252"/>
      <c r="O32" s="252"/>
      <c r="P32" s="242"/>
      <c r="Q32" s="243"/>
    </row>
    <row r="33" spans="1:26" ht="15" customHeight="1">
      <c r="A33" s="84"/>
      <c r="B33" s="84"/>
      <c r="C33" s="84"/>
      <c r="D33" s="84"/>
      <c r="E33" s="84"/>
      <c r="F33" s="295"/>
      <c r="G33" s="295"/>
      <c r="H33" s="295"/>
      <c r="I33" s="295"/>
      <c r="J33" s="89"/>
      <c r="K33" s="89"/>
      <c r="L33" s="239"/>
      <c r="M33" s="245"/>
      <c r="N33" s="89"/>
      <c r="O33" s="89"/>
      <c r="P33" s="246"/>
      <c r="Q33" s="247"/>
    </row>
    <row r="34" spans="1:26" ht="15" customHeight="1">
      <c r="A34" s="84"/>
      <c r="B34" s="84"/>
      <c r="C34" s="77"/>
      <c r="D34" s="84"/>
      <c r="E34" s="84"/>
      <c r="F34" s="189" t="str">
        <f>L21</f>
        <v>Sem 52</v>
      </c>
      <c r="G34" s="189"/>
      <c r="H34" s="225">
        <f>MIN(SUM(N21),4)*125%</f>
        <v>0</v>
      </c>
      <c r="I34" s="225"/>
      <c r="J34" s="84"/>
      <c r="K34" s="84"/>
      <c r="L34" s="84"/>
      <c r="M34" s="84"/>
      <c r="N34" s="84"/>
      <c r="O34" s="84"/>
      <c r="P34" s="35"/>
      <c r="Q34" s="35"/>
    </row>
    <row r="35" spans="1:26" ht="15" customHeight="1">
      <c r="A35" s="90"/>
      <c r="B35" s="84"/>
      <c r="C35" s="84"/>
      <c r="D35" s="84"/>
      <c r="E35" s="84"/>
      <c r="F35" s="189"/>
      <c r="G35" s="189"/>
      <c r="H35" s="225">
        <f>MAX(SUM(N21)-4,0)*150%</f>
        <v>0</v>
      </c>
      <c r="I35" s="225"/>
      <c r="J35" s="84"/>
      <c r="K35" s="84"/>
      <c r="L35" s="84"/>
      <c r="M35" s="248"/>
      <c r="N35" s="249"/>
      <c r="O35" s="249"/>
      <c r="P35" s="250"/>
      <c r="Q35" s="56"/>
    </row>
    <row r="36" spans="1:26" ht="15" customHeight="1">
      <c r="A36" s="84"/>
      <c r="B36" s="84"/>
      <c r="C36" s="84"/>
      <c r="D36" s="84"/>
      <c r="E36" s="84"/>
      <c r="F36" s="295"/>
      <c r="G36" s="295"/>
      <c r="H36" s="295"/>
      <c r="I36" s="295"/>
      <c r="J36" s="84"/>
      <c r="K36" s="84"/>
      <c r="L36" s="239"/>
      <c r="M36" s="239"/>
      <c r="N36" s="239"/>
      <c r="O36" s="239"/>
      <c r="P36" s="233"/>
      <c r="Q36" s="233"/>
    </row>
    <row r="37" spans="1:26" ht="15" customHeight="1">
      <c r="A37" s="87"/>
      <c r="B37" s="87"/>
      <c r="C37" s="87"/>
      <c r="D37" s="89"/>
      <c r="E37" s="89"/>
      <c r="F37" s="189" t="str">
        <f>O21</f>
        <v/>
      </c>
      <c r="G37" s="189"/>
      <c r="H37" s="289">
        <f>MIN(SUM(Q21),4)*125%</f>
        <v>0</v>
      </c>
      <c r="I37" s="289"/>
      <c r="J37" s="84"/>
      <c r="K37" s="84"/>
      <c r="L37" s="253"/>
      <c r="M37" s="254"/>
      <c r="N37" s="255"/>
      <c r="O37" s="256"/>
      <c r="P37" s="257"/>
      <c r="Q37" s="258"/>
    </row>
    <row r="38" spans="1:26" ht="15" customHeight="1">
      <c r="A38" s="87"/>
      <c r="B38" s="89"/>
      <c r="C38" s="89"/>
      <c r="D38" s="89"/>
      <c r="E38" s="89"/>
      <c r="F38" s="189"/>
      <c r="G38" s="189"/>
      <c r="H38" s="289">
        <f>MAX(SUM(Q21)-4,0)*150%</f>
        <v>0</v>
      </c>
      <c r="I38" s="289"/>
      <c r="J38" s="84"/>
      <c r="K38" s="84"/>
      <c r="L38" s="259"/>
      <c r="M38" s="259"/>
      <c r="N38" s="255"/>
      <c r="O38" s="256"/>
      <c r="P38" s="257"/>
      <c r="Q38" s="257"/>
    </row>
    <row r="39" spans="1:26" ht="11.1" customHeight="1">
      <c r="A39" s="260"/>
      <c r="B39" s="260"/>
      <c r="C39" s="260"/>
      <c r="D39" s="260"/>
      <c r="E39" s="260"/>
      <c r="F39" s="35"/>
      <c r="G39" s="37"/>
      <c r="H39" s="37"/>
      <c r="I39" s="38"/>
      <c r="J39" s="35"/>
      <c r="K39" s="35"/>
      <c r="L39" s="257"/>
      <c r="M39" s="257"/>
      <c r="N39" s="261"/>
      <c r="O39" s="262"/>
      <c r="P39" s="257"/>
      <c r="Q39" s="257"/>
    </row>
    <row r="40" spans="1:26" ht="11.1" customHeight="1">
      <c r="A40" s="42"/>
      <c r="B40" s="42"/>
      <c r="C40" s="42"/>
      <c r="D40" s="42"/>
      <c r="E40" s="42"/>
      <c r="F40" s="35"/>
      <c r="G40" s="39"/>
      <c r="H40" s="35"/>
      <c r="I40" s="35"/>
      <c r="J40" s="35"/>
      <c r="K40" s="35"/>
      <c r="L40" s="257"/>
      <c r="M40" s="257"/>
      <c r="N40" s="261"/>
      <c r="O40" s="261"/>
      <c r="P40" s="257"/>
      <c r="Q40" s="257"/>
    </row>
    <row r="41" spans="1:26" ht="11.1" customHeight="1">
      <c r="A41" s="42"/>
      <c r="B41" s="41"/>
      <c r="C41" s="41"/>
      <c r="D41" s="41"/>
      <c r="E41" s="41"/>
      <c r="F41" s="35"/>
      <c r="G41" s="35"/>
      <c r="H41" s="35"/>
      <c r="I41" s="35"/>
      <c r="J41" s="35"/>
      <c r="K41" s="35"/>
      <c r="L41" s="257"/>
      <c r="M41" s="257"/>
      <c r="N41" s="261"/>
      <c r="O41" s="262"/>
      <c r="P41" s="257"/>
      <c r="Q41" s="257"/>
      <c r="X41" s="13"/>
      <c r="Z41" s="13"/>
    </row>
    <row r="42" spans="1:26" ht="11.1" customHeight="1">
      <c r="A42" s="38"/>
      <c r="B42" s="41"/>
      <c r="C42" s="41"/>
      <c r="D42" s="41"/>
      <c r="E42" s="41"/>
      <c r="F42" s="35"/>
      <c r="G42" s="35"/>
      <c r="H42" s="35"/>
      <c r="I42" s="35"/>
      <c r="J42" s="35"/>
      <c r="K42" s="35"/>
      <c r="L42" s="257"/>
      <c r="M42" s="257"/>
      <c r="N42" s="261"/>
      <c r="O42" s="262"/>
      <c r="P42" s="257"/>
      <c r="Q42" s="257"/>
      <c r="X42" s="13"/>
      <c r="Z42" s="14"/>
    </row>
    <row r="43" spans="1:26" ht="11.1" customHeight="1">
      <c r="A43" s="38"/>
      <c r="B43" s="41"/>
      <c r="C43" s="41"/>
      <c r="D43" s="41"/>
      <c r="E43" s="41"/>
      <c r="F43" s="35"/>
      <c r="G43" s="35"/>
      <c r="H43" s="35"/>
      <c r="I43" s="35"/>
      <c r="J43" s="35"/>
      <c r="K43" s="35"/>
      <c r="L43" s="257"/>
      <c r="M43" s="257"/>
      <c r="N43" s="261"/>
      <c r="O43" s="262"/>
      <c r="P43" s="257"/>
      <c r="Q43" s="257"/>
    </row>
    <row r="44" spans="1:26" ht="11.1" customHeight="1">
      <c r="A44" s="38"/>
      <c r="B44" s="41"/>
      <c r="C44" s="41"/>
      <c r="D44" s="41"/>
      <c r="E44" s="41"/>
      <c r="F44" s="41"/>
      <c r="G44" s="41"/>
      <c r="H44" s="35"/>
      <c r="I44" s="35"/>
      <c r="J44" s="35"/>
      <c r="K44" s="35"/>
      <c r="L44" s="257"/>
      <c r="M44" s="262"/>
      <c r="N44" s="261"/>
      <c r="O44" s="262"/>
      <c r="P44" s="257"/>
      <c r="Q44" s="257"/>
    </row>
    <row r="45" spans="1:26" ht="11.1" customHeight="1">
      <c r="A45" s="38"/>
      <c r="B45" s="41"/>
      <c r="C45" s="41"/>
      <c r="D45" s="41"/>
      <c r="E45" s="41"/>
      <c r="F45" s="41"/>
      <c r="G45" s="41"/>
      <c r="H45" s="35"/>
      <c r="I45" s="35"/>
      <c r="J45" s="35"/>
      <c r="K45" s="35"/>
      <c r="L45" s="269"/>
      <c r="M45" s="270"/>
      <c r="N45" s="261"/>
      <c r="O45" s="262"/>
      <c r="P45" s="257"/>
      <c r="Q45" s="257"/>
    </row>
    <row r="46" spans="1:26" ht="13.5" customHeight="1">
      <c r="A46" s="38"/>
      <c r="B46" s="41"/>
      <c r="C46" s="41"/>
      <c r="D46" s="41"/>
      <c r="E46" s="41"/>
      <c r="F46" s="42"/>
      <c r="G46" s="42"/>
      <c r="H46" s="35"/>
      <c r="I46" s="35"/>
      <c r="J46" s="35"/>
      <c r="K46" s="35"/>
      <c r="L46" s="257"/>
      <c r="M46" s="262"/>
      <c r="N46" s="261"/>
      <c r="O46" s="262"/>
      <c r="P46" s="257"/>
      <c r="Q46" s="257"/>
    </row>
    <row r="47" spans="1:26" ht="11.1" customHeight="1">
      <c r="A47" s="35"/>
      <c r="B47" s="35"/>
      <c r="C47" s="35"/>
      <c r="D47" s="35"/>
      <c r="E47" s="35"/>
      <c r="F47" s="42"/>
      <c r="G47" s="42"/>
      <c r="H47" s="35"/>
      <c r="I47" s="35"/>
      <c r="J47" s="35"/>
      <c r="K47" s="35"/>
      <c r="L47" s="43"/>
      <c r="M47" s="43"/>
      <c r="N47" s="37"/>
      <c r="O47" s="43"/>
      <c r="P47" s="257"/>
      <c r="Q47" s="258"/>
    </row>
    <row r="48" spans="1:26" ht="11.1" customHeight="1">
      <c r="A48" s="35"/>
      <c r="B48" s="35"/>
      <c r="C48" s="35"/>
      <c r="D48" s="35"/>
      <c r="E48" s="35"/>
      <c r="F48" s="41"/>
      <c r="G48" s="41"/>
      <c r="H48" s="35"/>
      <c r="I48" s="35"/>
      <c r="J48" s="35"/>
      <c r="K48" s="35"/>
      <c r="L48" s="43"/>
      <c r="M48" s="37"/>
      <c r="N48" s="37"/>
      <c r="O48" s="43"/>
      <c r="P48" s="271"/>
      <c r="Q48" s="272"/>
    </row>
    <row r="49" spans="1:17" ht="11.1" customHeight="1">
      <c r="A49" s="35"/>
      <c r="B49" s="35"/>
      <c r="C49" s="35"/>
      <c r="D49" s="35"/>
      <c r="E49" s="35"/>
      <c r="F49" s="41"/>
      <c r="G49" s="41"/>
      <c r="H49" s="35"/>
      <c r="I49" s="35"/>
      <c r="J49" s="35"/>
      <c r="K49" s="35"/>
      <c r="L49" s="35"/>
      <c r="M49" s="233"/>
      <c r="N49" s="233"/>
      <c r="O49" s="233"/>
      <c r="P49" s="233"/>
      <c r="Q49" s="57"/>
    </row>
    <row r="50" spans="1:17" ht="11.1" customHeight="1">
      <c r="A50" s="58"/>
      <c r="B50" s="38"/>
      <c r="C50" s="38"/>
      <c r="D50" s="38"/>
      <c r="E50" s="38"/>
      <c r="F50" s="41"/>
      <c r="G50" s="41"/>
      <c r="H50" s="35"/>
      <c r="I50" s="35"/>
      <c r="J50" s="35"/>
      <c r="K50" s="35"/>
      <c r="L50" s="247"/>
      <c r="M50" s="247"/>
      <c r="N50" s="247"/>
      <c r="O50" s="247"/>
      <c r="P50" s="233"/>
      <c r="Q50" s="250"/>
    </row>
    <row r="51" spans="1:17" ht="11.1" customHeight="1">
      <c r="A51" s="38"/>
      <c r="B51" s="38"/>
      <c r="C51" s="38"/>
      <c r="D51" s="38"/>
      <c r="E51" s="38"/>
      <c r="F51" s="41"/>
      <c r="G51" s="41"/>
      <c r="H51" s="35"/>
      <c r="I51" s="35"/>
      <c r="J51" s="35"/>
      <c r="K51" s="35"/>
      <c r="L51" s="264"/>
      <c r="M51" s="265"/>
      <c r="N51" s="266"/>
      <c r="O51" s="266"/>
      <c r="P51" s="263"/>
      <c r="Q51" s="263"/>
    </row>
    <row r="52" spans="1:17" ht="11.1" customHeight="1">
      <c r="A52" s="38"/>
      <c r="B52" s="38"/>
      <c r="C52" s="38"/>
      <c r="D52" s="38"/>
      <c r="E52" s="38"/>
      <c r="F52" s="41"/>
      <c r="G52" s="41"/>
      <c r="H52" s="35"/>
      <c r="I52" s="35"/>
      <c r="J52" s="35"/>
      <c r="K52" s="35"/>
      <c r="L52" s="267"/>
      <c r="M52" s="268"/>
      <c r="N52" s="266"/>
      <c r="O52" s="266"/>
      <c r="P52" s="263"/>
      <c r="Q52" s="263"/>
    </row>
    <row r="53" spans="1:17" ht="11.1" customHeight="1">
      <c r="A53" s="50"/>
      <c r="B53" s="50"/>
      <c r="C53" s="50"/>
      <c r="D53" s="50"/>
      <c r="E53" s="50"/>
      <c r="F53" s="41"/>
      <c r="G53" s="41"/>
      <c r="H53" s="35"/>
      <c r="I53" s="35"/>
      <c r="J53" s="35"/>
      <c r="K53" s="35"/>
      <c r="L53" s="264"/>
      <c r="M53" s="264"/>
      <c r="N53" s="266"/>
      <c r="O53" s="266"/>
      <c r="P53" s="263"/>
      <c r="Q53" s="263"/>
    </row>
    <row r="54" spans="1:17" ht="11.1" customHeight="1">
      <c r="A54" s="50"/>
      <c r="B54" s="50"/>
      <c r="C54" s="50"/>
      <c r="D54" s="50"/>
      <c r="E54" s="50"/>
      <c r="F54" s="35"/>
      <c r="G54" s="35"/>
      <c r="H54" s="35"/>
      <c r="I54" s="35"/>
      <c r="J54" s="35"/>
      <c r="K54" s="35"/>
      <c r="L54" s="264"/>
      <c r="M54" s="264"/>
      <c r="N54" s="266"/>
      <c r="O54" s="266"/>
      <c r="P54" s="263"/>
      <c r="Q54" s="263"/>
    </row>
    <row r="55" spans="1:17" ht="11.1" customHeight="1">
      <c r="A55" s="38"/>
      <c r="B55" s="38"/>
      <c r="C55" s="38"/>
      <c r="D55" s="38"/>
      <c r="E55" s="38"/>
      <c r="F55" s="35"/>
      <c r="G55" s="35"/>
      <c r="H55" s="35"/>
      <c r="I55" s="35"/>
      <c r="J55" s="35"/>
      <c r="K55" s="35"/>
      <c r="L55" s="281"/>
      <c r="M55" s="281"/>
      <c r="N55" s="282"/>
      <c r="O55" s="282"/>
      <c r="P55" s="263"/>
      <c r="Q55" s="263"/>
    </row>
    <row r="56" spans="1:17" ht="11.1" customHeight="1">
      <c r="A56" s="38"/>
      <c r="B56" s="38"/>
      <c r="C56" s="38"/>
      <c r="D56" s="38"/>
      <c r="E56" s="38"/>
      <c r="F56" s="35"/>
      <c r="G56" s="35"/>
      <c r="H56" s="35"/>
      <c r="I56" s="35"/>
      <c r="J56" s="35"/>
      <c r="K56" s="35"/>
      <c r="L56" s="281"/>
      <c r="M56" s="281"/>
      <c r="N56" s="282"/>
      <c r="O56" s="282"/>
      <c r="P56" s="263"/>
      <c r="Q56" s="263"/>
    </row>
    <row r="57" spans="1:17" ht="11.1" customHeight="1">
      <c r="A57" s="38"/>
      <c r="B57" s="44"/>
      <c r="C57" s="44"/>
      <c r="D57" s="51"/>
      <c r="E57" s="51"/>
      <c r="F57" s="38"/>
      <c r="G57" s="38"/>
      <c r="H57" s="38"/>
      <c r="I57" s="35"/>
      <c r="J57" s="35"/>
      <c r="K57" s="35"/>
      <c r="L57" s="44"/>
      <c r="M57" s="44"/>
      <c r="N57" s="44"/>
      <c r="O57" s="35"/>
      <c r="P57" s="283"/>
      <c r="Q57" s="283"/>
    </row>
    <row r="58" spans="1:17" ht="11.1" customHeight="1">
      <c r="A58" s="38"/>
      <c r="B58" s="38"/>
      <c r="C58" s="38"/>
      <c r="D58" s="38"/>
      <c r="E58" s="38"/>
      <c r="F58" s="38"/>
      <c r="G58" s="38"/>
      <c r="H58" s="38"/>
      <c r="I58" s="35"/>
      <c r="J58" s="35"/>
      <c r="K58" s="35"/>
      <c r="L58" s="38"/>
      <c r="M58" s="38"/>
      <c r="N58" s="38"/>
      <c r="O58" s="45"/>
      <c r="P58" s="271"/>
      <c r="Q58" s="271"/>
    </row>
    <row r="59" spans="1:17" ht="11.1" customHeight="1">
      <c r="A59" s="284"/>
      <c r="B59" s="284"/>
      <c r="C59" s="284"/>
      <c r="D59" s="284"/>
      <c r="E59" s="284"/>
      <c r="F59" s="38"/>
      <c r="G59" s="38"/>
      <c r="H59" s="38"/>
      <c r="I59" s="35"/>
      <c r="J59" s="35"/>
      <c r="K59" s="35"/>
      <c r="L59" s="281"/>
      <c r="M59" s="281"/>
      <c r="N59" s="285"/>
      <c r="O59" s="285"/>
      <c r="P59" s="286"/>
      <c r="Q59" s="286"/>
    </row>
    <row r="60" spans="1:17" ht="11.1" customHeight="1">
      <c r="A60" s="35"/>
      <c r="B60" s="35"/>
      <c r="C60" s="35"/>
      <c r="D60" s="35"/>
      <c r="E60" s="35"/>
      <c r="F60" s="50"/>
      <c r="G60" s="50"/>
      <c r="H60" s="50"/>
      <c r="I60" s="35"/>
      <c r="J60" s="35"/>
      <c r="K60" s="35"/>
      <c r="L60" s="43"/>
      <c r="M60" s="43"/>
      <c r="N60" s="43"/>
      <c r="O60" s="43"/>
      <c r="P60" s="290"/>
      <c r="Q60" s="291"/>
    </row>
    <row r="61" spans="1:17" ht="11.1" customHeight="1">
      <c r="A61" s="278"/>
      <c r="B61" s="278"/>
      <c r="C61" s="278"/>
      <c r="D61" s="35"/>
      <c r="E61" s="35"/>
      <c r="F61" s="50"/>
      <c r="G61" s="50"/>
      <c r="H61" s="50"/>
      <c r="I61" s="35"/>
      <c r="J61" s="35"/>
      <c r="K61" s="35"/>
      <c r="L61" s="46"/>
      <c r="M61" s="35"/>
      <c r="N61" s="35"/>
      <c r="O61" s="35"/>
      <c r="P61" s="279"/>
      <c r="Q61" s="280"/>
    </row>
    <row r="62" spans="1:17" ht="11.1" customHeight="1">
      <c r="A62" s="35"/>
      <c r="B62" s="38"/>
      <c r="C62" s="38"/>
      <c r="D62" s="35"/>
      <c r="E62" s="35"/>
      <c r="F62" s="38"/>
      <c r="G62" s="38"/>
      <c r="H62" s="38"/>
      <c r="I62" s="35"/>
      <c r="J62" s="47"/>
      <c r="K62" s="47"/>
      <c r="L62" s="48"/>
      <c r="M62" s="47"/>
      <c r="N62" s="47"/>
      <c r="O62" s="47"/>
      <c r="P62" s="47"/>
      <c r="Q62" s="47"/>
    </row>
    <row r="63" spans="1:17" ht="11.1" customHeight="1">
      <c r="A63" s="35"/>
      <c r="B63" s="35"/>
      <c r="C63" s="35"/>
      <c r="D63" s="250"/>
      <c r="E63" s="250"/>
      <c r="F63" s="38"/>
      <c r="G63" s="38"/>
      <c r="H63" s="38"/>
      <c r="I63" s="35"/>
      <c r="J63" s="49"/>
      <c r="K63" s="38"/>
      <c r="L63" s="275"/>
      <c r="M63" s="275"/>
      <c r="N63" s="275"/>
      <c r="O63" s="275"/>
      <c r="P63" s="275"/>
      <c r="Q63" s="275"/>
    </row>
    <row r="64" spans="1:17" ht="11.1" customHeight="1">
      <c r="A64" s="38"/>
      <c r="B64" s="38"/>
      <c r="C64" s="38"/>
      <c r="D64" s="35"/>
      <c r="E64" s="35"/>
      <c r="F64" s="51"/>
      <c r="G64" s="51"/>
      <c r="H64" s="51"/>
      <c r="I64" s="35"/>
      <c r="J64" s="47"/>
      <c r="K64" s="38"/>
      <c r="L64" s="276"/>
      <c r="M64" s="275"/>
      <c r="N64" s="275"/>
      <c r="O64" s="275"/>
      <c r="P64" s="275"/>
      <c r="Q64" s="275"/>
    </row>
    <row r="65" spans="1:17" ht="11.25" customHeight="1">
      <c r="A65" s="35"/>
      <c r="B65" s="38"/>
      <c r="C65" s="38"/>
      <c r="D65" s="35"/>
      <c r="E65" s="35"/>
      <c r="F65" s="38"/>
      <c r="G65" s="38"/>
      <c r="H65" s="38"/>
      <c r="I65" s="35"/>
      <c r="J65" s="47"/>
      <c r="K65" s="50"/>
      <c r="L65" s="35"/>
      <c r="M65" s="44"/>
      <c r="N65" s="268"/>
      <c r="O65" s="268"/>
      <c r="P65" s="268"/>
      <c r="Q65" s="268"/>
    </row>
    <row r="66" spans="1:17" ht="12.75" customHeight="1">
      <c r="A66" s="38"/>
      <c r="B66" s="38"/>
      <c r="C66" s="38"/>
      <c r="D66" s="35"/>
      <c r="E66" s="35"/>
      <c r="F66" s="38"/>
      <c r="G66" s="38"/>
      <c r="H66" s="38"/>
      <c r="I66" s="35"/>
      <c r="J66" s="47"/>
      <c r="K66" s="47"/>
      <c r="L66" s="47"/>
      <c r="M66" s="292"/>
      <c r="N66" s="292"/>
      <c r="O66" s="292"/>
      <c r="P66" s="52"/>
      <c r="Q66" s="52"/>
    </row>
    <row r="67" spans="1:17" ht="11.1" customHeight="1">
      <c r="A67" s="38"/>
      <c r="B67" s="35"/>
      <c r="C67" s="35"/>
      <c r="D67" s="35"/>
      <c r="E67" s="35"/>
      <c r="F67" s="35"/>
      <c r="G67" s="35"/>
      <c r="H67" s="35"/>
      <c r="I67" s="35"/>
      <c r="J67" s="35"/>
      <c r="K67" s="50"/>
      <c r="L67" s="35"/>
      <c r="M67" s="53"/>
      <c r="N67" s="53"/>
      <c r="O67" s="53"/>
      <c r="P67" s="53"/>
      <c r="Q67" s="53"/>
    </row>
    <row r="68" spans="1:17" ht="11.1" customHeight="1">
      <c r="A68" s="35"/>
      <c r="B68" s="277"/>
      <c r="C68" s="277"/>
      <c r="D68" s="277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</row>
    <row r="69" spans="1:17" ht="11.1" customHeight="1">
      <c r="A69" s="35"/>
      <c r="B69" s="40"/>
      <c r="C69" s="40"/>
      <c r="D69" s="40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</row>
    <row r="70" spans="1:17" ht="13.5" customHeight="1">
      <c r="A70" s="59"/>
      <c r="B70" s="60"/>
      <c r="C70" s="60"/>
      <c r="D70" s="35"/>
      <c r="E70" s="35"/>
      <c r="F70" s="273"/>
      <c r="G70" s="273"/>
      <c r="H70" s="274"/>
      <c r="I70" s="274"/>
      <c r="J70" s="60"/>
      <c r="K70" s="60"/>
      <c r="L70" s="60"/>
      <c r="M70" s="60"/>
      <c r="N70" s="60"/>
      <c r="O70" s="60"/>
      <c r="P70" s="60"/>
      <c r="Q70" s="60"/>
    </row>
    <row r="71" spans="1:17" ht="11.1" customHeight="1">
      <c r="A71" s="35"/>
      <c r="B71" s="35"/>
      <c r="C71" s="35"/>
      <c r="D71" s="35"/>
      <c r="E71" s="35"/>
      <c r="F71" s="293"/>
      <c r="G71" s="294"/>
      <c r="H71" s="273"/>
      <c r="I71" s="273"/>
      <c r="J71" s="35"/>
      <c r="K71" s="35"/>
      <c r="L71" s="35"/>
      <c r="M71" s="35"/>
      <c r="N71" s="35"/>
      <c r="O71" s="35"/>
      <c r="P71" s="35"/>
      <c r="Q71" s="35"/>
    </row>
    <row r="72" spans="1:17" ht="11.1" customHeight="1">
      <c r="F72" s="273"/>
      <c r="G72" s="273"/>
      <c r="H72" s="273"/>
      <c r="I72" s="273"/>
    </row>
    <row r="73" spans="1:17" ht="11.1" customHeight="1">
      <c r="F73" s="288"/>
      <c r="G73" s="288"/>
      <c r="H73" s="288"/>
      <c r="I73" s="288"/>
    </row>
    <row r="74" spans="1:17" ht="11.1" customHeight="1">
      <c r="F74" s="273"/>
      <c r="G74" s="273"/>
      <c r="H74" s="273"/>
      <c r="I74" s="273"/>
    </row>
    <row r="75" spans="1:17" ht="11.1" customHeight="1">
      <c r="F75" s="287"/>
      <c r="G75" s="287"/>
      <c r="H75" s="35"/>
      <c r="I75" s="35"/>
    </row>
    <row r="76" spans="1:17" ht="11.1" customHeight="1">
      <c r="F76" s="54"/>
      <c r="G76" s="54"/>
      <c r="H76" s="35"/>
      <c r="I76" s="35"/>
    </row>
    <row r="77" spans="1:17" ht="11.1" customHeight="1">
      <c r="F77" s="35"/>
      <c r="G77" s="35"/>
      <c r="H77" s="60"/>
      <c r="I77" s="60"/>
    </row>
    <row r="78" spans="1:17" ht="11.1" customHeight="1">
      <c r="F78" s="35"/>
      <c r="G78" s="35"/>
      <c r="H78" s="35"/>
      <c r="I78" s="35"/>
    </row>
  </sheetData>
  <sheetProtection selectLockedCells="1"/>
  <mergeCells count="158">
    <mergeCell ref="F75:G75"/>
    <mergeCell ref="F72:G72"/>
    <mergeCell ref="H72:I72"/>
    <mergeCell ref="F73:G73"/>
    <mergeCell ref="H73:I73"/>
    <mergeCell ref="F70:G70"/>
    <mergeCell ref="N37:O37"/>
    <mergeCell ref="L63:Q63"/>
    <mergeCell ref="H71:I71"/>
    <mergeCell ref="L64:Q64"/>
    <mergeCell ref="L59:M59"/>
    <mergeCell ref="N65:Q65"/>
    <mergeCell ref="M66:O66"/>
    <mergeCell ref="H70:I70"/>
    <mergeCell ref="F71:G71"/>
    <mergeCell ref="P60:Q60"/>
    <mergeCell ref="L54:M54"/>
    <mergeCell ref="N54:O54"/>
    <mergeCell ref="P54:Q54"/>
    <mergeCell ref="L55:M55"/>
    <mergeCell ref="N55:O55"/>
    <mergeCell ref="P55:Q55"/>
    <mergeCell ref="L51:M51"/>
    <mergeCell ref="N51:O51"/>
    <mergeCell ref="A61:C61"/>
    <mergeCell ref="P61:Q61"/>
    <mergeCell ref="L56:M56"/>
    <mergeCell ref="N56:O56"/>
    <mergeCell ref="P56:Q56"/>
    <mergeCell ref="P57:Q57"/>
    <mergeCell ref="F74:G74"/>
    <mergeCell ref="H74:I74"/>
    <mergeCell ref="B68:D68"/>
    <mergeCell ref="D63:E63"/>
    <mergeCell ref="A59:E59"/>
    <mergeCell ref="P58:Q58"/>
    <mergeCell ref="N59:O59"/>
    <mergeCell ref="P59:Q59"/>
    <mergeCell ref="P51:Q51"/>
    <mergeCell ref="L52:M52"/>
    <mergeCell ref="N52:O52"/>
    <mergeCell ref="P52:Q52"/>
    <mergeCell ref="L53:M53"/>
    <mergeCell ref="N53:O53"/>
    <mergeCell ref="P53:Q53"/>
    <mergeCell ref="L44:M44"/>
    <mergeCell ref="N44:O44"/>
    <mergeCell ref="P44:Q44"/>
    <mergeCell ref="L45:M45"/>
    <mergeCell ref="N45:O45"/>
    <mergeCell ref="P45:Q45"/>
    <mergeCell ref="P46:Q46"/>
    <mergeCell ref="P47:Q47"/>
    <mergeCell ref="L50:M50"/>
    <mergeCell ref="N50:O50"/>
    <mergeCell ref="P50:Q50"/>
    <mergeCell ref="P48:Q48"/>
    <mergeCell ref="M49:P49"/>
    <mergeCell ref="L46:M46"/>
    <mergeCell ref="N46:O46"/>
    <mergeCell ref="L41:M41"/>
    <mergeCell ref="N41:O41"/>
    <mergeCell ref="P41:Q41"/>
    <mergeCell ref="L42:M42"/>
    <mergeCell ref="N42:O42"/>
    <mergeCell ref="P42:Q42"/>
    <mergeCell ref="L43:M43"/>
    <mergeCell ref="N43:O43"/>
    <mergeCell ref="P43:Q43"/>
    <mergeCell ref="A39:E39"/>
    <mergeCell ref="L39:M39"/>
    <mergeCell ref="N39:O39"/>
    <mergeCell ref="P39:Q39"/>
    <mergeCell ref="H38:I38"/>
    <mergeCell ref="L38:M38"/>
    <mergeCell ref="N38:O38"/>
    <mergeCell ref="L40:M40"/>
    <mergeCell ref="N40:O40"/>
    <mergeCell ref="P40:Q40"/>
    <mergeCell ref="F37:G38"/>
    <mergeCell ref="P38:Q38"/>
    <mergeCell ref="F36:I36"/>
    <mergeCell ref="H35:I35"/>
    <mergeCell ref="H37:I37"/>
    <mergeCell ref="H26:I26"/>
    <mergeCell ref="F28:G29"/>
    <mergeCell ref="P37:Q37"/>
    <mergeCell ref="K28:L29"/>
    <mergeCell ref="K31:L32"/>
    <mergeCell ref="M31:O32"/>
    <mergeCell ref="P30:Q30"/>
    <mergeCell ref="L36:M36"/>
    <mergeCell ref="N36:O36"/>
    <mergeCell ref="P36:Q36"/>
    <mergeCell ref="L33:M33"/>
    <mergeCell ref="L37:M37"/>
    <mergeCell ref="P33:Q33"/>
    <mergeCell ref="F31:G32"/>
    <mergeCell ref="H31:I31"/>
    <mergeCell ref="F30:I30"/>
    <mergeCell ref="P28:Q28"/>
    <mergeCell ref="M35:P35"/>
    <mergeCell ref="H34:I34"/>
    <mergeCell ref="F34:G35"/>
    <mergeCell ref="F33:I33"/>
    <mergeCell ref="P31:Q31"/>
    <mergeCell ref="P32:Q32"/>
    <mergeCell ref="P29:Q29"/>
    <mergeCell ref="L30:M30"/>
    <mergeCell ref="N30:O30"/>
    <mergeCell ref="H32:I32"/>
    <mergeCell ref="H29:I29"/>
    <mergeCell ref="K25:L26"/>
    <mergeCell ref="A25:B26"/>
    <mergeCell ref="P27:Q27"/>
    <mergeCell ref="A27:B28"/>
    <mergeCell ref="F27:I27"/>
    <mergeCell ref="H28:I28"/>
    <mergeCell ref="M28:O29"/>
    <mergeCell ref="L27:M27"/>
    <mergeCell ref="N27:O27"/>
    <mergeCell ref="C27:D28"/>
    <mergeCell ref="C29:D30"/>
    <mergeCell ref="M25:O26"/>
    <mergeCell ref="H25:I25"/>
    <mergeCell ref="A1:Q1"/>
    <mergeCell ref="A2:Q2"/>
    <mergeCell ref="A3:B3"/>
    <mergeCell ref="C3:F3"/>
    <mergeCell ref="L3:O3"/>
    <mergeCell ref="A4:Q4"/>
    <mergeCell ref="A5:B5"/>
    <mergeCell ref="A29:B30"/>
    <mergeCell ref="C25:D26"/>
    <mergeCell ref="P24:Q24"/>
    <mergeCell ref="P25:Q25"/>
    <mergeCell ref="C21:D21"/>
    <mergeCell ref="F21:G21"/>
    <mergeCell ref="I21:J21"/>
    <mergeCell ref="L21:M21"/>
    <mergeCell ref="O21:P21"/>
    <mergeCell ref="F25:G26"/>
    <mergeCell ref="C5:G5"/>
    <mergeCell ref="L5:P5"/>
    <mergeCell ref="C6:G6"/>
    <mergeCell ref="L6:P6"/>
    <mergeCell ref="C7:G7"/>
    <mergeCell ref="L7:P7"/>
    <mergeCell ref="C8:G8"/>
    <mergeCell ref="L8:P8"/>
    <mergeCell ref="P23:Q23"/>
    <mergeCell ref="C9:G9"/>
    <mergeCell ref="L9:P9"/>
    <mergeCell ref="C10:G10"/>
    <mergeCell ref="L10:P10"/>
    <mergeCell ref="C11:G11"/>
    <mergeCell ref="L11:P11"/>
    <mergeCell ref="A13:Q13"/>
  </mergeCells>
  <phoneticPr fontId="25" type="noConversion"/>
  <conditionalFormatting sqref="B14:Q16">
    <cfRule type="expression" dxfId="2" priority="3">
      <formula>WEEKDAY(B$14,2)&gt;5</formula>
    </cfRule>
  </conditionalFormatting>
  <conditionalFormatting sqref="B17:P19">
    <cfRule type="expression" dxfId="1" priority="2">
      <formula>WEEKDAY(B$17,2)&gt;5</formula>
    </cfRule>
  </conditionalFormatting>
  <conditionalFormatting sqref="Q21">
    <cfRule type="cellIs" dxfId="0" priority="1" operator="equal">
      <formula>0</formula>
    </cfRule>
  </conditionalFormatting>
  <dataValidations count="1">
    <dataValidation type="list" allowBlank="1" showInputMessage="1" showErrorMessage="1" sqref="L3:O3">
      <formula1>ANCOURS</formula1>
    </dataValidation>
  </dataValidations>
  <pageMargins left="0.3" right="0.2" top="0.37" bottom="0.49" header="0.23" footer="0.4921259845"/>
  <pageSetup paperSize="9" orientation="portrait" horizontalDpi="4294967293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L43"/>
  <sheetViews>
    <sheetView topLeftCell="A10" workbookViewId="0">
      <selection activeCell="A52" sqref="A52"/>
    </sheetView>
  </sheetViews>
  <sheetFormatPr baseColWidth="10" defaultRowHeight="12.75"/>
  <sheetData>
    <row r="1" spans="1:12">
      <c r="A1" s="12" t="s">
        <v>7</v>
      </c>
      <c r="B1" s="12" t="s">
        <v>20</v>
      </c>
      <c r="C1">
        <v>1</v>
      </c>
      <c r="D1">
        <v>0</v>
      </c>
      <c r="F1" s="16" t="s">
        <v>21</v>
      </c>
      <c r="G1" s="15" t="s">
        <v>22</v>
      </c>
      <c r="H1" s="15" t="s">
        <v>23</v>
      </c>
      <c r="I1" s="15" t="s">
        <v>24</v>
      </c>
      <c r="J1" s="15" t="s">
        <v>25</v>
      </c>
      <c r="K1" s="15" t="s">
        <v>26</v>
      </c>
      <c r="L1" s="15" t="s">
        <v>26</v>
      </c>
    </row>
    <row r="2" spans="1:12">
      <c r="A2" s="12" t="s">
        <v>8</v>
      </c>
      <c r="B2">
        <v>2013</v>
      </c>
      <c r="C2">
        <v>2</v>
      </c>
      <c r="D2">
        <v>1</v>
      </c>
      <c r="F2" s="16" t="s">
        <v>22</v>
      </c>
      <c r="H2" s="75"/>
    </row>
    <row r="3" spans="1:12">
      <c r="A3" s="12" t="s">
        <v>9</v>
      </c>
      <c r="B3">
        <v>2014</v>
      </c>
      <c r="C3">
        <v>3</v>
      </c>
      <c r="D3">
        <v>2</v>
      </c>
      <c r="F3" s="16" t="s">
        <v>23</v>
      </c>
      <c r="H3" s="76"/>
    </row>
    <row r="4" spans="1:12">
      <c r="A4" s="12" t="s">
        <v>10</v>
      </c>
      <c r="B4">
        <v>2015</v>
      </c>
      <c r="C4">
        <v>4</v>
      </c>
      <c r="D4">
        <v>3</v>
      </c>
      <c r="F4" s="16" t="s">
        <v>24</v>
      </c>
    </row>
    <row r="5" spans="1:12">
      <c r="A5" s="12" t="s">
        <v>11</v>
      </c>
      <c r="B5">
        <v>2016</v>
      </c>
      <c r="C5">
        <v>5</v>
      </c>
      <c r="D5">
        <v>4</v>
      </c>
      <c r="F5" s="16" t="s">
        <v>25</v>
      </c>
    </row>
    <row r="6" spans="1:12">
      <c r="A6" s="12" t="s">
        <v>12</v>
      </c>
      <c r="B6">
        <v>2017</v>
      </c>
      <c r="C6">
        <v>6</v>
      </c>
      <c r="D6">
        <v>5</v>
      </c>
      <c r="F6" s="16" t="s">
        <v>26</v>
      </c>
    </row>
    <row r="7" spans="1:12">
      <c r="A7" s="12" t="s">
        <v>13</v>
      </c>
      <c r="B7">
        <v>2018</v>
      </c>
      <c r="C7">
        <v>7</v>
      </c>
      <c r="D7">
        <v>6</v>
      </c>
      <c r="F7" s="16" t="s">
        <v>26</v>
      </c>
    </row>
    <row r="8" spans="1:12">
      <c r="A8" s="12" t="s">
        <v>14</v>
      </c>
      <c r="B8">
        <v>2019</v>
      </c>
      <c r="C8">
        <v>8</v>
      </c>
      <c r="D8">
        <v>7</v>
      </c>
    </row>
    <row r="9" spans="1:12">
      <c r="A9" s="12" t="s">
        <v>15</v>
      </c>
      <c r="B9">
        <v>2020</v>
      </c>
      <c r="C9">
        <v>9</v>
      </c>
      <c r="D9">
        <v>8</v>
      </c>
    </row>
    <row r="10" spans="1:12">
      <c r="A10" s="12" t="s">
        <v>16</v>
      </c>
      <c r="C10">
        <v>10</v>
      </c>
      <c r="D10">
        <v>9</v>
      </c>
    </row>
    <row r="11" spans="1:12">
      <c r="A11" s="12" t="s">
        <v>17</v>
      </c>
      <c r="C11">
        <v>11</v>
      </c>
      <c r="D11">
        <v>10</v>
      </c>
      <c r="F11" s="15" t="s">
        <v>27</v>
      </c>
    </row>
    <row r="12" spans="1:12">
      <c r="A12" s="12" t="s">
        <v>18</v>
      </c>
      <c r="C12">
        <v>12</v>
      </c>
      <c r="D12">
        <v>11</v>
      </c>
      <c r="F12" s="18">
        <v>42005</v>
      </c>
    </row>
    <row r="13" spans="1:12">
      <c r="A13" s="12" t="s">
        <v>19</v>
      </c>
      <c r="C13">
        <v>13</v>
      </c>
      <c r="D13">
        <v>12</v>
      </c>
      <c r="F13" s="18">
        <v>42036</v>
      </c>
    </row>
    <row r="14" spans="1:12">
      <c r="C14">
        <v>14</v>
      </c>
      <c r="D14">
        <v>13</v>
      </c>
      <c r="F14" s="18">
        <v>42064</v>
      </c>
    </row>
    <row r="15" spans="1:12">
      <c r="C15">
        <v>15</v>
      </c>
      <c r="D15">
        <v>14</v>
      </c>
      <c r="F15" s="18">
        <v>42095</v>
      </c>
    </row>
    <row r="16" spans="1:12">
      <c r="C16">
        <v>16</v>
      </c>
      <c r="D16">
        <v>15</v>
      </c>
      <c r="F16" s="18">
        <v>42125</v>
      </c>
    </row>
    <row r="17" spans="1:6">
      <c r="A17" s="15"/>
      <c r="C17">
        <v>17</v>
      </c>
      <c r="D17">
        <v>16</v>
      </c>
      <c r="F17" s="18">
        <v>42156</v>
      </c>
    </row>
    <row r="18" spans="1:6">
      <c r="A18" s="15"/>
      <c r="C18">
        <v>18</v>
      </c>
      <c r="D18">
        <v>17</v>
      </c>
      <c r="F18" s="18">
        <v>42186</v>
      </c>
    </row>
    <row r="19" spans="1:6">
      <c r="A19" s="15"/>
      <c r="C19">
        <v>19</v>
      </c>
      <c r="D19">
        <v>18</v>
      </c>
      <c r="F19" s="18">
        <v>42217</v>
      </c>
    </row>
    <row r="20" spans="1:6">
      <c r="A20" s="15"/>
      <c r="C20">
        <v>20</v>
      </c>
      <c r="D20">
        <v>19</v>
      </c>
      <c r="F20" s="18">
        <v>42248</v>
      </c>
    </row>
    <row r="21" spans="1:6">
      <c r="A21" s="15"/>
      <c r="C21">
        <v>21</v>
      </c>
      <c r="D21">
        <v>20</v>
      </c>
      <c r="F21" s="18">
        <v>42278</v>
      </c>
    </row>
    <row r="22" spans="1:6">
      <c r="C22">
        <v>22</v>
      </c>
      <c r="D22">
        <v>21</v>
      </c>
      <c r="F22" s="18">
        <v>42309</v>
      </c>
    </row>
    <row r="23" spans="1:6">
      <c r="C23">
        <v>23</v>
      </c>
      <c r="D23">
        <v>22</v>
      </c>
      <c r="F23" s="18">
        <v>42339</v>
      </c>
    </row>
    <row r="24" spans="1:6">
      <c r="A24" s="15"/>
      <c r="C24">
        <v>24</v>
      </c>
      <c r="D24">
        <v>23</v>
      </c>
      <c r="F24" s="18">
        <v>42370</v>
      </c>
    </row>
    <row r="25" spans="1:6">
      <c r="A25" s="15"/>
      <c r="C25">
        <v>25</v>
      </c>
      <c r="D25">
        <v>24</v>
      </c>
      <c r="F25" s="18">
        <v>42401</v>
      </c>
    </row>
    <row r="26" spans="1:6">
      <c r="A26" s="15"/>
      <c r="C26">
        <v>26</v>
      </c>
      <c r="D26">
        <v>25</v>
      </c>
    </row>
    <row r="27" spans="1:6">
      <c r="A27" s="15"/>
      <c r="C27">
        <v>27</v>
      </c>
      <c r="D27">
        <v>26</v>
      </c>
    </row>
    <row r="28" spans="1:6">
      <c r="C28">
        <v>28</v>
      </c>
      <c r="D28">
        <v>27</v>
      </c>
    </row>
    <row r="29" spans="1:6">
      <c r="C29">
        <v>29</v>
      </c>
      <c r="D29">
        <v>28</v>
      </c>
    </row>
    <row r="30" spans="1:6">
      <c r="A30" s="15" t="s">
        <v>44</v>
      </c>
      <c r="C30">
        <v>30</v>
      </c>
      <c r="D30">
        <v>29</v>
      </c>
    </row>
    <row r="31" spans="1:6">
      <c r="A31" s="15" t="s">
        <v>45</v>
      </c>
      <c r="C31">
        <v>31</v>
      </c>
      <c r="D31">
        <v>30</v>
      </c>
    </row>
    <row r="32" spans="1:6">
      <c r="A32" s="15" t="s">
        <v>46</v>
      </c>
      <c r="D32">
        <v>31</v>
      </c>
    </row>
    <row r="33" spans="1:1">
      <c r="A33" s="15" t="s">
        <v>47</v>
      </c>
    </row>
    <row r="34" spans="1:1">
      <c r="A34" s="15" t="s">
        <v>48</v>
      </c>
    </row>
    <row r="35" spans="1:1">
      <c r="A35" s="15" t="s">
        <v>49</v>
      </c>
    </row>
    <row r="36" spans="1:1">
      <c r="A36" s="15" t="s">
        <v>50</v>
      </c>
    </row>
    <row r="37" spans="1:1">
      <c r="A37" s="15" t="s">
        <v>51</v>
      </c>
    </row>
    <row r="38" spans="1:1">
      <c r="A38" s="15" t="s">
        <v>52</v>
      </c>
    </row>
    <row r="41" spans="1:1">
      <c r="A41" t="s">
        <v>55</v>
      </c>
    </row>
    <row r="42" spans="1:1">
      <c r="A42" t="s">
        <v>53</v>
      </c>
    </row>
    <row r="43" spans="1:1">
      <c r="A43" t="s">
        <v>54</v>
      </c>
    </row>
  </sheetData>
  <phoneticPr fontId="2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15</vt:i4>
      </vt:variant>
    </vt:vector>
  </HeadingPairs>
  <TitlesOfParts>
    <vt:vector size="29" baseType="lpstr">
      <vt:lpstr>Feuil1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Tables</vt:lpstr>
      <vt:lpstr>Agence</vt:lpstr>
      <vt:lpstr>ANCOURS</vt:lpstr>
      <vt:lpstr>jours</vt:lpstr>
      <vt:lpstr>MARBRIERS</vt:lpstr>
      <vt:lpstr>Août!Zone_d_impression</vt:lpstr>
      <vt:lpstr>Avril!Zone_d_impression</vt:lpstr>
      <vt:lpstr>Décembre!Zone_d_impression</vt:lpstr>
      <vt:lpstr>Février!Zone_d_impression</vt:lpstr>
      <vt:lpstr>Juillet!Zone_d_impression</vt:lpstr>
      <vt:lpstr>Juin!Zone_d_impression</vt:lpstr>
      <vt:lpstr>Mai!Zone_d_impression</vt:lpstr>
      <vt:lpstr>Mars!Zone_d_impression</vt:lpstr>
      <vt:lpstr>Novembre!Zone_d_impression</vt:lpstr>
      <vt:lpstr>Octobre!Zone_d_impression</vt:lpstr>
      <vt:lpstr>Septembre!Zone_d_impression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juju</dc:creator>
  <cp:lastModifiedBy>Jujulepompier</cp:lastModifiedBy>
  <cp:lastPrinted>2015-02-28T17:39:12Z</cp:lastPrinted>
  <dcterms:created xsi:type="dcterms:W3CDTF">2013-01-31T17:31:35Z</dcterms:created>
  <dcterms:modified xsi:type="dcterms:W3CDTF">2015-03-27T20:41:26Z</dcterms:modified>
</cp:coreProperties>
</file>