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ctrlProps/ctrlProp96.xml" ContentType="application/vnd.ms-excel.controlproperties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67.xml" ContentType="application/vnd.ms-excel.controlproperties+xml"/>
  <Override PartName="/xl/ctrlProps/ctrlProp85.xml" ContentType="application/vnd.ms-excel.controlproperties+xml"/>
  <Override PartName="/xl/vbaProject.bin" ContentType="application/vnd.ms-office.vbaProject"/>
  <Override PartName="/xl/ctrlProps/ctrlProp92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52.xml" ContentType="application/vnd.ms-excel.controlproperties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103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10.xml" ContentType="application/vnd.ms-excel.controlproperties+xml"/>
  <Override PartName="/xl/ctrlProps/ctrlProp101.xml" ContentType="application/vnd.ms-excel.controlproperties+xml"/>
  <Override PartName="/xl/ctrlProps/ctrlProp99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97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88.xml" ContentType="application/vnd.ms-excel.controlproperties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Override PartName="/xl/ctrlProps/ctrlProp95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93.xml" ContentType="application/vnd.ms-excel.controlproperties+xml"/>
  <Override PartName="/xl/ctrlProps/ctrlProp46.xml" ContentType="application/vnd.ms-excel.controlproperties+xml"/>
  <Override PartName="/xl/ctrlProps/ctrlProp73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62.xml" ContentType="application/vnd.ms-excel.controlproperties+xml"/>
  <Override PartName="/xl/ctrlProps/ctrlProp91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04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31.xml" ContentType="application/vnd.ms-excel.controlproperties+xml"/>
  <Override PartName="/xl/ctrlProps/ctrlProp102.xml" ContentType="application/vnd.ms-excel.controlproperties+xml"/>
  <Override PartName="/xl/ctrlProps/ctrlProp3.xml" ContentType="application/vnd.ms-excel.controlproperties+xml"/>
  <Override PartName="/xl/ctrlProps/ctrlProp89.xml" ContentType="application/vnd.ms-excel.controlproperties+xml"/>
  <Override PartName="/xl/ctrlProps/ctrlProp100.xml" ContentType="application/vnd.ms-excel.controlproperties+xml"/>
  <Override PartName="/xl/ctrlProps/ctrlProp98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  <Override PartName="/xl/ctrlProps/ctrlProp47.xml" ContentType="application/vnd.ms-excel.controlproperties+xml"/>
  <Override PartName="/xl/ctrlProps/ctrlProp94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36.xml" ContentType="application/vnd.ms-excel.controlproperties+xml"/>
  <Default Extension="rels" ContentType="application/vnd.openxmlformats-package.relationships+xml"/>
  <Override PartName="/xl/worksheets/sheet5.xml" ContentType="application/vnd.openxmlformats-officedocument.spreadsheetml.worksheet+xml"/>
  <Override PartName="/xl/ctrlProps/ctrlProp90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checkCompatibility="1" defaultThemeVersion="124226"/>
  <bookViews>
    <workbookView xWindow="0" yWindow="0" windowWidth="19200" windowHeight="7770" tabRatio="875"/>
  </bookViews>
  <sheets>
    <sheet name="status" sheetId="43" r:id="rId1"/>
    <sheet name="Programme" sheetId="44" r:id="rId2"/>
    <sheet name="Calendrier" sheetId="36" r:id="rId3"/>
    <sheet name="Récap annuel" sheetId="42" r:id="rId4"/>
    <sheet name="Données" sheetId="3" r:id="rId5"/>
  </sheets>
  <definedNames>
    <definedName name="An">'Récap annuel'!$A$1</definedName>
    <definedName name="COULEUR">Données!$B$16:$B$25</definedName>
    <definedName name="Fériés">Données!$C$2:$C$15</definedName>
    <definedName name="_xlnm.Print_Titles" localSheetId="2">Calendrier!$1:$2</definedName>
    <definedName name="jour">status!$A$1</definedName>
    <definedName name="Mois">Données!$A$1:$B$12</definedName>
    <definedName name="TabPresence">Calendrier!$C$2:$AG$14,Calendrier!$AK$2:$BO$14</definedName>
    <definedName name="_xlnm.Print_Area" localSheetId="2">Calendrier!$A$1:$BO$93</definedName>
    <definedName name="_xlnm.Print_Area" localSheetId="3">'Récap annuel'!$A$1:$E$21</definedName>
  </definedNames>
  <calcPr calcId="125725"/>
</workbook>
</file>

<file path=xl/calcChain.xml><?xml version="1.0" encoding="utf-8"?>
<calcChain xmlns="http://schemas.openxmlformats.org/spreadsheetml/2006/main">
  <c r="A1" i="43"/>
  <c r="A11" i="36"/>
  <c r="C6" i="3"/>
  <c r="E31" i="36"/>
  <c r="M31"/>
  <c r="U31"/>
  <c r="AM31"/>
  <c r="AW31"/>
  <c r="BG31"/>
  <c r="E33"/>
  <c r="M33"/>
  <c r="U33"/>
  <c r="AM33"/>
  <c r="AW33"/>
  <c r="BG33"/>
  <c r="A4"/>
  <c r="BC93"/>
  <c r="AU93"/>
  <c r="AM93"/>
  <c r="BC91"/>
  <c r="AU91"/>
  <c r="AM91"/>
  <c r="BC78"/>
  <c r="AU78"/>
  <c r="AM78"/>
  <c r="U78"/>
  <c r="U93" s="1"/>
  <c r="M78"/>
  <c r="M93" s="1"/>
  <c r="E78"/>
  <c r="E93" s="1"/>
  <c r="BC76"/>
  <c r="AU76"/>
  <c r="AM76"/>
  <c r="U76"/>
  <c r="U91" s="1"/>
  <c r="M76"/>
  <c r="M91" s="1"/>
  <c r="E76"/>
  <c r="E91" s="1"/>
  <c r="BC63"/>
  <c r="AU63"/>
  <c r="AM63"/>
  <c r="BC61"/>
  <c r="AU61"/>
  <c r="AM61"/>
  <c r="U63"/>
  <c r="M63"/>
  <c r="E63"/>
  <c r="U61"/>
  <c r="M61"/>
  <c r="E61"/>
  <c r="BC48"/>
  <c r="AU48"/>
  <c r="AM48"/>
  <c r="BC46"/>
  <c r="AU46"/>
  <c r="AM46"/>
  <c r="U48"/>
  <c r="M48"/>
  <c r="E48"/>
  <c r="U46"/>
  <c r="M46"/>
  <c r="E46"/>
  <c r="D11" i="42"/>
  <c r="C11"/>
  <c r="E10"/>
  <c r="D10"/>
  <c r="C10"/>
  <c r="E9"/>
  <c r="D9"/>
  <c r="C9"/>
  <c r="E8"/>
  <c r="D8"/>
  <c r="C8"/>
  <c r="E6"/>
  <c r="D6"/>
  <c r="C6"/>
  <c r="E4"/>
  <c r="D4"/>
  <c r="C4"/>
  <c r="C7"/>
  <c r="C3"/>
  <c r="D3"/>
  <c r="E3"/>
  <c r="AF92" i="36" l="1"/>
  <c r="AE47"/>
  <c r="A88" l="1"/>
  <c r="A87"/>
  <c r="A86"/>
  <c r="A85"/>
  <c r="A84"/>
  <c r="A83"/>
  <c r="AI88"/>
  <c r="AI87"/>
  <c r="AI86"/>
  <c r="AI85"/>
  <c r="AI84"/>
  <c r="AI83"/>
  <c r="AI73"/>
  <c r="AI72"/>
  <c r="AI71"/>
  <c r="AI70"/>
  <c r="AI69"/>
  <c r="AI68"/>
  <c r="A73"/>
  <c r="A72"/>
  <c r="A71"/>
  <c r="A70"/>
  <c r="A69"/>
  <c r="A68"/>
  <c r="AI58"/>
  <c r="AI57"/>
  <c r="AI56"/>
  <c r="AI55"/>
  <c r="AI54"/>
  <c r="AI53"/>
  <c r="A58"/>
  <c r="A57"/>
  <c r="A56"/>
  <c r="A55"/>
  <c r="A54"/>
  <c r="A53"/>
  <c r="AI43"/>
  <c r="AI42"/>
  <c r="AI41"/>
  <c r="AI40"/>
  <c r="AI39"/>
  <c r="AI38"/>
  <c r="A43"/>
  <c r="A42"/>
  <c r="A41"/>
  <c r="A40"/>
  <c r="A39"/>
  <c r="A38"/>
  <c r="AI28"/>
  <c r="AI27"/>
  <c r="AI26"/>
  <c r="AI25"/>
  <c r="AI24"/>
  <c r="AI23"/>
  <c r="A28"/>
  <c r="A27"/>
  <c r="A26"/>
  <c r="A25"/>
  <c r="A24"/>
  <c r="A23"/>
  <c r="AI10"/>
  <c r="AI9"/>
  <c r="AI8"/>
  <c r="AI7"/>
  <c r="AI6"/>
  <c r="AI5"/>
  <c r="AI82"/>
  <c r="A82"/>
  <c r="AI67"/>
  <c r="A67"/>
  <c r="AI52"/>
  <c r="A52"/>
  <c r="AI37"/>
  <c r="A37"/>
  <c r="AI22"/>
  <c r="A22"/>
  <c r="AI4"/>
  <c r="A81"/>
  <c r="AI81"/>
  <c r="AI66"/>
  <c r="A66"/>
  <c r="AI51"/>
  <c r="A51"/>
  <c r="AI36"/>
  <c r="A36"/>
  <c r="AI21"/>
  <c r="A21"/>
  <c r="M18"/>
  <c r="AW18" s="1"/>
  <c r="AK79"/>
  <c r="AK80" s="1"/>
  <c r="AL80" s="1"/>
  <c r="AM80" s="1"/>
  <c r="AN80" s="1"/>
  <c r="AO80" s="1"/>
  <c r="AP80" s="1"/>
  <c r="AQ80" s="1"/>
  <c r="AR80" s="1"/>
  <c r="AS80" s="1"/>
  <c r="AT80" s="1"/>
  <c r="AU80" s="1"/>
  <c r="AV80" s="1"/>
  <c r="AW80" s="1"/>
  <c r="AX80" s="1"/>
  <c r="AY80" s="1"/>
  <c r="AZ80" s="1"/>
  <c r="BA80" s="1"/>
  <c r="BB80" s="1"/>
  <c r="BC80" s="1"/>
  <c r="BD80" s="1"/>
  <c r="BE80" s="1"/>
  <c r="BF80" s="1"/>
  <c r="BG80" s="1"/>
  <c r="BH80" s="1"/>
  <c r="BI80" s="1"/>
  <c r="BJ80" s="1"/>
  <c r="BK80" s="1"/>
  <c r="BL80" s="1"/>
  <c r="BM80" s="1"/>
  <c r="BN80" s="1"/>
  <c r="BO80" s="1"/>
  <c r="C79"/>
  <c r="AK64"/>
  <c r="AK65" s="1"/>
  <c r="AL65" s="1"/>
  <c r="AM65" s="1"/>
  <c r="AN65" s="1"/>
  <c r="AO65" s="1"/>
  <c r="AP65" s="1"/>
  <c r="AQ65" s="1"/>
  <c r="AR65" s="1"/>
  <c r="AS65" s="1"/>
  <c r="AT65" s="1"/>
  <c r="AU65" s="1"/>
  <c r="AV65" s="1"/>
  <c r="AW65" s="1"/>
  <c r="AX65" s="1"/>
  <c r="AY65" s="1"/>
  <c r="AZ65" s="1"/>
  <c r="BA65" s="1"/>
  <c r="BB65" s="1"/>
  <c r="BC65" s="1"/>
  <c r="BD65" s="1"/>
  <c r="BE65" s="1"/>
  <c r="BF65" s="1"/>
  <c r="BG65" s="1"/>
  <c r="BH65" s="1"/>
  <c r="BI65" s="1"/>
  <c r="BJ65" s="1"/>
  <c r="BK65" s="1"/>
  <c r="BL65" s="1"/>
  <c r="BM65" s="1"/>
  <c r="BN65" s="1"/>
  <c r="BO65" s="1"/>
  <c r="C64"/>
  <c r="C65" s="1"/>
  <c r="D65" s="1"/>
  <c r="E65" s="1"/>
  <c r="F65" s="1"/>
  <c r="G65" s="1"/>
  <c r="H65" s="1"/>
  <c r="I65" s="1"/>
  <c r="J65" s="1"/>
  <c r="K65" s="1"/>
  <c r="L65" s="1"/>
  <c r="M65" s="1"/>
  <c r="N65" s="1"/>
  <c r="O65" s="1"/>
  <c r="P65" s="1"/>
  <c r="Q65" s="1"/>
  <c r="R65" s="1"/>
  <c r="S65" s="1"/>
  <c r="T65" s="1"/>
  <c r="U65" s="1"/>
  <c r="V65" s="1"/>
  <c r="W65" s="1"/>
  <c r="X65" s="1"/>
  <c r="Y65" s="1"/>
  <c r="Z65" s="1"/>
  <c r="AA65" s="1"/>
  <c r="AB65" s="1"/>
  <c r="AC65" s="1"/>
  <c r="AD65" s="1"/>
  <c r="AE65" s="1"/>
  <c r="AF65" s="1"/>
  <c r="AG65" s="1"/>
  <c r="AK49"/>
  <c r="AK50" s="1"/>
  <c r="AL50" s="1"/>
  <c r="AM50" s="1"/>
  <c r="AN50" s="1"/>
  <c r="AO50" s="1"/>
  <c r="AP50" s="1"/>
  <c r="AQ50" s="1"/>
  <c r="AR50" s="1"/>
  <c r="AS50" s="1"/>
  <c r="AT50" s="1"/>
  <c r="AU50" s="1"/>
  <c r="AV50" s="1"/>
  <c r="AW50" s="1"/>
  <c r="AX50" s="1"/>
  <c r="AY50" s="1"/>
  <c r="AZ50" s="1"/>
  <c r="BA50" s="1"/>
  <c r="BB50" s="1"/>
  <c r="BC50" s="1"/>
  <c r="BD50" s="1"/>
  <c r="BE50" s="1"/>
  <c r="BF50" s="1"/>
  <c r="BG50" s="1"/>
  <c r="BH50" s="1"/>
  <c r="BI50" s="1"/>
  <c r="BJ50" s="1"/>
  <c r="BK50" s="1"/>
  <c r="BL50" s="1"/>
  <c r="BM50" s="1"/>
  <c r="BN50" s="1"/>
  <c r="BO50" s="1"/>
  <c r="C49"/>
  <c r="C50" s="1"/>
  <c r="D50" s="1"/>
  <c r="E50" s="1"/>
  <c r="F50" s="1"/>
  <c r="G50" s="1"/>
  <c r="H50" s="1"/>
  <c r="I50" s="1"/>
  <c r="J50" s="1"/>
  <c r="K50" s="1"/>
  <c r="L50" s="1"/>
  <c r="M50" s="1"/>
  <c r="N50" s="1"/>
  <c r="O50" s="1"/>
  <c r="P50" s="1"/>
  <c r="Q50" s="1"/>
  <c r="R50" s="1"/>
  <c r="S50" s="1"/>
  <c r="T50" s="1"/>
  <c r="U50" s="1"/>
  <c r="V50" s="1"/>
  <c r="W50" s="1"/>
  <c r="X50" s="1"/>
  <c r="Y50" s="1"/>
  <c r="Z50" s="1"/>
  <c r="AA50" s="1"/>
  <c r="AB50" s="1"/>
  <c r="AC50" s="1"/>
  <c r="AD50" s="1"/>
  <c r="AE50" s="1"/>
  <c r="AF50" s="1"/>
  <c r="AG50" s="1"/>
  <c r="AI89"/>
  <c r="A89"/>
  <c r="AH81"/>
  <c r="C80"/>
  <c r="D80" s="1"/>
  <c r="E80" s="1"/>
  <c r="F80" s="1"/>
  <c r="G80" s="1"/>
  <c r="H80" s="1"/>
  <c r="I80" s="1"/>
  <c r="J80" s="1"/>
  <c r="K80" s="1"/>
  <c r="L80" s="1"/>
  <c r="M80" s="1"/>
  <c r="N80" s="1"/>
  <c r="O80" s="1"/>
  <c r="P80" s="1"/>
  <c r="Q80" s="1"/>
  <c r="R80" s="1"/>
  <c r="S80" s="1"/>
  <c r="T80" s="1"/>
  <c r="U80" s="1"/>
  <c r="V80" s="1"/>
  <c r="W80" s="1"/>
  <c r="X80" s="1"/>
  <c r="Y80" s="1"/>
  <c r="Z80" s="1"/>
  <c r="AA80" s="1"/>
  <c r="AB80" s="1"/>
  <c r="AC80" s="1"/>
  <c r="AD80" s="1"/>
  <c r="AE80" s="1"/>
  <c r="AF80" s="1"/>
  <c r="AG80" s="1"/>
  <c r="AI79"/>
  <c r="A79"/>
  <c r="AI74"/>
  <c r="A74"/>
  <c r="AH66"/>
  <c r="AI64"/>
  <c r="A64"/>
  <c r="AI59"/>
  <c r="A59"/>
  <c r="AH51"/>
  <c r="AI49"/>
  <c r="A49"/>
  <c r="AK34"/>
  <c r="AK35" s="1"/>
  <c r="AL35" s="1"/>
  <c r="AM35" s="1"/>
  <c r="AN35" s="1"/>
  <c r="AO35" s="1"/>
  <c r="AP35" s="1"/>
  <c r="AQ35" s="1"/>
  <c r="AR35" s="1"/>
  <c r="AS35" s="1"/>
  <c r="AT35" s="1"/>
  <c r="AU35" s="1"/>
  <c r="AV35" s="1"/>
  <c r="AW35" s="1"/>
  <c r="AX35" s="1"/>
  <c r="AY35" s="1"/>
  <c r="AZ35" s="1"/>
  <c r="BA35" s="1"/>
  <c r="BB35" s="1"/>
  <c r="BC35" s="1"/>
  <c r="BD35" s="1"/>
  <c r="BE35" s="1"/>
  <c r="BF35" s="1"/>
  <c r="BG35" s="1"/>
  <c r="BH35" s="1"/>
  <c r="BI35" s="1"/>
  <c r="BJ35" s="1"/>
  <c r="BK35" s="1"/>
  <c r="BL35" s="1"/>
  <c r="BM35" s="1"/>
  <c r="BN35" s="1"/>
  <c r="BO35" s="1"/>
  <c r="C34"/>
  <c r="C35" s="1"/>
  <c r="D35" s="1"/>
  <c r="E35" s="1"/>
  <c r="F35" s="1"/>
  <c r="G35" s="1"/>
  <c r="H35" s="1"/>
  <c r="I35" s="1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X35" s="1"/>
  <c r="Y35" s="1"/>
  <c r="Z35" s="1"/>
  <c r="AA35" s="1"/>
  <c r="AB35" s="1"/>
  <c r="AC35" s="1"/>
  <c r="AD35" s="1"/>
  <c r="AE35" s="1"/>
  <c r="AF35" s="1"/>
  <c r="AG35" s="1"/>
  <c r="AI44"/>
  <c r="A44"/>
  <c r="AH36"/>
  <c r="AI34"/>
  <c r="A34"/>
  <c r="AK19"/>
  <c r="AK20" s="1"/>
  <c r="AL20" s="1"/>
  <c r="AM20" s="1"/>
  <c r="AN20" s="1"/>
  <c r="AO20" s="1"/>
  <c r="AP20" s="1"/>
  <c r="AQ20" s="1"/>
  <c r="AR20" s="1"/>
  <c r="AS20" s="1"/>
  <c r="AT20" s="1"/>
  <c r="AU20" s="1"/>
  <c r="AV20" s="1"/>
  <c r="AW20" s="1"/>
  <c r="AX20" s="1"/>
  <c r="AY20" s="1"/>
  <c r="AZ20" s="1"/>
  <c r="BA20" s="1"/>
  <c r="BB20" s="1"/>
  <c r="BC20" s="1"/>
  <c r="BD20" s="1"/>
  <c r="BE20" s="1"/>
  <c r="BF20" s="1"/>
  <c r="BG20" s="1"/>
  <c r="BH20" s="1"/>
  <c r="BI20" s="1"/>
  <c r="BJ20" s="1"/>
  <c r="BK20" s="1"/>
  <c r="BL20" s="1"/>
  <c r="BM20" s="1"/>
  <c r="BN20" s="1"/>
  <c r="BO20" s="1"/>
  <c r="AI29"/>
  <c r="AI19"/>
  <c r="A29"/>
  <c r="C19"/>
  <c r="C20" s="1"/>
  <c r="D20" s="1"/>
  <c r="E20" s="1"/>
  <c r="F20" s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AG20" s="1"/>
  <c r="A19"/>
  <c r="AH21"/>
  <c r="AI14"/>
  <c r="AK1"/>
  <c r="AK2" s="1"/>
  <c r="AL2" s="1"/>
  <c r="AM2" s="1"/>
  <c r="AN2" s="1"/>
  <c r="AO2" s="1"/>
  <c r="AP2" s="1"/>
  <c r="AQ2" s="1"/>
  <c r="AR2" s="1"/>
  <c r="AS2" s="1"/>
  <c r="AT2" s="1"/>
  <c r="AU2" s="1"/>
  <c r="AV2" s="1"/>
  <c r="AW2" s="1"/>
  <c r="AX2" s="1"/>
  <c r="AY2" s="1"/>
  <c r="AZ2" s="1"/>
  <c r="BA2" s="1"/>
  <c r="BB2" s="1"/>
  <c r="BC2" s="1"/>
  <c r="BD2" s="1"/>
  <c r="BE2" s="1"/>
  <c r="BF2" s="1"/>
  <c r="BG2" s="1"/>
  <c r="BH2" s="1"/>
  <c r="BI2" s="1"/>
  <c r="BJ2" s="1"/>
  <c r="BK2" s="1"/>
  <c r="BL2" s="1"/>
  <c r="BM2" s="1"/>
  <c r="AI1"/>
  <c r="A1" l="1"/>
  <c r="U16"/>
  <c r="BG16" s="1"/>
  <c r="U18"/>
  <c r="BG18" s="1"/>
  <c r="M16"/>
  <c r="AW16" s="1"/>
  <c r="E18"/>
  <c r="AM18" s="1"/>
  <c r="E16"/>
  <c r="AM16" s="1"/>
  <c r="C1"/>
  <c r="C2" s="1"/>
  <c r="D2" s="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7" i="42"/>
  <c r="A8"/>
  <c r="A9"/>
  <c r="A10"/>
  <c r="A11"/>
  <c r="A12"/>
  <c r="A13"/>
  <c r="A14"/>
  <c r="A15"/>
  <c r="A16"/>
  <c r="A17"/>
  <c r="A18"/>
  <c r="A19"/>
  <c r="A20"/>
  <c r="A21"/>
  <c r="A6"/>
  <c r="A6" i="36"/>
  <c r="A7"/>
  <c r="A8"/>
  <c r="A9"/>
  <c r="A10"/>
  <c r="A14"/>
  <c r="A5"/>
  <c r="A4" i="42"/>
  <c r="A3"/>
  <c r="A3" i="36"/>
  <c r="AI3" s="1"/>
  <c r="AH3"/>
  <c r="C2" i="3"/>
  <c r="C4"/>
  <c r="C5" s="1"/>
  <c r="C8"/>
  <c r="C11"/>
  <c r="C12"/>
  <c r="C13"/>
  <c r="C14"/>
  <c r="C15"/>
  <c r="BN2" i="36" l="1"/>
  <c r="BO2" s="1"/>
  <c r="C9" i="3"/>
  <c r="C7"/>
  <c r="C10"/>
</calcChain>
</file>

<file path=xl/sharedStrings.xml><?xml version="1.0" encoding="utf-8"?>
<sst xmlns="http://schemas.openxmlformats.org/spreadsheetml/2006/main" count="74" uniqueCount="56">
  <si>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</si>
  <si>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</si>
  <si>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</si>
  <si>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</si>
  <si>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</si>
  <si>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</si>
  <si>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</si>
  <si>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</si>
  <si>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</si>
  <si>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</si>
  <si>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</si>
  <si>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</si>
  <si>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Congés :</t>
  </si>
  <si>
    <t>Récup</t>
  </si>
  <si>
    <t>c</t>
  </si>
  <si>
    <t>Codes</t>
  </si>
  <si>
    <t>Couleur</t>
  </si>
  <si>
    <t>Fériés de l'année</t>
  </si>
  <si>
    <t>A</t>
  </si>
  <si>
    <t>C</t>
  </si>
  <si>
    <t>A/2</t>
  </si>
  <si>
    <t>C/2</t>
  </si>
  <si>
    <t>R/2</t>
  </si>
  <si>
    <t>Totaux :</t>
  </si>
  <si>
    <t>R</t>
  </si>
  <si>
    <t>EX</t>
  </si>
  <si>
    <t>RT</t>
  </si>
  <si>
    <t>RT2</t>
  </si>
  <si>
    <t>exceptionnel.</t>
  </si>
  <si>
    <t>EX2</t>
  </si>
  <si>
    <t xml:space="preserve">service </t>
  </si>
  <si>
    <t>Personnels :</t>
  </si>
  <si>
    <t>Julien</t>
  </si>
  <si>
    <t>Gérard</t>
  </si>
  <si>
    <t>Yannick</t>
  </si>
  <si>
    <t>Gilles</t>
  </si>
  <si>
    <t>Jean paul</t>
  </si>
  <si>
    <t>Anthony</t>
  </si>
  <si>
    <t>Eric</t>
  </si>
  <si>
    <t>Mise a jour le :</t>
  </si>
  <si>
    <t>service  Marbrerie</t>
  </si>
  <si>
    <t>Jean christophe</t>
  </si>
  <si>
    <t>Maladie:</t>
  </si>
  <si>
    <t>dede</t>
  </si>
  <si>
    <t>juju</t>
  </si>
  <si>
    <t>M</t>
  </si>
  <si>
    <t>absence matin</t>
  </si>
  <si>
    <t>absence après midi</t>
  </si>
  <si>
    <t>absence</t>
  </si>
  <si>
    <t>maladie</t>
  </si>
  <si>
    <t>formation</t>
  </si>
  <si>
    <t>vacances</t>
  </si>
  <si>
    <t>Status =</t>
  </si>
  <si>
    <t>P</t>
  </si>
  <si>
    <t>Programme</t>
  </si>
  <si>
    <t>vendredi 15 mai 2015</t>
  </si>
</sst>
</file>

<file path=xl/styles.xml><?xml version="1.0" encoding="utf-8"?>
<styleSheet xmlns="http://schemas.openxmlformats.org/spreadsheetml/2006/main">
  <numFmts count="6">
    <numFmt numFmtId="164" formatCode="d"/>
    <numFmt numFmtId="165" formatCode="mmmm"/>
    <numFmt numFmtId="166" formatCode="[$-F800]dddd\,\ mmmm\ dd\,\ yyyy"/>
    <numFmt numFmtId="167" formatCode="0.0"/>
    <numFmt numFmtId="168" formatCode="#,###.0"/>
    <numFmt numFmtId="169" formatCode="#"/>
  </numFmts>
  <fonts count="2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</font>
    <font>
      <sz val="12"/>
      <color indexed="10"/>
      <name val="Arial"/>
    </font>
    <font>
      <b/>
      <sz val="12"/>
      <name val="Arial"/>
    </font>
    <font>
      <b/>
      <sz val="12"/>
      <color indexed="48"/>
      <name val="Arial"/>
    </font>
    <font>
      <sz val="12"/>
      <name val="Arial"/>
    </font>
    <font>
      <b/>
      <sz val="10"/>
      <name val="Arial"/>
    </font>
    <font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2"/>
      <name val="Arial"/>
      <family val="2"/>
    </font>
    <font>
      <sz val="10"/>
      <color indexed="44"/>
      <name val="Arial"/>
      <family val="2"/>
    </font>
    <font>
      <sz val="10"/>
      <color indexed="5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157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4" fillId="7" borderId="1" xfId="0" applyFont="1" applyFill="1" applyBorder="1"/>
    <xf numFmtId="167" fontId="0" fillId="2" borderId="1" xfId="0" applyNumberFormat="1" applyFill="1" applyBorder="1" applyAlignment="1" applyProtection="1">
      <alignment horizontal="center" vertical="center"/>
      <protection hidden="1"/>
    </xf>
    <xf numFmtId="0" fontId="16" fillId="2" borderId="1" xfId="0" applyFont="1" applyFill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/>
    </xf>
    <xf numFmtId="164" fontId="11" fillId="2" borderId="0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164" fontId="13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0" fontId="3" fillId="0" borderId="8" xfId="0" applyFont="1" applyBorder="1" applyAlignment="1">
      <alignment horizontal="center"/>
    </xf>
    <xf numFmtId="0" fontId="0" fillId="9" borderId="0" xfId="0" applyFill="1" applyAlignment="1">
      <alignment horizontal="center" vertical="center" wrapText="1"/>
    </xf>
    <xf numFmtId="0" fontId="2" fillId="6" borderId="0" xfId="0" applyFont="1" applyFill="1" applyAlignment="1" applyProtection="1">
      <alignment horizontal="center"/>
      <protection locked="0"/>
    </xf>
    <xf numFmtId="164" fontId="8" fillId="0" borderId="1" xfId="0" applyNumberFormat="1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66" fontId="10" fillId="0" borderId="5" xfId="0" applyNumberFormat="1" applyFont="1" applyFill="1" applyBorder="1" applyAlignment="1" applyProtection="1">
      <protection hidden="1"/>
    </xf>
    <xf numFmtId="166" fontId="10" fillId="0" borderId="6" xfId="0" applyNumberFormat="1" applyFont="1" applyFill="1" applyBorder="1" applyAlignment="1" applyProtection="1">
      <protection hidden="1"/>
    </xf>
    <xf numFmtId="0" fontId="10" fillId="0" borderId="0" xfId="0" applyFont="1"/>
    <xf numFmtId="0" fontId="10" fillId="0" borderId="4" xfId="0" applyFont="1" applyBorder="1" applyAlignment="1"/>
    <xf numFmtId="0" fontId="10" fillId="0" borderId="7" xfId="0" applyFont="1" applyBorder="1" applyAlignment="1"/>
    <xf numFmtId="0" fontId="10" fillId="0" borderId="0" xfId="0" applyFont="1" applyBorder="1"/>
    <xf numFmtId="0" fontId="10" fillId="0" borderId="0" xfId="0" applyFont="1" applyFill="1" applyBorder="1" applyAlignment="1"/>
    <xf numFmtId="0" fontId="10" fillId="0" borderId="1" xfId="0" applyFont="1" applyFill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10" fillId="0" borderId="0" xfId="0" applyFont="1" applyBorder="1" applyAlignment="1"/>
    <xf numFmtId="0" fontId="18" fillId="3" borderId="1" xfId="0" applyFont="1" applyFill="1" applyBorder="1"/>
    <xf numFmtId="0" fontId="19" fillId="4" borderId="1" xfId="0" applyFont="1" applyFill="1" applyBorder="1"/>
    <xf numFmtId="0" fontId="20" fillId="5" borderId="1" xfId="0" applyFont="1" applyFill="1" applyBorder="1"/>
    <xf numFmtId="0" fontId="16" fillId="2" borderId="1" xfId="0" applyFont="1" applyFill="1" applyBorder="1"/>
    <xf numFmtId="0" fontId="10" fillId="0" borderId="9" xfId="0" applyFont="1" applyBorder="1" applyAlignment="1">
      <alignment horizontal="center"/>
    </xf>
    <xf numFmtId="0" fontId="16" fillId="0" borderId="1" xfId="0" applyFont="1" applyBorder="1"/>
    <xf numFmtId="0" fontId="10" fillId="0" borderId="10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vertical="center"/>
    </xf>
    <xf numFmtId="164" fontId="0" fillId="0" borderId="11" xfId="0" applyNumberFormat="1" applyFill="1" applyBorder="1" applyAlignment="1">
      <alignment vertical="center"/>
    </xf>
    <xf numFmtId="0" fontId="0" fillId="9" borderId="3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9" fontId="0" fillId="0" borderId="0" xfId="0" applyNumberFormat="1" applyFill="1" applyBorder="1" applyAlignment="1">
      <alignment vertical="center" wrapText="1"/>
    </xf>
    <xf numFmtId="169" fontId="17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9" borderId="20" xfId="0" applyFill="1" applyBorder="1" applyAlignment="1">
      <alignment horizontal="center" vertical="center" wrapText="1"/>
    </xf>
    <xf numFmtId="164" fontId="22" fillId="0" borderId="0" xfId="0" applyNumberFormat="1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7" fillId="12" borderId="1" xfId="0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7" fillId="3" borderId="1" xfId="0" applyFont="1" applyFill="1" applyBorder="1" applyAlignment="1" applyProtection="1">
      <alignment horizontal="center" vertical="center"/>
      <protection locked="0"/>
    </xf>
    <xf numFmtId="0" fontId="17" fillId="10" borderId="1" xfId="0" applyFont="1" applyFill="1" applyBorder="1" applyAlignment="1" applyProtection="1">
      <alignment horizontal="center" vertical="center"/>
      <protection locked="0"/>
    </xf>
    <xf numFmtId="0" fontId="17" fillId="11" borderId="1" xfId="0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horizontal="center"/>
    </xf>
    <xf numFmtId="166" fontId="1" fillId="15" borderId="0" xfId="1" applyNumberFormat="1" applyFill="1" applyAlignment="1">
      <alignment horizontal="center"/>
    </xf>
    <xf numFmtId="0" fontId="1" fillId="0" borderId="0" xfId="1"/>
    <xf numFmtId="0" fontId="1" fillId="18" borderId="27" xfId="1" applyFill="1" applyBorder="1" applyAlignment="1">
      <alignment horizontal="center"/>
    </xf>
    <xf numFmtId="0" fontId="1" fillId="19" borderId="27" xfId="1" applyFill="1" applyBorder="1"/>
    <xf numFmtId="169" fontId="0" fillId="8" borderId="16" xfId="0" applyNumberFormat="1" applyFill="1" applyBorder="1" applyAlignment="1">
      <alignment horizontal="center" vertical="center" wrapText="1"/>
    </xf>
    <xf numFmtId="169" fontId="0" fillId="8" borderId="17" xfId="0" applyNumberFormat="1" applyFill="1" applyBorder="1" applyAlignment="1">
      <alignment horizontal="center" vertical="center" wrapText="1"/>
    </xf>
    <xf numFmtId="169" fontId="0" fillId="8" borderId="18" xfId="0" applyNumberFormat="1" applyFill="1" applyBorder="1" applyAlignment="1">
      <alignment horizontal="center" vertical="center" wrapText="1"/>
    </xf>
    <xf numFmtId="169" fontId="17" fillId="10" borderId="16" xfId="0" applyNumberFormat="1" applyFont="1" applyFill="1" applyBorder="1" applyAlignment="1">
      <alignment horizontal="center" vertical="center" wrapText="1"/>
    </xf>
    <xf numFmtId="169" fontId="17" fillId="10" borderId="17" xfId="0" applyNumberFormat="1" applyFont="1" applyFill="1" applyBorder="1" applyAlignment="1">
      <alignment horizontal="center" vertical="center" wrapText="1"/>
    </xf>
    <xf numFmtId="169" fontId="17" fillId="10" borderId="18" xfId="0" applyNumberFormat="1" applyFont="1" applyFill="1" applyBorder="1" applyAlignment="1">
      <alignment horizontal="center" vertical="center" wrapText="1"/>
    </xf>
    <xf numFmtId="169" fontId="0" fillId="3" borderId="16" xfId="0" applyNumberFormat="1" applyFill="1" applyBorder="1" applyAlignment="1">
      <alignment horizontal="center" vertical="center" wrapText="1"/>
    </xf>
    <xf numFmtId="169" fontId="0" fillId="3" borderId="17" xfId="0" applyNumberFormat="1" applyFill="1" applyBorder="1" applyAlignment="1">
      <alignment horizontal="center" vertical="center" wrapText="1"/>
    </xf>
    <xf numFmtId="169" fontId="0" fillId="3" borderId="18" xfId="0" applyNumberFormat="1" applyFill="1" applyBorder="1" applyAlignment="1">
      <alignment horizontal="center" vertical="center" wrapText="1"/>
    </xf>
    <xf numFmtId="169" fontId="0" fillId="7" borderId="16" xfId="0" applyNumberFormat="1" applyFill="1" applyBorder="1" applyAlignment="1">
      <alignment horizontal="center" vertical="center" wrapText="1"/>
    </xf>
    <xf numFmtId="169" fontId="0" fillId="7" borderId="7" xfId="0" applyNumberFormat="1" applyFill="1" applyBorder="1" applyAlignment="1">
      <alignment horizontal="center" vertical="center" wrapText="1"/>
    </xf>
    <xf numFmtId="169" fontId="0" fillId="7" borderId="17" xfId="0" applyNumberFormat="1" applyFill="1" applyBorder="1" applyAlignment="1">
      <alignment horizontal="center" vertical="center" wrapText="1"/>
    </xf>
    <xf numFmtId="169" fontId="0" fillId="7" borderId="18" xfId="0" applyNumberFormat="1" applyFill="1" applyBorder="1" applyAlignment="1">
      <alignment horizontal="center" vertical="center" wrapText="1"/>
    </xf>
    <xf numFmtId="169" fontId="0" fillId="11" borderId="16" xfId="0" applyNumberFormat="1" applyFill="1" applyBorder="1" applyAlignment="1">
      <alignment horizontal="center" vertical="center" wrapText="1"/>
    </xf>
    <xf numFmtId="169" fontId="0" fillId="11" borderId="17" xfId="0" applyNumberFormat="1" applyFill="1" applyBorder="1" applyAlignment="1">
      <alignment horizontal="center" vertical="center" wrapText="1"/>
    </xf>
    <xf numFmtId="169" fontId="0" fillId="11" borderId="18" xfId="0" applyNumberFormat="1" applyFill="1" applyBorder="1" applyAlignment="1">
      <alignment horizontal="center" vertical="center" wrapText="1"/>
    </xf>
    <xf numFmtId="169" fontId="0" fillId="12" borderId="16" xfId="0" applyNumberFormat="1" applyFill="1" applyBorder="1" applyAlignment="1">
      <alignment horizontal="center" vertical="center" wrapText="1"/>
    </xf>
    <xf numFmtId="169" fontId="0" fillId="12" borderId="17" xfId="0" applyNumberFormat="1" applyFill="1" applyBorder="1" applyAlignment="1">
      <alignment horizontal="center" vertical="center" wrapText="1"/>
    </xf>
    <xf numFmtId="169" fontId="0" fillId="12" borderId="18" xfId="0" applyNumberForma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9" fontId="0" fillId="12" borderId="21" xfId="0" applyNumberFormat="1" applyFill="1" applyBorder="1" applyAlignment="1">
      <alignment horizontal="center" vertical="center" wrapText="1"/>
    </xf>
    <xf numFmtId="169" fontId="0" fillId="12" borderId="22" xfId="0" applyNumberFormat="1" applyFill="1" applyBorder="1" applyAlignment="1">
      <alignment horizontal="center" vertical="center" wrapText="1"/>
    </xf>
    <xf numFmtId="169" fontId="0" fillId="12" borderId="23" xfId="0" applyNumberFormat="1" applyFill="1" applyBorder="1" applyAlignment="1">
      <alignment horizontal="center" vertical="center" wrapText="1"/>
    </xf>
    <xf numFmtId="169" fontId="0" fillId="3" borderId="21" xfId="0" applyNumberFormat="1" applyFill="1" applyBorder="1" applyAlignment="1">
      <alignment horizontal="center" vertical="center" wrapText="1"/>
    </xf>
    <xf numFmtId="169" fontId="0" fillId="3" borderId="22" xfId="0" applyNumberFormat="1" applyFill="1" applyBorder="1" applyAlignment="1">
      <alignment horizontal="center" vertical="center" wrapText="1"/>
    </xf>
    <xf numFmtId="169" fontId="0" fillId="3" borderId="23" xfId="0" applyNumberFormat="1" applyFill="1" applyBorder="1" applyAlignment="1">
      <alignment horizontal="center" vertical="center" wrapText="1"/>
    </xf>
    <xf numFmtId="169" fontId="0" fillId="8" borderId="21" xfId="0" applyNumberFormat="1" applyFill="1" applyBorder="1" applyAlignment="1">
      <alignment horizontal="center" vertical="center" wrapText="1"/>
    </xf>
    <xf numFmtId="169" fontId="0" fillId="8" borderId="22" xfId="0" applyNumberFormat="1" applyFill="1" applyBorder="1" applyAlignment="1">
      <alignment horizontal="center" vertical="center" wrapText="1"/>
    </xf>
    <xf numFmtId="169" fontId="0" fillId="8" borderId="23" xfId="0" applyNumberFormat="1" applyFill="1" applyBorder="1" applyAlignment="1">
      <alignment horizontal="center" vertical="center" wrapText="1"/>
    </xf>
    <xf numFmtId="169" fontId="17" fillId="10" borderId="21" xfId="0" applyNumberFormat="1" applyFont="1" applyFill="1" applyBorder="1" applyAlignment="1">
      <alignment horizontal="center" vertical="center" wrapText="1"/>
    </xf>
    <xf numFmtId="169" fontId="17" fillId="10" borderId="22" xfId="0" applyNumberFormat="1" applyFont="1" applyFill="1" applyBorder="1" applyAlignment="1">
      <alignment horizontal="center" vertical="center" wrapText="1"/>
    </xf>
    <xf numFmtId="169" fontId="17" fillId="10" borderId="23" xfId="0" applyNumberFormat="1" applyFont="1" applyFill="1" applyBorder="1" applyAlignment="1">
      <alignment horizontal="center" vertical="center" wrapText="1"/>
    </xf>
    <xf numFmtId="169" fontId="0" fillId="0" borderId="0" xfId="0" applyNumberFormat="1" applyFill="1" applyBorder="1" applyAlignment="1">
      <alignment horizontal="center" vertical="center" wrapText="1"/>
    </xf>
    <xf numFmtId="165" fontId="3" fillId="17" borderId="1" xfId="0" applyNumberFormat="1" applyFont="1" applyFill="1" applyBorder="1" applyAlignment="1" applyProtection="1">
      <alignment horizontal="center" vertical="center"/>
    </xf>
    <xf numFmtId="169" fontId="0" fillId="12" borderId="24" xfId="0" applyNumberFormat="1" applyFill="1" applyBorder="1" applyAlignment="1">
      <alignment horizontal="center" vertical="center" wrapText="1"/>
    </xf>
    <xf numFmtId="169" fontId="0" fillId="12" borderId="25" xfId="0" applyNumberFormat="1" applyFill="1" applyBorder="1" applyAlignment="1">
      <alignment horizontal="center" vertical="center" wrapText="1"/>
    </xf>
    <xf numFmtId="169" fontId="0" fillId="12" borderId="26" xfId="0" applyNumberFormat="1" applyFill="1" applyBorder="1" applyAlignment="1">
      <alignment horizontal="center" vertical="center" wrapText="1"/>
    </xf>
    <xf numFmtId="0" fontId="3" fillId="13" borderId="1" xfId="0" applyFont="1" applyFill="1" applyBorder="1" applyAlignment="1" applyProtection="1">
      <alignment horizontal="center" vertical="center" wrapText="1"/>
    </xf>
    <xf numFmtId="22" fontId="0" fillId="13" borderId="16" xfId="0" applyNumberFormat="1" applyFill="1" applyBorder="1" applyAlignment="1">
      <alignment horizontal="center" vertical="center"/>
    </xf>
    <xf numFmtId="22" fontId="0" fillId="13" borderId="17" xfId="0" applyNumberFormat="1" applyFill="1" applyBorder="1" applyAlignment="1">
      <alignment horizontal="center" vertical="center"/>
    </xf>
    <xf numFmtId="22" fontId="0" fillId="13" borderId="18" xfId="0" applyNumberFormat="1" applyFill="1" applyBorder="1" applyAlignment="1">
      <alignment horizontal="center" vertical="center"/>
    </xf>
    <xf numFmtId="164" fontId="10" fillId="13" borderId="16" xfId="0" applyNumberFormat="1" applyFont="1" applyFill="1" applyBorder="1" applyAlignment="1">
      <alignment horizontal="center" vertical="center"/>
    </xf>
    <xf numFmtId="164" fontId="0" fillId="13" borderId="17" xfId="0" applyNumberFormat="1" applyFill="1" applyBorder="1" applyAlignment="1">
      <alignment horizontal="center" vertical="center"/>
    </xf>
    <xf numFmtId="164" fontId="0" fillId="13" borderId="18" xfId="0" applyNumberForma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</xf>
    <xf numFmtId="0" fontId="3" fillId="17" borderId="1" xfId="0" applyFont="1" applyFill="1" applyBorder="1" applyAlignment="1" applyProtection="1">
      <alignment horizontal="center" vertical="center" wrapText="1"/>
    </xf>
    <xf numFmtId="165" fontId="3" fillId="17" borderId="12" xfId="0" applyNumberFormat="1" applyFont="1" applyFill="1" applyBorder="1" applyAlignment="1" applyProtection="1">
      <alignment horizontal="center" vertical="center"/>
    </xf>
    <xf numFmtId="165" fontId="3" fillId="17" borderId="14" xfId="0" applyNumberFormat="1" applyFont="1" applyFill="1" applyBorder="1" applyAlignment="1" applyProtection="1">
      <alignment horizontal="center" vertical="center"/>
    </xf>
    <xf numFmtId="165" fontId="3" fillId="17" borderId="13" xfId="0" applyNumberFormat="1" applyFont="1" applyFill="1" applyBorder="1" applyAlignment="1" applyProtection="1">
      <alignment horizontal="center" vertical="center"/>
    </xf>
    <xf numFmtId="0" fontId="3" fillId="13" borderId="12" xfId="0" applyFont="1" applyFill="1" applyBorder="1" applyAlignment="1" applyProtection="1">
      <alignment horizontal="center" vertical="center" wrapText="1"/>
    </xf>
    <xf numFmtId="0" fontId="3" fillId="13" borderId="13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65" fontId="3" fillId="17" borderId="11" xfId="0" applyNumberFormat="1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169" fontId="0" fillId="0" borderId="17" xfId="0" applyNumberFormat="1" applyFill="1" applyBorder="1" applyAlignment="1">
      <alignment horizontal="center" vertical="center" wrapText="1"/>
    </xf>
    <xf numFmtId="169" fontId="0" fillId="11" borderId="24" xfId="0" applyNumberFormat="1" applyFill="1" applyBorder="1" applyAlignment="1">
      <alignment horizontal="center" vertical="center" wrapText="1"/>
    </xf>
    <xf numFmtId="169" fontId="0" fillId="11" borderId="25" xfId="0" applyNumberFormat="1" applyFill="1" applyBorder="1" applyAlignment="1">
      <alignment horizontal="center" vertical="center" wrapText="1"/>
    </xf>
    <xf numFmtId="169" fontId="0" fillId="11" borderId="26" xfId="0" applyNumberFormat="1" applyFill="1" applyBorder="1" applyAlignment="1">
      <alignment horizontal="center" vertical="center" wrapText="1"/>
    </xf>
    <xf numFmtId="169" fontId="0" fillId="3" borderId="24" xfId="0" applyNumberFormat="1" applyFill="1" applyBorder="1" applyAlignment="1">
      <alignment horizontal="center" vertical="center" wrapText="1"/>
    </xf>
    <xf numFmtId="169" fontId="0" fillId="3" borderId="25" xfId="0" applyNumberFormat="1" applyFill="1" applyBorder="1" applyAlignment="1">
      <alignment horizontal="center" vertical="center" wrapText="1"/>
    </xf>
    <xf numFmtId="169" fontId="0" fillId="3" borderId="26" xfId="0" applyNumberFormat="1" applyFill="1" applyBorder="1" applyAlignment="1">
      <alignment horizontal="center" vertical="center" wrapText="1"/>
    </xf>
    <xf numFmtId="169" fontId="0" fillId="7" borderId="16" xfId="0" applyNumberFormat="1" applyFill="1" applyBorder="1" applyAlignment="1" applyProtection="1">
      <alignment horizontal="center" vertical="center" wrapText="1"/>
      <protection locked="0"/>
    </xf>
    <xf numFmtId="169" fontId="0" fillId="7" borderId="17" xfId="0" applyNumberFormat="1" applyFill="1" applyBorder="1" applyAlignment="1" applyProtection="1">
      <alignment horizontal="center" vertical="center" wrapText="1"/>
      <protection locked="0"/>
    </xf>
    <xf numFmtId="169" fontId="0" fillId="7" borderId="18" xfId="0" applyNumberForma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0" fillId="0" borderId="1" xfId="0" applyBorder="1"/>
    <xf numFmtId="0" fontId="0" fillId="15" borderId="1" xfId="0" applyFill="1" applyBorder="1"/>
  </cellXfs>
  <cellStyles count="2">
    <cellStyle name="Normal" xfId="0" builtinId="0"/>
    <cellStyle name="Normal 2" xfId="1"/>
  </cellStyles>
  <dxfs count="34"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42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2060"/>
        </patternFill>
      </fill>
    </dxf>
    <dxf>
      <font>
        <b val="0"/>
        <i val="0"/>
        <color rgb="FFFF0000"/>
      </font>
      <fill>
        <patternFill>
          <bgColor rgb="FF0070C0"/>
        </patternFill>
      </fill>
    </dxf>
    <dxf>
      <font>
        <color rgb="FFFF0000"/>
      </font>
      <fill>
        <patternFill>
          <bgColor rgb="FF009242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colors>
    <mruColors>
      <color rgb="FF99FF66"/>
      <color rgb="FF0092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3</xdr:row>
      <xdr:rowOff>180975</xdr:rowOff>
    </xdr:from>
    <xdr:to>
      <xdr:col>12</xdr:col>
      <xdr:colOff>209550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6562725" y="752475"/>
          <a:ext cx="5410200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  es</a:t>
          </a:r>
          <a:r>
            <a:rPr lang="fr-FR" sz="1100" baseline="0"/>
            <a:t>t il possible de tout rejoindre sur un colonne ou autre et les personnes en fonction de leur disponibilité soit dans une liste déroulante dans "programme/B4;B5;C5;D5;E5"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J'ai pas</a:t>
          </a:r>
          <a:r>
            <a:rPr lang="fr-FR" sz="1100" baseline="0"/>
            <a:t> réussi a adapter la formule avec ce classeur de calendrier pour obtenir leur états de dispo dans status,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6</xdr:row>
      <xdr:rowOff>19050</xdr:rowOff>
    </xdr:from>
    <xdr:to>
      <xdr:col>6</xdr:col>
      <xdr:colOff>171450</xdr:colOff>
      <xdr:row>6</xdr:row>
      <xdr:rowOff>142875</xdr:rowOff>
    </xdr:to>
    <xdr:sp macro="" textlink="">
      <xdr:nvSpPr>
        <xdr:cNvPr id="2" name="Oval 22"/>
        <xdr:cNvSpPr>
          <a:spLocks noChangeArrowheads="1"/>
        </xdr:cNvSpPr>
      </xdr:nvSpPr>
      <xdr:spPr bwMode="auto">
        <a:xfrm>
          <a:off x="809625" y="3905250"/>
          <a:ext cx="123825" cy="12382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7</xdr:row>
      <xdr:rowOff>19050</xdr:rowOff>
    </xdr:from>
    <xdr:to>
      <xdr:col>6</xdr:col>
      <xdr:colOff>171450</xdr:colOff>
      <xdr:row>7</xdr:row>
      <xdr:rowOff>142875</xdr:rowOff>
    </xdr:to>
    <xdr:sp macro="" textlink="">
      <xdr:nvSpPr>
        <xdr:cNvPr id="3" name="Oval 23"/>
        <xdr:cNvSpPr>
          <a:spLocks noChangeArrowheads="1"/>
        </xdr:cNvSpPr>
      </xdr:nvSpPr>
      <xdr:spPr bwMode="auto">
        <a:xfrm>
          <a:off x="809625" y="4067175"/>
          <a:ext cx="123825" cy="123825"/>
        </a:xfrm>
        <a:prstGeom prst="ellipse">
          <a:avLst/>
        </a:prstGeom>
        <a:solidFill>
          <a:srgbClr val="FF99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8</xdr:row>
      <xdr:rowOff>19050</xdr:rowOff>
    </xdr:from>
    <xdr:to>
      <xdr:col>6</xdr:col>
      <xdr:colOff>171450</xdr:colOff>
      <xdr:row>8</xdr:row>
      <xdr:rowOff>142875</xdr:rowOff>
    </xdr:to>
    <xdr:sp macro="" textlink="">
      <xdr:nvSpPr>
        <xdr:cNvPr id="4" name="Oval 24"/>
        <xdr:cNvSpPr>
          <a:spLocks noChangeArrowheads="1"/>
        </xdr:cNvSpPr>
      </xdr:nvSpPr>
      <xdr:spPr bwMode="auto">
        <a:xfrm>
          <a:off x="809625" y="4229100"/>
          <a:ext cx="123825" cy="12382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9</xdr:row>
      <xdr:rowOff>19050</xdr:rowOff>
    </xdr:from>
    <xdr:to>
      <xdr:col>6</xdr:col>
      <xdr:colOff>171450</xdr:colOff>
      <xdr:row>9</xdr:row>
      <xdr:rowOff>142875</xdr:rowOff>
    </xdr:to>
    <xdr:sp macro="" textlink="">
      <xdr:nvSpPr>
        <xdr:cNvPr id="5" name="Oval 25"/>
        <xdr:cNvSpPr>
          <a:spLocks noChangeArrowheads="1"/>
        </xdr:cNvSpPr>
      </xdr:nvSpPr>
      <xdr:spPr bwMode="auto">
        <a:xfrm>
          <a:off x="809625" y="4391025"/>
          <a:ext cx="123825" cy="123825"/>
        </a:xfrm>
        <a:prstGeom prst="ellipse">
          <a:avLst/>
        </a:prstGeom>
        <a:solidFill>
          <a:srgbClr val="000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10</xdr:row>
      <xdr:rowOff>19050</xdr:rowOff>
    </xdr:from>
    <xdr:to>
      <xdr:col>6</xdr:col>
      <xdr:colOff>171450</xdr:colOff>
      <xdr:row>10</xdr:row>
      <xdr:rowOff>142875</xdr:rowOff>
    </xdr:to>
    <xdr:sp macro="" textlink="">
      <xdr:nvSpPr>
        <xdr:cNvPr id="6" name="Oval 26"/>
        <xdr:cNvSpPr>
          <a:spLocks noChangeArrowheads="1"/>
        </xdr:cNvSpPr>
      </xdr:nvSpPr>
      <xdr:spPr bwMode="auto">
        <a:xfrm>
          <a:off x="809625" y="4552950"/>
          <a:ext cx="123825" cy="123825"/>
        </a:xfrm>
        <a:prstGeom prst="ellipse">
          <a:avLst/>
        </a:prstGeom>
        <a:solidFill>
          <a:srgbClr val="00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11</xdr:row>
      <xdr:rowOff>19050</xdr:rowOff>
    </xdr:from>
    <xdr:to>
      <xdr:col>6</xdr:col>
      <xdr:colOff>171450</xdr:colOff>
      <xdr:row>11</xdr:row>
      <xdr:rowOff>142875</xdr:rowOff>
    </xdr:to>
    <xdr:sp macro="" textlink="">
      <xdr:nvSpPr>
        <xdr:cNvPr id="7" name="Oval 27"/>
        <xdr:cNvSpPr>
          <a:spLocks noChangeArrowheads="1"/>
        </xdr:cNvSpPr>
      </xdr:nvSpPr>
      <xdr:spPr bwMode="auto">
        <a:xfrm>
          <a:off x="809625" y="4714875"/>
          <a:ext cx="123825" cy="123825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12</xdr:row>
      <xdr:rowOff>19050</xdr:rowOff>
    </xdr:from>
    <xdr:to>
      <xdr:col>6</xdr:col>
      <xdr:colOff>171450</xdr:colOff>
      <xdr:row>12</xdr:row>
      <xdr:rowOff>142875</xdr:rowOff>
    </xdr:to>
    <xdr:sp macro="" textlink="">
      <xdr:nvSpPr>
        <xdr:cNvPr id="8" name="Oval 28"/>
        <xdr:cNvSpPr>
          <a:spLocks noChangeArrowheads="1"/>
        </xdr:cNvSpPr>
      </xdr:nvSpPr>
      <xdr:spPr bwMode="auto">
        <a:xfrm>
          <a:off x="809625" y="4876800"/>
          <a:ext cx="123825" cy="123825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13</xdr:row>
      <xdr:rowOff>19050</xdr:rowOff>
    </xdr:from>
    <xdr:to>
      <xdr:col>6</xdr:col>
      <xdr:colOff>171450</xdr:colOff>
      <xdr:row>13</xdr:row>
      <xdr:rowOff>142875</xdr:rowOff>
    </xdr:to>
    <xdr:sp macro="" textlink="">
      <xdr:nvSpPr>
        <xdr:cNvPr id="9" name="Oval 29"/>
        <xdr:cNvSpPr>
          <a:spLocks noChangeArrowheads="1"/>
        </xdr:cNvSpPr>
      </xdr:nvSpPr>
      <xdr:spPr bwMode="auto">
        <a:xfrm>
          <a:off x="809625" y="5038725"/>
          <a:ext cx="123825" cy="12382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14</xdr:row>
      <xdr:rowOff>19050</xdr:rowOff>
    </xdr:from>
    <xdr:to>
      <xdr:col>6</xdr:col>
      <xdr:colOff>171450</xdr:colOff>
      <xdr:row>14</xdr:row>
      <xdr:rowOff>142875</xdr:rowOff>
    </xdr:to>
    <xdr:sp macro="" textlink="">
      <xdr:nvSpPr>
        <xdr:cNvPr id="10" name="Oval 30"/>
        <xdr:cNvSpPr>
          <a:spLocks noChangeArrowheads="1"/>
        </xdr:cNvSpPr>
      </xdr:nvSpPr>
      <xdr:spPr bwMode="auto">
        <a:xfrm>
          <a:off x="809625" y="5200650"/>
          <a:ext cx="123825" cy="123825"/>
        </a:xfrm>
        <a:prstGeom prst="ellipse">
          <a:avLst/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C16" sqref="C16"/>
    </sheetView>
  </sheetViews>
  <sheetFormatPr baseColWidth="10" defaultRowHeight="15"/>
  <cols>
    <col min="1" max="1" width="7.42578125" style="78" bestFit="1" customWidth="1"/>
    <col min="2" max="4" width="25.85546875" style="78" customWidth="1"/>
    <col min="5" max="16384" width="11.42578125" style="78"/>
  </cols>
  <sheetData>
    <row r="1" spans="1:4">
      <c r="A1" s="76">
        <f>DAY(B1)</f>
        <v>8</v>
      </c>
      <c r="B1" s="77">
        <v>42132</v>
      </c>
      <c r="C1" s="76"/>
    </row>
    <row r="2" spans="1:4">
      <c r="A2" s="78" t="s">
        <v>52</v>
      </c>
      <c r="B2" s="79" t="s">
        <v>53</v>
      </c>
      <c r="C2" s="79" t="s">
        <v>18</v>
      </c>
      <c r="D2" s="79" t="s">
        <v>45</v>
      </c>
    </row>
    <row r="3" spans="1:4">
      <c r="B3" s="80"/>
      <c r="C3" s="80"/>
      <c r="D3" s="80"/>
    </row>
    <row r="4" spans="1:4">
      <c r="B4" s="80"/>
      <c r="C4" s="80"/>
      <c r="D4" s="80"/>
    </row>
    <row r="5" spans="1:4">
      <c r="B5" s="80"/>
      <c r="C5" s="80"/>
      <c r="D5" s="80"/>
    </row>
    <row r="6" spans="1:4">
      <c r="B6" s="80"/>
      <c r="C6" s="80"/>
      <c r="D6" s="80"/>
    </row>
    <row r="7" spans="1:4">
      <c r="B7" s="80"/>
      <c r="C7" s="80"/>
      <c r="D7" s="80"/>
    </row>
    <row r="8" spans="1:4">
      <c r="B8" s="80"/>
      <c r="C8" s="80"/>
      <c r="D8" s="80"/>
    </row>
    <row r="9" spans="1:4">
      <c r="B9" s="80"/>
      <c r="C9" s="80"/>
      <c r="D9" s="80"/>
    </row>
    <row r="10" spans="1:4">
      <c r="B10" s="80"/>
      <c r="C10" s="80"/>
      <c r="D10" s="80"/>
    </row>
    <row r="11" spans="1:4">
      <c r="B11" s="80"/>
      <c r="C11" s="80"/>
      <c r="D11" s="80"/>
    </row>
    <row r="12" spans="1:4">
      <c r="B12" s="80"/>
      <c r="C12" s="80"/>
      <c r="D12" s="80"/>
    </row>
    <row r="13" spans="1:4">
      <c r="B13" s="80"/>
      <c r="C13" s="80"/>
      <c r="D13" s="80"/>
    </row>
    <row r="14" spans="1:4">
      <c r="B14" s="80"/>
      <c r="C14" s="80"/>
      <c r="D14" s="80"/>
    </row>
    <row r="15" spans="1:4">
      <c r="B15" s="80"/>
      <c r="C15" s="80"/>
      <c r="D15" s="80"/>
    </row>
    <row r="16" spans="1:4">
      <c r="B16" s="80"/>
      <c r="C16" s="80"/>
      <c r="D16" s="80"/>
    </row>
    <row r="17" spans="2:4">
      <c r="B17" s="80"/>
      <c r="C17" s="80"/>
      <c r="D17" s="80"/>
    </row>
    <row r="18" spans="2:4">
      <c r="B18" s="80"/>
      <c r="C18" s="80"/>
      <c r="D18" s="80"/>
    </row>
    <row r="19" spans="2:4">
      <c r="B19" s="80"/>
      <c r="C19" s="80"/>
      <c r="D19" s="80"/>
    </row>
    <row r="20" spans="2:4">
      <c r="B20" s="80"/>
      <c r="C20" s="80"/>
      <c r="D20" s="80"/>
    </row>
    <row r="21" spans="2:4">
      <c r="B21" s="80"/>
      <c r="C21" s="80"/>
      <c r="D21" s="80"/>
    </row>
    <row r="22" spans="2:4">
      <c r="B22" s="80"/>
      <c r="C22" s="80"/>
      <c r="D22" s="80"/>
    </row>
    <row r="23" spans="2:4">
      <c r="B23" s="80"/>
      <c r="C23" s="80"/>
      <c r="D23" s="80"/>
    </row>
    <row r="24" spans="2:4">
      <c r="B24" s="80"/>
      <c r="C24" s="80"/>
      <c r="D24" s="80"/>
    </row>
    <row r="25" spans="2:4">
      <c r="B25" s="80"/>
      <c r="C25" s="80"/>
      <c r="D25" s="80"/>
    </row>
    <row r="26" spans="2:4">
      <c r="B26" s="80"/>
      <c r="C26" s="80"/>
      <c r="D26" s="80"/>
    </row>
    <row r="27" spans="2:4">
      <c r="B27" s="80"/>
      <c r="C27" s="80"/>
      <c r="D27" s="80"/>
    </row>
    <row r="28" spans="2:4">
      <c r="B28" s="80"/>
      <c r="C28" s="80"/>
      <c r="D28" s="8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workbookViewId="0">
      <selection activeCell="B4" sqref="B4"/>
    </sheetView>
  </sheetViews>
  <sheetFormatPr baseColWidth="10" defaultRowHeight="12.75"/>
  <cols>
    <col min="1" max="1" width="26.7109375" customWidth="1"/>
    <col min="2" max="2" width="11" customWidth="1"/>
  </cols>
  <sheetData>
    <row r="1" spans="1:5">
      <c r="A1" s="155" t="s">
        <v>54</v>
      </c>
      <c r="B1" s="156" t="s">
        <v>55</v>
      </c>
      <c r="C1" s="156"/>
      <c r="D1" s="155"/>
      <c r="E1" s="155"/>
    </row>
    <row r="2" spans="1:5">
      <c r="A2" s="155"/>
      <c r="B2" s="155"/>
      <c r="C2" s="155"/>
      <c r="D2" s="155"/>
      <c r="E2" s="155"/>
    </row>
    <row r="3" spans="1:5">
      <c r="A3" s="155"/>
      <c r="B3" s="155"/>
      <c r="C3" s="155"/>
      <c r="D3" s="155"/>
      <c r="E3" s="155"/>
    </row>
    <row r="4" spans="1:5">
      <c r="A4" s="155"/>
      <c r="B4" s="156"/>
      <c r="C4" s="155"/>
      <c r="D4" s="155"/>
      <c r="E4" s="155"/>
    </row>
    <row r="5" spans="1:5">
      <c r="A5" s="155"/>
      <c r="B5" s="156"/>
      <c r="C5" s="156"/>
      <c r="D5" s="156"/>
      <c r="E5" s="156"/>
    </row>
    <row r="6" spans="1:5">
      <c r="A6" s="155"/>
      <c r="B6" s="155"/>
      <c r="C6" s="155"/>
      <c r="D6" s="155"/>
      <c r="E6" s="155"/>
    </row>
    <row r="7" spans="1:5">
      <c r="A7" s="155"/>
      <c r="B7" s="155"/>
      <c r="C7" s="155"/>
      <c r="D7" s="155"/>
      <c r="E7" s="155"/>
    </row>
    <row r="8" spans="1:5">
      <c r="A8" s="155"/>
      <c r="B8" s="155"/>
      <c r="C8" s="155"/>
      <c r="D8" s="155"/>
      <c r="E8" s="155"/>
    </row>
    <row r="9" spans="1:5">
      <c r="A9" s="155"/>
      <c r="B9" s="155"/>
      <c r="C9" s="155"/>
      <c r="D9" s="155"/>
      <c r="E9" s="155"/>
    </row>
    <row r="10" spans="1:5">
      <c r="A10" s="155"/>
      <c r="B10" s="155"/>
      <c r="C10" s="155"/>
      <c r="D10" s="155"/>
      <c r="E10" s="155"/>
    </row>
    <row r="11" spans="1:5">
      <c r="A11" s="155"/>
      <c r="B11" s="155"/>
      <c r="C11" s="155"/>
      <c r="D11" s="155"/>
      <c r="E11" s="155"/>
    </row>
    <row r="12" spans="1:5">
      <c r="A12" s="155"/>
      <c r="B12" s="155"/>
      <c r="C12" s="155"/>
      <c r="D12" s="155"/>
      <c r="E12" s="155"/>
    </row>
    <row r="13" spans="1:5">
      <c r="A13" s="155"/>
      <c r="B13" s="155"/>
      <c r="C13" s="155"/>
      <c r="D13" s="155"/>
      <c r="E13" s="155"/>
    </row>
    <row r="14" spans="1:5">
      <c r="A14" s="155"/>
      <c r="B14" s="155"/>
      <c r="C14" s="155"/>
      <c r="D14" s="155"/>
      <c r="E14" s="155"/>
    </row>
    <row r="15" spans="1:5">
      <c r="A15" s="155"/>
      <c r="B15" s="155"/>
      <c r="C15" s="155"/>
      <c r="D15" s="155"/>
      <c r="E15" s="155"/>
    </row>
    <row r="16" spans="1:5">
      <c r="A16" s="155"/>
      <c r="B16" s="155"/>
      <c r="C16" s="155"/>
      <c r="D16" s="155"/>
      <c r="E16" s="1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O98"/>
  <sheetViews>
    <sheetView showGridLines="0" zoomScale="80" zoomScaleNormal="80" workbookViewId="0">
      <pane xSplit="2" ySplit="2" topLeftCell="C3" activePane="bottomRight" state="frozen"/>
      <selection activeCell="D2" sqref="D2"/>
      <selection pane="topRight" activeCell="D2" sqref="D2"/>
      <selection pane="bottomLeft" activeCell="D2" sqref="D2"/>
      <selection pane="bottomRight" activeCell="O2" sqref="O2"/>
    </sheetView>
  </sheetViews>
  <sheetFormatPr baseColWidth="10" defaultColWidth="11.42578125" defaultRowHeight="12.75"/>
  <cols>
    <col min="1" max="2" width="9.42578125" style="38" customWidth="1"/>
    <col min="3" max="33" width="3.7109375" style="1" customWidth="1"/>
    <col min="34" max="34" width="0" style="1" hidden="1" customWidth="1"/>
    <col min="35" max="36" width="9.42578125" style="38" customWidth="1"/>
    <col min="37" max="67" width="3.7109375" style="1" customWidth="1"/>
    <col min="68" max="16384" width="11.42578125" style="1"/>
  </cols>
  <sheetData>
    <row r="1" spans="1:67" s="39" customFormat="1" ht="30" customHeight="1">
      <c r="A1" s="127">
        <f>An</f>
        <v>2015</v>
      </c>
      <c r="B1" s="127"/>
      <c r="C1" s="115">
        <f>DATE(An,1,1)</f>
        <v>42005</v>
      </c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I1" s="127">
        <f>An</f>
        <v>2015</v>
      </c>
      <c r="AJ1" s="127"/>
      <c r="AK1" s="115">
        <f>DATE(An,2,1)</f>
        <v>42036</v>
      </c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</row>
    <row r="2" spans="1:67" s="39" customFormat="1" ht="30" customHeight="1">
      <c r="A2" s="126" t="s">
        <v>40</v>
      </c>
      <c r="B2" s="126"/>
      <c r="C2" s="16">
        <f>C1</f>
        <v>42005</v>
      </c>
      <c r="D2" s="16">
        <f>C2+1</f>
        <v>42006</v>
      </c>
      <c r="E2" s="16">
        <f t="shared" ref="E2:AD2" si="0">D2+1</f>
        <v>42007</v>
      </c>
      <c r="F2" s="16">
        <f t="shared" si="0"/>
        <v>42008</v>
      </c>
      <c r="G2" s="16">
        <f t="shared" si="0"/>
        <v>42009</v>
      </c>
      <c r="H2" s="16">
        <f t="shared" si="0"/>
        <v>42010</v>
      </c>
      <c r="I2" s="16">
        <f t="shared" si="0"/>
        <v>42011</v>
      </c>
      <c r="J2" s="16">
        <f t="shared" si="0"/>
        <v>42012</v>
      </c>
      <c r="K2" s="16">
        <f t="shared" si="0"/>
        <v>42013</v>
      </c>
      <c r="L2" s="16">
        <f t="shared" si="0"/>
        <v>42014</v>
      </c>
      <c r="M2" s="16">
        <f t="shared" si="0"/>
        <v>42015</v>
      </c>
      <c r="N2" s="16">
        <f t="shared" si="0"/>
        <v>42016</v>
      </c>
      <c r="O2" s="16">
        <f t="shared" si="0"/>
        <v>42017</v>
      </c>
      <c r="P2" s="16">
        <f t="shared" si="0"/>
        <v>42018</v>
      </c>
      <c r="Q2" s="16">
        <f t="shared" si="0"/>
        <v>42019</v>
      </c>
      <c r="R2" s="16">
        <f t="shared" si="0"/>
        <v>42020</v>
      </c>
      <c r="S2" s="16">
        <f t="shared" si="0"/>
        <v>42021</v>
      </c>
      <c r="T2" s="16">
        <f t="shared" si="0"/>
        <v>42022</v>
      </c>
      <c r="U2" s="16">
        <f t="shared" si="0"/>
        <v>42023</v>
      </c>
      <c r="V2" s="16">
        <f t="shared" si="0"/>
        <v>42024</v>
      </c>
      <c r="W2" s="16">
        <f t="shared" si="0"/>
        <v>42025</v>
      </c>
      <c r="X2" s="16">
        <f t="shared" si="0"/>
        <v>42026</v>
      </c>
      <c r="Y2" s="16">
        <f t="shared" si="0"/>
        <v>42027</v>
      </c>
      <c r="Z2" s="16">
        <f t="shared" si="0"/>
        <v>42028</v>
      </c>
      <c r="AA2" s="16">
        <f t="shared" si="0"/>
        <v>42029</v>
      </c>
      <c r="AB2" s="16">
        <f t="shared" si="0"/>
        <v>42030</v>
      </c>
      <c r="AC2" s="16">
        <f t="shared" si="0"/>
        <v>42031</v>
      </c>
      <c r="AD2" s="16">
        <f t="shared" si="0"/>
        <v>42032</v>
      </c>
      <c r="AE2" s="16">
        <f>IF(AD2+1&gt;EOMONTH(C1,0),"",AD2+1)</f>
        <v>42033</v>
      </c>
      <c r="AF2" s="16">
        <f>IF(AE2="","",IF(AE2+1&gt;EOMONTH($C$1,0),"",AE2+1))</f>
        <v>42034</v>
      </c>
      <c r="AG2" s="16">
        <f>IF(AF2="","",IF(AF2+1&gt;EOMONTH($C$1,0),"",AF2+1))</f>
        <v>42035</v>
      </c>
      <c r="AI2" s="126" t="s">
        <v>40</v>
      </c>
      <c r="AJ2" s="126"/>
      <c r="AK2" s="16">
        <f>AK1</f>
        <v>42036</v>
      </c>
      <c r="AL2" s="16">
        <f>AK2+1</f>
        <v>42037</v>
      </c>
      <c r="AM2" s="16">
        <f t="shared" ref="AM2" si="1">AL2+1</f>
        <v>42038</v>
      </c>
      <c r="AN2" s="16">
        <f t="shared" ref="AN2" si="2">AM2+1</f>
        <v>42039</v>
      </c>
      <c r="AO2" s="16">
        <f t="shared" ref="AO2" si="3">AN2+1</f>
        <v>42040</v>
      </c>
      <c r="AP2" s="16">
        <f t="shared" ref="AP2" si="4">AO2+1</f>
        <v>42041</v>
      </c>
      <c r="AQ2" s="16">
        <f t="shared" ref="AQ2" si="5">AP2+1</f>
        <v>42042</v>
      </c>
      <c r="AR2" s="16">
        <f t="shared" ref="AR2" si="6">AQ2+1</f>
        <v>42043</v>
      </c>
      <c r="AS2" s="16">
        <f t="shared" ref="AS2" si="7">AR2+1</f>
        <v>42044</v>
      </c>
      <c r="AT2" s="16">
        <f t="shared" ref="AT2" si="8">AS2+1</f>
        <v>42045</v>
      </c>
      <c r="AU2" s="16">
        <f t="shared" ref="AU2" si="9">AT2+1</f>
        <v>42046</v>
      </c>
      <c r="AV2" s="16">
        <f t="shared" ref="AV2" si="10">AU2+1</f>
        <v>42047</v>
      </c>
      <c r="AW2" s="16">
        <f t="shared" ref="AW2" si="11">AV2+1</f>
        <v>42048</v>
      </c>
      <c r="AX2" s="16">
        <f t="shared" ref="AX2" si="12">AW2+1</f>
        <v>42049</v>
      </c>
      <c r="AY2" s="16">
        <f t="shared" ref="AY2" si="13">AX2+1</f>
        <v>42050</v>
      </c>
      <c r="AZ2" s="16">
        <f t="shared" ref="AZ2" si="14">AY2+1</f>
        <v>42051</v>
      </c>
      <c r="BA2" s="16">
        <f t="shared" ref="BA2" si="15">AZ2+1</f>
        <v>42052</v>
      </c>
      <c r="BB2" s="16">
        <f t="shared" ref="BB2" si="16">BA2+1</f>
        <v>42053</v>
      </c>
      <c r="BC2" s="16">
        <f t="shared" ref="BC2" si="17">BB2+1</f>
        <v>42054</v>
      </c>
      <c r="BD2" s="16">
        <f t="shared" ref="BD2" si="18">BC2+1</f>
        <v>42055</v>
      </c>
      <c r="BE2" s="16">
        <f t="shared" ref="BE2" si="19">BD2+1</f>
        <v>42056</v>
      </c>
      <c r="BF2" s="16">
        <f t="shared" ref="BF2" si="20">BE2+1</f>
        <v>42057</v>
      </c>
      <c r="BG2" s="16">
        <f t="shared" ref="BG2" si="21">BF2+1</f>
        <v>42058</v>
      </c>
      <c r="BH2" s="16">
        <f t="shared" ref="BH2" si="22">BG2+1</f>
        <v>42059</v>
      </c>
      <c r="BI2" s="16">
        <f t="shared" ref="BI2" si="23">BH2+1</f>
        <v>42060</v>
      </c>
      <c r="BJ2" s="16">
        <f t="shared" ref="BJ2" si="24">BI2+1</f>
        <v>42061</v>
      </c>
      <c r="BK2" s="16">
        <f t="shared" ref="BK2" si="25">BJ2+1</f>
        <v>42062</v>
      </c>
      <c r="BL2" s="16">
        <f t="shared" ref="BL2" si="26">BK2+1</f>
        <v>42063</v>
      </c>
      <c r="BM2" s="16" t="str">
        <f>IF(BL2+1&gt;EOMONTH(AK1,0),"",BL2+1)</f>
        <v/>
      </c>
      <c r="BN2" s="16" t="str">
        <f>IF(BM2="","",IF(BM2+1&gt;EOMONTH($C$1,0),"",BM2+1))</f>
        <v/>
      </c>
      <c r="BO2" s="16" t="str">
        <f>IF(BN2="","",IF(BN2+1&gt;EOMONTH($C$1,0),"",BN2+1))</f>
        <v/>
      </c>
    </row>
    <row r="3" spans="1:67" ht="30" customHeight="1">
      <c r="A3" s="119" t="str">
        <f>Données!E15</f>
        <v>Julien</v>
      </c>
      <c r="B3" s="119"/>
      <c r="C3" s="65"/>
      <c r="D3" s="65"/>
      <c r="E3" s="65"/>
      <c r="F3" s="65"/>
      <c r="G3" s="65"/>
      <c r="H3" s="65"/>
      <c r="I3" s="65"/>
      <c r="J3" s="65"/>
      <c r="K3" s="65"/>
      <c r="L3" s="68"/>
      <c r="M3" s="66"/>
      <c r="N3" s="65"/>
      <c r="O3" s="65"/>
      <c r="P3" s="65"/>
      <c r="Q3" s="65"/>
      <c r="R3" s="65"/>
      <c r="S3" s="65"/>
      <c r="T3" s="65"/>
      <c r="U3" s="65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" t="e">
        <f>IF(COUNTIF(#REF!,"*RT")+(COUNTIF(#REF!,"*RT2")/2)=0,"",COUNTIF(#REF!,"*RT")+(COUNTIF(#REF!,"*RT2")/2))</f>
        <v>#REF!</v>
      </c>
      <c r="AI3" s="119" t="str">
        <f>A3</f>
        <v>Julien</v>
      </c>
      <c r="AJ3" s="119"/>
      <c r="AK3" s="65"/>
      <c r="AL3" s="65"/>
      <c r="AM3" s="65"/>
      <c r="AN3" s="65"/>
      <c r="AO3" s="65"/>
      <c r="AP3" s="65"/>
      <c r="AQ3" s="65"/>
      <c r="AR3" s="65"/>
      <c r="AS3" s="65"/>
      <c r="AT3" s="66"/>
      <c r="AU3" s="66"/>
      <c r="AV3" s="65"/>
      <c r="AW3" s="65"/>
      <c r="AX3" s="65"/>
      <c r="AY3" s="65"/>
      <c r="AZ3" s="65"/>
      <c r="BA3" s="65"/>
      <c r="BB3" s="65"/>
      <c r="BC3" s="65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</row>
    <row r="4" spans="1:67" ht="30" customHeight="1">
      <c r="A4" s="119" t="str">
        <f>Données!E16</f>
        <v>Gérard</v>
      </c>
      <c r="B4" s="119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5"/>
      <c r="O4" s="65"/>
      <c r="P4" s="65"/>
      <c r="Q4" s="65"/>
      <c r="R4" s="65"/>
      <c r="S4" s="65"/>
      <c r="T4" s="65"/>
      <c r="U4" s="65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3" t="s">
        <v>14</v>
      </c>
      <c r="AI4" s="119" t="str">
        <f>Données!E16</f>
        <v>Gérard</v>
      </c>
      <c r="AJ4" s="119"/>
      <c r="AK4" s="65"/>
      <c r="AL4" s="65"/>
      <c r="AM4" s="65"/>
      <c r="AN4" s="65"/>
      <c r="AO4" s="65"/>
      <c r="AP4" s="65"/>
      <c r="AQ4" s="65"/>
      <c r="AR4" s="65"/>
      <c r="AS4" s="65"/>
      <c r="AT4" s="66"/>
      <c r="AU4" s="66"/>
      <c r="AV4" s="65"/>
      <c r="AW4" s="65"/>
      <c r="AX4" s="65"/>
      <c r="AY4" s="65"/>
      <c r="AZ4" s="65"/>
      <c r="BA4" s="65"/>
      <c r="BB4" s="65"/>
      <c r="BC4" s="65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</row>
    <row r="5" spans="1:67" ht="30" customHeight="1">
      <c r="A5" s="119" t="str">
        <f>Données!E17</f>
        <v>Yannick</v>
      </c>
      <c r="B5" s="119"/>
      <c r="C5" s="65"/>
      <c r="D5" s="65"/>
      <c r="E5" s="65"/>
      <c r="F5" s="65"/>
      <c r="G5" s="65"/>
      <c r="H5" s="65"/>
      <c r="I5" s="65"/>
      <c r="J5" s="65"/>
      <c r="K5" s="65"/>
      <c r="L5" s="69"/>
      <c r="M5" s="66"/>
      <c r="N5" s="65"/>
      <c r="O5" s="65"/>
      <c r="P5" s="65"/>
      <c r="Q5" s="65"/>
      <c r="R5" s="65"/>
      <c r="S5" s="65"/>
      <c r="T5" s="65"/>
      <c r="U5" s="65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I5" s="119" t="str">
        <f>Données!E17</f>
        <v>Yannick</v>
      </c>
      <c r="AJ5" s="119"/>
      <c r="AK5" s="65"/>
      <c r="AL5" s="65"/>
      <c r="AM5" s="65"/>
      <c r="AN5" s="65"/>
      <c r="AO5" s="65"/>
      <c r="AP5" s="65"/>
      <c r="AQ5" s="65"/>
      <c r="AR5" s="65"/>
      <c r="AS5" s="65"/>
      <c r="AT5" s="66"/>
      <c r="AU5" s="66"/>
      <c r="AV5" s="65"/>
      <c r="AW5" s="65"/>
      <c r="AX5" s="65"/>
      <c r="AY5" s="65"/>
      <c r="AZ5" s="65"/>
      <c r="BA5" s="65"/>
      <c r="BB5" s="65"/>
      <c r="BC5" s="65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</row>
    <row r="6" spans="1:67" ht="30" customHeight="1">
      <c r="A6" s="119" t="str">
        <f>Données!E18</f>
        <v>Gilles</v>
      </c>
      <c r="B6" s="119"/>
      <c r="C6" s="65"/>
      <c r="D6" s="65"/>
      <c r="E6" s="65"/>
      <c r="F6" s="65"/>
      <c r="G6" s="65"/>
      <c r="H6" s="65"/>
      <c r="I6" s="65"/>
      <c r="J6" s="65"/>
      <c r="K6" s="65"/>
      <c r="L6" s="70"/>
      <c r="M6" s="66"/>
      <c r="N6" s="65"/>
      <c r="O6" s="65"/>
      <c r="P6" s="65"/>
      <c r="Q6" s="65"/>
      <c r="R6" s="65"/>
      <c r="S6" s="65"/>
      <c r="T6" s="65"/>
      <c r="U6" s="65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I6" s="119" t="str">
        <f>Données!E18</f>
        <v>Gilles</v>
      </c>
      <c r="AJ6" s="119"/>
      <c r="AK6" s="65"/>
      <c r="AL6" s="65"/>
      <c r="AM6" s="65"/>
      <c r="AN6" s="65"/>
      <c r="AO6" s="65"/>
      <c r="AP6" s="65"/>
      <c r="AQ6" s="65"/>
      <c r="AR6" s="65"/>
      <c r="AS6" s="65"/>
      <c r="AT6" s="66"/>
      <c r="AU6" s="66"/>
      <c r="AV6" s="65"/>
      <c r="AW6" s="65"/>
      <c r="AX6" s="65"/>
      <c r="AY6" s="65"/>
      <c r="AZ6" s="65"/>
      <c r="BA6" s="65"/>
      <c r="BB6" s="65"/>
      <c r="BC6" s="65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</row>
    <row r="7" spans="1:67" ht="30" customHeight="1">
      <c r="A7" s="119" t="str">
        <f>Données!E19</f>
        <v>Jean paul</v>
      </c>
      <c r="B7" s="119"/>
      <c r="C7" s="65"/>
      <c r="D7" s="65"/>
      <c r="E7" s="65"/>
      <c r="F7" s="65"/>
      <c r="G7" s="65"/>
      <c r="H7" s="65"/>
      <c r="I7" s="65"/>
      <c r="J7" s="65"/>
      <c r="K7" s="65"/>
      <c r="L7" s="71"/>
      <c r="M7" s="66"/>
      <c r="N7" s="65"/>
      <c r="O7" s="65"/>
      <c r="P7" s="65"/>
      <c r="Q7" s="65"/>
      <c r="R7" s="65"/>
      <c r="S7" s="65"/>
      <c r="T7" s="65"/>
      <c r="U7" s="65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I7" s="119" t="str">
        <f>Données!E19</f>
        <v>Jean paul</v>
      </c>
      <c r="AJ7" s="119"/>
      <c r="AK7" s="65"/>
      <c r="AL7" s="65"/>
      <c r="AM7" s="65"/>
      <c r="AN7" s="65"/>
      <c r="AO7" s="65"/>
      <c r="AP7" s="65"/>
      <c r="AQ7" s="65"/>
      <c r="AR7" s="65"/>
      <c r="AS7" s="65"/>
      <c r="AT7" s="66"/>
      <c r="AU7" s="66"/>
      <c r="AV7" s="65"/>
      <c r="AW7" s="65"/>
      <c r="AX7" s="65"/>
      <c r="AY7" s="65"/>
      <c r="AZ7" s="65"/>
      <c r="BA7" s="65"/>
      <c r="BB7" s="65"/>
      <c r="BC7" s="65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</row>
    <row r="8" spans="1:67" ht="30" customHeight="1">
      <c r="A8" s="119" t="str">
        <f>Données!E20</f>
        <v>Anthony</v>
      </c>
      <c r="B8" s="119"/>
      <c r="C8" s="65"/>
      <c r="D8" s="65"/>
      <c r="E8" s="65"/>
      <c r="F8" s="65"/>
      <c r="G8" s="65"/>
      <c r="H8" s="65"/>
      <c r="I8" s="65"/>
      <c r="J8" s="65"/>
      <c r="K8" s="65"/>
      <c r="L8" s="70"/>
      <c r="M8" s="66"/>
      <c r="N8" s="65"/>
      <c r="O8" s="65"/>
      <c r="P8" s="65"/>
      <c r="Q8" s="65"/>
      <c r="R8" s="65"/>
      <c r="S8" s="65"/>
      <c r="T8" s="65"/>
      <c r="U8" s="65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I8" s="119" t="str">
        <f>Données!E20</f>
        <v>Anthony</v>
      </c>
      <c r="AJ8" s="119"/>
      <c r="AK8" s="65"/>
      <c r="AL8" s="65"/>
      <c r="AM8" s="65"/>
      <c r="AN8" s="65"/>
      <c r="AO8" s="65"/>
      <c r="AP8" s="65"/>
      <c r="AQ8" s="65"/>
      <c r="AR8" s="65"/>
      <c r="AS8" s="65"/>
      <c r="AT8" s="66"/>
      <c r="AU8" s="66"/>
      <c r="AV8" s="65"/>
      <c r="AW8" s="65"/>
      <c r="AX8" s="65"/>
      <c r="AY8" s="65"/>
      <c r="AZ8" s="65"/>
      <c r="BA8" s="65"/>
      <c r="BB8" s="65"/>
      <c r="BC8" s="65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</row>
    <row r="9" spans="1:67" ht="30" customHeight="1">
      <c r="A9" s="119" t="str">
        <f>Données!E21</f>
        <v>Jean christophe</v>
      </c>
      <c r="B9" s="119"/>
      <c r="C9" s="65"/>
      <c r="D9" s="65"/>
      <c r="E9" s="65"/>
      <c r="F9" s="65"/>
      <c r="G9" s="65"/>
      <c r="H9" s="65"/>
      <c r="I9" s="65"/>
      <c r="J9" s="65"/>
      <c r="K9" s="65"/>
      <c r="L9" s="72"/>
      <c r="M9" s="66"/>
      <c r="N9" s="65"/>
      <c r="O9" s="65"/>
      <c r="P9" s="65"/>
      <c r="Q9" s="65"/>
      <c r="R9" s="65"/>
      <c r="S9" s="65"/>
      <c r="T9" s="65"/>
      <c r="U9" s="65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I9" s="119" t="str">
        <f>Données!E21</f>
        <v>Jean christophe</v>
      </c>
      <c r="AJ9" s="119"/>
      <c r="AK9" s="65"/>
      <c r="AL9" s="65"/>
      <c r="AM9" s="65"/>
      <c r="AN9" s="65"/>
      <c r="AO9" s="65"/>
      <c r="AP9" s="65"/>
      <c r="AQ9" s="65"/>
      <c r="AR9" s="65"/>
      <c r="AS9" s="65"/>
      <c r="AT9" s="66"/>
      <c r="AU9" s="66"/>
      <c r="AV9" s="65"/>
      <c r="AW9" s="65"/>
      <c r="AX9" s="65"/>
      <c r="AY9" s="65"/>
      <c r="AZ9" s="65"/>
      <c r="BA9" s="65"/>
      <c r="BB9" s="65"/>
      <c r="BC9" s="65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</row>
    <row r="10" spans="1:67" ht="30" customHeight="1">
      <c r="A10" s="119" t="str">
        <f>Données!E22</f>
        <v>Eric</v>
      </c>
      <c r="B10" s="119"/>
      <c r="C10" s="65"/>
      <c r="D10" s="65"/>
      <c r="E10" s="65"/>
      <c r="F10" s="65"/>
      <c r="G10" s="65"/>
      <c r="H10" s="65"/>
      <c r="I10" s="65"/>
      <c r="J10" s="65"/>
      <c r="K10" s="65"/>
      <c r="L10" s="73"/>
      <c r="M10" s="66"/>
      <c r="N10" s="65"/>
      <c r="O10" s="65"/>
      <c r="P10" s="65"/>
      <c r="Q10" s="65"/>
      <c r="R10" s="65"/>
      <c r="S10" s="65"/>
      <c r="T10" s="65"/>
      <c r="U10" s="65"/>
      <c r="V10" s="67"/>
      <c r="W10" s="65"/>
      <c r="X10" s="65"/>
      <c r="Y10" s="65"/>
      <c r="Z10" s="67"/>
      <c r="AA10" s="67"/>
      <c r="AB10" s="67"/>
      <c r="AC10" s="67"/>
      <c r="AD10" s="67"/>
      <c r="AE10" s="67"/>
      <c r="AF10" s="67"/>
      <c r="AG10" s="67"/>
      <c r="AI10" s="119" t="str">
        <f>Données!E22</f>
        <v>Eric</v>
      </c>
      <c r="AJ10" s="119"/>
      <c r="AK10" s="65"/>
      <c r="AL10" s="65"/>
      <c r="AM10" s="65"/>
      <c r="AN10" s="65"/>
      <c r="AO10" s="65"/>
      <c r="AP10" s="65"/>
      <c r="AQ10" s="65"/>
      <c r="AR10" s="65"/>
      <c r="AS10" s="65"/>
      <c r="AT10" s="66"/>
      <c r="AU10" s="66"/>
      <c r="AV10" s="65"/>
      <c r="AW10" s="65"/>
      <c r="AX10" s="65"/>
      <c r="AY10" s="65"/>
      <c r="AZ10" s="65"/>
      <c r="BA10" s="65"/>
      <c r="BB10" s="65"/>
      <c r="BC10" s="65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</row>
    <row r="11" spans="1:67" ht="30" customHeight="1">
      <c r="A11" s="131" t="str">
        <f>Données!E24</f>
        <v>juju</v>
      </c>
      <c r="B11" s="132"/>
      <c r="C11" s="65"/>
      <c r="D11" s="65"/>
      <c r="E11" s="65"/>
      <c r="F11" s="65"/>
      <c r="G11" s="65"/>
      <c r="H11" s="65"/>
      <c r="I11" s="65"/>
      <c r="J11" s="65"/>
      <c r="K11" s="65"/>
      <c r="L11" s="73"/>
      <c r="M11" s="66"/>
      <c r="N11" s="65"/>
      <c r="O11" s="65"/>
      <c r="P11" s="65"/>
      <c r="Q11" s="65"/>
      <c r="R11" s="65"/>
      <c r="S11" s="65"/>
      <c r="T11" s="65"/>
      <c r="U11" s="65"/>
      <c r="V11" s="67"/>
      <c r="W11" s="65"/>
      <c r="X11" s="65"/>
      <c r="Y11" s="65"/>
      <c r="Z11" s="67"/>
      <c r="AA11" s="67"/>
      <c r="AB11" s="67"/>
      <c r="AC11" s="67"/>
      <c r="AD11" s="67"/>
      <c r="AE11" s="67"/>
      <c r="AF11" s="67"/>
      <c r="AG11" s="67"/>
      <c r="AI11" s="131"/>
      <c r="AJ11" s="132"/>
      <c r="AK11" s="65"/>
      <c r="AL11" s="65"/>
      <c r="AM11" s="65"/>
      <c r="AN11" s="65"/>
      <c r="AO11" s="65"/>
      <c r="AP11" s="65"/>
      <c r="AQ11" s="65"/>
      <c r="AR11" s="65"/>
      <c r="AS11" s="65"/>
      <c r="AT11" s="66"/>
      <c r="AU11" s="66"/>
      <c r="AV11" s="65"/>
      <c r="AW11" s="65"/>
      <c r="AX11" s="65"/>
      <c r="AY11" s="65"/>
      <c r="AZ11" s="65"/>
      <c r="BA11" s="65"/>
      <c r="BB11" s="65"/>
      <c r="BC11" s="65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</row>
    <row r="12" spans="1:67" ht="30" customHeight="1">
      <c r="A12" s="131"/>
      <c r="B12" s="132"/>
      <c r="C12" s="65"/>
      <c r="D12" s="65"/>
      <c r="E12" s="65"/>
      <c r="F12" s="65"/>
      <c r="G12" s="65"/>
      <c r="H12" s="65"/>
      <c r="I12" s="65"/>
      <c r="J12" s="65"/>
      <c r="K12" s="65"/>
      <c r="L12" s="73"/>
      <c r="M12" s="66"/>
      <c r="N12" s="65"/>
      <c r="O12" s="65"/>
      <c r="P12" s="65"/>
      <c r="Q12" s="65"/>
      <c r="R12" s="65"/>
      <c r="S12" s="65"/>
      <c r="T12" s="65"/>
      <c r="U12" s="65"/>
      <c r="V12" s="67"/>
      <c r="W12" s="65"/>
      <c r="X12" s="65"/>
      <c r="Y12" s="65"/>
      <c r="Z12" s="67"/>
      <c r="AA12" s="67"/>
      <c r="AB12" s="67"/>
      <c r="AC12" s="67"/>
      <c r="AD12" s="67"/>
      <c r="AE12" s="67"/>
      <c r="AF12" s="67"/>
      <c r="AG12" s="67"/>
      <c r="AI12" s="131"/>
      <c r="AJ12" s="132"/>
      <c r="AK12" s="65"/>
      <c r="AL12" s="65"/>
      <c r="AM12" s="65"/>
      <c r="AN12" s="65"/>
      <c r="AO12" s="65"/>
      <c r="AP12" s="65"/>
      <c r="AQ12" s="65"/>
      <c r="AR12" s="65"/>
      <c r="AS12" s="65"/>
      <c r="AT12" s="66"/>
      <c r="AU12" s="66"/>
      <c r="AV12" s="65"/>
      <c r="AW12" s="65"/>
      <c r="AX12" s="65"/>
      <c r="AY12" s="65"/>
      <c r="AZ12" s="65"/>
      <c r="BA12" s="65"/>
      <c r="BB12" s="65"/>
      <c r="BC12" s="65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</row>
    <row r="13" spans="1:67" ht="30" customHeight="1">
      <c r="A13" s="131"/>
      <c r="B13" s="132"/>
      <c r="C13" s="65"/>
      <c r="D13" s="65"/>
      <c r="E13" s="65"/>
      <c r="F13" s="65"/>
      <c r="G13" s="65"/>
      <c r="H13" s="65"/>
      <c r="I13" s="65"/>
      <c r="J13" s="65"/>
      <c r="K13" s="65"/>
      <c r="L13" s="73"/>
      <c r="M13" s="66"/>
      <c r="N13" s="65"/>
      <c r="O13" s="65"/>
      <c r="P13" s="65"/>
      <c r="Q13" s="65"/>
      <c r="R13" s="65"/>
      <c r="S13" s="65"/>
      <c r="T13" s="65"/>
      <c r="U13" s="65"/>
      <c r="V13" s="67"/>
      <c r="W13" s="65"/>
      <c r="X13" s="65"/>
      <c r="Y13" s="65"/>
      <c r="Z13" s="67"/>
      <c r="AA13" s="67"/>
      <c r="AB13" s="67"/>
      <c r="AC13" s="67"/>
      <c r="AD13" s="67"/>
      <c r="AE13" s="67"/>
      <c r="AF13" s="67"/>
      <c r="AG13" s="67"/>
      <c r="AI13" s="131"/>
      <c r="AJ13" s="132"/>
      <c r="AK13" s="65"/>
      <c r="AL13" s="65"/>
      <c r="AM13" s="65"/>
      <c r="AN13" s="65"/>
      <c r="AO13" s="65"/>
      <c r="AP13" s="65"/>
      <c r="AQ13" s="65"/>
      <c r="AR13" s="65"/>
      <c r="AS13" s="65"/>
      <c r="AT13" s="66"/>
      <c r="AU13" s="66"/>
      <c r="AV13" s="65"/>
      <c r="AW13" s="65"/>
      <c r="AX13" s="65"/>
      <c r="AY13" s="65"/>
      <c r="AZ13" s="65"/>
      <c r="BA13" s="65"/>
      <c r="BB13" s="65"/>
      <c r="BC13" s="65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</row>
    <row r="14" spans="1:67" ht="30" customHeight="1">
      <c r="A14" s="119" t="str">
        <f>Données!E23</f>
        <v>dede</v>
      </c>
      <c r="B14" s="119"/>
      <c r="C14" s="65"/>
      <c r="D14" s="65"/>
      <c r="E14" s="65"/>
      <c r="F14" s="65"/>
      <c r="G14" s="65"/>
      <c r="H14" s="65"/>
      <c r="I14" s="65"/>
      <c r="J14" s="65"/>
      <c r="K14" s="65"/>
      <c r="L14" s="66"/>
      <c r="M14" s="66"/>
      <c r="N14" s="65"/>
      <c r="O14" s="65"/>
      <c r="P14" s="65"/>
      <c r="Q14" s="65"/>
      <c r="R14" s="65"/>
      <c r="S14" s="65"/>
      <c r="T14" s="65"/>
      <c r="U14" s="65"/>
      <c r="V14" s="67"/>
      <c r="W14" s="75"/>
      <c r="X14" s="65"/>
      <c r="Y14" s="65"/>
      <c r="Z14" s="65"/>
      <c r="AA14" s="67"/>
      <c r="AB14" s="67"/>
      <c r="AC14" s="67"/>
      <c r="AD14" s="67"/>
      <c r="AE14" s="67"/>
      <c r="AF14" s="67"/>
      <c r="AG14" s="67"/>
      <c r="AI14" s="119">
        <f>Données!AN23</f>
        <v>0</v>
      </c>
      <c r="AJ14" s="119"/>
      <c r="AK14" s="65"/>
      <c r="AL14" s="65"/>
      <c r="AM14" s="65"/>
      <c r="AN14" s="65"/>
      <c r="AO14" s="65"/>
      <c r="AP14" s="65"/>
      <c r="AQ14" s="65"/>
      <c r="AR14" s="65"/>
      <c r="AS14" s="65"/>
      <c r="AT14" s="66"/>
      <c r="AU14" s="66"/>
      <c r="AV14" s="65"/>
      <c r="AW14" s="65"/>
      <c r="AX14" s="65"/>
      <c r="AY14" s="65"/>
      <c r="AZ14" s="65"/>
      <c r="BA14" s="65"/>
      <c r="BB14" s="65"/>
      <c r="BC14" s="65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</row>
    <row r="15" spans="1:67" ht="21" customHeight="1" thickBot="1">
      <c r="A15" s="133"/>
      <c r="B15" s="133"/>
      <c r="C15" s="9"/>
      <c r="D15" s="9"/>
      <c r="E15" s="10"/>
      <c r="F15" s="10"/>
      <c r="G15" s="11"/>
      <c r="H15" s="11"/>
      <c r="I15" s="2"/>
      <c r="J15" s="2"/>
      <c r="K15" s="49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I15" s="133"/>
      <c r="AJ15" s="133"/>
      <c r="AK15" s="9"/>
      <c r="AL15" s="52"/>
      <c r="AM15" s="53"/>
      <c r="AN15" s="53"/>
      <c r="AO15" s="54"/>
      <c r="AP15" s="54"/>
      <c r="AQ15" s="48"/>
      <c r="AR15" s="48"/>
      <c r="AS15" s="49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2"/>
      <c r="BK15" s="2"/>
      <c r="BL15" s="2"/>
      <c r="BM15" s="2"/>
      <c r="BN15" s="2"/>
      <c r="BO15" s="2"/>
    </row>
    <row r="16" spans="1:67" ht="16.5" customHeight="1" thickBot="1">
      <c r="A16" s="100"/>
      <c r="B16" s="100"/>
      <c r="C16" s="2"/>
      <c r="D16" s="2"/>
      <c r="E16" s="81" t="str">
        <f>Données!H7</f>
        <v>absence matin</v>
      </c>
      <c r="F16" s="82"/>
      <c r="G16" s="82"/>
      <c r="H16" s="82"/>
      <c r="I16" s="82"/>
      <c r="J16" s="83"/>
      <c r="K16" s="14"/>
      <c r="L16" s="47"/>
      <c r="M16" s="84" t="str">
        <f>Données!H10</f>
        <v>formation</v>
      </c>
      <c r="N16" s="85"/>
      <c r="O16" s="85"/>
      <c r="P16" s="85"/>
      <c r="Q16" s="85"/>
      <c r="R16" s="86"/>
      <c r="S16" s="14"/>
      <c r="T16" s="47"/>
      <c r="U16" s="143" t="str">
        <f>Données!H12</f>
        <v>vacances</v>
      </c>
      <c r="V16" s="144"/>
      <c r="W16" s="144"/>
      <c r="X16" s="144"/>
      <c r="Y16" s="144"/>
      <c r="Z16" s="144"/>
      <c r="AA16" s="145"/>
      <c r="AB16" s="74"/>
      <c r="AC16" s="2"/>
      <c r="AD16" s="2"/>
      <c r="AE16" s="2"/>
      <c r="AF16" s="2"/>
      <c r="AG16" s="2"/>
      <c r="AI16" s="100"/>
      <c r="AJ16" s="100"/>
      <c r="AK16" s="2"/>
      <c r="AL16" s="55"/>
      <c r="AM16" s="81" t="str">
        <f>+E16</f>
        <v>absence matin</v>
      </c>
      <c r="AN16" s="82"/>
      <c r="AO16" s="82"/>
      <c r="AP16" s="82"/>
      <c r="AQ16" s="82"/>
      <c r="AR16" s="83"/>
      <c r="AS16" s="55"/>
      <c r="AT16" s="55"/>
      <c r="AU16" s="55"/>
      <c r="AV16" s="55"/>
      <c r="AW16" s="84" t="str">
        <f>+M16</f>
        <v>formation</v>
      </c>
      <c r="AX16" s="85"/>
      <c r="AY16" s="85"/>
      <c r="AZ16" s="85"/>
      <c r="BA16" s="85"/>
      <c r="BB16" s="86"/>
      <c r="BC16" s="55"/>
      <c r="BD16" s="55"/>
      <c r="BE16" s="55"/>
      <c r="BF16" s="55"/>
      <c r="BG16" s="90" t="str">
        <f>U16</f>
        <v>vacances</v>
      </c>
      <c r="BH16" s="91"/>
      <c r="BI16" s="92"/>
      <c r="BJ16" s="92"/>
      <c r="BK16" s="92"/>
      <c r="BL16" s="92"/>
      <c r="BM16" s="93"/>
      <c r="BN16" s="2"/>
      <c r="BO16" s="2"/>
    </row>
    <row r="17" spans="1:67" ht="16.5" customHeight="1" thickBot="1">
      <c r="A17" s="100"/>
      <c r="B17" s="100"/>
      <c r="C17" s="2"/>
      <c r="D17" s="2"/>
      <c r="E17" s="46"/>
      <c r="F17" s="46"/>
      <c r="G17" s="46"/>
      <c r="H17" s="46"/>
      <c r="I17" s="46"/>
      <c r="J17" s="50"/>
      <c r="K17" s="50"/>
      <c r="L17" s="50"/>
      <c r="M17" s="51"/>
      <c r="N17" s="51"/>
      <c r="O17" s="51"/>
      <c r="P17" s="51"/>
      <c r="Q17" s="51"/>
      <c r="R17" s="50"/>
      <c r="S17" s="50"/>
      <c r="T17" s="50"/>
      <c r="U17" s="114"/>
      <c r="V17" s="114"/>
      <c r="W17" s="114"/>
      <c r="X17" s="114"/>
      <c r="Y17" s="114"/>
      <c r="Z17" s="50"/>
      <c r="AA17" s="48"/>
      <c r="AB17" s="2"/>
      <c r="AC17" s="2"/>
      <c r="AD17" s="2"/>
      <c r="AE17" s="2"/>
      <c r="AF17" s="2"/>
      <c r="AG17" s="2"/>
      <c r="AI17" s="101"/>
      <c r="AJ17" s="101"/>
      <c r="AK17" s="2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0"/>
      <c r="BI17" s="48"/>
      <c r="BJ17" s="2"/>
      <c r="BK17" s="2"/>
      <c r="BL17" s="2"/>
      <c r="BM17" s="2"/>
      <c r="BN17" s="2"/>
      <c r="BO17" s="2"/>
    </row>
    <row r="18" spans="1:67" ht="16.5" customHeight="1" thickBot="1">
      <c r="A18" s="100"/>
      <c r="B18" s="100"/>
      <c r="C18" s="2"/>
      <c r="D18" s="2"/>
      <c r="E18" s="97" t="str">
        <f>Données!H9</f>
        <v>absence</v>
      </c>
      <c r="F18" s="98"/>
      <c r="G18" s="98"/>
      <c r="H18" s="98"/>
      <c r="I18" s="98"/>
      <c r="J18" s="99"/>
      <c r="K18" s="2"/>
      <c r="L18" s="47"/>
      <c r="M18" s="87" t="str">
        <f>Données!H8</f>
        <v>absence après midi</v>
      </c>
      <c r="N18" s="88"/>
      <c r="O18" s="88"/>
      <c r="P18" s="88"/>
      <c r="Q18" s="88"/>
      <c r="R18" s="89"/>
      <c r="S18" s="14"/>
      <c r="T18" s="47"/>
      <c r="U18" s="94" t="str">
        <f>Données!H11</f>
        <v>maladie</v>
      </c>
      <c r="V18" s="95"/>
      <c r="W18" s="95"/>
      <c r="X18" s="95"/>
      <c r="Y18" s="95"/>
      <c r="Z18" s="95"/>
      <c r="AA18" s="96"/>
      <c r="AB18" s="2"/>
      <c r="AC18" s="2"/>
      <c r="AD18" s="2"/>
      <c r="AE18" s="2"/>
      <c r="AF18" s="2"/>
      <c r="AG18" s="2"/>
      <c r="AI18" s="100"/>
      <c r="AJ18" s="100"/>
      <c r="AK18" s="2"/>
      <c r="AL18" s="56"/>
      <c r="AM18" s="97" t="str">
        <f>+E18</f>
        <v>absence</v>
      </c>
      <c r="AN18" s="98"/>
      <c r="AO18" s="98"/>
      <c r="AP18" s="98"/>
      <c r="AQ18" s="98"/>
      <c r="AR18" s="99"/>
      <c r="AT18" s="56"/>
      <c r="AU18" s="56"/>
      <c r="AV18" s="56"/>
      <c r="AW18" s="87" t="str">
        <f>+M18</f>
        <v>absence après midi</v>
      </c>
      <c r="AX18" s="88"/>
      <c r="AY18" s="88"/>
      <c r="AZ18" s="88"/>
      <c r="BA18" s="88"/>
      <c r="BB18" s="89"/>
      <c r="BC18" s="56"/>
      <c r="BD18" s="56"/>
      <c r="BE18" s="56"/>
      <c r="BF18" s="56"/>
      <c r="BG18" s="94" t="str">
        <f>U18</f>
        <v>maladie</v>
      </c>
      <c r="BH18" s="95"/>
      <c r="BI18" s="95"/>
      <c r="BJ18" s="95"/>
      <c r="BK18" s="95"/>
      <c r="BL18" s="95"/>
      <c r="BM18" s="96"/>
      <c r="BN18" s="2"/>
      <c r="BO18" s="2"/>
    </row>
    <row r="19" spans="1:67" ht="30" customHeight="1">
      <c r="A19" s="127">
        <f>An</f>
        <v>2015</v>
      </c>
      <c r="B19" s="127"/>
      <c r="C19" s="115">
        <f>DATE(An,3,1)</f>
        <v>42064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I19" s="127">
        <f>An</f>
        <v>2015</v>
      </c>
      <c r="AJ19" s="127"/>
      <c r="AK19" s="115">
        <f>DATE(An,4,1)</f>
        <v>42095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</row>
    <row r="20" spans="1:67" ht="30" customHeight="1">
      <c r="A20" s="126" t="s">
        <v>40</v>
      </c>
      <c r="B20" s="126"/>
      <c r="C20" s="16">
        <f>C19</f>
        <v>42064</v>
      </c>
      <c r="D20" s="16">
        <f>C20+1</f>
        <v>42065</v>
      </c>
      <c r="E20" s="16">
        <f t="shared" ref="E20:AD20" si="27">D20+1</f>
        <v>42066</v>
      </c>
      <c r="F20" s="16">
        <f t="shared" si="27"/>
        <v>42067</v>
      </c>
      <c r="G20" s="16">
        <f t="shared" si="27"/>
        <v>42068</v>
      </c>
      <c r="H20" s="16">
        <f t="shared" si="27"/>
        <v>42069</v>
      </c>
      <c r="I20" s="16">
        <f t="shared" si="27"/>
        <v>42070</v>
      </c>
      <c r="J20" s="16">
        <f t="shared" si="27"/>
        <v>42071</v>
      </c>
      <c r="K20" s="16">
        <f t="shared" si="27"/>
        <v>42072</v>
      </c>
      <c r="L20" s="16">
        <f t="shared" si="27"/>
        <v>42073</v>
      </c>
      <c r="M20" s="16">
        <f t="shared" si="27"/>
        <v>42074</v>
      </c>
      <c r="N20" s="16">
        <f t="shared" si="27"/>
        <v>42075</v>
      </c>
      <c r="O20" s="16">
        <f t="shared" si="27"/>
        <v>42076</v>
      </c>
      <c r="P20" s="16">
        <f t="shared" si="27"/>
        <v>42077</v>
      </c>
      <c r="Q20" s="16">
        <f t="shared" si="27"/>
        <v>42078</v>
      </c>
      <c r="R20" s="16">
        <f t="shared" si="27"/>
        <v>42079</v>
      </c>
      <c r="S20" s="16">
        <f t="shared" si="27"/>
        <v>42080</v>
      </c>
      <c r="T20" s="16">
        <f t="shared" si="27"/>
        <v>42081</v>
      </c>
      <c r="U20" s="16">
        <f t="shared" si="27"/>
        <v>42082</v>
      </c>
      <c r="V20" s="16">
        <f t="shared" si="27"/>
        <v>42083</v>
      </c>
      <c r="W20" s="16">
        <f t="shared" si="27"/>
        <v>42084</v>
      </c>
      <c r="X20" s="16">
        <f t="shared" si="27"/>
        <v>42085</v>
      </c>
      <c r="Y20" s="16">
        <f t="shared" si="27"/>
        <v>42086</v>
      </c>
      <c r="Z20" s="16">
        <f t="shared" si="27"/>
        <v>42087</v>
      </c>
      <c r="AA20" s="16">
        <f t="shared" si="27"/>
        <v>42088</v>
      </c>
      <c r="AB20" s="16">
        <f t="shared" si="27"/>
        <v>42089</v>
      </c>
      <c r="AC20" s="16">
        <f t="shared" si="27"/>
        <v>42090</v>
      </c>
      <c r="AD20" s="16">
        <f t="shared" si="27"/>
        <v>42091</v>
      </c>
      <c r="AE20" s="16">
        <f>IF(AD20+1&gt;EOMONTH(C19,0),"",AD20+1)</f>
        <v>42092</v>
      </c>
      <c r="AF20" s="16">
        <f>IF(AE20="","",IF(AE20+1&gt;EOMONTH($C$19,0),"",AE20+1))</f>
        <v>42093</v>
      </c>
      <c r="AG20" s="16">
        <f>IF(AF20="","",IF(AF20+1&gt;EOMONTH($C$19,0),"",AF20+1))</f>
        <v>42094</v>
      </c>
      <c r="AI20" s="126" t="s">
        <v>40</v>
      </c>
      <c r="AJ20" s="126"/>
      <c r="AK20" s="16">
        <f>AK19</f>
        <v>42095</v>
      </c>
      <c r="AL20" s="16">
        <f>AK20+1</f>
        <v>42096</v>
      </c>
      <c r="AM20" s="16">
        <f t="shared" ref="AM20" si="28">AL20+1</f>
        <v>42097</v>
      </c>
      <c r="AN20" s="16">
        <f t="shared" ref="AN20" si="29">AM20+1</f>
        <v>42098</v>
      </c>
      <c r="AO20" s="16">
        <f t="shared" ref="AO20" si="30">AN20+1</f>
        <v>42099</v>
      </c>
      <c r="AP20" s="16">
        <f t="shared" ref="AP20" si="31">AO20+1</f>
        <v>42100</v>
      </c>
      <c r="AQ20" s="16">
        <f t="shared" ref="AQ20" si="32">AP20+1</f>
        <v>42101</v>
      </c>
      <c r="AR20" s="16">
        <f t="shared" ref="AR20" si="33">AQ20+1</f>
        <v>42102</v>
      </c>
      <c r="AS20" s="16">
        <f t="shared" ref="AS20" si="34">AR20+1</f>
        <v>42103</v>
      </c>
      <c r="AT20" s="16">
        <f t="shared" ref="AT20" si="35">AS20+1</f>
        <v>42104</v>
      </c>
      <c r="AU20" s="16">
        <f t="shared" ref="AU20" si="36">AT20+1</f>
        <v>42105</v>
      </c>
      <c r="AV20" s="16">
        <f t="shared" ref="AV20" si="37">AU20+1</f>
        <v>42106</v>
      </c>
      <c r="AW20" s="16">
        <f t="shared" ref="AW20" si="38">AV20+1</f>
        <v>42107</v>
      </c>
      <c r="AX20" s="16">
        <f t="shared" ref="AX20" si="39">AW20+1</f>
        <v>42108</v>
      </c>
      <c r="AY20" s="16">
        <f t="shared" ref="AY20" si="40">AX20+1</f>
        <v>42109</v>
      </c>
      <c r="AZ20" s="16">
        <f t="shared" ref="AZ20" si="41">AY20+1</f>
        <v>42110</v>
      </c>
      <c r="BA20" s="16">
        <f t="shared" ref="BA20" si="42">AZ20+1</f>
        <v>42111</v>
      </c>
      <c r="BB20" s="16">
        <f t="shared" ref="BB20" si="43">BA20+1</f>
        <v>42112</v>
      </c>
      <c r="BC20" s="16">
        <f t="shared" ref="BC20" si="44">BB20+1</f>
        <v>42113</v>
      </c>
      <c r="BD20" s="16">
        <f t="shared" ref="BD20" si="45">BC20+1</f>
        <v>42114</v>
      </c>
      <c r="BE20" s="16">
        <f t="shared" ref="BE20" si="46">BD20+1</f>
        <v>42115</v>
      </c>
      <c r="BF20" s="16">
        <f t="shared" ref="BF20" si="47">BE20+1</f>
        <v>42116</v>
      </c>
      <c r="BG20" s="16">
        <f t="shared" ref="BG20" si="48">BF20+1</f>
        <v>42117</v>
      </c>
      <c r="BH20" s="16">
        <f t="shared" ref="BH20" si="49">BG20+1</f>
        <v>42118</v>
      </c>
      <c r="BI20" s="16">
        <f t="shared" ref="BI20" si="50">BH20+1</f>
        <v>42119</v>
      </c>
      <c r="BJ20" s="16">
        <f t="shared" ref="BJ20" si="51">BI20+1</f>
        <v>42120</v>
      </c>
      <c r="BK20" s="16">
        <f t="shared" ref="BK20" si="52">BJ20+1</f>
        <v>42121</v>
      </c>
      <c r="BL20" s="16">
        <f t="shared" ref="BL20" si="53">BK20+1</f>
        <v>42122</v>
      </c>
      <c r="BM20" s="16">
        <f>IF(BL20+1&gt;EOMONTH(AK19,0),"",BL20+1)</f>
        <v>42123</v>
      </c>
      <c r="BN20" s="16">
        <f>IF(BM20="","",IF(BM20+1&gt;EOMONTH($AK$19,0),"",BM20+1))</f>
        <v>42124</v>
      </c>
      <c r="BO20" s="16" t="str">
        <f>IF(BN20="","",IF(BN20+1&gt;EOMONTH($AK$19,0),"",BN20+1))</f>
        <v/>
      </c>
    </row>
    <row r="21" spans="1:67" ht="30" customHeight="1">
      <c r="A21" s="119" t="str">
        <f>Données!E15</f>
        <v>Julien</v>
      </c>
      <c r="B21" s="119"/>
      <c r="C21" s="65"/>
      <c r="D21" s="65"/>
      <c r="E21" s="65"/>
      <c r="F21" s="65"/>
      <c r="G21" s="65"/>
      <c r="H21" s="65"/>
      <c r="I21" s="65"/>
      <c r="J21" s="65"/>
      <c r="K21" s="65"/>
      <c r="L21" s="66"/>
      <c r="M21" s="66"/>
      <c r="N21" s="65"/>
      <c r="O21" s="65"/>
      <c r="P21" s="65"/>
      <c r="Q21" s="65"/>
      <c r="R21" s="65"/>
      <c r="S21" s="65"/>
      <c r="T21" s="65"/>
      <c r="U21" s="65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" t="e">
        <f>IF(COUNTIF(#REF!,"*RT")+(COUNTIF(#REF!,"*RT2")/2)=0,"",COUNTIF(#REF!,"*RT")+(COUNTIF(#REF!,"*RT2")/2))</f>
        <v>#REF!</v>
      </c>
      <c r="AI21" s="119" t="str">
        <f>Données!E15</f>
        <v>Julien</v>
      </c>
      <c r="AJ21" s="119"/>
      <c r="AK21" s="65"/>
      <c r="AL21" s="65"/>
      <c r="AM21" s="65"/>
      <c r="AN21" s="65"/>
      <c r="AO21" s="65"/>
      <c r="AP21" s="65"/>
      <c r="AQ21" s="65"/>
      <c r="AR21" s="65"/>
      <c r="AS21" s="65"/>
      <c r="AT21" s="66"/>
      <c r="AU21" s="66"/>
      <c r="AV21" s="65"/>
      <c r="AW21" s="65"/>
      <c r="AX21" s="65"/>
      <c r="AY21" s="65"/>
      <c r="AZ21" s="65"/>
      <c r="BA21" s="65"/>
      <c r="BB21" s="65"/>
      <c r="BC21" s="65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</row>
    <row r="22" spans="1:67" ht="30" customHeight="1">
      <c r="A22" s="119" t="str">
        <f>Données!E16</f>
        <v>Gérard</v>
      </c>
      <c r="B22" s="119"/>
      <c r="C22" s="65"/>
      <c r="D22" s="65"/>
      <c r="E22" s="65"/>
      <c r="F22" s="65"/>
      <c r="G22" s="65"/>
      <c r="H22" s="65"/>
      <c r="I22" s="65"/>
      <c r="J22" s="65"/>
      <c r="K22" s="65"/>
      <c r="L22" s="66"/>
      <c r="M22" s="66"/>
      <c r="N22" s="65"/>
      <c r="O22" s="65"/>
      <c r="P22" s="65"/>
      <c r="Q22" s="65"/>
      <c r="R22" s="65"/>
      <c r="S22" s="65"/>
      <c r="T22" s="65"/>
      <c r="U22" s="65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3" t="s">
        <v>14</v>
      </c>
      <c r="AI22" s="119" t="str">
        <f>Données!E16</f>
        <v>Gérard</v>
      </c>
      <c r="AJ22" s="119"/>
      <c r="AK22" s="65"/>
      <c r="AL22" s="65"/>
      <c r="AM22" s="65"/>
      <c r="AN22" s="65"/>
      <c r="AO22" s="65"/>
      <c r="AP22" s="65"/>
      <c r="AQ22" s="65"/>
      <c r="AR22" s="65"/>
      <c r="AS22" s="65"/>
      <c r="AT22" s="66"/>
      <c r="AU22" s="66"/>
      <c r="AV22" s="65"/>
      <c r="AW22" s="65"/>
      <c r="AX22" s="65"/>
      <c r="AY22" s="65"/>
      <c r="AZ22" s="65"/>
      <c r="BA22" s="65"/>
      <c r="BB22" s="65"/>
      <c r="BC22" s="65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</row>
    <row r="23" spans="1:67" ht="30" customHeight="1">
      <c r="A23" s="119" t="str">
        <f>Données!E17</f>
        <v>Yannick</v>
      </c>
      <c r="B23" s="119"/>
      <c r="C23" s="65"/>
      <c r="D23" s="65"/>
      <c r="E23" s="65"/>
      <c r="F23" s="65"/>
      <c r="G23" s="65"/>
      <c r="H23" s="65"/>
      <c r="I23" s="65"/>
      <c r="J23" s="65"/>
      <c r="K23" s="65"/>
      <c r="L23" s="66"/>
      <c r="M23" s="66"/>
      <c r="N23" s="65"/>
      <c r="O23" s="65"/>
      <c r="P23" s="65"/>
      <c r="Q23" s="65"/>
      <c r="R23" s="65"/>
      <c r="S23" s="65"/>
      <c r="T23" s="65"/>
      <c r="U23" s="65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I23" s="119" t="str">
        <f>Données!E17</f>
        <v>Yannick</v>
      </c>
      <c r="AJ23" s="119"/>
      <c r="AK23" s="65"/>
      <c r="AL23" s="65"/>
      <c r="AM23" s="65"/>
      <c r="AN23" s="65"/>
      <c r="AO23" s="65"/>
      <c r="AP23" s="65"/>
      <c r="AQ23" s="65"/>
      <c r="AR23" s="65"/>
      <c r="AS23" s="65"/>
      <c r="AT23" s="66"/>
      <c r="AU23" s="66"/>
      <c r="AV23" s="65"/>
      <c r="AW23" s="65"/>
      <c r="AX23" s="65"/>
      <c r="AY23" s="65"/>
      <c r="AZ23" s="65"/>
      <c r="BA23" s="65"/>
      <c r="BB23" s="65"/>
      <c r="BC23" s="65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</row>
    <row r="24" spans="1:67" ht="30" customHeight="1">
      <c r="A24" s="119" t="str">
        <f>Données!E18</f>
        <v>Gilles</v>
      </c>
      <c r="B24" s="119"/>
      <c r="C24" s="65"/>
      <c r="D24" s="65"/>
      <c r="E24" s="65"/>
      <c r="F24" s="65"/>
      <c r="G24" s="65"/>
      <c r="H24" s="65"/>
      <c r="I24" s="65"/>
      <c r="J24" s="65"/>
      <c r="K24" s="65"/>
      <c r="L24" s="66"/>
      <c r="M24" s="66"/>
      <c r="N24" s="65"/>
      <c r="O24" s="65"/>
      <c r="P24" s="65"/>
      <c r="Q24" s="65"/>
      <c r="R24" s="65"/>
      <c r="S24" s="65"/>
      <c r="T24" s="65"/>
      <c r="U24" s="65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I24" s="119" t="str">
        <f>Données!E18</f>
        <v>Gilles</v>
      </c>
      <c r="AJ24" s="119"/>
      <c r="AK24" s="65"/>
      <c r="AL24" s="65"/>
      <c r="AM24" s="65"/>
      <c r="AN24" s="65"/>
      <c r="AO24" s="65"/>
      <c r="AP24" s="65"/>
      <c r="AQ24" s="65"/>
      <c r="AR24" s="65"/>
      <c r="AS24" s="65"/>
      <c r="AT24" s="66"/>
      <c r="AU24" s="66"/>
      <c r="AV24" s="65"/>
      <c r="AW24" s="65"/>
      <c r="AX24" s="65"/>
      <c r="AY24" s="65"/>
      <c r="AZ24" s="65"/>
      <c r="BA24" s="65"/>
      <c r="BB24" s="65"/>
      <c r="BC24" s="65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</row>
    <row r="25" spans="1:67" ht="30" customHeight="1">
      <c r="A25" s="119" t="str">
        <f>Données!E19</f>
        <v>Jean paul</v>
      </c>
      <c r="B25" s="119"/>
      <c r="C25" s="65"/>
      <c r="D25" s="65"/>
      <c r="E25" s="65"/>
      <c r="F25" s="65"/>
      <c r="G25" s="65"/>
      <c r="H25" s="65"/>
      <c r="I25" s="65"/>
      <c r="J25" s="65"/>
      <c r="K25" s="65"/>
      <c r="L25" s="66"/>
      <c r="M25" s="66"/>
      <c r="N25" s="65"/>
      <c r="O25" s="65"/>
      <c r="P25" s="65"/>
      <c r="Q25" s="65"/>
      <c r="R25" s="65"/>
      <c r="S25" s="65"/>
      <c r="T25" s="65"/>
      <c r="U25" s="65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I25" s="119" t="str">
        <f>Données!E19</f>
        <v>Jean paul</v>
      </c>
      <c r="AJ25" s="119"/>
      <c r="AK25" s="65"/>
      <c r="AL25" s="65"/>
      <c r="AM25" s="65"/>
      <c r="AN25" s="65"/>
      <c r="AO25" s="65"/>
      <c r="AP25" s="65"/>
      <c r="AQ25" s="65"/>
      <c r="AR25" s="65"/>
      <c r="AS25" s="65"/>
      <c r="AT25" s="66"/>
      <c r="AU25" s="66"/>
      <c r="AV25" s="65"/>
      <c r="AW25" s="65"/>
      <c r="AX25" s="65"/>
      <c r="AY25" s="65"/>
      <c r="AZ25" s="65"/>
      <c r="BA25" s="65"/>
      <c r="BB25" s="65"/>
      <c r="BC25" s="65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</row>
    <row r="26" spans="1:67" ht="30" customHeight="1">
      <c r="A26" s="119" t="str">
        <f>Données!E20</f>
        <v>Anthony</v>
      </c>
      <c r="B26" s="119"/>
      <c r="C26" s="65"/>
      <c r="D26" s="65"/>
      <c r="E26" s="65"/>
      <c r="F26" s="65"/>
      <c r="G26" s="65"/>
      <c r="H26" s="65"/>
      <c r="I26" s="65"/>
      <c r="J26" s="65"/>
      <c r="K26" s="65"/>
      <c r="L26" s="66"/>
      <c r="M26" s="66"/>
      <c r="N26" s="65"/>
      <c r="O26" s="65"/>
      <c r="P26" s="65"/>
      <c r="Q26" s="65"/>
      <c r="R26" s="65"/>
      <c r="S26" s="65"/>
      <c r="T26" s="65"/>
      <c r="U26" s="65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I26" s="119" t="str">
        <f>Données!E20</f>
        <v>Anthony</v>
      </c>
      <c r="AJ26" s="119"/>
      <c r="AK26" s="65"/>
      <c r="AL26" s="65"/>
      <c r="AM26" s="65"/>
      <c r="AN26" s="65"/>
      <c r="AO26" s="65"/>
      <c r="AP26" s="65"/>
      <c r="AQ26" s="65"/>
      <c r="AR26" s="65"/>
      <c r="AS26" s="65"/>
      <c r="AT26" s="66"/>
      <c r="AU26" s="66"/>
      <c r="AV26" s="65"/>
      <c r="AW26" s="65"/>
      <c r="AX26" s="65"/>
      <c r="AY26" s="65"/>
      <c r="AZ26" s="65"/>
      <c r="BA26" s="65"/>
      <c r="BB26" s="65"/>
      <c r="BC26" s="65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</row>
    <row r="27" spans="1:67" ht="30" customHeight="1">
      <c r="A27" s="119" t="str">
        <f>Données!E21</f>
        <v>Jean christophe</v>
      </c>
      <c r="B27" s="119"/>
      <c r="C27" s="65"/>
      <c r="D27" s="65"/>
      <c r="E27" s="65"/>
      <c r="F27" s="65"/>
      <c r="G27" s="65"/>
      <c r="H27" s="65"/>
      <c r="I27" s="65"/>
      <c r="J27" s="65"/>
      <c r="K27" s="65"/>
      <c r="L27" s="66"/>
      <c r="M27" s="66"/>
      <c r="N27" s="65"/>
      <c r="O27" s="65"/>
      <c r="P27" s="65"/>
      <c r="Q27" s="65"/>
      <c r="R27" s="65"/>
      <c r="S27" s="65"/>
      <c r="T27" s="65"/>
      <c r="U27" s="65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I27" s="119" t="str">
        <f>Données!E21</f>
        <v>Jean christophe</v>
      </c>
      <c r="AJ27" s="119"/>
      <c r="AK27" s="65"/>
      <c r="AL27" s="65"/>
      <c r="AM27" s="65"/>
      <c r="AN27" s="65"/>
      <c r="AO27" s="65"/>
      <c r="AP27" s="65"/>
      <c r="AQ27" s="65"/>
      <c r="AR27" s="65"/>
      <c r="AS27" s="65"/>
      <c r="AT27" s="66"/>
      <c r="AU27" s="66"/>
      <c r="AV27" s="65"/>
      <c r="AW27" s="65"/>
      <c r="AX27" s="65"/>
      <c r="AY27" s="65"/>
      <c r="AZ27" s="65"/>
      <c r="BA27" s="65"/>
      <c r="BB27" s="65"/>
      <c r="BC27" s="65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</row>
    <row r="28" spans="1:67" ht="30" customHeight="1">
      <c r="A28" s="119" t="str">
        <f>Données!E22</f>
        <v>Eric</v>
      </c>
      <c r="B28" s="119"/>
      <c r="C28" s="65"/>
      <c r="D28" s="65"/>
      <c r="E28" s="65"/>
      <c r="F28" s="65"/>
      <c r="G28" s="65"/>
      <c r="H28" s="65"/>
      <c r="I28" s="65"/>
      <c r="J28" s="65"/>
      <c r="K28" s="65"/>
      <c r="L28" s="66"/>
      <c r="M28" s="66"/>
      <c r="N28" s="65"/>
      <c r="O28" s="65"/>
      <c r="P28" s="65"/>
      <c r="Q28" s="65"/>
      <c r="R28" s="65"/>
      <c r="S28" s="65"/>
      <c r="T28" s="65"/>
      <c r="U28" s="65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I28" s="119" t="str">
        <f>Données!E22</f>
        <v>Eric</v>
      </c>
      <c r="AJ28" s="119"/>
      <c r="AK28" s="65"/>
      <c r="AL28" s="65"/>
      <c r="AM28" s="65"/>
      <c r="AN28" s="65"/>
      <c r="AO28" s="65"/>
      <c r="AP28" s="65"/>
      <c r="AQ28" s="65"/>
      <c r="AR28" s="65"/>
      <c r="AS28" s="65"/>
      <c r="AT28" s="66"/>
      <c r="AU28" s="66"/>
      <c r="AV28" s="65"/>
      <c r="AW28" s="65"/>
      <c r="AX28" s="65"/>
      <c r="AY28" s="65"/>
      <c r="AZ28" s="65"/>
      <c r="BA28" s="65"/>
      <c r="BB28" s="65"/>
      <c r="BC28" s="65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</row>
    <row r="29" spans="1:67" ht="30" customHeight="1">
      <c r="A29" s="119">
        <f>Données!E40</f>
        <v>0</v>
      </c>
      <c r="B29" s="119"/>
      <c r="C29" s="65"/>
      <c r="D29" s="65"/>
      <c r="E29" s="65"/>
      <c r="F29" s="65"/>
      <c r="G29" s="65"/>
      <c r="H29" s="65"/>
      <c r="I29" s="65"/>
      <c r="J29" s="65"/>
      <c r="K29" s="65"/>
      <c r="L29" s="66"/>
      <c r="M29" s="66"/>
      <c r="N29" s="65"/>
      <c r="O29" s="65"/>
      <c r="P29" s="65"/>
      <c r="Q29" s="65"/>
      <c r="R29" s="65"/>
      <c r="S29" s="65"/>
      <c r="T29" s="65"/>
      <c r="U29" s="65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I29" s="119">
        <f>Données!AM40</f>
        <v>0</v>
      </c>
      <c r="AJ29" s="119"/>
      <c r="AK29" s="65"/>
      <c r="AL29" s="65"/>
      <c r="AM29" s="65"/>
      <c r="AN29" s="65"/>
      <c r="AO29" s="65"/>
      <c r="AP29" s="65"/>
      <c r="AQ29" s="65"/>
      <c r="AR29" s="65"/>
      <c r="AS29" s="65"/>
      <c r="AT29" s="66"/>
      <c r="AU29" s="66"/>
      <c r="AV29" s="65"/>
      <c r="AW29" s="65"/>
      <c r="AX29" s="65"/>
      <c r="AY29" s="65"/>
      <c r="AZ29" s="65"/>
      <c r="BA29" s="65"/>
      <c r="BB29" s="65"/>
      <c r="BC29" s="65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</row>
    <row r="30" spans="1:67" ht="13.5" thickBot="1">
      <c r="A30" s="133"/>
      <c r="B30" s="133"/>
      <c r="C30" s="9"/>
      <c r="D30" s="9"/>
      <c r="E30" s="10"/>
      <c r="F30" s="10"/>
      <c r="G30" s="11"/>
      <c r="H30" s="11"/>
      <c r="I30" s="2"/>
      <c r="J30" s="2"/>
      <c r="K30" s="49"/>
      <c r="L30" s="48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I30" s="133"/>
      <c r="AJ30" s="133"/>
      <c r="AK30" s="9"/>
      <c r="AL30" s="9"/>
      <c r="AM30" s="10"/>
      <c r="AN30" s="10"/>
      <c r="AO30" s="11"/>
      <c r="AP30" s="11"/>
      <c r="AQ30" s="2"/>
      <c r="AR30" s="2"/>
      <c r="AS30" s="49"/>
      <c r="AT30" s="48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ht="16.5" customHeight="1" thickBot="1">
      <c r="A31" s="100"/>
      <c r="B31" s="100"/>
      <c r="C31" s="2"/>
      <c r="D31" s="2"/>
      <c r="E31" s="81" t="str">
        <f>Données!H7</f>
        <v>absence matin</v>
      </c>
      <c r="F31" s="82"/>
      <c r="G31" s="82"/>
      <c r="H31" s="82"/>
      <c r="I31" s="83"/>
      <c r="J31" s="57"/>
      <c r="K31" s="47"/>
      <c r="L31" s="47"/>
      <c r="M31" s="84" t="str">
        <f>Données!H10</f>
        <v>formation</v>
      </c>
      <c r="N31" s="85"/>
      <c r="O31" s="85"/>
      <c r="P31" s="85"/>
      <c r="Q31" s="86"/>
      <c r="R31" s="57"/>
      <c r="S31" s="47"/>
      <c r="T31" s="47"/>
      <c r="U31" s="90" t="str">
        <f>Données!H12</f>
        <v>vacances</v>
      </c>
      <c r="V31" s="92"/>
      <c r="W31" s="92"/>
      <c r="X31" s="92"/>
      <c r="Y31" s="92"/>
      <c r="Z31" s="92"/>
      <c r="AA31" s="93"/>
      <c r="AB31" s="2"/>
      <c r="AC31" s="2"/>
      <c r="AD31" s="2"/>
      <c r="AE31" s="2"/>
      <c r="AF31" s="2"/>
      <c r="AG31" s="2"/>
      <c r="AI31" s="100"/>
      <c r="AJ31" s="100"/>
      <c r="AK31" s="2"/>
      <c r="AL31" s="2"/>
      <c r="AM31" s="81" t="str">
        <f>Données!H7</f>
        <v>absence matin</v>
      </c>
      <c r="AN31" s="82"/>
      <c r="AO31" s="82"/>
      <c r="AP31" s="82"/>
      <c r="AQ31" s="83"/>
      <c r="AR31" s="57"/>
      <c r="AS31" s="47"/>
      <c r="AT31" s="47"/>
      <c r="AW31" s="84" t="str">
        <f>Données!H10</f>
        <v>formation</v>
      </c>
      <c r="AX31" s="85"/>
      <c r="AY31" s="85"/>
      <c r="AZ31" s="85"/>
      <c r="BA31" s="85"/>
      <c r="BB31" s="86"/>
      <c r="BC31" s="61"/>
      <c r="BD31" s="61"/>
      <c r="BE31" s="62"/>
      <c r="BF31" s="59"/>
      <c r="BG31" s="90" t="str">
        <f>Données!H12</f>
        <v>vacances</v>
      </c>
      <c r="BH31" s="92"/>
      <c r="BI31" s="92"/>
      <c r="BJ31" s="92"/>
      <c r="BK31" s="92"/>
      <c r="BL31" s="92"/>
      <c r="BM31" s="93"/>
      <c r="BN31" s="2"/>
      <c r="BO31" s="2"/>
    </row>
    <row r="32" spans="1:67" ht="16.5" customHeight="1" thickBot="1">
      <c r="A32" s="100"/>
      <c r="B32" s="100"/>
      <c r="C32" s="2"/>
      <c r="D32" s="2"/>
      <c r="J32" s="50"/>
      <c r="K32" s="47"/>
      <c r="L32" s="47"/>
      <c r="R32" s="50"/>
      <c r="S32" s="47"/>
      <c r="T32" s="47"/>
      <c r="U32" s="136">
        <v>0</v>
      </c>
      <c r="V32" s="136"/>
      <c r="W32" s="136"/>
      <c r="X32" s="136"/>
      <c r="Y32" s="136"/>
      <c r="Z32" s="50"/>
      <c r="AA32" s="2"/>
      <c r="AB32" s="2"/>
      <c r="AC32" s="2"/>
      <c r="AD32" s="2"/>
      <c r="AE32" s="2"/>
      <c r="AF32" s="2"/>
      <c r="AG32" s="2"/>
      <c r="AI32" s="100"/>
      <c r="AJ32" s="100"/>
      <c r="AK32" s="2"/>
      <c r="AL32" s="2"/>
      <c r="AR32" s="50"/>
      <c r="AS32" s="47"/>
      <c r="AT32" s="47"/>
      <c r="AZ32" s="50"/>
      <c r="BA32" s="50"/>
      <c r="BB32" s="50"/>
      <c r="BC32" s="114">
        <v>0</v>
      </c>
      <c r="BD32" s="114"/>
      <c r="BE32" s="114"/>
      <c r="BF32" s="114"/>
      <c r="BG32" s="114"/>
      <c r="BH32" s="50"/>
      <c r="BI32" s="2"/>
      <c r="BJ32" s="2"/>
      <c r="BK32" s="2"/>
      <c r="BL32" s="2"/>
      <c r="BM32" s="2"/>
      <c r="BN32" s="2"/>
      <c r="BO32" s="2"/>
    </row>
    <row r="33" spans="1:67" ht="16.5" customHeight="1" thickBot="1">
      <c r="A33" s="100"/>
      <c r="B33" s="100"/>
      <c r="C33" s="2"/>
      <c r="D33" s="2"/>
      <c r="E33" s="97" t="str">
        <f>Données!H9</f>
        <v>absence</v>
      </c>
      <c r="F33" s="98"/>
      <c r="G33" s="98"/>
      <c r="H33" s="98"/>
      <c r="I33" s="99"/>
      <c r="J33" s="58"/>
      <c r="K33" s="48"/>
      <c r="L33" s="47"/>
      <c r="M33" s="87" t="str">
        <f>Données!H8</f>
        <v>absence après midi</v>
      </c>
      <c r="N33" s="88"/>
      <c r="O33" s="88"/>
      <c r="P33" s="88"/>
      <c r="Q33" s="89"/>
      <c r="R33" s="58"/>
      <c r="S33" s="47"/>
      <c r="T33" s="47"/>
      <c r="U33" s="94" t="str">
        <f>Données!H11</f>
        <v>maladie</v>
      </c>
      <c r="V33" s="95"/>
      <c r="W33" s="95"/>
      <c r="X33" s="95"/>
      <c r="Y33" s="95"/>
      <c r="Z33" s="95"/>
      <c r="AA33" s="96"/>
      <c r="AB33" s="2"/>
      <c r="AC33" s="2"/>
      <c r="AD33" s="2"/>
      <c r="AE33" s="2"/>
      <c r="AF33" s="2"/>
      <c r="AG33" s="2"/>
      <c r="AI33" s="135"/>
      <c r="AJ33" s="135"/>
      <c r="AK33" s="2"/>
      <c r="AL33" s="2"/>
      <c r="AM33" s="116" t="str">
        <f>Données!H9</f>
        <v>absence</v>
      </c>
      <c r="AN33" s="117"/>
      <c r="AO33" s="117"/>
      <c r="AP33" s="117"/>
      <c r="AQ33" s="118"/>
      <c r="AR33" s="63"/>
      <c r="AS33" s="48"/>
      <c r="AT33" s="47"/>
      <c r="AV33" s="60"/>
      <c r="AW33" s="140" t="str">
        <f>Données!H8</f>
        <v>absence après midi</v>
      </c>
      <c r="AX33" s="141"/>
      <c r="AY33" s="141"/>
      <c r="AZ33" s="141"/>
      <c r="BA33" s="141"/>
      <c r="BB33" s="142"/>
      <c r="BC33" s="60">
        <v>0</v>
      </c>
      <c r="BD33" s="60"/>
      <c r="BE33" s="60"/>
      <c r="BF33" s="60"/>
      <c r="BG33" s="137" t="str">
        <f>Données!H11</f>
        <v>maladie</v>
      </c>
      <c r="BH33" s="138"/>
      <c r="BI33" s="138"/>
      <c r="BJ33" s="138"/>
      <c r="BK33" s="138"/>
      <c r="BL33" s="138"/>
      <c r="BM33" s="139"/>
      <c r="BN33" s="2"/>
      <c r="BO33" s="2"/>
    </row>
    <row r="34" spans="1:67" ht="30" customHeight="1">
      <c r="A34" s="127">
        <f>An</f>
        <v>2015</v>
      </c>
      <c r="B34" s="127"/>
      <c r="C34" s="128">
        <f>DATE(An,5,1)</f>
        <v>42125</v>
      </c>
      <c r="D34" s="129"/>
      <c r="E34" s="134"/>
      <c r="F34" s="134"/>
      <c r="G34" s="134"/>
      <c r="H34" s="134"/>
      <c r="I34" s="134"/>
      <c r="J34" s="129"/>
      <c r="K34" s="129"/>
      <c r="L34" s="129"/>
      <c r="M34" s="134"/>
      <c r="N34" s="134"/>
      <c r="O34" s="134"/>
      <c r="P34" s="134"/>
      <c r="Q34" s="134"/>
      <c r="R34" s="129"/>
      <c r="S34" s="129"/>
      <c r="T34" s="129"/>
      <c r="U34" s="134"/>
      <c r="V34" s="134"/>
      <c r="W34" s="134"/>
      <c r="X34" s="134"/>
      <c r="Y34" s="134"/>
      <c r="Z34" s="134"/>
      <c r="AA34" s="134"/>
      <c r="AB34" s="129"/>
      <c r="AC34" s="129"/>
      <c r="AD34" s="129"/>
      <c r="AE34" s="129"/>
      <c r="AF34" s="129"/>
      <c r="AG34" s="130"/>
      <c r="AI34" s="127">
        <f>An</f>
        <v>2015</v>
      </c>
      <c r="AJ34" s="127"/>
      <c r="AK34" s="115">
        <f>DATE(An,6,1)</f>
        <v>42156</v>
      </c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</row>
    <row r="35" spans="1:67" ht="30" customHeight="1">
      <c r="A35" s="126" t="s">
        <v>40</v>
      </c>
      <c r="B35" s="126"/>
      <c r="C35" s="16">
        <f>C34</f>
        <v>42125</v>
      </c>
      <c r="D35" s="16">
        <f>C35+1</f>
        <v>42126</v>
      </c>
      <c r="E35" s="16">
        <f t="shared" ref="E35" si="54">D35+1</f>
        <v>42127</v>
      </c>
      <c r="F35" s="16">
        <f t="shared" ref="F35" si="55">E35+1</f>
        <v>42128</v>
      </c>
      <c r="G35" s="16">
        <f t="shared" ref="G35" si="56">F35+1</f>
        <v>42129</v>
      </c>
      <c r="H35" s="16">
        <f t="shared" ref="H35" si="57">G35+1</f>
        <v>42130</v>
      </c>
      <c r="I35" s="16">
        <f t="shared" ref="I35" si="58">H35+1</f>
        <v>42131</v>
      </c>
      <c r="J35" s="16">
        <f t="shared" ref="J35" si="59">I35+1</f>
        <v>42132</v>
      </c>
      <c r="K35" s="16">
        <f t="shared" ref="K35" si="60">J35+1</f>
        <v>42133</v>
      </c>
      <c r="L35" s="16">
        <f t="shared" ref="L35" si="61">K35+1</f>
        <v>42134</v>
      </c>
      <c r="M35" s="16">
        <f t="shared" ref="M35" si="62">L35+1</f>
        <v>42135</v>
      </c>
      <c r="N35" s="16">
        <f t="shared" ref="N35" si="63">M35+1</f>
        <v>42136</v>
      </c>
      <c r="O35" s="16">
        <f t="shared" ref="O35" si="64">N35+1</f>
        <v>42137</v>
      </c>
      <c r="P35" s="16">
        <f t="shared" ref="P35" si="65">O35+1</f>
        <v>42138</v>
      </c>
      <c r="Q35" s="16">
        <f t="shared" ref="Q35" si="66">P35+1</f>
        <v>42139</v>
      </c>
      <c r="R35" s="16">
        <f t="shared" ref="R35" si="67">Q35+1</f>
        <v>42140</v>
      </c>
      <c r="S35" s="16">
        <f t="shared" ref="S35" si="68">R35+1</f>
        <v>42141</v>
      </c>
      <c r="T35" s="16">
        <f t="shared" ref="T35" si="69">S35+1</f>
        <v>42142</v>
      </c>
      <c r="U35" s="16">
        <f t="shared" ref="U35" si="70">T35+1</f>
        <v>42143</v>
      </c>
      <c r="V35" s="16">
        <f t="shared" ref="V35" si="71">U35+1</f>
        <v>42144</v>
      </c>
      <c r="W35" s="16">
        <f t="shared" ref="W35" si="72">V35+1</f>
        <v>42145</v>
      </c>
      <c r="X35" s="16">
        <f t="shared" ref="X35" si="73">W35+1</f>
        <v>42146</v>
      </c>
      <c r="Y35" s="16">
        <f t="shared" ref="Y35" si="74">X35+1</f>
        <v>42147</v>
      </c>
      <c r="Z35" s="16">
        <f t="shared" ref="Z35" si="75">Y35+1</f>
        <v>42148</v>
      </c>
      <c r="AA35" s="16">
        <f t="shared" ref="AA35" si="76">Z35+1</f>
        <v>42149</v>
      </c>
      <c r="AB35" s="16">
        <f t="shared" ref="AB35" si="77">AA35+1</f>
        <v>42150</v>
      </c>
      <c r="AC35" s="16">
        <f t="shared" ref="AC35" si="78">AB35+1</f>
        <v>42151</v>
      </c>
      <c r="AD35" s="16">
        <f t="shared" ref="AD35" si="79">AC35+1</f>
        <v>42152</v>
      </c>
      <c r="AE35" s="16">
        <f>IF(AD35+1&gt;EOMONTH(C34,0),"",AD35+1)</f>
        <v>42153</v>
      </c>
      <c r="AF35" s="16">
        <f>IF(AE35="","",IF(AE35+1&gt;EOMONTH($C$34,0),"",AE35+1))</f>
        <v>42154</v>
      </c>
      <c r="AG35" s="16">
        <f>IF(AF35="","",IF(AF35+1&gt;EOMONTH($C$34,0),"",AF35+1))</f>
        <v>42155</v>
      </c>
      <c r="AI35" s="126" t="s">
        <v>40</v>
      </c>
      <c r="AJ35" s="126"/>
      <c r="AK35" s="16">
        <f>AK34</f>
        <v>42156</v>
      </c>
      <c r="AL35" s="16">
        <f>AK35+1</f>
        <v>42157</v>
      </c>
      <c r="AM35" s="16">
        <f t="shared" ref="AM35" si="80">AL35+1</f>
        <v>42158</v>
      </c>
      <c r="AN35" s="16">
        <f t="shared" ref="AN35" si="81">AM35+1</f>
        <v>42159</v>
      </c>
      <c r="AO35" s="16">
        <f t="shared" ref="AO35" si="82">AN35+1</f>
        <v>42160</v>
      </c>
      <c r="AP35" s="16">
        <f t="shared" ref="AP35" si="83">AO35+1</f>
        <v>42161</v>
      </c>
      <c r="AQ35" s="16">
        <f t="shared" ref="AQ35" si="84">AP35+1</f>
        <v>42162</v>
      </c>
      <c r="AR35" s="16">
        <f t="shared" ref="AR35" si="85">AQ35+1</f>
        <v>42163</v>
      </c>
      <c r="AS35" s="16">
        <f t="shared" ref="AS35" si="86">AR35+1</f>
        <v>42164</v>
      </c>
      <c r="AT35" s="16">
        <f t="shared" ref="AT35" si="87">AS35+1</f>
        <v>42165</v>
      </c>
      <c r="AU35" s="16">
        <f t="shared" ref="AU35" si="88">AT35+1</f>
        <v>42166</v>
      </c>
      <c r="AV35" s="16">
        <f t="shared" ref="AV35" si="89">AU35+1</f>
        <v>42167</v>
      </c>
      <c r="AW35" s="16">
        <f t="shared" ref="AW35" si="90">AV35+1</f>
        <v>42168</v>
      </c>
      <c r="AX35" s="16">
        <f t="shared" ref="AX35" si="91">AW35+1</f>
        <v>42169</v>
      </c>
      <c r="AY35" s="16">
        <f t="shared" ref="AY35" si="92">AX35+1</f>
        <v>42170</v>
      </c>
      <c r="AZ35" s="16">
        <f t="shared" ref="AZ35" si="93">AY35+1</f>
        <v>42171</v>
      </c>
      <c r="BA35" s="16">
        <f t="shared" ref="BA35" si="94">AZ35+1</f>
        <v>42172</v>
      </c>
      <c r="BB35" s="16">
        <f t="shared" ref="BB35" si="95">BA35+1</f>
        <v>42173</v>
      </c>
      <c r="BC35" s="16">
        <f t="shared" ref="BC35" si="96">BB35+1</f>
        <v>42174</v>
      </c>
      <c r="BD35" s="16">
        <f t="shared" ref="BD35" si="97">BC35+1</f>
        <v>42175</v>
      </c>
      <c r="BE35" s="16">
        <f t="shared" ref="BE35" si="98">BD35+1</f>
        <v>42176</v>
      </c>
      <c r="BF35" s="16">
        <f t="shared" ref="BF35" si="99">BE35+1</f>
        <v>42177</v>
      </c>
      <c r="BG35" s="16">
        <f t="shared" ref="BG35" si="100">BF35+1</f>
        <v>42178</v>
      </c>
      <c r="BH35" s="16">
        <f t="shared" ref="BH35" si="101">BG35+1</f>
        <v>42179</v>
      </c>
      <c r="BI35" s="16">
        <f t="shared" ref="BI35" si="102">BH35+1</f>
        <v>42180</v>
      </c>
      <c r="BJ35" s="16">
        <f t="shared" ref="BJ35" si="103">BI35+1</f>
        <v>42181</v>
      </c>
      <c r="BK35" s="16">
        <f t="shared" ref="BK35" si="104">BJ35+1</f>
        <v>42182</v>
      </c>
      <c r="BL35" s="16">
        <f t="shared" ref="BL35" si="105">BK35+1</f>
        <v>42183</v>
      </c>
      <c r="BM35" s="16">
        <f>IF(BL35+1&gt;EOMONTH(AK34,0),"",BL35+1)</f>
        <v>42184</v>
      </c>
      <c r="BN35" s="16">
        <f>IF(BM35="","",IF(BM35+1&gt;EOMONTH($AK$34,0),"",BM35+1))</f>
        <v>42185</v>
      </c>
      <c r="BO35" s="16" t="str">
        <f>IF(BN35="","",IF(BN35+1&gt;EOMONTH($AK$34,0),"",BN35+1))</f>
        <v/>
      </c>
    </row>
    <row r="36" spans="1:67" ht="30" customHeight="1">
      <c r="A36" s="119" t="str">
        <f>Données!E15</f>
        <v>Julien</v>
      </c>
      <c r="B36" s="119"/>
      <c r="C36" s="65"/>
      <c r="D36" s="65"/>
      <c r="E36" s="65"/>
      <c r="F36" s="65"/>
      <c r="G36" s="65"/>
      <c r="H36" s="65"/>
      <c r="I36" s="65"/>
      <c r="J36" s="65"/>
      <c r="K36" s="65"/>
      <c r="L36" s="66"/>
      <c r="M36" s="66"/>
      <c r="N36" s="65"/>
      <c r="O36" s="65"/>
      <c r="P36" s="65"/>
      <c r="Q36" s="65"/>
      <c r="R36" s="65"/>
      <c r="S36" s="65"/>
      <c r="T36" s="65"/>
      <c r="U36" s="65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" t="e">
        <f>IF(COUNTIF(#REF!,"*RT")+(COUNTIF(#REF!,"*RT2")/2)=0,"",COUNTIF(#REF!,"*RT")+(COUNTIF(#REF!,"*RT2")/2))</f>
        <v>#REF!</v>
      </c>
      <c r="AI36" s="119" t="str">
        <f>Données!E15</f>
        <v>Julien</v>
      </c>
      <c r="AJ36" s="119"/>
      <c r="AK36" s="65"/>
      <c r="AL36" s="65"/>
      <c r="AM36" s="65"/>
      <c r="AN36" s="65"/>
      <c r="AO36" s="65"/>
      <c r="AP36" s="65"/>
      <c r="AQ36" s="65"/>
      <c r="AR36" s="65"/>
      <c r="AS36" s="65"/>
      <c r="AT36" s="66"/>
      <c r="AU36" s="66"/>
      <c r="AV36" s="65"/>
      <c r="AW36" s="65"/>
      <c r="AX36" s="65"/>
      <c r="AY36" s="65"/>
      <c r="AZ36" s="65"/>
      <c r="BA36" s="65"/>
      <c r="BB36" s="65"/>
      <c r="BC36" s="65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</row>
    <row r="37" spans="1:67" ht="30" customHeight="1">
      <c r="A37" s="119" t="str">
        <f>Données!E16</f>
        <v>Gérard</v>
      </c>
      <c r="B37" s="119"/>
      <c r="C37" s="65"/>
      <c r="D37" s="65"/>
      <c r="E37" s="65"/>
      <c r="F37" s="65"/>
      <c r="G37" s="65"/>
      <c r="H37" s="65"/>
      <c r="I37" s="65"/>
      <c r="J37" s="65"/>
      <c r="K37" s="65"/>
      <c r="L37" s="66"/>
      <c r="M37" s="66"/>
      <c r="N37" s="65"/>
      <c r="O37" s="65"/>
      <c r="P37" s="65"/>
      <c r="Q37" s="65"/>
      <c r="R37" s="65"/>
      <c r="S37" s="65"/>
      <c r="T37" s="65"/>
      <c r="U37" s="65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3" t="s">
        <v>14</v>
      </c>
      <c r="AI37" s="119" t="str">
        <f>Données!E16</f>
        <v>Gérard</v>
      </c>
      <c r="AJ37" s="119"/>
      <c r="AK37" s="65"/>
      <c r="AL37" s="65"/>
      <c r="AM37" s="65"/>
      <c r="AN37" s="65"/>
      <c r="AO37" s="65"/>
      <c r="AP37" s="65"/>
      <c r="AQ37" s="65"/>
      <c r="AR37" s="65"/>
      <c r="AS37" s="65"/>
      <c r="AT37" s="66"/>
      <c r="AU37" s="66"/>
      <c r="AV37" s="65"/>
      <c r="AW37" s="65"/>
      <c r="AX37" s="65"/>
      <c r="AY37" s="65"/>
      <c r="AZ37" s="65"/>
      <c r="BA37" s="65"/>
      <c r="BB37" s="65"/>
      <c r="BC37" s="65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</row>
    <row r="38" spans="1:67" ht="30" customHeight="1">
      <c r="A38" s="119" t="str">
        <f>Données!E17</f>
        <v>Yannick</v>
      </c>
      <c r="B38" s="119"/>
      <c r="C38" s="65"/>
      <c r="D38" s="65"/>
      <c r="E38" s="65"/>
      <c r="F38" s="65"/>
      <c r="G38" s="65"/>
      <c r="H38" s="65"/>
      <c r="I38" s="65"/>
      <c r="J38" s="65"/>
      <c r="K38" s="65"/>
      <c r="L38" s="66"/>
      <c r="M38" s="66"/>
      <c r="N38" s="65"/>
      <c r="O38" s="65"/>
      <c r="P38" s="65"/>
      <c r="Q38" s="65"/>
      <c r="R38" s="65"/>
      <c r="S38" s="65"/>
      <c r="T38" s="65"/>
      <c r="U38" s="65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I38" s="119" t="str">
        <f>Données!E17</f>
        <v>Yannick</v>
      </c>
      <c r="AJ38" s="119"/>
      <c r="AK38" s="65"/>
      <c r="AL38" s="65"/>
      <c r="AM38" s="65"/>
      <c r="AN38" s="65"/>
      <c r="AO38" s="65"/>
      <c r="AP38" s="65"/>
      <c r="AQ38" s="65"/>
      <c r="AR38" s="65"/>
      <c r="AS38" s="65"/>
      <c r="AT38" s="66"/>
      <c r="AU38" s="66"/>
      <c r="AV38" s="65"/>
      <c r="AW38" s="65"/>
      <c r="AX38" s="65"/>
      <c r="AY38" s="65"/>
      <c r="AZ38" s="65"/>
      <c r="BA38" s="65"/>
      <c r="BB38" s="65"/>
      <c r="BC38" s="65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</row>
    <row r="39" spans="1:67" ht="30" customHeight="1">
      <c r="A39" s="119" t="str">
        <f>Données!E18</f>
        <v>Gilles</v>
      </c>
      <c r="B39" s="119"/>
      <c r="C39" s="65"/>
      <c r="D39" s="65"/>
      <c r="E39" s="65"/>
      <c r="F39" s="65"/>
      <c r="G39" s="65"/>
      <c r="H39" s="65"/>
      <c r="I39" s="65"/>
      <c r="J39" s="65"/>
      <c r="K39" s="65"/>
      <c r="L39" s="66"/>
      <c r="M39" s="66"/>
      <c r="N39" s="65"/>
      <c r="O39" s="65"/>
      <c r="P39" s="65"/>
      <c r="Q39" s="65"/>
      <c r="R39" s="65"/>
      <c r="S39" s="65"/>
      <c r="T39" s="65"/>
      <c r="U39" s="65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I39" s="119" t="str">
        <f>Données!E18</f>
        <v>Gilles</v>
      </c>
      <c r="AJ39" s="119"/>
      <c r="AK39" s="65"/>
      <c r="AL39" s="65"/>
      <c r="AM39" s="65"/>
      <c r="AN39" s="65"/>
      <c r="AO39" s="65"/>
      <c r="AP39" s="65"/>
      <c r="AQ39" s="65"/>
      <c r="AR39" s="65"/>
      <c r="AS39" s="65"/>
      <c r="AT39" s="66"/>
      <c r="AU39" s="66"/>
      <c r="AV39" s="65"/>
      <c r="AW39" s="65"/>
      <c r="AX39" s="65"/>
      <c r="AY39" s="65"/>
      <c r="AZ39" s="65"/>
      <c r="BA39" s="65"/>
      <c r="BB39" s="65"/>
      <c r="BC39" s="65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</row>
    <row r="40" spans="1:67" ht="30" customHeight="1">
      <c r="A40" s="119" t="str">
        <f>Données!E19</f>
        <v>Jean paul</v>
      </c>
      <c r="B40" s="119"/>
      <c r="C40" s="65"/>
      <c r="D40" s="65"/>
      <c r="E40" s="65"/>
      <c r="F40" s="65"/>
      <c r="G40" s="65"/>
      <c r="H40" s="65"/>
      <c r="I40" s="65"/>
      <c r="J40" s="65"/>
      <c r="K40" s="65"/>
      <c r="L40" s="66"/>
      <c r="M40" s="66"/>
      <c r="N40" s="65"/>
      <c r="O40" s="65"/>
      <c r="P40" s="65"/>
      <c r="Q40" s="65"/>
      <c r="R40" s="65"/>
      <c r="S40" s="65"/>
      <c r="T40" s="65"/>
      <c r="U40" s="65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I40" s="119" t="str">
        <f>Données!E19</f>
        <v>Jean paul</v>
      </c>
      <c r="AJ40" s="119"/>
      <c r="AK40" s="65"/>
      <c r="AL40" s="65"/>
      <c r="AM40" s="65"/>
      <c r="AN40" s="65"/>
      <c r="AO40" s="65"/>
      <c r="AP40" s="65"/>
      <c r="AQ40" s="65"/>
      <c r="AR40" s="65"/>
      <c r="AS40" s="65"/>
      <c r="AT40" s="66"/>
      <c r="AU40" s="66"/>
      <c r="AV40" s="65"/>
      <c r="AW40" s="65"/>
      <c r="AX40" s="65"/>
      <c r="AY40" s="65"/>
      <c r="AZ40" s="65"/>
      <c r="BA40" s="65"/>
      <c r="BB40" s="65"/>
      <c r="BC40" s="65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</row>
    <row r="41" spans="1:67" ht="30" customHeight="1">
      <c r="A41" s="119" t="str">
        <f>Données!E20</f>
        <v>Anthony</v>
      </c>
      <c r="B41" s="119"/>
      <c r="C41" s="65"/>
      <c r="D41" s="65"/>
      <c r="E41" s="65"/>
      <c r="F41" s="65"/>
      <c r="G41" s="65"/>
      <c r="H41" s="65"/>
      <c r="I41" s="65"/>
      <c r="J41" s="65"/>
      <c r="K41" s="65"/>
      <c r="L41" s="66"/>
      <c r="M41" s="66"/>
      <c r="N41" s="65"/>
      <c r="O41" s="65"/>
      <c r="P41" s="65"/>
      <c r="Q41" s="65"/>
      <c r="R41" s="65"/>
      <c r="S41" s="65"/>
      <c r="T41" s="65"/>
      <c r="U41" s="65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I41" s="119" t="str">
        <f>Données!E20</f>
        <v>Anthony</v>
      </c>
      <c r="AJ41" s="119"/>
      <c r="AK41" s="65"/>
      <c r="AL41" s="65"/>
      <c r="AM41" s="65"/>
      <c r="AN41" s="65"/>
      <c r="AO41" s="65"/>
      <c r="AP41" s="65"/>
      <c r="AQ41" s="65"/>
      <c r="AR41" s="65"/>
      <c r="AS41" s="65"/>
      <c r="AT41" s="66"/>
      <c r="AU41" s="66"/>
      <c r="AV41" s="65"/>
      <c r="AW41" s="65"/>
      <c r="AX41" s="65"/>
      <c r="AY41" s="65"/>
      <c r="AZ41" s="65"/>
      <c r="BA41" s="65"/>
      <c r="BB41" s="65"/>
      <c r="BC41" s="65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</row>
    <row r="42" spans="1:67" ht="30" customHeight="1">
      <c r="A42" s="119" t="str">
        <f>Données!E21</f>
        <v>Jean christophe</v>
      </c>
      <c r="B42" s="119"/>
      <c r="C42" s="65"/>
      <c r="D42" s="65"/>
      <c r="E42" s="65"/>
      <c r="F42" s="65"/>
      <c r="G42" s="65"/>
      <c r="H42" s="65"/>
      <c r="I42" s="65"/>
      <c r="J42" s="65"/>
      <c r="K42" s="65"/>
      <c r="L42" s="66"/>
      <c r="M42" s="66"/>
      <c r="N42" s="65"/>
      <c r="O42" s="65"/>
      <c r="P42" s="65"/>
      <c r="Q42" s="65"/>
      <c r="R42" s="65"/>
      <c r="S42" s="65"/>
      <c r="T42" s="65"/>
      <c r="U42" s="65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I42" s="119" t="str">
        <f>Données!E21</f>
        <v>Jean christophe</v>
      </c>
      <c r="AJ42" s="119"/>
      <c r="AK42" s="65"/>
      <c r="AL42" s="65"/>
      <c r="AM42" s="65"/>
      <c r="AN42" s="65"/>
      <c r="AO42" s="65"/>
      <c r="AP42" s="65"/>
      <c r="AQ42" s="65"/>
      <c r="AR42" s="65"/>
      <c r="AS42" s="65"/>
      <c r="AT42" s="66"/>
      <c r="AU42" s="66"/>
      <c r="AV42" s="65"/>
      <c r="AW42" s="65"/>
      <c r="AX42" s="65"/>
      <c r="AY42" s="65"/>
      <c r="AZ42" s="65"/>
      <c r="BA42" s="65"/>
      <c r="BB42" s="65"/>
      <c r="BC42" s="65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</row>
    <row r="43" spans="1:67" ht="30" customHeight="1">
      <c r="A43" s="119" t="str">
        <f>Données!E22</f>
        <v>Eric</v>
      </c>
      <c r="B43" s="119"/>
      <c r="C43" s="65"/>
      <c r="D43" s="65"/>
      <c r="E43" s="65"/>
      <c r="F43" s="65"/>
      <c r="G43" s="65"/>
      <c r="H43" s="65"/>
      <c r="I43" s="65"/>
      <c r="J43" s="65"/>
      <c r="K43" s="65"/>
      <c r="L43" s="66"/>
      <c r="M43" s="66"/>
      <c r="N43" s="65"/>
      <c r="O43" s="65"/>
      <c r="P43" s="65"/>
      <c r="Q43" s="65"/>
      <c r="R43" s="65"/>
      <c r="S43" s="65"/>
      <c r="T43" s="65"/>
      <c r="U43" s="65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I43" s="119" t="str">
        <f>Données!E22</f>
        <v>Eric</v>
      </c>
      <c r="AJ43" s="119"/>
      <c r="AK43" s="65"/>
      <c r="AL43" s="65"/>
      <c r="AM43" s="65"/>
      <c r="AN43" s="65"/>
      <c r="AO43" s="65"/>
      <c r="AP43" s="65"/>
      <c r="AQ43" s="65"/>
      <c r="AR43" s="65"/>
      <c r="AS43" s="65"/>
      <c r="AT43" s="66"/>
      <c r="AU43" s="66"/>
      <c r="AV43" s="65"/>
      <c r="AW43" s="65"/>
      <c r="AX43" s="65"/>
      <c r="AY43" s="65"/>
      <c r="AZ43" s="65"/>
      <c r="BA43" s="65"/>
      <c r="BB43" s="65"/>
      <c r="BC43" s="65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</row>
    <row r="44" spans="1:67" ht="30" customHeight="1">
      <c r="A44" s="119">
        <f>Données!E57</f>
        <v>0</v>
      </c>
      <c r="B44" s="119"/>
      <c r="C44" s="65"/>
      <c r="D44" s="65"/>
      <c r="E44" s="65"/>
      <c r="F44" s="65"/>
      <c r="G44" s="65"/>
      <c r="H44" s="65"/>
      <c r="I44" s="65"/>
      <c r="J44" s="65"/>
      <c r="K44" s="65"/>
      <c r="L44" s="66"/>
      <c r="M44" s="66"/>
      <c r="N44" s="65"/>
      <c r="O44" s="65"/>
      <c r="P44" s="65"/>
      <c r="Q44" s="65"/>
      <c r="R44" s="65"/>
      <c r="S44" s="65"/>
      <c r="T44" s="65"/>
      <c r="U44" s="65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I44" s="119">
        <f>Données!AM57</f>
        <v>0</v>
      </c>
      <c r="AJ44" s="119"/>
      <c r="AK44" s="65"/>
      <c r="AL44" s="65"/>
      <c r="AM44" s="65"/>
      <c r="AN44" s="65"/>
      <c r="AO44" s="65"/>
      <c r="AP44" s="65"/>
      <c r="AQ44" s="65"/>
      <c r="AR44" s="65"/>
      <c r="AS44" s="65"/>
      <c r="AT44" s="66"/>
      <c r="AU44" s="66"/>
      <c r="AV44" s="65"/>
      <c r="AW44" s="65"/>
      <c r="AX44" s="65"/>
      <c r="AY44" s="65"/>
      <c r="AZ44" s="65"/>
      <c r="BA44" s="65"/>
      <c r="BB44" s="65"/>
      <c r="BC44" s="65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</row>
    <row r="45" spans="1:67" ht="13.5" thickBot="1">
      <c r="A45" s="133"/>
      <c r="B45" s="133"/>
      <c r="C45" s="9"/>
      <c r="D45" s="9"/>
      <c r="E45" s="10"/>
      <c r="F45" s="10"/>
      <c r="G45" s="11"/>
      <c r="H45" s="11"/>
      <c r="I45" s="2"/>
      <c r="J45" s="2"/>
      <c r="K45" s="4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I45" s="133"/>
      <c r="AJ45" s="133"/>
      <c r="AK45" s="9"/>
      <c r="AL45" s="9"/>
      <c r="AM45" s="10"/>
      <c r="AN45" s="10"/>
      <c r="AO45" s="11"/>
      <c r="AP45" s="11"/>
      <c r="AQ45" s="2"/>
      <c r="AR45" s="2"/>
      <c r="AS45" s="49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ht="16.5" customHeight="1" thickBot="1">
      <c r="A46" s="100"/>
      <c r="B46" s="100"/>
      <c r="C46" s="2"/>
      <c r="D46" s="2"/>
      <c r="E46" s="108" t="str">
        <f>Données!H7</f>
        <v>absence matin</v>
      </c>
      <c r="F46" s="109"/>
      <c r="G46" s="109"/>
      <c r="H46" s="109"/>
      <c r="I46" s="110"/>
      <c r="J46" s="57"/>
      <c r="K46" s="47"/>
      <c r="L46" s="47"/>
      <c r="M46" s="111" t="str">
        <f>Données!H10</f>
        <v>formation</v>
      </c>
      <c r="N46" s="112"/>
      <c r="O46" s="112"/>
      <c r="P46" s="112"/>
      <c r="Q46" s="113"/>
      <c r="R46" s="57"/>
      <c r="S46" s="47"/>
      <c r="T46" s="47"/>
      <c r="U46" s="90" t="str">
        <f>Données!H12</f>
        <v>vacances</v>
      </c>
      <c r="V46" s="92"/>
      <c r="W46" s="92"/>
      <c r="X46" s="92"/>
      <c r="Y46" s="92"/>
      <c r="Z46" s="92"/>
      <c r="AA46" s="93"/>
      <c r="AB46" s="2"/>
      <c r="AC46" s="2"/>
      <c r="AD46" s="2"/>
      <c r="AE46" s="123" t="s">
        <v>39</v>
      </c>
      <c r="AF46" s="124"/>
      <c r="AG46" s="124"/>
      <c r="AH46" s="124"/>
      <c r="AI46" s="124"/>
      <c r="AJ46" s="125"/>
      <c r="AK46" s="2"/>
      <c r="AL46" s="2"/>
      <c r="AM46" s="108" t="str">
        <f>Données!H7</f>
        <v>absence matin</v>
      </c>
      <c r="AN46" s="109"/>
      <c r="AO46" s="109"/>
      <c r="AP46" s="109"/>
      <c r="AQ46" s="110"/>
      <c r="AR46" s="57"/>
      <c r="AS46" s="47"/>
      <c r="AT46" s="47"/>
      <c r="AU46" s="111" t="str">
        <f>Données!H10</f>
        <v>formation</v>
      </c>
      <c r="AV46" s="112"/>
      <c r="AW46" s="112"/>
      <c r="AX46" s="112"/>
      <c r="AY46" s="113"/>
      <c r="AZ46" s="57"/>
      <c r="BA46" s="47"/>
      <c r="BB46" s="47"/>
      <c r="BC46" s="90" t="str">
        <f>Données!H12</f>
        <v>vacances</v>
      </c>
      <c r="BD46" s="92"/>
      <c r="BE46" s="92"/>
      <c r="BF46" s="92"/>
      <c r="BG46" s="92"/>
      <c r="BH46" s="92"/>
      <c r="BI46" s="93"/>
      <c r="BJ46" s="2"/>
      <c r="BK46" s="2"/>
      <c r="BL46" s="2"/>
      <c r="BM46" s="2"/>
      <c r="BN46" s="2"/>
      <c r="BO46" s="2"/>
    </row>
    <row r="47" spans="1:67" ht="16.5" customHeight="1" thickBot="1">
      <c r="A47" s="100"/>
      <c r="B47" s="100"/>
      <c r="C47" s="2"/>
      <c r="D47" s="2"/>
      <c r="J47" s="50"/>
      <c r="K47" s="47"/>
      <c r="L47" s="47"/>
      <c r="R47" s="50"/>
      <c r="S47" s="47"/>
      <c r="T47" s="47"/>
      <c r="U47" s="114">
        <v>0</v>
      </c>
      <c r="V47" s="114"/>
      <c r="W47" s="114"/>
      <c r="X47" s="114"/>
      <c r="Y47" s="114"/>
      <c r="Z47" s="50"/>
      <c r="AA47" s="2"/>
      <c r="AB47" s="2"/>
      <c r="AC47" s="2"/>
      <c r="AD47" s="2"/>
      <c r="AE47" s="120">
        <f ca="1">NOW()</f>
        <v>42132.621754745371</v>
      </c>
      <c r="AF47" s="121"/>
      <c r="AG47" s="121"/>
      <c r="AH47" s="121"/>
      <c r="AI47" s="121"/>
      <c r="AJ47" s="122"/>
      <c r="AK47" s="2"/>
      <c r="AL47" s="2"/>
      <c r="AR47" s="50"/>
      <c r="AS47" s="47"/>
      <c r="AT47" s="47"/>
      <c r="AZ47" s="50"/>
      <c r="BA47" s="47"/>
      <c r="BB47" s="47"/>
      <c r="BC47" s="114">
        <v>0</v>
      </c>
      <c r="BD47" s="114"/>
      <c r="BE47" s="114"/>
      <c r="BF47" s="114"/>
      <c r="BG47" s="114"/>
      <c r="BH47" s="50"/>
      <c r="BI47" s="2"/>
      <c r="BJ47" s="2"/>
      <c r="BK47" s="2"/>
      <c r="BL47" s="2"/>
      <c r="BM47" s="2"/>
      <c r="BN47" s="2"/>
      <c r="BO47" s="2"/>
    </row>
    <row r="48" spans="1:67" ht="16.5" customHeight="1" thickBot="1">
      <c r="A48" s="100"/>
      <c r="B48" s="100"/>
      <c r="C48" s="2"/>
      <c r="D48" s="2"/>
      <c r="E48" s="102" t="str">
        <f>Données!H9</f>
        <v>absence</v>
      </c>
      <c r="F48" s="103"/>
      <c r="G48" s="103"/>
      <c r="H48" s="103"/>
      <c r="I48" s="104"/>
      <c r="J48" s="58"/>
      <c r="K48" s="48"/>
      <c r="L48" s="47"/>
      <c r="M48" s="105" t="str">
        <f>Données!H8</f>
        <v>absence après midi</v>
      </c>
      <c r="N48" s="106"/>
      <c r="O48" s="106"/>
      <c r="P48" s="106"/>
      <c r="Q48" s="107"/>
      <c r="R48" s="58"/>
      <c r="S48" s="47"/>
      <c r="T48" s="47"/>
      <c r="U48" s="94" t="str">
        <f>Données!H11</f>
        <v>maladie</v>
      </c>
      <c r="V48" s="95"/>
      <c r="W48" s="95"/>
      <c r="X48" s="95"/>
      <c r="Y48" s="95"/>
      <c r="Z48" s="95"/>
      <c r="AA48" s="96"/>
      <c r="AB48" s="2"/>
      <c r="AC48" s="2"/>
      <c r="AD48" s="2"/>
      <c r="AE48" s="2"/>
      <c r="AF48" s="2"/>
      <c r="AG48" s="2"/>
      <c r="AI48" s="100"/>
      <c r="AJ48" s="100"/>
      <c r="AK48" s="2"/>
      <c r="AL48" s="2"/>
      <c r="AM48" s="102" t="str">
        <f>Données!H9</f>
        <v>absence</v>
      </c>
      <c r="AN48" s="103"/>
      <c r="AO48" s="103"/>
      <c r="AP48" s="103"/>
      <c r="AQ48" s="104"/>
      <c r="AR48" s="58"/>
      <c r="AS48" s="48"/>
      <c r="AT48" s="47"/>
      <c r="AU48" s="105" t="str">
        <f>Données!H8</f>
        <v>absence après midi</v>
      </c>
      <c r="AV48" s="106"/>
      <c r="AW48" s="106"/>
      <c r="AX48" s="106"/>
      <c r="AY48" s="107"/>
      <c r="AZ48" s="58"/>
      <c r="BA48" s="47"/>
      <c r="BB48" s="47"/>
      <c r="BC48" s="94" t="str">
        <f>Données!H11</f>
        <v>maladie</v>
      </c>
      <c r="BD48" s="95"/>
      <c r="BE48" s="95"/>
      <c r="BF48" s="95"/>
      <c r="BG48" s="95"/>
      <c r="BH48" s="95"/>
      <c r="BI48" s="96"/>
      <c r="BJ48" s="2"/>
      <c r="BK48" s="2"/>
      <c r="BL48" s="2"/>
      <c r="BM48" s="2"/>
      <c r="BN48" s="2"/>
      <c r="BO48" s="2"/>
    </row>
    <row r="49" spans="1:67" ht="24.95" customHeight="1">
      <c r="A49" s="127">
        <f>An</f>
        <v>2015</v>
      </c>
      <c r="B49" s="127"/>
      <c r="C49" s="128">
        <f>DATE(An,7,1)</f>
        <v>42186</v>
      </c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30"/>
      <c r="AI49" s="127">
        <f>An</f>
        <v>2015</v>
      </c>
      <c r="AJ49" s="127"/>
      <c r="AK49" s="115">
        <f>DATE(An,8,1)</f>
        <v>42217</v>
      </c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</row>
    <row r="50" spans="1:67" ht="24.95" customHeight="1">
      <c r="A50" s="126" t="s">
        <v>40</v>
      </c>
      <c r="B50" s="126"/>
      <c r="C50" s="16">
        <f>C49</f>
        <v>42186</v>
      </c>
      <c r="D50" s="16">
        <f>C50+1</f>
        <v>42187</v>
      </c>
      <c r="E50" s="16">
        <f t="shared" ref="E50" si="106">D50+1</f>
        <v>42188</v>
      </c>
      <c r="F50" s="16">
        <f t="shared" ref="F50" si="107">E50+1</f>
        <v>42189</v>
      </c>
      <c r="G50" s="16">
        <f t="shared" ref="G50" si="108">F50+1</f>
        <v>42190</v>
      </c>
      <c r="H50" s="16">
        <f t="shared" ref="H50" si="109">G50+1</f>
        <v>42191</v>
      </c>
      <c r="I50" s="16">
        <f t="shared" ref="I50" si="110">H50+1</f>
        <v>42192</v>
      </c>
      <c r="J50" s="16">
        <f t="shared" ref="J50" si="111">I50+1</f>
        <v>42193</v>
      </c>
      <c r="K50" s="16">
        <f t="shared" ref="K50" si="112">J50+1</f>
        <v>42194</v>
      </c>
      <c r="L50" s="16">
        <f t="shared" ref="L50" si="113">K50+1</f>
        <v>42195</v>
      </c>
      <c r="M50" s="16">
        <f t="shared" ref="M50" si="114">L50+1</f>
        <v>42196</v>
      </c>
      <c r="N50" s="16">
        <f t="shared" ref="N50" si="115">M50+1</f>
        <v>42197</v>
      </c>
      <c r="O50" s="16">
        <f t="shared" ref="O50" si="116">N50+1</f>
        <v>42198</v>
      </c>
      <c r="P50" s="16">
        <f t="shared" ref="P50" si="117">O50+1</f>
        <v>42199</v>
      </c>
      <c r="Q50" s="16">
        <f t="shared" ref="Q50" si="118">P50+1</f>
        <v>42200</v>
      </c>
      <c r="R50" s="16">
        <f t="shared" ref="R50" si="119">Q50+1</f>
        <v>42201</v>
      </c>
      <c r="S50" s="16">
        <f t="shared" ref="S50" si="120">R50+1</f>
        <v>42202</v>
      </c>
      <c r="T50" s="16">
        <f t="shared" ref="T50" si="121">S50+1</f>
        <v>42203</v>
      </c>
      <c r="U50" s="16">
        <f t="shared" ref="U50" si="122">T50+1</f>
        <v>42204</v>
      </c>
      <c r="V50" s="16">
        <f t="shared" ref="V50" si="123">U50+1</f>
        <v>42205</v>
      </c>
      <c r="W50" s="16">
        <f t="shared" ref="W50" si="124">V50+1</f>
        <v>42206</v>
      </c>
      <c r="X50" s="16">
        <f t="shared" ref="X50" si="125">W50+1</f>
        <v>42207</v>
      </c>
      <c r="Y50" s="16">
        <f t="shared" ref="Y50" si="126">X50+1</f>
        <v>42208</v>
      </c>
      <c r="Z50" s="16">
        <f t="shared" ref="Z50" si="127">Y50+1</f>
        <v>42209</v>
      </c>
      <c r="AA50" s="16">
        <f t="shared" ref="AA50" si="128">Z50+1</f>
        <v>42210</v>
      </c>
      <c r="AB50" s="16">
        <f t="shared" ref="AB50" si="129">AA50+1</f>
        <v>42211</v>
      </c>
      <c r="AC50" s="16">
        <f t="shared" ref="AC50" si="130">AB50+1</f>
        <v>42212</v>
      </c>
      <c r="AD50" s="16">
        <f t="shared" ref="AD50" si="131">AC50+1</f>
        <v>42213</v>
      </c>
      <c r="AE50" s="16">
        <f>IF(AD50+1&gt;EOMONTH(C49,0),"",AD50+1)</f>
        <v>42214</v>
      </c>
      <c r="AF50" s="16">
        <f>IF(AE50="","",IF(AE50+1&gt;EOMONTH($C$49,0),"",AE50+1))</f>
        <v>42215</v>
      </c>
      <c r="AG50" s="16">
        <f>IF(AF50="","",IF(AF50+1&gt;EOMONTH($C$49,0),"",AF50+1))</f>
        <v>42216</v>
      </c>
      <c r="AI50" s="126" t="s">
        <v>40</v>
      </c>
      <c r="AJ50" s="126"/>
      <c r="AK50" s="16">
        <f>AK49</f>
        <v>42217</v>
      </c>
      <c r="AL50" s="16">
        <f>AK50+1</f>
        <v>42218</v>
      </c>
      <c r="AM50" s="16">
        <f t="shared" ref="AM50" si="132">AL50+1</f>
        <v>42219</v>
      </c>
      <c r="AN50" s="16">
        <f t="shared" ref="AN50" si="133">AM50+1</f>
        <v>42220</v>
      </c>
      <c r="AO50" s="16">
        <f t="shared" ref="AO50" si="134">AN50+1</f>
        <v>42221</v>
      </c>
      <c r="AP50" s="16">
        <f t="shared" ref="AP50" si="135">AO50+1</f>
        <v>42222</v>
      </c>
      <c r="AQ50" s="16">
        <f t="shared" ref="AQ50" si="136">AP50+1</f>
        <v>42223</v>
      </c>
      <c r="AR50" s="16">
        <f t="shared" ref="AR50" si="137">AQ50+1</f>
        <v>42224</v>
      </c>
      <c r="AS50" s="16">
        <f t="shared" ref="AS50" si="138">AR50+1</f>
        <v>42225</v>
      </c>
      <c r="AT50" s="16">
        <f t="shared" ref="AT50" si="139">AS50+1</f>
        <v>42226</v>
      </c>
      <c r="AU50" s="16">
        <f t="shared" ref="AU50" si="140">AT50+1</f>
        <v>42227</v>
      </c>
      <c r="AV50" s="16">
        <f t="shared" ref="AV50" si="141">AU50+1</f>
        <v>42228</v>
      </c>
      <c r="AW50" s="16">
        <f t="shared" ref="AW50" si="142">AV50+1</f>
        <v>42229</v>
      </c>
      <c r="AX50" s="16">
        <f t="shared" ref="AX50" si="143">AW50+1</f>
        <v>42230</v>
      </c>
      <c r="AY50" s="16">
        <f t="shared" ref="AY50" si="144">AX50+1</f>
        <v>42231</v>
      </c>
      <c r="AZ50" s="16">
        <f t="shared" ref="AZ50" si="145">AY50+1</f>
        <v>42232</v>
      </c>
      <c r="BA50" s="16">
        <f t="shared" ref="BA50" si="146">AZ50+1</f>
        <v>42233</v>
      </c>
      <c r="BB50" s="16">
        <f t="shared" ref="BB50" si="147">BA50+1</f>
        <v>42234</v>
      </c>
      <c r="BC50" s="16">
        <f t="shared" ref="BC50" si="148">BB50+1</f>
        <v>42235</v>
      </c>
      <c r="BD50" s="16">
        <f t="shared" ref="BD50" si="149">BC50+1</f>
        <v>42236</v>
      </c>
      <c r="BE50" s="16">
        <f t="shared" ref="BE50" si="150">BD50+1</f>
        <v>42237</v>
      </c>
      <c r="BF50" s="16">
        <f t="shared" ref="BF50" si="151">BE50+1</f>
        <v>42238</v>
      </c>
      <c r="BG50" s="16">
        <f t="shared" ref="BG50" si="152">BF50+1</f>
        <v>42239</v>
      </c>
      <c r="BH50" s="16">
        <f t="shared" ref="BH50" si="153">BG50+1</f>
        <v>42240</v>
      </c>
      <c r="BI50" s="16">
        <f t="shared" ref="BI50" si="154">BH50+1</f>
        <v>42241</v>
      </c>
      <c r="BJ50" s="16">
        <f t="shared" ref="BJ50" si="155">BI50+1</f>
        <v>42242</v>
      </c>
      <c r="BK50" s="16">
        <f t="shared" ref="BK50" si="156">BJ50+1</f>
        <v>42243</v>
      </c>
      <c r="BL50" s="16">
        <f t="shared" ref="BL50" si="157">BK50+1</f>
        <v>42244</v>
      </c>
      <c r="BM50" s="16">
        <f>IF(BL50+1&gt;EOMONTH(AK49,0),"",BL50+1)</f>
        <v>42245</v>
      </c>
      <c r="BN50" s="16">
        <f>IF(BM50="","",IF(BM50+1&gt;EOMONTH($AK$49,0),"",BM50+1))</f>
        <v>42246</v>
      </c>
      <c r="BO50" s="16">
        <f>IF(BN50="","",IF(BN50+1&gt;EOMONTH($AK$49,0),"",BN50+1))</f>
        <v>42247</v>
      </c>
    </row>
    <row r="51" spans="1:67" ht="24.95" customHeight="1">
      <c r="A51" s="119" t="str">
        <f>Données!E15</f>
        <v>Julien</v>
      </c>
      <c r="B51" s="119"/>
      <c r="C51" s="65"/>
      <c r="D51" s="65"/>
      <c r="E51" s="65"/>
      <c r="F51" s="65"/>
      <c r="G51" s="65"/>
      <c r="H51" s="65"/>
      <c r="I51" s="65"/>
      <c r="J51" s="65"/>
      <c r="K51" s="65"/>
      <c r="L51" s="66"/>
      <c r="M51" s="66"/>
      <c r="N51" s="65"/>
      <c r="O51" s="65"/>
      <c r="P51" s="65"/>
      <c r="Q51" s="65"/>
      <c r="R51" s="65"/>
      <c r="S51" s="65"/>
      <c r="T51" s="65"/>
      <c r="U51" s="65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" t="e">
        <f>IF(COUNTIF(#REF!,"*RT")+(COUNTIF(#REF!,"*RT2")/2)=0,"",COUNTIF(#REF!,"*RT")+(COUNTIF(#REF!,"*RT2")/2))</f>
        <v>#REF!</v>
      </c>
      <c r="AI51" s="119" t="str">
        <f>Données!E15</f>
        <v>Julien</v>
      </c>
      <c r="AJ51" s="119"/>
      <c r="AK51" s="65"/>
      <c r="AL51" s="65"/>
      <c r="AM51" s="65"/>
      <c r="AN51" s="65"/>
      <c r="AO51" s="65"/>
      <c r="AP51" s="65"/>
      <c r="AQ51" s="65"/>
      <c r="AR51" s="65"/>
      <c r="AS51" s="65"/>
      <c r="AT51" s="66"/>
      <c r="AU51" s="66"/>
      <c r="AV51" s="65"/>
      <c r="AW51" s="65"/>
      <c r="AX51" s="65"/>
      <c r="AY51" s="65"/>
      <c r="AZ51" s="65"/>
      <c r="BA51" s="65"/>
      <c r="BB51" s="65"/>
      <c r="BC51" s="65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</row>
    <row r="52" spans="1:67" ht="24.95" customHeight="1">
      <c r="A52" s="119" t="str">
        <f>Données!E16</f>
        <v>Gérard</v>
      </c>
      <c r="B52" s="119"/>
      <c r="C52" s="65"/>
      <c r="D52" s="65"/>
      <c r="E52" s="65"/>
      <c r="F52" s="65"/>
      <c r="G52" s="65"/>
      <c r="H52" s="65"/>
      <c r="I52" s="65"/>
      <c r="J52" s="65"/>
      <c r="K52" s="65"/>
      <c r="L52" s="66"/>
      <c r="M52" s="66"/>
      <c r="N52" s="65"/>
      <c r="O52" s="65"/>
      <c r="P52" s="65"/>
      <c r="Q52" s="65"/>
      <c r="R52" s="65"/>
      <c r="S52" s="65"/>
      <c r="T52" s="65"/>
      <c r="U52" s="65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3" t="s">
        <v>14</v>
      </c>
      <c r="AI52" s="119" t="str">
        <f>Données!E16</f>
        <v>Gérard</v>
      </c>
      <c r="AJ52" s="119"/>
      <c r="AK52" s="65"/>
      <c r="AL52" s="65"/>
      <c r="AM52" s="65"/>
      <c r="AN52" s="65"/>
      <c r="AO52" s="65"/>
      <c r="AP52" s="65"/>
      <c r="AQ52" s="65"/>
      <c r="AR52" s="65"/>
      <c r="AS52" s="65"/>
      <c r="AT52" s="66"/>
      <c r="AU52" s="66"/>
      <c r="AV52" s="65"/>
      <c r="AW52" s="65"/>
      <c r="AX52" s="65"/>
      <c r="AY52" s="65"/>
      <c r="AZ52" s="65"/>
      <c r="BA52" s="65"/>
      <c r="BB52" s="65"/>
      <c r="BC52" s="65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</row>
    <row r="53" spans="1:67" ht="24.95" customHeight="1">
      <c r="A53" s="119" t="str">
        <f>Données!E17</f>
        <v>Yannick</v>
      </c>
      <c r="B53" s="119"/>
      <c r="C53" s="65"/>
      <c r="D53" s="65"/>
      <c r="E53" s="65"/>
      <c r="F53" s="65"/>
      <c r="G53" s="65"/>
      <c r="H53" s="65"/>
      <c r="I53" s="65"/>
      <c r="J53" s="65"/>
      <c r="K53" s="65"/>
      <c r="L53" s="66"/>
      <c r="M53" s="66"/>
      <c r="N53" s="65"/>
      <c r="O53" s="65"/>
      <c r="P53" s="65"/>
      <c r="Q53" s="65"/>
      <c r="R53" s="65"/>
      <c r="S53" s="65"/>
      <c r="T53" s="65"/>
      <c r="U53" s="65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I53" s="119" t="str">
        <f>Données!E17</f>
        <v>Yannick</v>
      </c>
      <c r="AJ53" s="119"/>
      <c r="AK53" s="65"/>
      <c r="AL53" s="65"/>
      <c r="AM53" s="65"/>
      <c r="AN53" s="65"/>
      <c r="AO53" s="65"/>
      <c r="AP53" s="65"/>
      <c r="AQ53" s="65"/>
      <c r="AR53" s="65"/>
      <c r="AS53" s="65"/>
      <c r="AT53" s="66"/>
      <c r="AU53" s="66"/>
      <c r="AV53" s="65"/>
      <c r="AW53" s="65"/>
      <c r="AX53" s="65"/>
      <c r="AY53" s="65"/>
      <c r="AZ53" s="65"/>
      <c r="BA53" s="65"/>
      <c r="BB53" s="65"/>
      <c r="BC53" s="65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</row>
    <row r="54" spans="1:67" ht="24.95" customHeight="1">
      <c r="A54" s="119" t="str">
        <f>Données!E18</f>
        <v>Gilles</v>
      </c>
      <c r="B54" s="119"/>
      <c r="C54" s="65"/>
      <c r="D54" s="65"/>
      <c r="E54" s="65"/>
      <c r="F54" s="65"/>
      <c r="G54" s="65"/>
      <c r="H54" s="65"/>
      <c r="I54" s="65"/>
      <c r="J54" s="65"/>
      <c r="K54" s="65"/>
      <c r="L54" s="66"/>
      <c r="M54" s="66"/>
      <c r="N54" s="65"/>
      <c r="O54" s="65"/>
      <c r="P54" s="65"/>
      <c r="Q54" s="65"/>
      <c r="R54" s="65"/>
      <c r="S54" s="65"/>
      <c r="T54" s="65"/>
      <c r="U54" s="65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I54" s="119" t="str">
        <f>Données!E18</f>
        <v>Gilles</v>
      </c>
      <c r="AJ54" s="119"/>
      <c r="AK54" s="65"/>
      <c r="AL54" s="65"/>
      <c r="AM54" s="65"/>
      <c r="AN54" s="65"/>
      <c r="AO54" s="65"/>
      <c r="AP54" s="65"/>
      <c r="AQ54" s="65"/>
      <c r="AR54" s="65"/>
      <c r="AS54" s="65"/>
      <c r="AT54" s="66"/>
      <c r="AU54" s="66"/>
      <c r="AV54" s="65"/>
      <c r="AW54" s="65"/>
      <c r="AX54" s="65"/>
      <c r="AY54" s="65"/>
      <c r="AZ54" s="65"/>
      <c r="BA54" s="65"/>
      <c r="BB54" s="65"/>
      <c r="BC54" s="65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</row>
    <row r="55" spans="1:67" ht="24.95" customHeight="1">
      <c r="A55" s="119" t="str">
        <f>Données!E19</f>
        <v>Jean paul</v>
      </c>
      <c r="B55" s="119"/>
      <c r="C55" s="65"/>
      <c r="D55" s="65"/>
      <c r="E55" s="65"/>
      <c r="F55" s="65"/>
      <c r="G55" s="65"/>
      <c r="H55" s="65"/>
      <c r="I55" s="65"/>
      <c r="J55" s="65"/>
      <c r="K55" s="65"/>
      <c r="L55" s="66"/>
      <c r="M55" s="66"/>
      <c r="N55" s="65"/>
      <c r="O55" s="65"/>
      <c r="P55" s="65"/>
      <c r="Q55" s="65"/>
      <c r="R55" s="65"/>
      <c r="S55" s="65"/>
      <c r="T55" s="65"/>
      <c r="U55" s="65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I55" s="119" t="str">
        <f>Données!E19</f>
        <v>Jean paul</v>
      </c>
      <c r="AJ55" s="119"/>
      <c r="AK55" s="65"/>
      <c r="AL55" s="65"/>
      <c r="AM55" s="65"/>
      <c r="AN55" s="65"/>
      <c r="AO55" s="65"/>
      <c r="AP55" s="65"/>
      <c r="AQ55" s="65"/>
      <c r="AR55" s="65"/>
      <c r="AS55" s="65"/>
      <c r="AT55" s="66"/>
      <c r="AU55" s="66"/>
      <c r="AV55" s="65"/>
      <c r="AW55" s="65"/>
      <c r="AX55" s="65"/>
      <c r="AY55" s="65"/>
      <c r="AZ55" s="65"/>
      <c r="BA55" s="65"/>
      <c r="BB55" s="65"/>
      <c r="BC55" s="65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</row>
    <row r="56" spans="1:67" ht="24.95" customHeight="1">
      <c r="A56" s="119" t="str">
        <f>Données!E20</f>
        <v>Anthony</v>
      </c>
      <c r="B56" s="119"/>
      <c r="C56" s="65"/>
      <c r="D56" s="65"/>
      <c r="E56" s="65"/>
      <c r="F56" s="65"/>
      <c r="G56" s="65"/>
      <c r="H56" s="65"/>
      <c r="I56" s="65"/>
      <c r="J56" s="65"/>
      <c r="K56" s="65"/>
      <c r="L56" s="66"/>
      <c r="M56" s="66"/>
      <c r="N56" s="65"/>
      <c r="O56" s="65"/>
      <c r="P56" s="65"/>
      <c r="Q56" s="65"/>
      <c r="R56" s="65"/>
      <c r="S56" s="65"/>
      <c r="T56" s="65"/>
      <c r="U56" s="65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I56" s="119" t="str">
        <f>Données!E20</f>
        <v>Anthony</v>
      </c>
      <c r="AJ56" s="119"/>
      <c r="AK56" s="65"/>
      <c r="AL56" s="65"/>
      <c r="AM56" s="65"/>
      <c r="AN56" s="65"/>
      <c r="AO56" s="65"/>
      <c r="AP56" s="65"/>
      <c r="AQ56" s="65"/>
      <c r="AR56" s="65"/>
      <c r="AS56" s="65"/>
      <c r="AT56" s="66"/>
      <c r="AU56" s="66"/>
      <c r="AV56" s="65"/>
      <c r="AW56" s="65"/>
      <c r="AX56" s="65"/>
      <c r="AY56" s="65"/>
      <c r="AZ56" s="65"/>
      <c r="BA56" s="65"/>
      <c r="BB56" s="65"/>
      <c r="BC56" s="65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</row>
    <row r="57" spans="1:67" ht="24.95" customHeight="1">
      <c r="A57" s="119" t="str">
        <f>Données!E21</f>
        <v>Jean christophe</v>
      </c>
      <c r="B57" s="119"/>
      <c r="C57" s="65"/>
      <c r="D57" s="65"/>
      <c r="E57" s="65"/>
      <c r="F57" s="65"/>
      <c r="G57" s="65"/>
      <c r="H57" s="65"/>
      <c r="I57" s="65"/>
      <c r="J57" s="65"/>
      <c r="K57" s="65"/>
      <c r="L57" s="66"/>
      <c r="M57" s="66"/>
      <c r="N57" s="65"/>
      <c r="O57" s="65"/>
      <c r="P57" s="65"/>
      <c r="Q57" s="65"/>
      <c r="R57" s="65"/>
      <c r="S57" s="65"/>
      <c r="T57" s="65"/>
      <c r="U57" s="65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I57" s="119" t="str">
        <f>Données!E21</f>
        <v>Jean christophe</v>
      </c>
      <c r="AJ57" s="119"/>
      <c r="AK57" s="65"/>
      <c r="AL57" s="65"/>
      <c r="AM57" s="65"/>
      <c r="AN57" s="65"/>
      <c r="AO57" s="65"/>
      <c r="AP57" s="65"/>
      <c r="AQ57" s="65"/>
      <c r="AR57" s="65"/>
      <c r="AS57" s="65"/>
      <c r="AT57" s="66"/>
      <c r="AU57" s="66"/>
      <c r="AV57" s="65"/>
      <c r="AW57" s="65"/>
      <c r="AX57" s="65"/>
      <c r="AY57" s="65"/>
      <c r="AZ57" s="65"/>
      <c r="BA57" s="65"/>
      <c r="BB57" s="65"/>
      <c r="BC57" s="65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</row>
    <row r="58" spans="1:67" ht="24.95" customHeight="1">
      <c r="A58" s="119" t="str">
        <f>Données!E22</f>
        <v>Eric</v>
      </c>
      <c r="B58" s="119"/>
      <c r="C58" s="65"/>
      <c r="D58" s="65"/>
      <c r="E58" s="65"/>
      <c r="F58" s="65"/>
      <c r="G58" s="65"/>
      <c r="H58" s="65"/>
      <c r="I58" s="65"/>
      <c r="J58" s="65"/>
      <c r="K58" s="65"/>
      <c r="L58" s="66"/>
      <c r="M58" s="66"/>
      <c r="N58" s="65"/>
      <c r="O58" s="65"/>
      <c r="P58" s="65"/>
      <c r="Q58" s="65"/>
      <c r="R58" s="65"/>
      <c r="S58" s="65"/>
      <c r="T58" s="65"/>
      <c r="U58" s="65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I58" s="119" t="str">
        <f>Données!E22</f>
        <v>Eric</v>
      </c>
      <c r="AJ58" s="119"/>
      <c r="AK58" s="65"/>
      <c r="AL58" s="65"/>
      <c r="AM58" s="65"/>
      <c r="AN58" s="65"/>
      <c r="AO58" s="65"/>
      <c r="AP58" s="65"/>
      <c r="AQ58" s="65"/>
      <c r="AR58" s="65"/>
      <c r="AS58" s="65"/>
      <c r="AT58" s="66"/>
      <c r="AU58" s="66"/>
      <c r="AV58" s="65"/>
      <c r="AW58" s="65"/>
      <c r="AX58" s="65"/>
      <c r="AY58" s="65"/>
      <c r="AZ58" s="65"/>
      <c r="BA58" s="65"/>
      <c r="BB58" s="65"/>
      <c r="BC58" s="65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</row>
    <row r="59" spans="1:67" ht="24.95" customHeight="1">
      <c r="A59" s="119">
        <f>Données!E74</f>
        <v>0</v>
      </c>
      <c r="B59" s="119"/>
      <c r="C59" s="65"/>
      <c r="D59" s="65"/>
      <c r="E59" s="65"/>
      <c r="F59" s="65"/>
      <c r="G59" s="65"/>
      <c r="H59" s="65"/>
      <c r="I59" s="65"/>
      <c r="J59" s="65"/>
      <c r="K59" s="65"/>
      <c r="L59" s="66"/>
      <c r="M59" s="66"/>
      <c r="N59" s="65"/>
      <c r="O59" s="65"/>
      <c r="P59" s="65"/>
      <c r="Q59" s="65"/>
      <c r="R59" s="65"/>
      <c r="S59" s="65"/>
      <c r="T59" s="65"/>
      <c r="U59" s="65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I59" s="119">
        <f>Données!AN74</f>
        <v>0</v>
      </c>
      <c r="AJ59" s="119"/>
      <c r="AK59" s="65"/>
      <c r="AL59" s="65"/>
      <c r="AM59" s="65"/>
      <c r="AN59" s="65"/>
      <c r="AO59" s="65"/>
      <c r="AP59" s="65"/>
      <c r="AQ59" s="65"/>
      <c r="AR59" s="65"/>
      <c r="AS59" s="65"/>
      <c r="AT59" s="66"/>
      <c r="AU59" s="66"/>
      <c r="AV59" s="65"/>
      <c r="AW59" s="65"/>
      <c r="AX59" s="65"/>
      <c r="AY59" s="65"/>
      <c r="AZ59" s="65"/>
      <c r="BA59" s="65"/>
      <c r="BB59" s="65"/>
      <c r="BC59" s="65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</row>
    <row r="60" spans="1:67" ht="13.5" thickBot="1">
      <c r="A60" s="100"/>
      <c r="B60" s="100"/>
      <c r="C60" s="9"/>
      <c r="D60" s="9"/>
      <c r="E60" s="10"/>
      <c r="F60" s="10"/>
      <c r="G60" s="11"/>
      <c r="H60" s="11"/>
      <c r="I60" s="2"/>
      <c r="J60" s="2"/>
      <c r="K60" s="49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I60" s="100"/>
      <c r="AJ60" s="100"/>
      <c r="AK60" s="9"/>
      <c r="AL60" s="9"/>
      <c r="AM60" s="10"/>
      <c r="AN60" s="10"/>
      <c r="AO60" s="11"/>
      <c r="AP60" s="11"/>
      <c r="AQ60" s="2"/>
      <c r="AR60" s="2"/>
      <c r="AS60" s="49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ht="16.5" customHeight="1" thickBot="1">
      <c r="A61" s="100"/>
      <c r="B61" s="100"/>
      <c r="C61" s="2"/>
      <c r="D61" s="2"/>
      <c r="E61" s="108" t="str">
        <f>Données!H7</f>
        <v>absence matin</v>
      </c>
      <c r="F61" s="109"/>
      <c r="G61" s="109"/>
      <c r="H61" s="109"/>
      <c r="I61" s="110"/>
      <c r="J61" s="57"/>
      <c r="K61" s="47"/>
      <c r="L61" s="47"/>
      <c r="M61" s="111" t="str">
        <f>Données!H10</f>
        <v>formation</v>
      </c>
      <c r="N61" s="112"/>
      <c r="O61" s="112"/>
      <c r="P61" s="112"/>
      <c r="Q61" s="113"/>
      <c r="R61" s="57"/>
      <c r="S61" s="47"/>
      <c r="T61" s="47"/>
      <c r="U61" s="90" t="str">
        <f>Données!H12</f>
        <v>vacances</v>
      </c>
      <c r="V61" s="92"/>
      <c r="W61" s="92"/>
      <c r="X61" s="92"/>
      <c r="Y61" s="92"/>
      <c r="Z61" s="92"/>
      <c r="AA61" s="93"/>
      <c r="AB61" s="2"/>
      <c r="AC61" s="2"/>
      <c r="AD61" s="2"/>
      <c r="AE61" s="2"/>
      <c r="AF61" s="2"/>
      <c r="AG61" s="2"/>
      <c r="AI61" s="100"/>
      <c r="AJ61" s="100"/>
      <c r="AK61" s="2"/>
      <c r="AL61" s="2"/>
      <c r="AM61" s="108" t="str">
        <f>Données!H7</f>
        <v>absence matin</v>
      </c>
      <c r="AN61" s="109"/>
      <c r="AO61" s="109"/>
      <c r="AP61" s="109"/>
      <c r="AQ61" s="110"/>
      <c r="AR61" s="57"/>
      <c r="AS61" s="47"/>
      <c r="AT61" s="47"/>
      <c r="AU61" s="111" t="str">
        <f>Données!H10</f>
        <v>formation</v>
      </c>
      <c r="AV61" s="112"/>
      <c r="AW61" s="112"/>
      <c r="AX61" s="112"/>
      <c r="AY61" s="113"/>
      <c r="AZ61" s="57"/>
      <c r="BA61" s="47"/>
      <c r="BB61" s="47"/>
      <c r="BC61" s="90" t="str">
        <f>Données!H12</f>
        <v>vacances</v>
      </c>
      <c r="BD61" s="92"/>
      <c r="BE61" s="92"/>
      <c r="BF61" s="92"/>
      <c r="BG61" s="92"/>
      <c r="BH61" s="92"/>
      <c r="BI61" s="93"/>
      <c r="BJ61" s="2"/>
      <c r="BK61" s="2"/>
      <c r="BL61" s="2"/>
      <c r="BM61" s="2"/>
      <c r="BN61" s="2"/>
      <c r="BO61" s="2"/>
    </row>
    <row r="62" spans="1:67" ht="16.5" customHeight="1" thickBot="1">
      <c r="A62" s="100"/>
      <c r="B62" s="100"/>
      <c r="C62" s="2"/>
      <c r="D62" s="2"/>
      <c r="J62" s="50"/>
      <c r="K62" s="47"/>
      <c r="L62" s="47"/>
      <c r="R62" s="50"/>
      <c r="S62" s="47"/>
      <c r="T62" s="47"/>
      <c r="U62" s="114">
        <v>0</v>
      </c>
      <c r="V62" s="114"/>
      <c r="W62" s="114"/>
      <c r="X62" s="114"/>
      <c r="Y62" s="114"/>
      <c r="Z62" s="50"/>
      <c r="AA62" s="2"/>
      <c r="AB62" s="2"/>
      <c r="AC62" s="2"/>
      <c r="AD62" s="2"/>
      <c r="AE62" s="2"/>
      <c r="AF62" s="2"/>
      <c r="AG62" s="2"/>
      <c r="AI62" s="100"/>
      <c r="AJ62" s="100"/>
      <c r="AK62" s="2"/>
      <c r="AL62" s="2"/>
      <c r="AR62" s="50"/>
      <c r="AS62" s="47"/>
      <c r="AT62" s="47"/>
      <c r="AZ62" s="50"/>
      <c r="BA62" s="47"/>
      <c r="BB62" s="47"/>
      <c r="BC62" s="114">
        <v>0</v>
      </c>
      <c r="BD62" s="114"/>
      <c r="BE62" s="114"/>
      <c r="BF62" s="114"/>
      <c r="BG62" s="114"/>
      <c r="BH62" s="50"/>
      <c r="BI62" s="2"/>
      <c r="BJ62" s="2"/>
      <c r="BK62" s="2"/>
      <c r="BL62" s="2"/>
      <c r="BM62" s="2"/>
      <c r="BN62" s="2"/>
      <c r="BO62" s="2"/>
    </row>
    <row r="63" spans="1:67" ht="16.5" customHeight="1" thickBot="1">
      <c r="A63" s="100"/>
      <c r="B63" s="100"/>
      <c r="C63" s="2"/>
      <c r="D63" s="2"/>
      <c r="E63" s="102" t="str">
        <f>Données!H9</f>
        <v>absence</v>
      </c>
      <c r="F63" s="103"/>
      <c r="G63" s="103"/>
      <c r="H63" s="103"/>
      <c r="I63" s="104"/>
      <c r="J63" s="58"/>
      <c r="K63" s="48"/>
      <c r="L63" s="47"/>
      <c r="M63" s="105" t="str">
        <f>Données!H8</f>
        <v>absence après midi</v>
      </c>
      <c r="N63" s="106"/>
      <c r="O63" s="106"/>
      <c r="P63" s="106"/>
      <c r="Q63" s="107"/>
      <c r="R63" s="58"/>
      <c r="S63" s="47"/>
      <c r="T63" s="47"/>
      <c r="U63" s="94" t="str">
        <f>Données!H11</f>
        <v>maladie</v>
      </c>
      <c r="V63" s="95"/>
      <c r="W63" s="95"/>
      <c r="X63" s="95"/>
      <c r="Y63" s="95"/>
      <c r="Z63" s="95"/>
      <c r="AA63" s="96"/>
      <c r="AB63" s="2"/>
      <c r="AC63" s="2"/>
      <c r="AD63" s="2"/>
      <c r="AE63" s="2"/>
      <c r="AF63" s="2"/>
      <c r="AG63" s="2"/>
      <c r="AI63" s="100"/>
      <c r="AJ63" s="100"/>
      <c r="AK63" s="2"/>
      <c r="AL63" s="2"/>
      <c r="AM63" s="102" t="str">
        <f>Données!H9</f>
        <v>absence</v>
      </c>
      <c r="AN63" s="103"/>
      <c r="AO63" s="103"/>
      <c r="AP63" s="103"/>
      <c r="AQ63" s="104"/>
      <c r="AR63" s="58"/>
      <c r="AS63" s="48"/>
      <c r="AT63" s="47"/>
      <c r="AU63" s="105" t="str">
        <f>Données!H8</f>
        <v>absence après midi</v>
      </c>
      <c r="AV63" s="106"/>
      <c r="AW63" s="106"/>
      <c r="AX63" s="106"/>
      <c r="AY63" s="107"/>
      <c r="AZ63" s="58"/>
      <c r="BA63" s="47"/>
      <c r="BB63" s="47"/>
      <c r="BC63" s="94" t="str">
        <f>Données!H11</f>
        <v>maladie</v>
      </c>
      <c r="BD63" s="95"/>
      <c r="BE63" s="95"/>
      <c r="BF63" s="95"/>
      <c r="BG63" s="95"/>
      <c r="BH63" s="95"/>
      <c r="BI63" s="96"/>
      <c r="BJ63" s="2"/>
      <c r="BK63" s="2"/>
      <c r="BL63" s="2"/>
      <c r="BM63" s="2"/>
      <c r="BN63" s="2"/>
      <c r="BO63" s="2"/>
    </row>
    <row r="64" spans="1:67" ht="24.95" customHeight="1">
      <c r="A64" s="127">
        <f>An</f>
        <v>2015</v>
      </c>
      <c r="B64" s="127"/>
      <c r="C64" s="128">
        <f>DATE(An,9,1)</f>
        <v>42248</v>
      </c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30"/>
      <c r="AI64" s="127">
        <f>An</f>
        <v>2015</v>
      </c>
      <c r="AJ64" s="127"/>
      <c r="AK64" s="115">
        <f>DATE(An,10,1)</f>
        <v>42278</v>
      </c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</row>
    <row r="65" spans="1:67" ht="24.95" customHeight="1">
      <c r="A65" s="126" t="s">
        <v>40</v>
      </c>
      <c r="B65" s="126"/>
      <c r="C65" s="16">
        <f>C64</f>
        <v>42248</v>
      </c>
      <c r="D65" s="16">
        <f>C65+1</f>
        <v>42249</v>
      </c>
      <c r="E65" s="16">
        <f t="shared" ref="E65" si="158">D65+1</f>
        <v>42250</v>
      </c>
      <c r="F65" s="16">
        <f t="shared" ref="F65" si="159">E65+1</f>
        <v>42251</v>
      </c>
      <c r="G65" s="16">
        <f t="shared" ref="G65" si="160">F65+1</f>
        <v>42252</v>
      </c>
      <c r="H65" s="16">
        <f t="shared" ref="H65" si="161">G65+1</f>
        <v>42253</v>
      </c>
      <c r="I65" s="16">
        <f t="shared" ref="I65" si="162">H65+1</f>
        <v>42254</v>
      </c>
      <c r="J65" s="16">
        <f t="shared" ref="J65" si="163">I65+1</f>
        <v>42255</v>
      </c>
      <c r="K65" s="16">
        <f t="shared" ref="K65" si="164">J65+1</f>
        <v>42256</v>
      </c>
      <c r="L65" s="16">
        <f t="shared" ref="L65" si="165">K65+1</f>
        <v>42257</v>
      </c>
      <c r="M65" s="16">
        <f t="shared" ref="M65" si="166">L65+1</f>
        <v>42258</v>
      </c>
      <c r="N65" s="16">
        <f t="shared" ref="N65" si="167">M65+1</f>
        <v>42259</v>
      </c>
      <c r="O65" s="16">
        <f t="shared" ref="O65" si="168">N65+1</f>
        <v>42260</v>
      </c>
      <c r="P65" s="16">
        <f t="shared" ref="P65" si="169">O65+1</f>
        <v>42261</v>
      </c>
      <c r="Q65" s="16">
        <f t="shared" ref="Q65" si="170">P65+1</f>
        <v>42262</v>
      </c>
      <c r="R65" s="16">
        <f t="shared" ref="R65" si="171">Q65+1</f>
        <v>42263</v>
      </c>
      <c r="S65" s="16">
        <f t="shared" ref="S65" si="172">R65+1</f>
        <v>42264</v>
      </c>
      <c r="T65" s="16">
        <f t="shared" ref="T65" si="173">S65+1</f>
        <v>42265</v>
      </c>
      <c r="U65" s="16">
        <f t="shared" ref="U65" si="174">T65+1</f>
        <v>42266</v>
      </c>
      <c r="V65" s="16">
        <f t="shared" ref="V65" si="175">U65+1</f>
        <v>42267</v>
      </c>
      <c r="W65" s="16">
        <f t="shared" ref="W65" si="176">V65+1</f>
        <v>42268</v>
      </c>
      <c r="X65" s="16">
        <f t="shared" ref="X65" si="177">W65+1</f>
        <v>42269</v>
      </c>
      <c r="Y65" s="16">
        <f t="shared" ref="Y65" si="178">X65+1</f>
        <v>42270</v>
      </c>
      <c r="Z65" s="16">
        <f t="shared" ref="Z65" si="179">Y65+1</f>
        <v>42271</v>
      </c>
      <c r="AA65" s="16">
        <f t="shared" ref="AA65" si="180">Z65+1</f>
        <v>42272</v>
      </c>
      <c r="AB65" s="16">
        <f t="shared" ref="AB65" si="181">AA65+1</f>
        <v>42273</v>
      </c>
      <c r="AC65" s="16">
        <f t="shared" ref="AC65" si="182">AB65+1</f>
        <v>42274</v>
      </c>
      <c r="AD65" s="16">
        <f t="shared" ref="AD65" si="183">AC65+1</f>
        <v>42275</v>
      </c>
      <c r="AE65" s="16">
        <f>IF(AD65+1&gt;EOMONTH(C64,0),"",AD65+1)</f>
        <v>42276</v>
      </c>
      <c r="AF65" s="16">
        <f>IF(AE65="","",IF(AE65+1&gt;EOMONTH($C$64,0),"",AE65+1))</f>
        <v>42277</v>
      </c>
      <c r="AG65" s="16" t="str">
        <f>IF(AF65="","",IF(AF65+1&gt;EOMONTH($C$64,0),"",AF65+1))</f>
        <v/>
      </c>
      <c r="AI65" s="126" t="s">
        <v>40</v>
      </c>
      <c r="AJ65" s="126"/>
      <c r="AK65" s="16">
        <f>AK64</f>
        <v>42278</v>
      </c>
      <c r="AL65" s="16">
        <f>AK65+1</f>
        <v>42279</v>
      </c>
      <c r="AM65" s="16">
        <f t="shared" ref="AM65" si="184">AL65+1</f>
        <v>42280</v>
      </c>
      <c r="AN65" s="16">
        <f t="shared" ref="AN65" si="185">AM65+1</f>
        <v>42281</v>
      </c>
      <c r="AO65" s="16">
        <f t="shared" ref="AO65" si="186">AN65+1</f>
        <v>42282</v>
      </c>
      <c r="AP65" s="16">
        <f t="shared" ref="AP65" si="187">AO65+1</f>
        <v>42283</v>
      </c>
      <c r="AQ65" s="16">
        <f t="shared" ref="AQ65" si="188">AP65+1</f>
        <v>42284</v>
      </c>
      <c r="AR65" s="16">
        <f t="shared" ref="AR65" si="189">AQ65+1</f>
        <v>42285</v>
      </c>
      <c r="AS65" s="16">
        <f t="shared" ref="AS65" si="190">AR65+1</f>
        <v>42286</v>
      </c>
      <c r="AT65" s="16">
        <f t="shared" ref="AT65" si="191">AS65+1</f>
        <v>42287</v>
      </c>
      <c r="AU65" s="16">
        <f t="shared" ref="AU65" si="192">AT65+1</f>
        <v>42288</v>
      </c>
      <c r="AV65" s="16">
        <f t="shared" ref="AV65" si="193">AU65+1</f>
        <v>42289</v>
      </c>
      <c r="AW65" s="16">
        <f t="shared" ref="AW65" si="194">AV65+1</f>
        <v>42290</v>
      </c>
      <c r="AX65" s="16">
        <f t="shared" ref="AX65" si="195">AW65+1</f>
        <v>42291</v>
      </c>
      <c r="AY65" s="16">
        <f t="shared" ref="AY65" si="196">AX65+1</f>
        <v>42292</v>
      </c>
      <c r="AZ65" s="16">
        <f t="shared" ref="AZ65" si="197">AY65+1</f>
        <v>42293</v>
      </c>
      <c r="BA65" s="16">
        <f t="shared" ref="BA65" si="198">AZ65+1</f>
        <v>42294</v>
      </c>
      <c r="BB65" s="16">
        <f t="shared" ref="BB65" si="199">BA65+1</f>
        <v>42295</v>
      </c>
      <c r="BC65" s="16">
        <f t="shared" ref="BC65" si="200">BB65+1</f>
        <v>42296</v>
      </c>
      <c r="BD65" s="16">
        <f t="shared" ref="BD65" si="201">BC65+1</f>
        <v>42297</v>
      </c>
      <c r="BE65" s="16">
        <f t="shared" ref="BE65" si="202">BD65+1</f>
        <v>42298</v>
      </c>
      <c r="BF65" s="16">
        <f t="shared" ref="BF65" si="203">BE65+1</f>
        <v>42299</v>
      </c>
      <c r="BG65" s="16">
        <f t="shared" ref="BG65" si="204">BF65+1</f>
        <v>42300</v>
      </c>
      <c r="BH65" s="16">
        <f t="shared" ref="BH65" si="205">BG65+1</f>
        <v>42301</v>
      </c>
      <c r="BI65" s="16">
        <f t="shared" ref="BI65" si="206">BH65+1</f>
        <v>42302</v>
      </c>
      <c r="BJ65" s="16">
        <f t="shared" ref="BJ65" si="207">BI65+1</f>
        <v>42303</v>
      </c>
      <c r="BK65" s="16">
        <f t="shared" ref="BK65" si="208">BJ65+1</f>
        <v>42304</v>
      </c>
      <c r="BL65" s="16">
        <f t="shared" ref="BL65" si="209">BK65+1</f>
        <v>42305</v>
      </c>
      <c r="BM65" s="16">
        <f>IF(BL65+1&gt;EOMONTH(AK64,0),"",BL65+1)</f>
        <v>42306</v>
      </c>
      <c r="BN65" s="16">
        <f>IF(BM65="","",IF(BM65+1&gt;EOMONTH($AK$64,0),"",BM65+1))</f>
        <v>42307</v>
      </c>
      <c r="BO65" s="16">
        <f>IF(BN65="","",IF(BN65+1&gt;EOMONTH($AK$64,0),"",BN65+1))</f>
        <v>42308</v>
      </c>
    </row>
    <row r="66" spans="1:67" ht="24.95" customHeight="1">
      <c r="A66" s="119" t="str">
        <f>Données!E15</f>
        <v>Julien</v>
      </c>
      <c r="B66" s="119"/>
      <c r="C66" s="65"/>
      <c r="D66" s="65"/>
      <c r="E66" s="65"/>
      <c r="F66" s="65"/>
      <c r="G66" s="65"/>
      <c r="H66" s="65"/>
      <c r="I66" s="65"/>
      <c r="J66" s="65"/>
      <c r="K66" s="65"/>
      <c r="L66" s="66"/>
      <c r="M66" s="66"/>
      <c r="N66" s="65"/>
      <c r="O66" s="65"/>
      <c r="P66" s="65"/>
      <c r="Q66" s="65"/>
      <c r="R66" s="65"/>
      <c r="S66" s="65"/>
      <c r="T66" s="65"/>
      <c r="U66" s="65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" t="e">
        <f>IF(COUNTIF(#REF!,"*RT")+(COUNTIF(#REF!,"*RT2")/2)=0,"",COUNTIF(#REF!,"*RT")+(COUNTIF(#REF!,"*RT2")/2))</f>
        <v>#REF!</v>
      </c>
      <c r="AI66" s="119" t="str">
        <f>Données!E15</f>
        <v>Julien</v>
      </c>
      <c r="AJ66" s="119"/>
      <c r="AK66" s="65"/>
      <c r="AL66" s="65"/>
      <c r="AM66" s="65"/>
      <c r="AN66" s="65"/>
      <c r="AO66" s="65"/>
      <c r="AP66" s="65"/>
      <c r="AQ66" s="65"/>
      <c r="AR66" s="65"/>
      <c r="AS66" s="65"/>
      <c r="AT66" s="66"/>
      <c r="AU66" s="66"/>
      <c r="AV66" s="65"/>
      <c r="AW66" s="65"/>
      <c r="AX66" s="65"/>
      <c r="AY66" s="65"/>
      <c r="AZ66" s="65"/>
      <c r="BA66" s="65"/>
      <c r="BB66" s="65"/>
      <c r="BC66" s="65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</row>
    <row r="67" spans="1:67" ht="24.95" customHeight="1">
      <c r="A67" s="119" t="str">
        <f>Données!E16</f>
        <v>Gérard</v>
      </c>
      <c r="B67" s="119"/>
      <c r="C67" s="65"/>
      <c r="D67" s="65"/>
      <c r="E67" s="65"/>
      <c r="F67" s="65"/>
      <c r="G67" s="65"/>
      <c r="H67" s="65"/>
      <c r="I67" s="65"/>
      <c r="J67" s="65"/>
      <c r="K67" s="65"/>
      <c r="L67" s="66"/>
      <c r="M67" s="66"/>
      <c r="N67" s="65"/>
      <c r="O67" s="65"/>
      <c r="P67" s="65"/>
      <c r="Q67" s="65"/>
      <c r="R67" s="65"/>
      <c r="S67" s="65"/>
      <c r="T67" s="65"/>
      <c r="U67" s="65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3" t="s">
        <v>14</v>
      </c>
      <c r="AI67" s="119" t="str">
        <f>Données!E16</f>
        <v>Gérard</v>
      </c>
      <c r="AJ67" s="119"/>
      <c r="AK67" s="65"/>
      <c r="AL67" s="65"/>
      <c r="AM67" s="65"/>
      <c r="AN67" s="65"/>
      <c r="AO67" s="65"/>
      <c r="AP67" s="65"/>
      <c r="AQ67" s="65"/>
      <c r="AR67" s="65"/>
      <c r="AS67" s="65"/>
      <c r="AT67" s="66"/>
      <c r="AU67" s="66"/>
      <c r="AV67" s="65"/>
      <c r="AW67" s="65"/>
      <c r="AX67" s="65"/>
      <c r="AY67" s="65"/>
      <c r="AZ67" s="65"/>
      <c r="BA67" s="65"/>
      <c r="BB67" s="65"/>
      <c r="BC67" s="65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</row>
    <row r="68" spans="1:67" ht="24.95" customHeight="1">
      <c r="A68" s="119" t="str">
        <f>Données!E17</f>
        <v>Yannick</v>
      </c>
      <c r="B68" s="119"/>
      <c r="C68" s="65"/>
      <c r="D68" s="65"/>
      <c r="E68" s="65"/>
      <c r="F68" s="65"/>
      <c r="G68" s="65"/>
      <c r="H68" s="65"/>
      <c r="I68" s="65"/>
      <c r="J68" s="65"/>
      <c r="K68" s="65"/>
      <c r="L68" s="66"/>
      <c r="M68" s="66"/>
      <c r="N68" s="65"/>
      <c r="O68" s="65"/>
      <c r="P68" s="65"/>
      <c r="Q68" s="65"/>
      <c r="R68" s="65"/>
      <c r="S68" s="65"/>
      <c r="T68" s="65"/>
      <c r="U68" s="65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I68" s="119" t="str">
        <f>Données!E17</f>
        <v>Yannick</v>
      </c>
      <c r="AJ68" s="119"/>
      <c r="AK68" s="65"/>
      <c r="AL68" s="65"/>
      <c r="AM68" s="65"/>
      <c r="AN68" s="65"/>
      <c r="AO68" s="65"/>
      <c r="AP68" s="65"/>
      <c r="AQ68" s="65"/>
      <c r="AR68" s="65"/>
      <c r="AS68" s="65"/>
      <c r="AT68" s="66"/>
      <c r="AU68" s="66"/>
      <c r="AV68" s="65"/>
      <c r="AW68" s="65"/>
      <c r="AX68" s="65"/>
      <c r="AY68" s="65"/>
      <c r="AZ68" s="65"/>
      <c r="BA68" s="65"/>
      <c r="BB68" s="65"/>
      <c r="BC68" s="65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</row>
    <row r="69" spans="1:67" ht="24.95" customHeight="1">
      <c r="A69" s="119" t="str">
        <f>Données!E18</f>
        <v>Gilles</v>
      </c>
      <c r="B69" s="119"/>
      <c r="C69" s="65"/>
      <c r="D69" s="65"/>
      <c r="E69" s="65"/>
      <c r="F69" s="65"/>
      <c r="G69" s="65"/>
      <c r="H69" s="65"/>
      <c r="I69" s="65"/>
      <c r="J69" s="65"/>
      <c r="K69" s="65"/>
      <c r="L69" s="66"/>
      <c r="M69" s="66"/>
      <c r="N69" s="65"/>
      <c r="O69" s="65"/>
      <c r="P69" s="65"/>
      <c r="Q69" s="65"/>
      <c r="R69" s="65"/>
      <c r="S69" s="65"/>
      <c r="T69" s="65"/>
      <c r="U69" s="65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I69" s="119" t="str">
        <f>Données!E18</f>
        <v>Gilles</v>
      </c>
      <c r="AJ69" s="119"/>
      <c r="AK69" s="65"/>
      <c r="AL69" s="65"/>
      <c r="AM69" s="65"/>
      <c r="AN69" s="65"/>
      <c r="AO69" s="65"/>
      <c r="AP69" s="65"/>
      <c r="AQ69" s="65"/>
      <c r="AR69" s="65"/>
      <c r="AS69" s="65"/>
      <c r="AT69" s="66"/>
      <c r="AU69" s="66"/>
      <c r="AV69" s="65"/>
      <c r="AW69" s="65"/>
      <c r="AX69" s="65"/>
      <c r="AY69" s="65"/>
      <c r="AZ69" s="65"/>
      <c r="BA69" s="65"/>
      <c r="BB69" s="65"/>
      <c r="BC69" s="65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</row>
    <row r="70" spans="1:67" ht="24.95" customHeight="1">
      <c r="A70" s="119" t="str">
        <f>Données!E19</f>
        <v>Jean paul</v>
      </c>
      <c r="B70" s="119"/>
      <c r="C70" s="65"/>
      <c r="D70" s="65"/>
      <c r="E70" s="65"/>
      <c r="F70" s="65"/>
      <c r="G70" s="65"/>
      <c r="H70" s="65"/>
      <c r="I70" s="65"/>
      <c r="J70" s="65"/>
      <c r="K70" s="65"/>
      <c r="L70" s="66"/>
      <c r="M70" s="66"/>
      <c r="N70" s="65"/>
      <c r="O70" s="65"/>
      <c r="P70" s="65"/>
      <c r="Q70" s="65"/>
      <c r="R70" s="65"/>
      <c r="S70" s="65"/>
      <c r="T70" s="65"/>
      <c r="U70" s="65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I70" s="119" t="str">
        <f>Données!E19</f>
        <v>Jean paul</v>
      </c>
      <c r="AJ70" s="119"/>
      <c r="AK70" s="65"/>
      <c r="AL70" s="65"/>
      <c r="AM70" s="65"/>
      <c r="AN70" s="65"/>
      <c r="AO70" s="65"/>
      <c r="AP70" s="65"/>
      <c r="AQ70" s="65"/>
      <c r="AR70" s="65"/>
      <c r="AS70" s="65"/>
      <c r="AT70" s="66"/>
      <c r="AU70" s="66"/>
      <c r="AV70" s="65"/>
      <c r="AW70" s="65"/>
      <c r="AX70" s="65"/>
      <c r="AY70" s="65"/>
      <c r="AZ70" s="65"/>
      <c r="BA70" s="65"/>
      <c r="BB70" s="65"/>
      <c r="BC70" s="65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</row>
    <row r="71" spans="1:67" ht="24.95" customHeight="1">
      <c r="A71" s="119" t="str">
        <f>Données!E20</f>
        <v>Anthony</v>
      </c>
      <c r="B71" s="119"/>
      <c r="C71" s="65"/>
      <c r="D71" s="65"/>
      <c r="E71" s="65"/>
      <c r="F71" s="65"/>
      <c r="G71" s="65"/>
      <c r="H71" s="65"/>
      <c r="I71" s="65"/>
      <c r="J71" s="65"/>
      <c r="K71" s="65"/>
      <c r="L71" s="66"/>
      <c r="M71" s="66"/>
      <c r="N71" s="65"/>
      <c r="O71" s="65"/>
      <c r="P71" s="65"/>
      <c r="Q71" s="65"/>
      <c r="R71" s="65"/>
      <c r="S71" s="65"/>
      <c r="T71" s="65"/>
      <c r="U71" s="65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I71" s="119" t="str">
        <f>Données!E20</f>
        <v>Anthony</v>
      </c>
      <c r="AJ71" s="119"/>
      <c r="AK71" s="65"/>
      <c r="AL71" s="65"/>
      <c r="AM71" s="65"/>
      <c r="AN71" s="65"/>
      <c r="AO71" s="65"/>
      <c r="AP71" s="65"/>
      <c r="AQ71" s="65"/>
      <c r="AR71" s="65"/>
      <c r="AS71" s="65"/>
      <c r="AT71" s="66"/>
      <c r="AU71" s="66"/>
      <c r="AV71" s="65"/>
      <c r="AW71" s="65"/>
      <c r="AX71" s="65"/>
      <c r="AY71" s="65"/>
      <c r="AZ71" s="65"/>
      <c r="BA71" s="65"/>
      <c r="BB71" s="65"/>
      <c r="BC71" s="65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</row>
    <row r="72" spans="1:67" ht="24.95" customHeight="1">
      <c r="A72" s="119" t="str">
        <f>Données!E21</f>
        <v>Jean christophe</v>
      </c>
      <c r="B72" s="119"/>
      <c r="C72" s="65"/>
      <c r="D72" s="65"/>
      <c r="E72" s="65"/>
      <c r="F72" s="65"/>
      <c r="G72" s="65"/>
      <c r="H72" s="65"/>
      <c r="I72" s="65"/>
      <c r="J72" s="65"/>
      <c r="K72" s="65"/>
      <c r="L72" s="66"/>
      <c r="M72" s="66"/>
      <c r="N72" s="65"/>
      <c r="O72" s="65"/>
      <c r="P72" s="65"/>
      <c r="Q72" s="65"/>
      <c r="R72" s="65"/>
      <c r="S72" s="65"/>
      <c r="T72" s="65"/>
      <c r="U72" s="65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I72" s="131" t="str">
        <f>Données!E21</f>
        <v>Jean christophe</v>
      </c>
      <c r="AJ72" s="132"/>
      <c r="AK72" s="65"/>
      <c r="AL72" s="65"/>
      <c r="AM72" s="65"/>
      <c r="AN72" s="65"/>
      <c r="AO72" s="65"/>
      <c r="AP72" s="65"/>
      <c r="AQ72" s="65"/>
      <c r="AR72" s="65"/>
      <c r="AS72" s="65"/>
      <c r="AT72" s="66"/>
      <c r="AU72" s="66"/>
      <c r="AV72" s="65"/>
      <c r="AW72" s="65"/>
      <c r="AX72" s="65"/>
      <c r="AY72" s="65"/>
      <c r="AZ72" s="65"/>
      <c r="BA72" s="65"/>
      <c r="BB72" s="65"/>
      <c r="BC72" s="65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</row>
    <row r="73" spans="1:67" ht="24.95" customHeight="1">
      <c r="A73" s="119" t="str">
        <f>Données!E22</f>
        <v>Eric</v>
      </c>
      <c r="B73" s="119"/>
      <c r="C73" s="65"/>
      <c r="D73" s="65"/>
      <c r="E73" s="65"/>
      <c r="F73" s="65"/>
      <c r="G73" s="65"/>
      <c r="H73" s="65"/>
      <c r="I73" s="65"/>
      <c r="J73" s="65"/>
      <c r="K73" s="65"/>
      <c r="L73" s="66"/>
      <c r="M73" s="66"/>
      <c r="N73" s="65"/>
      <c r="O73" s="65"/>
      <c r="P73" s="65"/>
      <c r="Q73" s="65"/>
      <c r="R73" s="65"/>
      <c r="S73" s="65"/>
      <c r="T73" s="65"/>
      <c r="U73" s="65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I73" s="119" t="str">
        <f>Données!E22</f>
        <v>Eric</v>
      </c>
      <c r="AJ73" s="119"/>
      <c r="AK73" s="65"/>
      <c r="AL73" s="65"/>
      <c r="AM73" s="65"/>
      <c r="AN73" s="65"/>
      <c r="AO73" s="65"/>
      <c r="AP73" s="65"/>
      <c r="AQ73" s="65"/>
      <c r="AR73" s="65"/>
      <c r="AS73" s="65"/>
      <c r="AT73" s="66"/>
      <c r="AU73" s="66"/>
      <c r="AV73" s="65"/>
      <c r="AW73" s="65"/>
      <c r="AX73" s="65"/>
      <c r="AY73" s="65"/>
      <c r="AZ73" s="65"/>
      <c r="BA73" s="65"/>
      <c r="BB73" s="65"/>
      <c r="BC73" s="65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</row>
    <row r="74" spans="1:67" ht="24.95" customHeight="1">
      <c r="A74" s="119">
        <f>Données!E91</f>
        <v>0</v>
      </c>
      <c r="B74" s="119"/>
      <c r="C74" s="65"/>
      <c r="D74" s="65"/>
      <c r="E74" s="65"/>
      <c r="F74" s="65"/>
      <c r="G74" s="65"/>
      <c r="H74" s="65"/>
      <c r="I74" s="65"/>
      <c r="J74" s="65"/>
      <c r="K74" s="65"/>
      <c r="L74" s="66"/>
      <c r="M74" s="66"/>
      <c r="N74" s="65"/>
      <c r="O74" s="65"/>
      <c r="P74" s="65"/>
      <c r="Q74" s="65"/>
      <c r="R74" s="65"/>
      <c r="S74" s="65"/>
      <c r="T74" s="65"/>
      <c r="U74" s="65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I74" s="119">
        <f>Données!AM91</f>
        <v>0</v>
      </c>
      <c r="AJ74" s="119"/>
      <c r="AK74" s="65"/>
      <c r="AL74" s="65"/>
      <c r="AM74" s="65"/>
      <c r="AN74" s="65"/>
      <c r="AO74" s="65"/>
      <c r="AP74" s="65"/>
      <c r="AQ74" s="65"/>
      <c r="AR74" s="65"/>
      <c r="AS74" s="65"/>
      <c r="AT74" s="66"/>
      <c r="AU74" s="66"/>
      <c r="AV74" s="65"/>
      <c r="AW74" s="65"/>
      <c r="AX74" s="65"/>
      <c r="AY74" s="65"/>
      <c r="AZ74" s="65"/>
      <c r="BA74" s="65"/>
      <c r="BB74" s="65"/>
      <c r="BC74" s="65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</row>
    <row r="75" spans="1:67" ht="13.5" thickBot="1">
      <c r="A75" s="100"/>
      <c r="B75" s="100"/>
      <c r="C75" s="9"/>
      <c r="D75" s="9"/>
      <c r="E75" s="10"/>
      <c r="F75" s="10"/>
      <c r="G75" s="11"/>
      <c r="H75" s="11"/>
      <c r="I75" s="2"/>
      <c r="J75" s="2"/>
      <c r="K75" s="49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I75" s="100"/>
      <c r="AJ75" s="100"/>
      <c r="AK75" s="9"/>
      <c r="AL75" s="9"/>
      <c r="AM75" s="10"/>
      <c r="AN75" s="10"/>
      <c r="AO75" s="11"/>
      <c r="AP75" s="11"/>
      <c r="AQ75" s="2"/>
      <c r="AR75" s="2"/>
      <c r="AS75" s="49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ht="16.5" customHeight="1" thickBot="1">
      <c r="A76" s="100"/>
      <c r="B76" s="100"/>
      <c r="C76" s="2"/>
      <c r="D76" s="2"/>
      <c r="E76" s="108" t="str">
        <f>Données!H7</f>
        <v>absence matin</v>
      </c>
      <c r="F76" s="109"/>
      <c r="G76" s="109"/>
      <c r="H76" s="109"/>
      <c r="I76" s="110"/>
      <c r="J76" s="57"/>
      <c r="K76" s="47"/>
      <c r="L76" s="47"/>
      <c r="M76" s="111" t="str">
        <f>Données!H10</f>
        <v>formation</v>
      </c>
      <c r="N76" s="112"/>
      <c r="O76" s="112"/>
      <c r="P76" s="112"/>
      <c r="Q76" s="113"/>
      <c r="R76" s="57"/>
      <c r="S76" s="47"/>
      <c r="T76" s="47"/>
      <c r="U76" s="90" t="str">
        <f>Données!H12</f>
        <v>vacances</v>
      </c>
      <c r="V76" s="92"/>
      <c r="W76" s="92"/>
      <c r="X76" s="92"/>
      <c r="Y76" s="92"/>
      <c r="Z76" s="92"/>
      <c r="AA76" s="93"/>
      <c r="AB76" s="2"/>
      <c r="AC76" s="2"/>
      <c r="AD76" s="2"/>
      <c r="AE76" s="2"/>
      <c r="AF76" s="2"/>
      <c r="AG76" s="2"/>
      <c r="AI76" s="100"/>
      <c r="AJ76" s="100"/>
      <c r="AK76" s="2"/>
      <c r="AL76" s="2"/>
      <c r="AM76" s="108" t="str">
        <f>Données!H7</f>
        <v>absence matin</v>
      </c>
      <c r="AN76" s="109"/>
      <c r="AO76" s="109"/>
      <c r="AP76" s="109"/>
      <c r="AQ76" s="110"/>
      <c r="AR76" s="57"/>
      <c r="AS76" s="47"/>
      <c r="AT76" s="47"/>
      <c r="AU76" s="111" t="str">
        <f>Données!H10</f>
        <v>formation</v>
      </c>
      <c r="AV76" s="112"/>
      <c r="AW76" s="112"/>
      <c r="AX76" s="112"/>
      <c r="AY76" s="113"/>
      <c r="AZ76" s="57"/>
      <c r="BA76" s="47"/>
      <c r="BB76" s="47"/>
      <c r="BC76" s="90" t="str">
        <f>Données!H12</f>
        <v>vacances</v>
      </c>
      <c r="BD76" s="92"/>
      <c r="BE76" s="92"/>
      <c r="BF76" s="92"/>
      <c r="BG76" s="92"/>
      <c r="BH76" s="92"/>
      <c r="BI76" s="93"/>
      <c r="BJ76" s="2"/>
      <c r="BK76" s="2"/>
      <c r="BL76" s="2"/>
      <c r="BM76" s="2"/>
      <c r="BN76" s="2"/>
      <c r="BO76" s="2"/>
    </row>
    <row r="77" spans="1:67" ht="16.5" customHeight="1" thickBot="1">
      <c r="A77" s="100"/>
      <c r="B77" s="100"/>
      <c r="C77" s="2"/>
      <c r="D77" s="2"/>
      <c r="J77" s="50"/>
      <c r="K77" s="47"/>
      <c r="L77" s="47"/>
      <c r="R77" s="50"/>
      <c r="S77" s="47"/>
      <c r="T77" s="47"/>
      <c r="U77" s="114">
        <v>0</v>
      </c>
      <c r="V77" s="114"/>
      <c r="W77" s="114"/>
      <c r="X77" s="114"/>
      <c r="Y77" s="114"/>
      <c r="Z77" s="50"/>
      <c r="AA77" s="2"/>
      <c r="AB77" s="2"/>
      <c r="AC77" s="2"/>
      <c r="AD77" s="2"/>
      <c r="AE77" s="2"/>
      <c r="AF77" s="2"/>
      <c r="AG77" s="2"/>
      <c r="AI77" s="100"/>
      <c r="AJ77" s="100"/>
      <c r="AK77" s="2"/>
      <c r="AL77" s="2"/>
      <c r="AR77" s="50"/>
      <c r="AS77" s="47"/>
      <c r="AT77" s="47"/>
      <c r="AZ77" s="50"/>
      <c r="BA77" s="47"/>
      <c r="BB77" s="47"/>
      <c r="BC77" s="114">
        <v>0</v>
      </c>
      <c r="BD77" s="114"/>
      <c r="BE77" s="114"/>
      <c r="BF77" s="114"/>
      <c r="BG77" s="114"/>
      <c r="BH77" s="50"/>
      <c r="BI77" s="2"/>
      <c r="BJ77" s="2"/>
      <c r="BK77" s="2"/>
      <c r="BL77" s="2"/>
      <c r="BM77" s="2"/>
      <c r="BN77" s="2"/>
      <c r="BO77" s="2"/>
    </row>
    <row r="78" spans="1:67" ht="16.5" customHeight="1" thickBot="1">
      <c r="A78" s="100"/>
      <c r="B78" s="100"/>
      <c r="C78" s="2"/>
      <c r="D78" s="2"/>
      <c r="E78" s="102" t="str">
        <f>Données!H9</f>
        <v>absence</v>
      </c>
      <c r="F78" s="103"/>
      <c r="G78" s="103"/>
      <c r="H78" s="103"/>
      <c r="I78" s="104"/>
      <c r="J78" s="58"/>
      <c r="K78" s="48"/>
      <c r="L78" s="47"/>
      <c r="M78" s="105" t="str">
        <f>Données!H8</f>
        <v>absence après midi</v>
      </c>
      <c r="N78" s="106"/>
      <c r="O78" s="106"/>
      <c r="P78" s="106"/>
      <c r="Q78" s="107"/>
      <c r="R78" s="58"/>
      <c r="S78" s="47"/>
      <c r="T78" s="47"/>
      <c r="U78" s="94" t="str">
        <f>Données!H11</f>
        <v>maladie</v>
      </c>
      <c r="V78" s="95"/>
      <c r="W78" s="95"/>
      <c r="X78" s="95"/>
      <c r="Y78" s="95"/>
      <c r="Z78" s="95"/>
      <c r="AA78" s="96"/>
      <c r="AB78" s="2"/>
      <c r="AC78" s="2"/>
      <c r="AD78" s="2"/>
      <c r="AE78" s="2"/>
      <c r="AF78" s="2"/>
      <c r="AG78" s="2"/>
      <c r="AI78" s="100"/>
      <c r="AJ78" s="100"/>
      <c r="AK78" s="2"/>
      <c r="AL78" s="2"/>
      <c r="AM78" s="102" t="str">
        <f>Données!H9</f>
        <v>absence</v>
      </c>
      <c r="AN78" s="103"/>
      <c r="AO78" s="103"/>
      <c r="AP78" s="103"/>
      <c r="AQ78" s="104"/>
      <c r="AR78" s="58"/>
      <c r="AS78" s="48"/>
      <c r="AT78" s="47"/>
      <c r="AU78" s="105" t="str">
        <f>Données!H8</f>
        <v>absence après midi</v>
      </c>
      <c r="AV78" s="106"/>
      <c r="AW78" s="106"/>
      <c r="AX78" s="106"/>
      <c r="AY78" s="107"/>
      <c r="AZ78" s="58"/>
      <c r="BA78" s="47"/>
      <c r="BB78" s="47"/>
      <c r="BC78" s="94" t="str">
        <f>Données!H11</f>
        <v>maladie</v>
      </c>
      <c r="BD78" s="95"/>
      <c r="BE78" s="95"/>
      <c r="BF78" s="95"/>
      <c r="BG78" s="95"/>
      <c r="BH78" s="95"/>
      <c r="BI78" s="96"/>
      <c r="BJ78" s="2"/>
      <c r="BK78" s="2"/>
      <c r="BL78" s="2"/>
      <c r="BM78" s="2"/>
      <c r="BN78" s="2"/>
      <c r="BO78" s="2"/>
    </row>
    <row r="79" spans="1:67" ht="24.95" customHeight="1">
      <c r="A79" s="127">
        <f>An</f>
        <v>2015</v>
      </c>
      <c r="B79" s="127"/>
      <c r="C79" s="128">
        <f>DATE(An,11,1)</f>
        <v>42309</v>
      </c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30"/>
      <c r="AI79" s="127">
        <f>An</f>
        <v>2015</v>
      </c>
      <c r="AJ79" s="127"/>
      <c r="AK79" s="115">
        <f>DATE(An,12,1)</f>
        <v>42339</v>
      </c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  <c r="BH79" s="115"/>
      <c r="BI79" s="115"/>
      <c r="BJ79" s="115"/>
      <c r="BK79" s="115"/>
      <c r="BL79" s="115"/>
      <c r="BM79" s="115"/>
      <c r="BN79" s="115"/>
      <c r="BO79" s="115"/>
    </row>
    <row r="80" spans="1:67" ht="24.95" customHeight="1">
      <c r="A80" s="126" t="s">
        <v>40</v>
      </c>
      <c r="B80" s="126"/>
      <c r="C80" s="16">
        <f>C79</f>
        <v>42309</v>
      </c>
      <c r="D80" s="16">
        <f>C80+1</f>
        <v>42310</v>
      </c>
      <c r="E80" s="16">
        <f t="shared" ref="E80" si="210">D80+1</f>
        <v>42311</v>
      </c>
      <c r="F80" s="16">
        <f t="shared" ref="F80" si="211">E80+1</f>
        <v>42312</v>
      </c>
      <c r="G80" s="16">
        <f t="shared" ref="G80" si="212">F80+1</f>
        <v>42313</v>
      </c>
      <c r="H80" s="16">
        <f t="shared" ref="H80" si="213">G80+1</f>
        <v>42314</v>
      </c>
      <c r="I80" s="16">
        <f t="shared" ref="I80" si="214">H80+1</f>
        <v>42315</v>
      </c>
      <c r="J80" s="16">
        <f t="shared" ref="J80" si="215">I80+1</f>
        <v>42316</v>
      </c>
      <c r="K80" s="16">
        <f t="shared" ref="K80" si="216">J80+1</f>
        <v>42317</v>
      </c>
      <c r="L80" s="16">
        <f t="shared" ref="L80" si="217">K80+1</f>
        <v>42318</v>
      </c>
      <c r="M80" s="16">
        <f t="shared" ref="M80" si="218">L80+1</f>
        <v>42319</v>
      </c>
      <c r="N80" s="16">
        <f t="shared" ref="N80" si="219">M80+1</f>
        <v>42320</v>
      </c>
      <c r="O80" s="16">
        <f t="shared" ref="O80" si="220">N80+1</f>
        <v>42321</v>
      </c>
      <c r="P80" s="16">
        <f t="shared" ref="P80" si="221">O80+1</f>
        <v>42322</v>
      </c>
      <c r="Q80" s="16">
        <f t="shared" ref="Q80" si="222">P80+1</f>
        <v>42323</v>
      </c>
      <c r="R80" s="16">
        <f t="shared" ref="R80" si="223">Q80+1</f>
        <v>42324</v>
      </c>
      <c r="S80" s="16">
        <f t="shared" ref="S80" si="224">R80+1</f>
        <v>42325</v>
      </c>
      <c r="T80" s="16">
        <f t="shared" ref="T80" si="225">S80+1</f>
        <v>42326</v>
      </c>
      <c r="U80" s="16">
        <f t="shared" ref="U80" si="226">T80+1</f>
        <v>42327</v>
      </c>
      <c r="V80" s="16">
        <f t="shared" ref="V80" si="227">U80+1</f>
        <v>42328</v>
      </c>
      <c r="W80" s="16">
        <f t="shared" ref="W80" si="228">V80+1</f>
        <v>42329</v>
      </c>
      <c r="X80" s="16">
        <f t="shared" ref="X80" si="229">W80+1</f>
        <v>42330</v>
      </c>
      <c r="Y80" s="16">
        <f t="shared" ref="Y80" si="230">X80+1</f>
        <v>42331</v>
      </c>
      <c r="Z80" s="16">
        <f t="shared" ref="Z80" si="231">Y80+1</f>
        <v>42332</v>
      </c>
      <c r="AA80" s="16">
        <f t="shared" ref="AA80" si="232">Z80+1</f>
        <v>42333</v>
      </c>
      <c r="AB80" s="16">
        <f t="shared" ref="AB80" si="233">AA80+1</f>
        <v>42334</v>
      </c>
      <c r="AC80" s="16">
        <f t="shared" ref="AC80" si="234">AB80+1</f>
        <v>42335</v>
      </c>
      <c r="AD80" s="16">
        <f t="shared" ref="AD80" si="235">AC80+1</f>
        <v>42336</v>
      </c>
      <c r="AE80" s="16">
        <f>IF(AD80+1&gt;EOMONTH(C79,0),"",AD80+1)</f>
        <v>42337</v>
      </c>
      <c r="AF80" s="16">
        <f>IF(AE80="","",IF(AE80+1&gt;EOMONTH($C$79,0),"",AE80+1))</f>
        <v>42338</v>
      </c>
      <c r="AG80" s="16" t="str">
        <f>IF(AF80="","",IF(AF80+1&gt;EOMONTH($C$79,0),"",AF80+1))</f>
        <v/>
      </c>
      <c r="AI80" s="126" t="s">
        <v>40</v>
      </c>
      <c r="AJ80" s="126"/>
      <c r="AK80" s="16">
        <f>AK79</f>
        <v>42339</v>
      </c>
      <c r="AL80" s="16">
        <f>AK80+1</f>
        <v>42340</v>
      </c>
      <c r="AM80" s="16">
        <f t="shared" ref="AM80" si="236">AL80+1</f>
        <v>42341</v>
      </c>
      <c r="AN80" s="16">
        <f t="shared" ref="AN80" si="237">AM80+1</f>
        <v>42342</v>
      </c>
      <c r="AO80" s="16">
        <f t="shared" ref="AO80" si="238">AN80+1</f>
        <v>42343</v>
      </c>
      <c r="AP80" s="16">
        <f t="shared" ref="AP80" si="239">AO80+1</f>
        <v>42344</v>
      </c>
      <c r="AQ80" s="16">
        <f t="shared" ref="AQ80" si="240">AP80+1</f>
        <v>42345</v>
      </c>
      <c r="AR80" s="16">
        <f t="shared" ref="AR80" si="241">AQ80+1</f>
        <v>42346</v>
      </c>
      <c r="AS80" s="16">
        <f t="shared" ref="AS80" si="242">AR80+1</f>
        <v>42347</v>
      </c>
      <c r="AT80" s="16">
        <f t="shared" ref="AT80" si="243">AS80+1</f>
        <v>42348</v>
      </c>
      <c r="AU80" s="16">
        <f t="shared" ref="AU80" si="244">AT80+1</f>
        <v>42349</v>
      </c>
      <c r="AV80" s="16">
        <f t="shared" ref="AV80" si="245">AU80+1</f>
        <v>42350</v>
      </c>
      <c r="AW80" s="16">
        <f t="shared" ref="AW80" si="246">AV80+1</f>
        <v>42351</v>
      </c>
      <c r="AX80" s="16">
        <f t="shared" ref="AX80" si="247">AW80+1</f>
        <v>42352</v>
      </c>
      <c r="AY80" s="16">
        <f t="shared" ref="AY80" si="248">AX80+1</f>
        <v>42353</v>
      </c>
      <c r="AZ80" s="16">
        <f t="shared" ref="AZ80" si="249">AY80+1</f>
        <v>42354</v>
      </c>
      <c r="BA80" s="16">
        <f t="shared" ref="BA80" si="250">AZ80+1</f>
        <v>42355</v>
      </c>
      <c r="BB80" s="16">
        <f t="shared" ref="BB80" si="251">BA80+1</f>
        <v>42356</v>
      </c>
      <c r="BC80" s="16">
        <f t="shared" ref="BC80" si="252">BB80+1</f>
        <v>42357</v>
      </c>
      <c r="BD80" s="16">
        <f t="shared" ref="BD80" si="253">BC80+1</f>
        <v>42358</v>
      </c>
      <c r="BE80" s="16">
        <f t="shared" ref="BE80" si="254">BD80+1</f>
        <v>42359</v>
      </c>
      <c r="BF80" s="16">
        <f t="shared" ref="BF80" si="255">BE80+1</f>
        <v>42360</v>
      </c>
      <c r="BG80" s="16">
        <f t="shared" ref="BG80" si="256">BF80+1</f>
        <v>42361</v>
      </c>
      <c r="BH80" s="16">
        <f t="shared" ref="BH80" si="257">BG80+1</f>
        <v>42362</v>
      </c>
      <c r="BI80" s="16">
        <f t="shared" ref="BI80" si="258">BH80+1</f>
        <v>42363</v>
      </c>
      <c r="BJ80" s="16">
        <f t="shared" ref="BJ80" si="259">BI80+1</f>
        <v>42364</v>
      </c>
      <c r="BK80" s="16">
        <f t="shared" ref="BK80" si="260">BJ80+1</f>
        <v>42365</v>
      </c>
      <c r="BL80" s="16">
        <f t="shared" ref="BL80" si="261">BK80+1</f>
        <v>42366</v>
      </c>
      <c r="BM80" s="16">
        <f>IF(BL80+1&gt;EOMONTH(AK79,0),"",BL80+1)</f>
        <v>42367</v>
      </c>
      <c r="BN80" s="16">
        <f>IF(BM80="","",IF(BM80+1&gt;EOMONTH($AK$79,0),"",BM80+1))</f>
        <v>42368</v>
      </c>
      <c r="BO80" s="16">
        <f>IF(BN80="","",IF(BN80+1&gt;EOMONTH($AK$79,0),"",BN80+1))</f>
        <v>42369</v>
      </c>
    </row>
    <row r="81" spans="1:67" ht="24.95" customHeight="1">
      <c r="A81" s="119" t="str">
        <f>Données!E15</f>
        <v>Julien</v>
      </c>
      <c r="B81" s="119"/>
      <c r="C81" s="65"/>
      <c r="D81" s="65"/>
      <c r="E81" s="65"/>
      <c r="F81" s="65"/>
      <c r="G81" s="65"/>
      <c r="H81" s="65"/>
      <c r="I81" s="65"/>
      <c r="J81" s="65"/>
      <c r="K81" s="65"/>
      <c r="L81" s="66"/>
      <c r="M81" s="66"/>
      <c r="N81" s="65"/>
      <c r="O81" s="65"/>
      <c r="P81" s="65"/>
      <c r="Q81" s="65"/>
      <c r="R81" s="65"/>
      <c r="S81" s="65"/>
      <c r="T81" s="65"/>
      <c r="U81" s="65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" t="e">
        <f>IF(COUNTIF(#REF!,"*RT")+(COUNTIF(#REF!,"*RT2")/2)=0,"",COUNTIF(#REF!,"*RT")+(COUNTIF(#REF!,"*RT2")/2))</f>
        <v>#REF!</v>
      </c>
      <c r="AI81" s="119" t="str">
        <f>Données!E15</f>
        <v>Julien</v>
      </c>
      <c r="AJ81" s="119"/>
      <c r="AK81" s="65"/>
      <c r="AL81" s="65"/>
      <c r="AM81" s="65"/>
      <c r="AN81" s="65"/>
      <c r="AO81" s="65"/>
      <c r="AP81" s="65"/>
      <c r="AQ81" s="65"/>
      <c r="AR81" s="65"/>
      <c r="AS81" s="65"/>
      <c r="AT81" s="66"/>
      <c r="AU81" s="66"/>
      <c r="AV81" s="65"/>
      <c r="AW81" s="65"/>
      <c r="AX81" s="65"/>
      <c r="AY81" s="65"/>
      <c r="AZ81" s="65"/>
      <c r="BA81" s="65"/>
      <c r="BB81" s="65"/>
      <c r="BC81" s="65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</row>
    <row r="82" spans="1:67" ht="24.95" customHeight="1">
      <c r="A82" s="119" t="str">
        <f>Données!E16</f>
        <v>Gérard</v>
      </c>
      <c r="B82" s="119"/>
      <c r="C82" s="65"/>
      <c r="D82" s="65"/>
      <c r="E82" s="65"/>
      <c r="F82" s="65"/>
      <c r="G82" s="65"/>
      <c r="H82" s="65"/>
      <c r="I82" s="65"/>
      <c r="J82" s="65"/>
      <c r="K82" s="65"/>
      <c r="L82" s="66"/>
      <c r="M82" s="66"/>
      <c r="N82" s="65"/>
      <c r="O82" s="65"/>
      <c r="P82" s="65"/>
      <c r="Q82" s="65"/>
      <c r="R82" s="65"/>
      <c r="S82" s="65"/>
      <c r="T82" s="65"/>
      <c r="U82" s="65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3" t="s">
        <v>14</v>
      </c>
      <c r="AI82" s="119" t="str">
        <f>Données!E16</f>
        <v>Gérard</v>
      </c>
      <c r="AJ82" s="119"/>
      <c r="AK82" s="65"/>
      <c r="AL82" s="65"/>
      <c r="AM82" s="65"/>
      <c r="AN82" s="65"/>
      <c r="AO82" s="65"/>
      <c r="AP82" s="65"/>
      <c r="AQ82" s="65"/>
      <c r="AR82" s="65"/>
      <c r="AS82" s="65"/>
      <c r="AT82" s="66"/>
      <c r="AU82" s="66"/>
      <c r="AV82" s="65"/>
      <c r="AW82" s="65"/>
      <c r="AX82" s="65"/>
      <c r="AY82" s="65"/>
      <c r="AZ82" s="65"/>
      <c r="BA82" s="65"/>
      <c r="BB82" s="65"/>
      <c r="BC82" s="65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</row>
    <row r="83" spans="1:67" ht="24.95" customHeight="1">
      <c r="A83" s="119" t="str">
        <f>Données!E17</f>
        <v>Yannick</v>
      </c>
      <c r="B83" s="119"/>
      <c r="C83" s="65"/>
      <c r="D83" s="65"/>
      <c r="E83" s="65"/>
      <c r="F83" s="65"/>
      <c r="G83" s="65"/>
      <c r="H83" s="65"/>
      <c r="I83" s="65"/>
      <c r="J83" s="65"/>
      <c r="K83" s="65"/>
      <c r="L83" s="66"/>
      <c r="M83" s="66"/>
      <c r="N83" s="65"/>
      <c r="O83" s="65"/>
      <c r="P83" s="65"/>
      <c r="Q83" s="65"/>
      <c r="R83" s="65"/>
      <c r="S83" s="65"/>
      <c r="T83" s="65"/>
      <c r="U83" s="65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I83" s="119" t="str">
        <f>Données!E17</f>
        <v>Yannick</v>
      </c>
      <c r="AJ83" s="119"/>
      <c r="AK83" s="65"/>
      <c r="AL83" s="65"/>
      <c r="AM83" s="65"/>
      <c r="AN83" s="65"/>
      <c r="AO83" s="65"/>
      <c r="AP83" s="65"/>
      <c r="AQ83" s="65"/>
      <c r="AR83" s="65"/>
      <c r="AS83" s="65"/>
      <c r="AT83" s="66"/>
      <c r="AU83" s="66"/>
      <c r="AV83" s="65"/>
      <c r="AW83" s="65"/>
      <c r="AX83" s="65"/>
      <c r="AY83" s="65"/>
      <c r="AZ83" s="65"/>
      <c r="BA83" s="65"/>
      <c r="BB83" s="65"/>
      <c r="BC83" s="65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</row>
    <row r="84" spans="1:67" ht="24.95" customHeight="1">
      <c r="A84" s="119" t="str">
        <f>Données!E18</f>
        <v>Gilles</v>
      </c>
      <c r="B84" s="119"/>
      <c r="C84" s="65"/>
      <c r="D84" s="65"/>
      <c r="E84" s="65"/>
      <c r="F84" s="65"/>
      <c r="G84" s="65"/>
      <c r="H84" s="65"/>
      <c r="I84" s="65"/>
      <c r="J84" s="65"/>
      <c r="K84" s="65"/>
      <c r="L84" s="66"/>
      <c r="M84" s="66"/>
      <c r="N84" s="65"/>
      <c r="O84" s="65"/>
      <c r="P84" s="65"/>
      <c r="Q84" s="65"/>
      <c r="R84" s="65"/>
      <c r="S84" s="65"/>
      <c r="T84" s="65"/>
      <c r="U84" s="65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I84" s="119" t="str">
        <f>Données!E18</f>
        <v>Gilles</v>
      </c>
      <c r="AJ84" s="119"/>
      <c r="AK84" s="65"/>
      <c r="AL84" s="65"/>
      <c r="AM84" s="65"/>
      <c r="AN84" s="65"/>
      <c r="AO84" s="65"/>
      <c r="AP84" s="65"/>
      <c r="AQ84" s="65"/>
      <c r="AR84" s="65"/>
      <c r="AS84" s="65"/>
      <c r="AT84" s="66"/>
      <c r="AU84" s="66"/>
      <c r="AV84" s="65"/>
      <c r="AW84" s="65"/>
      <c r="AX84" s="65"/>
      <c r="AY84" s="65"/>
      <c r="AZ84" s="65"/>
      <c r="BA84" s="65"/>
      <c r="BB84" s="65"/>
      <c r="BC84" s="65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</row>
    <row r="85" spans="1:67" ht="24.95" customHeight="1">
      <c r="A85" s="119" t="str">
        <f>Données!E19</f>
        <v>Jean paul</v>
      </c>
      <c r="B85" s="119"/>
      <c r="C85" s="65"/>
      <c r="D85" s="65"/>
      <c r="E85" s="65"/>
      <c r="F85" s="65"/>
      <c r="G85" s="65"/>
      <c r="H85" s="65"/>
      <c r="I85" s="65"/>
      <c r="J85" s="65"/>
      <c r="K85" s="65"/>
      <c r="L85" s="66"/>
      <c r="M85" s="66"/>
      <c r="N85" s="65"/>
      <c r="O85" s="65"/>
      <c r="P85" s="65"/>
      <c r="Q85" s="65"/>
      <c r="R85" s="65"/>
      <c r="S85" s="65"/>
      <c r="T85" s="65"/>
      <c r="U85" s="65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I85" s="119" t="str">
        <f>Données!E19</f>
        <v>Jean paul</v>
      </c>
      <c r="AJ85" s="119"/>
      <c r="AK85" s="65"/>
      <c r="AL85" s="65"/>
      <c r="AM85" s="65"/>
      <c r="AN85" s="65"/>
      <c r="AO85" s="65"/>
      <c r="AP85" s="65"/>
      <c r="AQ85" s="65"/>
      <c r="AR85" s="65"/>
      <c r="AS85" s="65"/>
      <c r="AT85" s="66"/>
      <c r="AU85" s="66"/>
      <c r="AV85" s="65"/>
      <c r="AW85" s="65"/>
      <c r="AX85" s="65"/>
      <c r="AY85" s="65"/>
      <c r="AZ85" s="65"/>
      <c r="BA85" s="65"/>
      <c r="BB85" s="65"/>
      <c r="BC85" s="65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</row>
    <row r="86" spans="1:67" ht="24.95" customHeight="1">
      <c r="A86" s="119" t="str">
        <f>Données!E20</f>
        <v>Anthony</v>
      </c>
      <c r="B86" s="119"/>
      <c r="C86" s="65"/>
      <c r="D86" s="65"/>
      <c r="E86" s="65"/>
      <c r="F86" s="65"/>
      <c r="G86" s="65"/>
      <c r="H86" s="65"/>
      <c r="I86" s="65"/>
      <c r="J86" s="65"/>
      <c r="K86" s="65"/>
      <c r="L86" s="66"/>
      <c r="M86" s="66"/>
      <c r="N86" s="65"/>
      <c r="O86" s="65"/>
      <c r="P86" s="65"/>
      <c r="Q86" s="65"/>
      <c r="R86" s="65"/>
      <c r="S86" s="65"/>
      <c r="T86" s="65"/>
      <c r="U86" s="65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I86" s="119" t="str">
        <f>Données!E20</f>
        <v>Anthony</v>
      </c>
      <c r="AJ86" s="119"/>
      <c r="AK86" s="65"/>
      <c r="AL86" s="65"/>
      <c r="AM86" s="65"/>
      <c r="AN86" s="65"/>
      <c r="AO86" s="65"/>
      <c r="AP86" s="65"/>
      <c r="AQ86" s="65"/>
      <c r="AR86" s="65"/>
      <c r="AS86" s="65"/>
      <c r="AT86" s="66"/>
      <c r="AU86" s="66"/>
      <c r="AV86" s="65"/>
      <c r="AW86" s="65"/>
      <c r="AX86" s="65"/>
      <c r="AY86" s="65"/>
      <c r="AZ86" s="65"/>
      <c r="BA86" s="65"/>
      <c r="BB86" s="65"/>
      <c r="BC86" s="65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</row>
    <row r="87" spans="1:67" ht="24.95" customHeight="1">
      <c r="A87" s="119" t="str">
        <f>Données!E21</f>
        <v>Jean christophe</v>
      </c>
      <c r="B87" s="119"/>
      <c r="C87" s="65"/>
      <c r="D87" s="65"/>
      <c r="E87" s="65"/>
      <c r="F87" s="65"/>
      <c r="G87" s="65"/>
      <c r="H87" s="65"/>
      <c r="I87" s="65"/>
      <c r="J87" s="65"/>
      <c r="K87" s="65"/>
      <c r="L87" s="66"/>
      <c r="M87" s="66"/>
      <c r="N87" s="65"/>
      <c r="O87" s="65"/>
      <c r="P87" s="65"/>
      <c r="Q87" s="65"/>
      <c r="R87" s="65"/>
      <c r="S87" s="65"/>
      <c r="T87" s="65"/>
      <c r="U87" s="65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I87" s="119" t="str">
        <f>Données!E21</f>
        <v>Jean christophe</v>
      </c>
      <c r="AJ87" s="119"/>
      <c r="AK87" s="65"/>
      <c r="AL87" s="65"/>
      <c r="AM87" s="65"/>
      <c r="AN87" s="65"/>
      <c r="AO87" s="65"/>
      <c r="AP87" s="65"/>
      <c r="AQ87" s="65"/>
      <c r="AR87" s="65"/>
      <c r="AS87" s="65"/>
      <c r="AT87" s="66"/>
      <c r="AU87" s="66"/>
      <c r="AV87" s="65"/>
      <c r="AW87" s="65"/>
      <c r="AX87" s="65"/>
      <c r="AY87" s="65"/>
      <c r="AZ87" s="65"/>
      <c r="BA87" s="65"/>
      <c r="BB87" s="65"/>
      <c r="BC87" s="65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</row>
    <row r="88" spans="1:67" ht="24.95" customHeight="1">
      <c r="A88" s="119" t="str">
        <f>Données!E22</f>
        <v>Eric</v>
      </c>
      <c r="B88" s="119"/>
      <c r="C88" s="65"/>
      <c r="D88" s="65"/>
      <c r="E88" s="65"/>
      <c r="F88" s="65"/>
      <c r="G88" s="65"/>
      <c r="H88" s="65"/>
      <c r="I88" s="65"/>
      <c r="J88" s="65"/>
      <c r="K88" s="65"/>
      <c r="L88" s="66"/>
      <c r="M88" s="66"/>
      <c r="N88" s="65"/>
      <c r="O88" s="65"/>
      <c r="P88" s="65"/>
      <c r="Q88" s="65"/>
      <c r="R88" s="65"/>
      <c r="S88" s="65"/>
      <c r="T88" s="65"/>
      <c r="U88" s="65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I88" s="119" t="str">
        <f>Données!E22</f>
        <v>Eric</v>
      </c>
      <c r="AJ88" s="119"/>
      <c r="AK88" s="65"/>
      <c r="AL88" s="65"/>
      <c r="AM88" s="65"/>
      <c r="AN88" s="65"/>
      <c r="AO88" s="65"/>
      <c r="AP88" s="65"/>
      <c r="AQ88" s="65"/>
      <c r="AR88" s="65"/>
      <c r="AS88" s="65"/>
      <c r="AT88" s="66"/>
      <c r="AU88" s="66"/>
      <c r="AV88" s="65"/>
      <c r="AW88" s="65"/>
      <c r="AX88" s="65"/>
      <c r="AY88" s="65"/>
      <c r="AZ88" s="65"/>
      <c r="BA88" s="65"/>
      <c r="BB88" s="65"/>
      <c r="BC88" s="65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</row>
    <row r="89" spans="1:67" ht="24.95" customHeight="1">
      <c r="A89" s="119">
        <f>Données!E108</f>
        <v>0</v>
      </c>
      <c r="B89" s="119"/>
      <c r="C89" s="65"/>
      <c r="D89" s="65"/>
      <c r="E89" s="65"/>
      <c r="F89" s="65"/>
      <c r="G89" s="65"/>
      <c r="H89" s="65"/>
      <c r="I89" s="65"/>
      <c r="J89" s="65"/>
      <c r="K89" s="65"/>
      <c r="L89" s="66"/>
      <c r="M89" s="66"/>
      <c r="N89" s="65"/>
      <c r="O89" s="65"/>
      <c r="P89" s="65"/>
      <c r="Q89" s="65"/>
      <c r="R89" s="65"/>
      <c r="S89" s="65"/>
      <c r="T89" s="65"/>
      <c r="U89" s="65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I89" s="119">
        <f>Données!AM108</f>
        <v>0</v>
      </c>
      <c r="AJ89" s="119"/>
      <c r="AK89" s="65"/>
      <c r="AL89" s="65"/>
      <c r="AM89" s="65"/>
      <c r="AN89" s="65"/>
      <c r="AO89" s="65"/>
      <c r="AP89" s="65"/>
      <c r="AQ89" s="65"/>
      <c r="AR89" s="65"/>
      <c r="AS89" s="65"/>
      <c r="AT89" s="66"/>
      <c r="AU89" s="66"/>
      <c r="AV89" s="65"/>
      <c r="AW89" s="65"/>
      <c r="AX89" s="65"/>
      <c r="AY89" s="65"/>
      <c r="AZ89" s="65"/>
      <c r="BA89" s="65"/>
      <c r="BB89" s="65"/>
      <c r="BC89" s="65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</row>
    <row r="90" spans="1:67" ht="13.5" thickBot="1">
      <c r="A90" s="100"/>
      <c r="B90" s="100"/>
      <c r="C90" s="9"/>
      <c r="D90" s="9"/>
      <c r="E90" s="10"/>
      <c r="F90" s="10"/>
      <c r="G90" s="11"/>
      <c r="H90" s="11"/>
      <c r="I90" s="2"/>
      <c r="J90" s="2"/>
      <c r="K90" s="49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I90" s="100"/>
      <c r="AJ90" s="100"/>
      <c r="AK90" s="9"/>
      <c r="AL90" s="9"/>
      <c r="AM90" s="10"/>
      <c r="AN90" s="10"/>
      <c r="AO90" s="11"/>
      <c r="AP90" s="11"/>
      <c r="AQ90" s="2"/>
      <c r="AR90" s="2"/>
      <c r="AS90" s="49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ht="16.5" customHeight="1" thickBot="1">
      <c r="A91" s="100"/>
      <c r="B91" s="100"/>
      <c r="C91" s="2"/>
      <c r="D91" s="2"/>
      <c r="E91" s="108" t="str">
        <f>E76</f>
        <v>absence matin</v>
      </c>
      <c r="F91" s="109"/>
      <c r="G91" s="109"/>
      <c r="H91" s="109"/>
      <c r="I91" s="110"/>
      <c r="J91" s="57"/>
      <c r="K91" s="47"/>
      <c r="L91" s="47"/>
      <c r="M91" s="111" t="str">
        <f>M76</f>
        <v>formation</v>
      </c>
      <c r="N91" s="112"/>
      <c r="O91" s="112"/>
      <c r="P91" s="112"/>
      <c r="Q91" s="113"/>
      <c r="R91" s="57"/>
      <c r="S91" s="47"/>
      <c r="T91" s="47"/>
      <c r="U91" s="90" t="str">
        <f>U76</f>
        <v>vacances</v>
      </c>
      <c r="V91" s="92"/>
      <c r="W91" s="92"/>
      <c r="X91" s="92"/>
      <c r="Y91" s="92"/>
      <c r="Z91" s="92"/>
      <c r="AA91" s="93"/>
      <c r="AB91" s="2"/>
      <c r="AC91" s="2"/>
      <c r="AD91" s="2"/>
      <c r="AE91" s="2"/>
      <c r="AF91" s="123" t="s">
        <v>39</v>
      </c>
      <c r="AG91" s="124"/>
      <c r="AH91" s="124"/>
      <c r="AI91" s="124"/>
      <c r="AJ91" s="124"/>
      <c r="AK91" s="125"/>
      <c r="AL91" s="2"/>
      <c r="AM91" s="108" t="str">
        <f>Données!H7</f>
        <v>absence matin</v>
      </c>
      <c r="AN91" s="109"/>
      <c r="AO91" s="109"/>
      <c r="AP91" s="109"/>
      <c r="AQ91" s="110"/>
      <c r="AR91" s="57"/>
      <c r="AS91" s="47"/>
      <c r="AT91" s="47"/>
      <c r="AU91" s="111" t="str">
        <f>Données!H10</f>
        <v>formation</v>
      </c>
      <c r="AV91" s="112"/>
      <c r="AW91" s="112"/>
      <c r="AX91" s="112"/>
      <c r="AY91" s="113"/>
      <c r="AZ91" s="57"/>
      <c r="BA91" s="47"/>
      <c r="BB91" s="47"/>
      <c r="BC91" s="90" t="str">
        <f>Données!H12</f>
        <v>vacances</v>
      </c>
      <c r="BD91" s="92"/>
      <c r="BE91" s="92"/>
      <c r="BF91" s="92"/>
      <c r="BG91" s="92"/>
      <c r="BH91" s="92"/>
      <c r="BI91" s="93"/>
      <c r="BJ91" s="2"/>
      <c r="BK91" s="2"/>
      <c r="BL91" s="2"/>
      <c r="BM91" s="2"/>
      <c r="BN91" s="2"/>
      <c r="BO91" s="2"/>
    </row>
    <row r="92" spans="1:67" ht="16.5" customHeight="1" thickBot="1">
      <c r="A92" s="100"/>
      <c r="B92" s="100"/>
      <c r="C92" s="2"/>
      <c r="D92" s="2"/>
      <c r="J92" s="50"/>
      <c r="K92" s="47"/>
      <c r="L92" s="47"/>
      <c r="R92" s="50"/>
      <c r="S92" s="47"/>
      <c r="T92" s="47"/>
      <c r="U92" s="114">
        <v>0</v>
      </c>
      <c r="V92" s="114"/>
      <c r="W92" s="114"/>
      <c r="X92" s="114"/>
      <c r="Y92" s="114"/>
      <c r="Z92" s="50"/>
      <c r="AA92" s="2"/>
      <c r="AB92" s="2"/>
      <c r="AC92" s="2"/>
      <c r="AD92" s="2"/>
      <c r="AE92" s="2"/>
      <c r="AF92" s="120">
        <f ca="1">NOW()</f>
        <v>42132.621754745371</v>
      </c>
      <c r="AG92" s="121"/>
      <c r="AH92" s="121"/>
      <c r="AI92" s="121"/>
      <c r="AJ92" s="121"/>
      <c r="AK92" s="122"/>
      <c r="AL92" s="2"/>
      <c r="AR92" s="50"/>
      <c r="AS92" s="47"/>
      <c r="AT92" s="47"/>
      <c r="AZ92" s="50"/>
      <c r="BA92" s="47"/>
      <c r="BB92" s="47"/>
      <c r="BC92" s="114">
        <v>0</v>
      </c>
      <c r="BD92" s="114"/>
      <c r="BE92" s="114"/>
      <c r="BF92" s="114"/>
      <c r="BG92" s="114"/>
      <c r="BH92" s="50"/>
      <c r="BI92" s="2"/>
      <c r="BJ92" s="2"/>
      <c r="BK92" s="2"/>
      <c r="BL92" s="2"/>
      <c r="BM92" s="2"/>
      <c r="BN92" s="2"/>
      <c r="BO92" s="2"/>
    </row>
    <row r="93" spans="1:67" ht="16.5" customHeight="1" thickBot="1">
      <c r="A93" s="100"/>
      <c r="B93" s="100"/>
      <c r="C93" s="2"/>
      <c r="D93" s="2"/>
      <c r="E93" s="102" t="str">
        <f>E78</f>
        <v>absence</v>
      </c>
      <c r="F93" s="103"/>
      <c r="G93" s="103"/>
      <c r="H93" s="103"/>
      <c r="I93" s="104"/>
      <c r="J93" s="58"/>
      <c r="K93" s="48"/>
      <c r="L93" s="47"/>
      <c r="M93" s="105" t="str">
        <f>M78</f>
        <v>absence après midi</v>
      </c>
      <c r="N93" s="106"/>
      <c r="O93" s="106"/>
      <c r="P93" s="106"/>
      <c r="Q93" s="107"/>
      <c r="R93" s="58"/>
      <c r="S93" s="47"/>
      <c r="T93" s="47"/>
      <c r="U93" s="94" t="str">
        <f>U78</f>
        <v>maladie</v>
      </c>
      <c r="V93" s="95"/>
      <c r="W93" s="95"/>
      <c r="X93" s="95"/>
      <c r="Y93" s="95"/>
      <c r="Z93" s="95"/>
      <c r="AA93" s="96"/>
      <c r="AB93" s="2"/>
      <c r="AC93" s="64"/>
      <c r="AD93" s="64"/>
      <c r="AE93" s="64"/>
      <c r="AF93" s="64"/>
      <c r="AG93" s="64"/>
      <c r="AH93" s="64"/>
      <c r="AI93" s="64"/>
      <c r="AJ93" s="64"/>
      <c r="AK93" s="64"/>
      <c r="AL93" s="2"/>
      <c r="AM93" s="102" t="str">
        <f>Données!H9</f>
        <v>absence</v>
      </c>
      <c r="AN93" s="103"/>
      <c r="AO93" s="103"/>
      <c r="AP93" s="103"/>
      <c r="AQ93" s="104"/>
      <c r="AR93" s="58"/>
      <c r="AS93" s="48"/>
      <c r="AT93" s="47"/>
      <c r="AU93" s="105" t="str">
        <f>Données!H8</f>
        <v>absence après midi</v>
      </c>
      <c r="AV93" s="106"/>
      <c r="AW93" s="106"/>
      <c r="AX93" s="106"/>
      <c r="AY93" s="107"/>
      <c r="AZ93" s="58"/>
      <c r="BA93" s="47"/>
      <c r="BB93" s="47"/>
      <c r="BC93" s="94" t="str">
        <f>Données!H11</f>
        <v>maladie</v>
      </c>
      <c r="BD93" s="95"/>
      <c r="BE93" s="95"/>
      <c r="BF93" s="95"/>
      <c r="BG93" s="95"/>
      <c r="BH93" s="95"/>
      <c r="BI93" s="96"/>
      <c r="BJ93" s="2"/>
      <c r="BK93" s="2"/>
      <c r="BL93" s="2"/>
      <c r="BM93" s="2"/>
      <c r="BN93" s="2"/>
      <c r="BO93" s="2"/>
    </row>
    <row r="98" spans="13:13">
      <c r="M98" s="46"/>
    </row>
  </sheetData>
  <sheetProtection formatCells="0" selectLockedCells="1"/>
  <mergeCells count="280">
    <mergeCell ref="A18:B18"/>
    <mergeCell ref="A8:B8"/>
    <mergeCell ref="A9:B9"/>
    <mergeCell ref="A10:B10"/>
    <mergeCell ref="A14:B14"/>
    <mergeCell ref="A17:B17"/>
    <mergeCell ref="A16:B16"/>
    <mergeCell ref="U17:Y17"/>
    <mergeCell ref="E16:J16"/>
    <mergeCell ref="E18:J18"/>
    <mergeCell ref="M16:R16"/>
    <mergeCell ref="M18:R18"/>
    <mergeCell ref="U16:AA16"/>
    <mergeCell ref="U18:AA18"/>
    <mergeCell ref="A1:B1"/>
    <mergeCell ref="A2:B2"/>
    <mergeCell ref="A3:B3"/>
    <mergeCell ref="A4:B4"/>
    <mergeCell ref="A5:B5"/>
    <mergeCell ref="A6:B6"/>
    <mergeCell ref="A7:B7"/>
    <mergeCell ref="C1:AG1"/>
    <mergeCell ref="A15:B15"/>
    <mergeCell ref="A11:B11"/>
    <mergeCell ref="A12:B12"/>
    <mergeCell ref="A13:B13"/>
    <mergeCell ref="AI5:AJ5"/>
    <mergeCell ref="AI6:AJ6"/>
    <mergeCell ref="AI7:AJ7"/>
    <mergeCell ref="AI8:AJ8"/>
    <mergeCell ref="AI9:AJ9"/>
    <mergeCell ref="AI1:AJ1"/>
    <mergeCell ref="AK1:BO1"/>
    <mergeCell ref="AI2:AJ2"/>
    <mergeCell ref="AI3:AJ3"/>
    <mergeCell ref="AI4:AJ4"/>
    <mergeCell ref="AI19:AJ19"/>
    <mergeCell ref="AI20:AJ20"/>
    <mergeCell ref="AI21:AJ21"/>
    <mergeCell ref="AI22:AJ22"/>
    <mergeCell ref="AI23:AJ23"/>
    <mergeCell ref="AI10:AJ10"/>
    <mergeCell ref="AI14:AJ14"/>
    <mergeCell ref="AI15:AJ15"/>
    <mergeCell ref="AI16:AJ16"/>
    <mergeCell ref="AI11:AJ11"/>
    <mergeCell ref="AI12:AJ12"/>
    <mergeCell ref="AI13:AJ13"/>
    <mergeCell ref="AM31:AQ31"/>
    <mergeCell ref="A31:B31"/>
    <mergeCell ref="E31:I31"/>
    <mergeCell ref="M31:Q31"/>
    <mergeCell ref="BG31:BM31"/>
    <mergeCell ref="AW31:BB31"/>
    <mergeCell ref="U33:AA33"/>
    <mergeCell ref="BG33:BM33"/>
    <mergeCell ref="AW33:BB33"/>
    <mergeCell ref="BC32:BG32"/>
    <mergeCell ref="A19:B19"/>
    <mergeCell ref="C19:AG19"/>
    <mergeCell ref="A24:B24"/>
    <mergeCell ref="A28:B28"/>
    <mergeCell ref="A29:B29"/>
    <mergeCell ref="AI30:AJ30"/>
    <mergeCell ref="AI31:AJ31"/>
    <mergeCell ref="AI32:AJ32"/>
    <mergeCell ref="AI33:AJ33"/>
    <mergeCell ref="A33:B33"/>
    <mergeCell ref="E33:I33"/>
    <mergeCell ref="A30:B30"/>
    <mergeCell ref="A27:B27"/>
    <mergeCell ref="A20:B20"/>
    <mergeCell ref="A21:B21"/>
    <mergeCell ref="A22:B22"/>
    <mergeCell ref="A23:B23"/>
    <mergeCell ref="A25:B25"/>
    <mergeCell ref="A26:B26"/>
    <mergeCell ref="U31:AA31"/>
    <mergeCell ref="A32:B32"/>
    <mergeCell ref="M33:Q33"/>
    <mergeCell ref="U32:Y32"/>
    <mergeCell ref="AI27:AJ27"/>
    <mergeCell ref="A36:B36"/>
    <mergeCell ref="AI36:AJ36"/>
    <mergeCell ref="A37:B37"/>
    <mergeCell ref="AI37:AJ37"/>
    <mergeCell ref="A38:B38"/>
    <mergeCell ref="AI38:AJ38"/>
    <mergeCell ref="A34:B34"/>
    <mergeCell ref="C34:AG34"/>
    <mergeCell ref="AI34:AJ34"/>
    <mergeCell ref="A35:B35"/>
    <mergeCell ref="AI35:AJ35"/>
    <mergeCell ref="A42:B42"/>
    <mergeCell ref="AI42:AJ42"/>
    <mergeCell ref="A43:B43"/>
    <mergeCell ref="AI43:AJ43"/>
    <mergeCell ref="A44:B44"/>
    <mergeCell ref="AI44:AJ44"/>
    <mergeCell ref="A39:B39"/>
    <mergeCell ref="AI39:AJ39"/>
    <mergeCell ref="A40:B40"/>
    <mergeCell ref="AI40:AJ40"/>
    <mergeCell ref="A41:B41"/>
    <mergeCell ref="AI41:AJ41"/>
    <mergeCell ref="A47:B47"/>
    <mergeCell ref="U47:Y47"/>
    <mergeCell ref="AM46:AQ46"/>
    <mergeCell ref="AU46:AY46"/>
    <mergeCell ref="AE46:AJ46"/>
    <mergeCell ref="AE47:AJ47"/>
    <mergeCell ref="U46:AA46"/>
    <mergeCell ref="BC46:BI46"/>
    <mergeCell ref="A45:B45"/>
    <mergeCell ref="AI45:AJ45"/>
    <mergeCell ref="A46:B46"/>
    <mergeCell ref="E46:I46"/>
    <mergeCell ref="M46:Q46"/>
    <mergeCell ref="A50:B50"/>
    <mergeCell ref="AI50:AJ50"/>
    <mergeCell ref="A51:B51"/>
    <mergeCell ref="AI51:AJ51"/>
    <mergeCell ref="A52:B52"/>
    <mergeCell ref="AI52:AJ52"/>
    <mergeCell ref="AM48:AQ48"/>
    <mergeCell ref="AU48:AY48"/>
    <mergeCell ref="A49:B49"/>
    <mergeCell ref="C49:AG49"/>
    <mergeCell ref="AI49:AJ49"/>
    <mergeCell ref="AK49:BO49"/>
    <mergeCell ref="A48:B48"/>
    <mergeCell ref="E48:I48"/>
    <mergeCell ref="M48:Q48"/>
    <mergeCell ref="AI48:AJ48"/>
    <mergeCell ref="U48:AA48"/>
    <mergeCell ref="BC48:BI48"/>
    <mergeCell ref="A56:B56"/>
    <mergeCell ref="AI56:AJ56"/>
    <mergeCell ref="A57:B57"/>
    <mergeCell ref="AI57:AJ57"/>
    <mergeCell ref="A58:B58"/>
    <mergeCell ref="AI58:AJ58"/>
    <mergeCell ref="A53:B53"/>
    <mergeCell ref="AI53:AJ53"/>
    <mergeCell ref="A54:B54"/>
    <mergeCell ref="AI54:AJ54"/>
    <mergeCell ref="A55:B55"/>
    <mergeCell ref="AI55:AJ55"/>
    <mergeCell ref="A62:B62"/>
    <mergeCell ref="U62:Y62"/>
    <mergeCell ref="AI62:AJ62"/>
    <mergeCell ref="AM61:AQ61"/>
    <mergeCell ref="AU61:AY61"/>
    <mergeCell ref="U61:AA61"/>
    <mergeCell ref="BC61:BI61"/>
    <mergeCell ref="A59:B59"/>
    <mergeCell ref="AI59:AJ59"/>
    <mergeCell ref="A60:B60"/>
    <mergeCell ref="AI60:AJ60"/>
    <mergeCell ref="A61:B61"/>
    <mergeCell ref="E61:I61"/>
    <mergeCell ref="M61:Q61"/>
    <mergeCell ref="AI61:AJ61"/>
    <mergeCell ref="A65:B65"/>
    <mergeCell ref="AI65:AJ65"/>
    <mergeCell ref="A66:B66"/>
    <mergeCell ref="AI66:AJ66"/>
    <mergeCell ref="A67:B67"/>
    <mergeCell ref="AI67:AJ67"/>
    <mergeCell ref="AM63:AQ63"/>
    <mergeCell ref="AU63:AY63"/>
    <mergeCell ref="A64:B64"/>
    <mergeCell ref="C64:AG64"/>
    <mergeCell ref="AI64:AJ64"/>
    <mergeCell ref="AK64:BO64"/>
    <mergeCell ref="A63:B63"/>
    <mergeCell ref="E63:I63"/>
    <mergeCell ref="M63:Q63"/>
    <mergeCell ref="AI63:AJ63"/>
    <mergeCell ref="U63:AA63"/>
    <mergeCell ref="BC63:BI63"/>
    <mergeCell ref="A71:B71"/>
    <mergeCell ref="AI71:AJ71"/>
    <mergeCell ref="A72:B72"/>
    <mergeCell ref="AI72:AJ72"/>
    <mergeCell ref="A73:B73"/>
    <mergeCell ref="AI73:AJ73"/>
    <mergeCell ref="A68:B68"/>
    <mergeCell ref="AI68:AJ68"/>
    <mergeCell ref="A69:B69"/>
    <mergeCell ref="AI69:AJ69"/>
    <mergeCell ref="A70:B70"/>
    <mergeCell ref="AI70:AJ70"/>
    <mergeCell ref="A77:B77"/>
    <mergeCell ref="U77:Y77"/>
    <mergeCell ref="AI77:AJ77"/>
    <mergeCell ref="AM76:AQ76"/>
    <mergeCell ref="AU76:AY76"/>
    <mergeCell ref="U76:AA76"/>
    <mergeCell ref="BC76:BI76"/>
    <mergeCell ref="A74:B74"/>
    <mergeCell ref="AI74:AJ74"/>
    <mergeCell ref="A75:B75"/>
    <mergeCell ref="AI75:AJ75"/>
    <mergeCell ref="A76:B76"/>
    <mergeCell ref="E76:I76"/>
    <mergeCell ref="M76:Q76"/>
    <mergeCell ref="AI76:AJ76"/>
    <mergeCell ref="A80:B80"/>
    <mergeCell ref="AI80:AJ80"/>
    <mergeCell ref="A81:B81"/>
    <mergeCell ref="AI81:AJ81"/>
    <mergeCell ref="A82:B82"/>
    <mergeCell ref="AI82:AJ82"/>
    <mergeCell ref="AM78:AQ78"/>
    <mergeCell ref="AU78:AY78"/>
    <mergeCell ref="A79:B79"/>
    <mergeCell ref="C79:AG79"/>
    <mergeCell ref="AI79:AJ79"/>
    <mergeCell ref="AK79:BO79"/>
    <mergeCell ref="A78:B78"/>
    <mergeCell ref="E78:I78"/>
    <mergeCell ref="M78:Q78"/>
    <mergeCell ref="AI78:AJ78"/>
    <mergeCell ref="U78:AA78"/>
    <mergeCell ref="BC78:BI78"/>
    <mergeCell ref="A89:B89"/>
    <mergeCell ref="AI89:AJ89"/>
    <mergeCell ref="A90:B90"/>
    <mergeCell ref="AI90:AJ90"/>
    <mergeCell ref="A91:B91"/>
    <mergeCell ref="E91:I91"/>
    <mergeCell ref="M91:Q91"/>
    <mergeCell ref="AF91:AK91"/>
    <mergeCell ref="U91:AA91"/>
    <mergeCell ref="A86:B86"/>
    <mergeCell ref="AI86:AJ86"/>
    <mergeCell ref="A87:B87"/>
    <mergeCell ref="AI87:AJ87"/>
    <mergeCell ref="A88:B88"/>
    <mergeCell ref="AI88:AJ88"/>
    <mergeCell ref="A83:B83"/>
    <mergeCell ref="AI83:AJ83"/>
    <mergeCell ref="A84:B84"/>
    <mergeCell ref="AI84:AJ84"/>
    <mergeCell ref="A85:B85"/>
    <mergeCell ref="AI85:AJ85"/>
    <mergeCell ref="A93:B93"/>
    <mergeCell ref="E93:I93"/>
    <mergeCell ref="M93:Q93"/>
    <mergeCell ref="BC92:BG92"/>
    <mergeCell ref="A92:B92"/>
    <mergeCell ref="U92:Y92"/>
    <mergeCell ref="AF92:AK92"/>
    <mergeCell ref="U93:AA93"/>
    <mergeCell ref="BC93:BI93"/>
    <mergeCell ref="AM16:AR16"/>
    <mergeCell ref="AW16:BB16"/>
    <mergeCell ref="AW18:BB18"/>
    <mergeCell ref="BG16:BM16"/>
    <mergeCell ref="BG18:BM18"/>
    <mergeCell ref="AM18:AR18"/>
    <mergeCell ref="AI18:AJ18"/>
    <mergeCell ref="AI17:AJ17"/>
    <mergeCell ref="AM93:AQ93"/>
    <mergeCell ref="AU93:AY93"/>
    <mergeCell ref="BC91:BI91"/>
    <mergeCell ref="AM91:AQ91"/>
    <mergeCell ref="AU91:AY91"/>
    <mergeCell ref="BC77:BG77"/>
    <mergeCell ref="BC62:BG62"/>
    <mergeCell ref="BC47:BG47"/>
    <mergeCell ref="AK34:BO34"/>
    <mergeCell ref="AM33:AQ33"/>
    <mergeCell ref="AK19:BO19"/>
    <mergeCell ref="AI28:AJ28"/>
    <mergeCell ref="AI29:AJ29"/>
    <mergeCell ref="AI24:AJ24"/>
    <mergeCell ref="AI25:AJ25"/>
    <mergeCell ref="AI26:AJ26"/>
  </mergeCells>
  <phoneticPr fontId="4" type="noConversion"/>
  <conditionalFormatting sqref="C2:AG14">
    <cfRule type="expression" dxfId="33" priority="39" stopIfTrue="1">
      <formula>WEEKDAY(C$2,2)&gt;5</formula>
    </cfRule>
    <cfRule type="expression" dxfId="32" priority="50" stopIfTrue="1">
      <formula>AND(C$2&lt;&gt;"",COUNTIF(Fériés,C$2)&gt;0)</formula>
    </cfRule>
  </conditionalFormatting>
  <conditionalFormatting sqref="AK2:BO14">
    <cfRule type="expression" dxfId="31" priority="36" stopIfTrue="1">
      <formula>WEEKDAY(AK$2,2)&gt;5</formula>
    </cfRule>
    <cfRule type="expression" dxfId="30" priority="37" stopIfTrue="1">
      <formula>AND(AK$2&lt;&gt;"",COUNTIF(Fériés,AK$2)&gt;0)</formula>
    </cfRule>
  </conditionalFormatting>
  <conditionalFormatting sqref="C20:AG29">
    <cfRule type="expression" dxfId="29" priority="25" stopIfTrue="1">
      <formula>WEEKDAY(C$20,2)&gt;5</formula>
    </cfRule>
    <cfRule type="expression" dxfId="28" priority="26" stopIfTrue="1">
      <formula>AND(C$20&lt;&gt;"",COUNTIF(Fériés,C$20)&gt;0)</formula>
    </cfRule>
  </conditionalFormatting>
  <conditionalFormatting sqref="AK20:BO29">
    <cfRule type="expression" dxfId="27" priority="23" stopIfTrue="1">
      <formula>WEEKDAY(AK$20,2)&gt;5</formula>
    </cfRule>
    <cfRule type="expression" dxfId="26" priority="24" stopIfTrue="1">
      <formula>AND(AK$20&lt;&gt;"",COUNTIF(Fériés,AK$20)&gt;0)</formula>
    </cfRule>
  </conditionalFormatting>
  <conditionalFormatting sqref="C35:AG44">
    <cfRule type="expression" dxfId="25" priority="21" stopIfTrue="1">
      <formula>WEEKDAY(C$35,2)&gt;5</formula>
    </cfRule>
    <cfRule type="expression" dxfId="24" priority="22" stopIfTrue="1">
      <formula>AND(C$35&lt;&gt;"",COUNTIF(Fériés,C$35)&gt;0)</formula>
    </cfRule>
  </conditionalFormatting>
  <conditionalFormatting sqref="AK35:BO44">
    <cfRule type="expression" dxfId="23" priority="19" stopIfTrue="1">
      <formula>WEEKDAY(AK$35,2)&gt;5</formula>
    </cfRule>
    <cfRule type="expression" dxfId="22" priority="20" stopIfTrue="1">
      <formula>AND(AK$35&lt;&gt;"",COUNTIF(Fériés,AK$35)&gt;0)</formula>
    </cfRule>
  </conditionalFormatting>
  <conditionalFormatting sqref="C50:AG59">
    <cfRule type="expression" dxfId="21" priority="17" stopIfTrue="1">
      <formula>WEEKDAY(C$50,2)&gt;5</formula>
    </cfRule>
    <cfRule type="expression" dxfId="20" priority="18" stopIfTrue="1">
      <formula>AND(C$50&lt;&gt;"",COUNTIF(Fériés,C$50)&gt;0)</formula>
    </cfRule>
  </conditionalFormatting>
  <conditionalFormatting sqref="AK50:BO59">
    <cfRule type="expression" dxfId="19" priority="15" stopIfTrue="1">
      <formula>WEEKDAY(AK$50,2)&gt;5</formula>
    </cfRule>
    <cfRule type="expression" dxfId="18" priority="16" stopIfTrue="1">
      <formula>AND(AK$50&lt;&gt;"",COUNTIF(Fériés,AK$50)&gt;0)</formula>
    </cfRule>
  </conditionalFormatting>
  <conditionalFormatting sqref="C65:AG74">
    <cfRule type="expression" dxfId="17" priority="13" stopIfTrue="1">
      <formula>WEEKDAY(C$65,2)&gt;5</formula>
    </cfRule>
    <cfRule type="expression" dxfId="16" priority="14" stopIfTrue="1">
      <formula>AND(C$65&lt;&gt;"",COUNTIF(Fériés,C$65)&gt;0)</formula>
    </cfRule>
  </conditionalFormatting>
  <conditionalFormatting sqref="AK65:BO74">
    <cfRule type="expression" dxfId="15" priority="11" stopIfTrue="1">
      <formula>WEEKDAY(AK$65,2)&gt;5</formula>
    </cfRule>
    <cfRule type="expression" dxfId="14" priority="12" stopIfTrue="1">
      <formula>AND(AK$65&lt;&gt;"",COUNTIF(Fériés,AK$65)&gt;0)</formula>
    </cfRule>
  </conditionalFormatting>
  <conditionalFormatting sqref="C80:AG89">
    <cfRule type="expression" dxfId="13" priority="9" stopIfTrue="1">
      <formula>WEEKDAY(C$80,2)&gt;5</formula>
    </cfRule>
    <cfRule type="expression" dxfId="12" priority="10" stopIfTrue="1">
      <formula>AND(C$80&lt;&gt;"",COUNTIF(Fériés,C$80)&gt;0)</formula>
    </cfRule>
  </conditionalFormatting>
  <conditionalFormatting sqref="AK80:BO89">
    <cfRule type="expression" dxfId="11" priority="7" stopIfTrue="1">
      <formula>WEEKDAY(AK$80,2)&gt;5</formula>
    </cfRule>
    <cfRule type="expression" dxfId="10" priority="8" stopIfTrue="1">
      <formula>AND(AK$80&lt;&gt;"",COUNTIF(Fériés,AK$80)&gt;0)</formula>
    </cfRule>
  </conditionalFormatting>
  <conditionalFormatting sqref="C3:AG14 AK3:BO14 C21:AG29 AK21:BO29 C36:AG44 AK36:BO44 C51:AG59 AK51:BO59 C66:AG74 AK66:BO74 C81:AG89 AK81:BO89">
    <cfRule type="containsText" dxfId="9" priority="1" operator="containsText" text="Css">
      <formula>NOT(ISERROR(SEARCH("Css",C3)))</formula>
    </cfRule>
    <cfRule type="containsText" dxfId="8" priority="2" operator="containsText" text="CP">
      <formula>NOT(ISERROR(SEARCH("CP",C3)))</formula>
    </cfRule>
    <cfRule type="containsText" dxfId="7" priority="3" operator="containsText" text="S">
      <formula>NOT(ISERROR(SEARCH("S",C3)))</formula>
    </cfRule>
    <cfRule type="containsText" dxfId="6" priority="4" operator="containsText" text="R">
      <formula>NOT(ISERROR(SEARCH("R",C3)))</formula>
    </cfRule>
    <cfRule type="containsText" dxfId="5" priority="5" operator="containsText" text="C">
      <formula>NOT(ISERROR(SEARCH("C",C3)))</formula>
    </cfRule>
    <cfRule type="containsText" dxfId="4" priority="6" operator="containsText" text="M">
      <formula>NOT(ISERROR(SEARCH("M",C3)))</formula>
    </cfRule>
  </conditionalFormatting>
  <dataValidations count="1">
    <dataValidation type="custom" allowBlank="1" showInputMessage="1" showErrorMessage="1" sqref="N80:O80 U80:V80 C80 AB80:AC80 G80:H80 AV80:AW80 BC80:BD80 AK80 BJ80:BK80 AO80:AP80 N65:O65 U65:V65 C65 AB65:AC65 G65:H65 AV65:AW65 BC65:BD65 AK65 BJ65:BK65 AO65:AP65 AO50:AP50 BJ50:BK50 AK50 BC50:BD50 AV50:AW50 N50:O50 U50:V50 C50 AB50:AC50 G50:H50 N35:O35 U35:V35 C35 AB35:AC35 G35:H35 AV35:AW35 BC35:BD35 AK35 BJ35:BK35 AO35:AP35 N20:O20 U20:V20 C20 AB20:AC20 G20:H20 AV20:AW20 BC20:BD20 AK20 BJ20:BK20 AO20:AP20 AO2:AP2 BJ2:BK2 AK2 BC2:BD2 AV2:AW2 N2:O2 U2:V2 C2 AB2:AC2 G2:H2">
      <formula1>"&gt;0"</formula1>
    </dataValidation>
  </dataValidations>
  <pageMargins left="0" right="0" top="0" bottom="0" header="0" footer="0"/>
  <pageSetup paperSize="9" scale="50" fitToHeight="0" orientation="landscape" horizontalDpi="4294967293" verticalDpi="300" r:id="rId1"/>
  <headerFooter scaleWithDoc="0" alignWithMargins="0">
    <oddFooter>&amp;LCréation&amp;CJuju&amp;RLe 21/04/2015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indexed="44"/>
  </sheetPr>
  <dimension ref="A1:N21"/>
  <sheetViews>
    <sheetView workbookViewId="0">
      <pane ySplit="2" topLeftCell="A3" activePane="bottomLeft" state="frozen"/>
      <selection pane="bottomLeft" activeCell="B40" sqref="B40"/>
    </sheetView>
  </sheetViews>
  <sheetFormatPr baseColWidth="10" defaultColWidth="11.42578125" defaultRowHeight="12.75"/>
  <cols>
    <col min="1" max="5" width="11.42578125" style="4"/>
    <col min="6" max="6" width="12" style="4" bestFit="1" customWidth="1"/>
    <col min="7" max="12" width="11.42578125" style="4"/>
    <col min="13" max="13" width="24.140625" style="4" bestFit="1" customWidth="1"/>
    <col min="14" max="16384" width="11.42578125" style="4"/>
  </cols>
  <sheetData>
    <row r="1" spans="1:14">
      <c r="A1" s="15">
        <v>2015</v>
      </c>
      <c r="C1" s="148" t="s">
        <v>23</v>
      </c>
      <c r="D1" s="148"/>
      <c r="E1" s="148"/>
    </row>
    <row r="2" spans="1:14" ht="15">
      <c r="A2" s="149" t="s">
        <v>30</v>
      </c>
      <c r="B2" s="149"/>
      <c r="C2" s="45" t="s">
        <v>42</v>
      </c>
      <c r="D2" s="43" t="s">
        <v>12</v>
      </c>
      <c r="E2" s="44" t="s">
        <v>13</v>
      </c>
      <c r="F2" s="7" t="s">
        <v>28</v>
      </c>
    </row>
    <row r="3" spans="1:14" ht="15.75">
      <c r="A3" s="146" t="str">
        <f>Données!E15</f>
        <v>Julien</v>
      </c>
      <c r="B3" s="147"/>
      <c r="C3" s="41">
        <f>COUNTIFS(Calendrier!C3:AG3,"M")+COUNTIFS(Calendrier!AK3:BO3,"M")+COUNTIFS(Calendrier!C21:AG21,"M")+COUNTIFS(Calendrier!AK21:BO21,"M")+COUNTIFS(Calendrier!C36:AG36,"M")+COUNTIFS(Calendrier!AK36:BO36,"M")+COUNTIFS(Calendrier!C51:AG51,"M")+COUNTIFS(Calendrier!AK51:BO51,"M")+COUNTIFS(Calendrier!C66:AG66,"M")+COUNTIFS(Calendrier!AK66:BO66,"M")+COUNTIFS(Calendrier!C81:AG81,"M")+COUNTIFS(Calendrier!AK81:BO81,"M")</f>
        <v>0</v>
      </c>
      <c r="D3" s="40">
        <f>COUNTIFS(Calendrier!C3:AG3,"c")+COUNTIFS(Calendrier!AK3:BO3,"c")+COUNTIFS(Calendrier!C21:AG21,"c")+COUNTIFS(Calendrier!AK21:BO21,"c")+COUNTIFS(Calendrier!C36:AG36,"c")+COUNTIFS(Calendrier!AK36:BO36,"c")+COUNTIFS(Calendrier!C51:AG51,"c")+COUNTIFS(Calendrier!AK51:BO51,"c")+COUNTIFS(Calendrier!C66:AG66,"c")+COUNTIFS(Calendrier!AK66:BO66,"c")+COUNTIFS(Calendrier!C81:AG81,"c")+COUNTIFS(Calendrier!AK81:BO81,"c")</f>
        <v>0</v>
      </c>
      <c r="E3" s="41">
        <f>COUNTIFS(Calendrier!C3:AG3,"R")+COUNTIFS(Calendrier!AK3:BO3,"R")+COUNTIFS(Calendrier!C21:AG21,"R")+COUNTIFS(Calendrier!AK21:BO21,"R")+COUNTIFS(Calendrier!C36:AG36,"R")+COUNTIFS(Calendrier!AK36:BO36,"R")+COUNTIFS(Calendrier!C51:AG51,"R")+COUNTIFS(Calendrier!AK51:BO51,"R")+COUNTIFS(Calendrier!C66:AG66,"R")+COUNTIFS(Calendrier!AK66:BO66,"R")+COUNTIFS(Calendrier!C81:AG81,"R")+COUNTIFS(Calendrier!AK81:BO81,"R")</f>
        <v>0</v>
      </c>
      <c r="F3" s="41"/>
    </row>
    <row r="4" spans="1:14" ht="15.75">
      <c r="A4" s="146" t="str">
        <f>Données!E16</f>
        <v>Gérard</v>
      </c>
      <c r="B4" s="147"/>
      <c r="C4" s="40">
        <f>COUNTIFS(Calendrier!C4:AG4,"M")+COUNTIFS(Calendrier!AK4:BO4,"M")+COUNTIFS(Calendrier!C22:AG22,"M")+COUNTIFS(Calendrier!AK22:BO22,"M")+COUNTIFS(Calendrier!C37:AG37,"M")+COUNTIFS(Calendrier!AK37:BO37,"M")+COUNTIFS(Calendrier!C52:AG52,"M")+COUNTIFS(Calendrier!AK52:BO52,"M")+COUNTIFS(Calendrier!C67:AG67,"M")+COUNTIFS(Calendrier!AK67:BO67,"M")+COUNTIFS(Calendrier!C82:AG82,"M")+COUNTIFS(Calendrier!AK82:BO82,"M")</f>
        <v>0</v>
      </c>
      <c r="D4" s="41">
        <f>COUNTIFS(Calendrier!C4:AG4,"c")+COUNTIFS(Calendrier!AK4:BO4,"c")+COUNTIFS(Calendrier!C22:AG22,"c")+COUNTIFS(Calendrier!AK22:BO22,"c")+COUNTIFS(Calendrier!C37:AG37,"c")+COUNTIFS(Calendrier!AK37:BO37,"c")+COUNTIFS(Calendrier!C52:AG52,"c")+COUNTIFS(Calendrier!AK52:BO52,"c")+COUNTIFS(Calendrier!C67:AG67,"c")+COUNTIFS(Calendrier!AK67:BO67,"c")+COUNTIFS(Calendrier!C82:AG82,"c")+COUNTIFS(Calendrier!AK82:BO82,"c")</f>
        <v>0</v>
      </c>
      <c r="E4" s="41">
        <f>COUNTIFS(Calendrier!C4:AG4,"R")+COUNTIFS(Calendrier!AK4:BO4,"R")+COUNTIFS(Calendrier!C22:AG22,"R")+COUNTIFS(Calendrier!AK22:BO22,"R")+COUNTIFS(Calendrier!C37:AG37,"R")+COUNTIFS(Calendrier!AK37:BO37,"R")+COUNTIFS(Calendrier!C52:AG52,"R")+COUNTIFS(Calendrier!AK52:BO52,"R")+COUNTIFS(Calendrier!C67:AG67,"R")+COUNTIFS(Calendrier!AK67:BO67,"R")+COUNTIFS(Calendrier!C82:AG82,"R")+COUNTIFS(Calendrier!AK82:BO82,"R")</f>
        <v>0</v>
      </c>
      <c r="F4" s="41"/>
      <c r="L4" s="150"/>
      <c r="M4" s="150"/>
      <c r="N4" s="18"/>
    </row>
    <row r="5" spans="1:14" ht="15.75">
      <c r="A5" s="151"/>
      <c r="B5" s="152"/>
      <c r="C5" s="42"/>
      <c r="D5" s="42"/>
      <c r="E5" s="42"/>
      <c r="F5" s="42"/>
      <c r="L5" s="18"/>
      <c r="M5" s="18"/>
      <c r="N5" s="18"/>
    </row>
    <row r="6" spans="1:14" ht="15.75">
      <c r="A6" s="146" t="str">
        <f>Données!E17</f>
        <v>Yannick</v>
      </c>
      <c r="B6" s="147"/>
      <c r="C6" s="41">
        <f>COUNTIFS(Calendrier!C5:AG5,"M")+COUNTIFS(Calendrier!AK5:BO5,"M")+COUNTIFS(Calendrier!C23:AG23,"M")+COUNTIFS(Calendrier!AK23:BO23,"M")+COUNTIFS(Calendrier!C38:AG38,"M")+COUNTIFS(Calendrier!AK38:BO38,"M")+COUNTIFS(Calendrier!C53:AG53,"M")+COUNTIFS(Calendrier!AK53:BO53,"M")+COUNTIFS(Calendrier!C68:AG68,"M")+COUNTIFS(Calendrier!AK68:BO68,"M")+COUNTIFS(Calendrier!C83:AG83,"M")+COUNTIFS(Calendrier!AK83:BO83,"M")</f>
        <v>0</v>
      </c>
      <c r="D6" s="41">
        <f>COUNTIFS(Calendrier!C5:AG5,"C")+COUNTIFS(Calendrier!AK5:BO5,"C")+COUNTIFS(Calendrier!C23:AG23,"C")+COUNTIFS(Calendrier!AK23:BO23,"C")+COUNTIFS(Calendrier!C38:AG38,"C")+COUNTIFS(Calendrier!AK38:BO38,"C")+COUNTIFS(Calendrier!C53:AG53,"C")+COUNTIFS(Calendrier!AK53:BO53,"C")+COUNTIFS(Calendrier!C68:AG68,"C")+COUNTIFS(Calendrier!AK68:BO68,"C")+COUNTIFS(Calendrier!C83:AG83,"C")+COUNTIFS(Calendrier!AK83:BO83,"C")</f>
        <v>0</v>
      </c>
      <c r="E6" s="41">
        <f>COUNTIFS(Calendrier!C5:AG5,"R")+COUNTIFS(Calendrier!AK5:BO5,"R")+COUNTIFS(Calendrier!C23:AG23,"R")+COUNTIFS(Calendrier!AK23:BO23,"R")+COUNTIFS(Calendrier!C38:AG38,"R")+COUNTIFS(Calendrier!AK38:BO38,"R")+COUNTIFS(Calendrier!C53:AG53,"R")+COUNTIFS(Calendrier!AK53:BO53,"R")+COUNTIFS(Calendrier!C68:AG68,"R")+COUNTIFS(Calendrier!AK68:BO68,"R")+COUNTIFS(Calendrier!C83:AG83,"R")+COUNTIFS(Calendrier!AK83:BO83,"R")</f>
        <v>0</v>
      </c>
      <c r="F6" s="41"/>
      <c r="L6" s="18"/>
      <c r="M6" s="18"/>
      <c r="N6" s="18"/>
    </row>
    <row r="7" spans="1:14" ht="15.75">
      <c r="A7" s="146" t="str">
        <f>Données!E18</f>
        <v>Gilles</v>
      </c>
      <c r="B7" s="147"/>
      <c r="C7" s="41">
        <f>COUNTIFS(Calendrier!C6:AG6,"M")+COUNTIFS(Calendrier!AK6:BO6,"M")+COUNTIFS(Calendrier!C24:AG24,"M")+COUNTIFS(Calendrier!AK24:BO24,"M")+COUNTIFS(Calendrier!C39:AG39,"M")+COUNTIFS(Calendrier!AK39:BO39,"M")+COUNTIFS(Calendrier!C54:AG54,"M")+COUNTIFS(Calendrier!AK54:BO54,"M")+COUNTIFS(Calendrier!C69:AG69,"M")+COUNTIFS(Calendrier!AK69:BO69,"M")+COUNTIFS(Calendrier!C84:AG84,"M")+COUNTIFS(Calendrier!AK84:BO84,"M")</f>
        <v>0</v>
      </c>
      <c r="D7" s="41"/>
      <c r="E7" s="41"/>
      <c r="F7" s="41"/>
      <c r="L7" s="18"/>
      <c r="M7" s="18"/>
      <c r="N7" s="18"/>
    </row>
    <row r="8" spans="1:14" ht="15.75">
      <c r="A8" s="146" t="str">
        <f>Données!E19</f>
        <v>Jean paul</v>
      </c>
      <c r="B8" s="147"/>
      <c r="C8" s="41">
        <f>COUNTIFS(Calendrier!C7:AG7,"M")+COUNTIFS(Calendrier!AK7:BO7,"M")+COUNTIFS(Calendrier!C25:AG25,"M")+COUNTIFS(Calendrier!AK25:BO25,"M")+COUNTIFS(Calendrier!C40:AG40,"M")+COUNTIFS(Calendrier!AK40:BO40,"M")+COUNTIFS(Calendrier!C55:AG55,"M")+COUNTIFS(Calendrier!AK55:BO55,"M")+COUNTIFS(Calendrier!C70:AG70,"M")+COUNTIFS(Calendrier!AK70:BO70,"M")+COUNTIFS(Calendrier!C85:AG85,"M")+COUNTIFS(Calendrier!AK85:BO85,"M")</f>
        <v>0</v>
      </c>
      <c r="D8" s="41">
        <f>COUNTIFS(Calendrier!C7:AG7,"C")+COUNTIFS(Calendrier!AK7:BO7,"C")+COUNTIFS(Calendrier!C25:AG25,"C")+COUNTIFS(Calendrier!AK25:BO25,"C")+COUNTIFS(Calendrier!C40:AG40,"C")+COUNTIFS(Calendrier!AK40:BO40,"C")+COUNTIFS(Calendrier!C55:AG55,"C")+COUNTIFS(Calendrier!AK55:BO55,"C")+COUNTIFS(Calendrier!C70:AG70,"C")+COUNTIFS(Calendrier!AK70:BO70,"C")+COUNTIFS(Calendrier!C85:AG85,"C")+COUNTIFS(Calendrier!AK85:BO85,"C")</f>
        <v>0</v>
      </c>
      <c r="E8" s="41">
        <f>COUNTIFS(Calendrier!C7:AG7,"R")+COUNTIFS(Calendrier!AK7:BO7,"R")+COUNTIFS(Calendrier!C25:AG25,"R")+COUNTIFS(Calendrier!AK25:BO25,"R")+COUNTIFS(Calendrier!C40:AG40,"R")+COUNTIFS(Calendrier!AK40:BO40,"R")+COUNTIFS(Calendrier!C55:AG55,"R")+COUNTIFS(Calendrier!AK55:BO55,"R")+COUNTIFS(Calendrier!C70:AG70,"R")+COUNTIFS(Calendrier!AK70:BO70,"R")+COUNTIFS(Calendrier!C85:AG85,"R")+COUNTIFS(Calendrier!AK85:BO85,"R")</f>
        <v>0</v>
      </c>
      <c r="F8" s="41"/>
      <c r="L8" s="18"/>
      <c r="M8" s="18"/>
      <c r="N8" s="18"/>
    </row>
    <row r="9" spans="1:14" ht="15.75">
      <c r="A9" s="146" t="str">
        <f>Données!E20</f>
        <v>Anthony</v>
      </c>
      <c r="B9" s="147"/>
      <c r="C9" s="41">
        <f>COUNTIFS(Calendrier!C8:AG8,"M")+COUNTIFS(Calendrier!AK8:BO8,"M")+COUNTIFS(Calendrier!C26:AG26,"M")+COUNTIFS(Calendrier!AK26:BO26,"M")+COUNTIFS(Calendrier!C41:AG41,"M")+COUNTIFS(Calendrier!AK41:BO41,"M")+COUNTIFS(Calendrier!C56:AG56,"M")+COUNTIFS(Calendrier!AK56:BO56,"M")+COUNTIFS(Calendrier!C71:AG71,"M")+COUNTIFS(Calendrier!AK71:BO71,"M")+COUNTIFS(Calendrier!C86:AG86,"M")+COUNTIFS(Calendrier!AK86:BO86,"M")</f>
        <v>0</v>
      </c>
      <c r="D9" s="41">
        <f>COUNTIFS(Calendrier!C8:AG8,"C")+COUNTIFS(Calendrier!AK8:BO8,"C")+COUNTIFS(Calendrier!C26:AG26,"C")+COUNTIFS(Calendrier!AK26:BO26,"C")+COUNTIFS(Calendrier!C41:AG41,"C")+COUNTIFS(Calendrier!AK41:BO41,"C")+COUNTIFS(Calendrier!C56:AG56,"C")+COUNTIFS(Calendrier!AK56:BO56,"C")+COUNTIFS(Calendrier!C71:AG71,"C")+COUNTIFS(Calendrier!AK71:BO71,"C")+COUNTIFS(Calendrier!C86:AG86,"C")+COUNTIFS(Calendrier!AK86:BO86,"C")</f>
        <v>0</v>
      </c>
      <c r="E9" s="41">
        <f>COUNTIFS(Calendrier!C8:AG8,"R")+COUNTIFS(Calendrier!AK8:BO8,"R")+COUNTIFS(Calendrier!C26:AG26,"R")+COUNTIFS(Calendrier!AK26:BO26,"R")+COUNTIFS(Calendrier!C41:AG41,"R")+COUNTIFS(Calendrier!AK41:BO41,"R")+COUNTIFS(Calendrier!C56:AG56,"R")+COUNTIFS(Calendrier!AK56:BO56,"R")+COUNTIFS(Calendrier!C71:AG71,"R")+COUNTIFS(Calendrier!AK71:BO71,"R")+COUNTIFS(Calendrier!C86:AG86,"R")+COUNTIFS(Calendrier!AK86:BO86,"R")</f>
        <v>0</v>
      </c>
      <c r="F9" s="41"/>
      <c r="L9" s="18"/>
      <c r="M9" s="18"/>
      <c r="N9" s="18"/>
    </row>
    <row r="10" spans="1:14" ht="15.75">
      <c r="A10" s="146" t="str">
        <f>Données!E21</f>
        <v>Jean christophe</v>
      </c>
      <c r="B10" s="147"/>
      <c r="C10" s="41">
        <f>COUNTIFS(Calendrier!C9:AG9,"M")+COUNTIFS(Calendrier!AK9:BO9,"M")+COUNTIFS(Calendrier!C27:AG27,"M")+COUNTIFS(Calendrier!AK27:BO27,"M")+COUNTIFS(Calendrier!C42:AG42,"M")+COUNTIFS(Calendrier!AK42:BO42,"M")+COUNTIFS(Calendrier!C57:AG57,"M")+COUNTIFS(Calendrier!AK57:BO57,"M")+COUNTIFS(Calendrier!C72:AG72,"M")+COUNTIFS(Calendrier!AK72:BO72,"M")+COUNTIFS(Calendrier!C87:AG87,"M")+COUNTIFS(Calendrier!AK87:BO87,"M")</f>
        <v>0</v>
      </c>
      <c r="D10" s="41">
        <f>COUNTIFS(Calendrier!C9:AG9,"C")+COUNTIFS(Calendrier!AK9:BO9,"C")+COUNTIFS(Calendrier!C27:AG27,"C")+COUNTIFS(Calendrier!AK27:BO27,"C")+COUNTIFS(Calendrier!C42:AG42,"C")+COUNTIFS(Calendrier!AK42:BO42,"C")+COUNTIFS(Calendrier!C57:AG57,"C")+COUNTIFS(Calendrier!AK57:BO57,"C")+COUNTIFS(Calendrier!C72:AG72,"C")+COUNTIFS(Calendrier!AK72:BO72,"C")+COUNTIFS(Calendrier!C87:AG87,"C")+COUNTIFS(Calendrier!AK87:BO87,"C")</f>
        <v>0</v>
      </c>
      <c r="E10" s="41">
        <f>COUNTIFS(Calendrier!C9:AG9,"R")+COUNTIFS(Calendrier!AK9:BO9,"R")+COUNTIFS(Calendrier!C27:AG27,"R")+COUNTIFS(Calendrier!AK27:BO27,"R")+COUNTIFS(Calendrier!C42:AG42,"R")+COUNTIFS(Calendrier!AK42:BO42,"R")+COUNTIFS(Calendrier!C57:AG57,"R")+COUNTIFS(Calendrier!AK57:BO57,"R")+COUNTIFS(Calendrier!C72:AG72,"R")+COUNTIFS(Calendrier!AK72:BO72,"R")+COUNTIFS(Calendrier!C87:AG87,"R")+COUNTIFS(Calendrier!AK87:BO87,"R")</f>
        <v>0</v>
      </c>
      <c r="F10" s="41"/>
      <c r="L10" s="18"/>
      <c r="M10" s="18"/>
      <c r="N10" s="18"/>
    </row>
    <row r="11" spans="1:14" ht="15.75">
      <c r="A11" s="146" t="str">
        <f>Données!E22</f>
        <v>Eric</v>
      </c>
      <c r="B11" s="147"/>
      <c r="C11" s="41">
        <f>COUNTIFS(Calendrier!C10:AG10,"M")+COUNTIFS(Calendrier!AK10:BO10,"M")+COUNTIFS(Calendrier!C28:AG28,"M")+COUNTIFS(Calendrier!AK28:BO28,"M")+COUNTIFS(Calendrier!C43:AG43,"M")+COUNTIFS(Calendrier!AK43:BO43,"M")+COUNTIFS(Calendrier!C58:AG58,"M")+COUNTIFS(Calendrier!AK58:BO58,"M")+COUNTIFS(Calendrier!C73:AG73,"M")+COUNTIFS(Calendrier!AK73:BO73,"M")+COUNTIFS(Calendrier!C88:AG88,"M")+COUNTIFS(Calendrier!AK88:BO88,"M")</f>
        <v>0</v>
      </c>
      <c r="D11" s="41">
        <f>COUNTIFS(Calendrier!C10:AG10,"C")+COUNTIFS(Calendrier!AK10:BO10,"C")+COUNTIFS(Calendrier!C28:AG28,"C")+COUNTIFS(Calendrier!AK28:BO28,"C")+COUNTIFS(Calendrier!C43:AG43,"C")+COUNTIFS(Calendrier!AK43:BO43,"C")+COUNTIFS(Calendrier!C58:AG58,"C")+COUNTIFS(Calendrier!AK58:BO58,"C")+COUNTIFS(Calendrier!C73:AG73,"C")+COUNTIFS(Calendrier!AK73:BO73,"C")+COUNTIFS(Calendrier!C88:AG88,"C")+COUNTIFS(Calendrier!AK88:BO88,"C")</f>
        <v>0</v>
      </c>
      <c r="E11" s="41"/>
      <c r="F11" s="41"/>
      <c r="L11" s="18"/>
      <c r="M11" s="18"/>
      <c r="N11" s="18"/>
    </row>
    <row r="12" spans="1:14" ht="15.75">
      <c r="A12" s="146" t="str">
        <f>Données!E23</f>
        <v>dede</v>
      </c>
      <c r="B12" s="147"/>
      <c r="C12" s="8"/>
      <c r="D12" s="8"/>
      <c r="E12" s="8"/>
      <c r="F12" s="8"/>
      <c r="L12" s="18"/>
      <c r="M12" s="18"/>
      <c r="N12" s="18"/>
    </row>
    <row r="13" spans="1:14" ht="15.75">
      <c r="A13" s="146" t="str">
        <f>Données!E24</f>
        <v>juju</v>
      </c>
      <c r="B13" s="147"/>
      <c r="C13" s="8"/>
      <c r="D13" s="8"/>
      <c r="E13" s="8"/>
      <c r="F13" s="8"/>
      <c r="L13" s="19"/>
      <c r="M13" s="19"/>
      <c r="N13" s="18"/>
    </row>
    <row r="14" spans="1:14" ht="15.75">
      <c r="A14" s="146">
        <f>Données!E25</f>
        <v>0</v>
      </c>
      <c r="B14" s="147"/>
      <c r="C14" s="8"/>
      <c r="D14" s="8"/>
      <c r="E14" s="8"/>
      <c r="F14" s="8"/>
      <c r="L14" s="19"/>
      <c r="M14" s="19"/>
      <c r="N14" s="18"/>
    </row>
    <row r="15" spans="1:14" ht="15.75">
      <c r="A15" s="146">
        <f>Données!E26</f>
        <v>0</v>
      </c>
      <c r="B15" s="147"/>
      <c r="C15" s="8"/>
      <c r="D15" s="8"/>
      <c r="E15" s="8"/>
      <c r="F15" s="8"/>
      <c r="L15" s="18"/>
      <c r="M15" s="18"/>
      <c r="N15" s="18"/>
    </row>
    <row r="16" spans="1:14" ht="15.75">
      <c r="A16" s="146">
        <f>Données!E27</f>
        <v>0</v>
      </c>
      <c r="B16" s="147"/>
      <c r="C16" s="8"/>
      <c r="D16" s="8"/>
      <c r="E16" s="8"/>
      <c r="F16" s="8"/>
      <c r="L16" s="150"/>
      <c r="M16" s="150"/>
      <c r="N16" s="150"/>
    </row>
    <row r="17" spans="1:6" ht="15.75">
      <c r="A17" s="146">
        <f>Données!E28</f>
        <v>0</v>
      </c>
      <c r="B17" s="147"/>
      <c r="C17" s="8"/>
      <c r="D17" s="8"/>
      <c r="E17" s="8"/>
      <c r="F17" s="8"/>
    </row>
    <row r="18" spans="1:6" ht="15.75">
      <c r="A18" s="146">
        <f>Données!E29</f>
        <v>0</v>
      </c>
      <c r="B18" s="147"/>
      <c r="C18" s="8"/>
      <c r="D18" s="8"/>
      <c r="E18" s="8"/>
      <c r="F18" s="8"/>
    </row>
    <row r="19" spans="1:6" ht="15.75">
      <c r="A19" s="146">
        <f>Données!E30</f>
        <v>0</v>
      </c>
      <c r="B19" s="147"/>
      <c r="C19" s="8"/>
      <c r="D19" s="8"/>
      <c r="E19" s="8"/>
      <c r="F19" s="8"/>
    </row>
    <row r="20" spans="1:6" ht="15.75">
      <c r="A20" s="146">
        <f>Données!E31</f>
        <v>0</v>
      </c>
      <c r="B20" s="147"/>
      <c r="C20" s="8"/>
      <c r="D20" s="8"/>
      <c r="E20" s="8"/>
      <c r="F20" s="8"/>
    </row>
    <row r="21" spans="1:6" ht="15.75">
      <c r="A21" s="146">
        <f>Données!E32</f>
        <v>0</v>
      </c>
      <c r="B21" s="147"/>
      <c r="C21" s="8"/>
      <c r="D21" s="8"/>
      <c r="E21" s="8"/>
      <c r="F21" s="8"/>
    </row>
  </sheetData>
  <sheetProtection formatCells="0" selectLockedCells="1"/>
  <mergeCells count="23">
    <mergeCell ref="L4:M4"/>
    <mergeCell ref="L16:N16"/>
    <mergeCell ref="A3:B3"/>
    <mergeCell ref="A20:B20"/>
    <mergeCell ref="A5:B5"/>
    <mergeCell ref="A13:B13"/>
    <mergeCell ref="A7:B7"/>
    <mergeCell ref="C1:E1"/>
    <mergeCell ref="A18:B18"/>
    <mergeCell ref="A10:B10"/>
    <mergeCell ref="A11:B11"/>
    <mergeCell ref="A12:B12"/>
    <mergeCell ref="A2:B2"/>
    <mergeCell ref="A8:B8"/>
    <mergeCell ref="A4:B4"/>
    <mergeCell ref="A6:B6"/>
    <mergeCell ref="A9:B9"/>
    <mergeCell ref="A21:B21"/>
    <mergeCell ref="A14:B14"/>
    <mergeCell ref="A15:B15"/>
    <mergeCell ref="A16:B16"/>
    <mergeCell ref="A17:B17"/>
    <mergeCell ref="A19:B19"/>
  </mergeCells>
  <phoneticPr fontId="4" type="noConversion"/>
  <conditionalFormatting sqref="E3:F4 C3:C4 C6:C21 E6:F21">
    <cfRule type="cellIs" dxfId="3" priority="1" stopIfTrue="1" operator="greaterThan">
      <formula>14</formula>
    </cfRule>
    <cfRule type="cellIs" dxfId="2" priority="2" stopIfTrue="1" operator="equal">
      <formula>0</formula>
    </cfRule>
  </conditionalFormatting>
  <conditionalFormatting sqref="A3:B4 A6:B21">
    <cfRule type="expression" dxfId="1" priority="5" stopIfTrue="1">
      <formula>CELL("row")=ROW()</formula>
    </cfRule>
  </conditionalFormatting>
  <conditionalFormatting sqref="D3:D4 D6:D21">
    <cfRule type="cellIs" dxfId="0" priority="6" stopIfTrue="1" operator="equal">
      <formula>0</formula>
    </cfRule>
  </conditionalFormatting>
  <dataValidations count="1">
    <dataValidation type="list" allowBlank="1" showInputMessage="1" showErrorMessage="1" sqref="A1">
      <formula1>"2008,2009,2010,2011,2012,2013,2014,2015,2016,2017,2018,2019,2020"</formula1>
    </dataValidation>
  </dataValidations>
  <printOptions horizontalCentered="1" verticalCentered="1"/>
  <pageMargins left="0" right="0" top="0" bottom="0" header="0" footer="0"/>
  <pageSetup paperSize="9" orientation="portrait" horizontalDpi="4294967293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indexed="51"/>
  </sheetPr>
  <dimension ref="A1:J53"/>
  <sheetViews>
    <sheetView workbookViewId="0">
      <selection activeCell="E7" sqref="E7"/>
    </sheetView>
  </sheetViews>
  <sheetFormatPr baseColWidth="10" defaultColWidth="10.85546875" defaultRowHeight="12.75"/>
  <cols>
    <col min="1" max="2" width="10.85546875" style="22"/>
    <col min="3" max="3" width="25.140625" style="22" bestFit="1" customWidth="1"/>
    <col min="4" max="4" width="10.85546875" style="22"/>
    <col min="5" max="5" width="14.5703125" style="22" bestFit="1" customWidth="1"/>
    <col min="6" max="6" width="17.140625" style="22" bestFit="1" customWidth="1"/>
    <col min="7" max="7" width="10.85546875" style="22"/>
    <col min="8" max="10" width="25.7109375" style="22" customWidth="1"/>
    <col min="11" max="16384" width="10.85546875" style="22"/>
  </cols>
  <sheetData>
    <row r="1" spans="1:10">
      <c r="A1" s="22" t="s">
        <v>0</v>
      </c>
      <c r="B1" s="22">
        <v>1</v>
      </c>
      <c r="C1" s="23" t="s">
        <v>17</v>
      </c>
      <c r="D1" s="24"/>
      <c r="E1" s="25"/>
      <c r="F1" s="25"/>
    </row>
    <row r="2" spans="1:10">
      <c r="A2" s="22" t="s">
        <v>1</v>
      </c>
      <c r="B2" s="22">
        <v>2</v>
      </c>
      <c r="C2" s="20">
        <f>DATE(An,1,1)</f>
        <v>42005</v>
      </c>
      <c r="D2" s="26"/>
      <c r="F2" s="25"/>
      <c r="H2" s="25"/>
      <c r="I2" s="25"/>
    </row>
    <row r="3" spans="1:10">
      <c r="A3" s="22" t="s">
        <v>2</v>
      </c>
      <c r="B3" s="22">
        <v>3</v>
      </c>
      <c r="C3" s="20"/>
      <c r="D3" s="26"/>
      <c r="F3" s="25"/>
    </row>
    <row r="4" spans="1:10">
      <c r="A4" s="22" t="s">
        <v>3</v>
      </c>
      <c r="B4" s="22">
        <v>4</v>
      </c>
      <c r="C4" s="20">
        <f>FLOOR(DAY(MINUTE(An/38)/2+56)&amp;"/5/"&amp;An,7)-34</f>
        <v>42099</v>
      </c>
      <c r="D4" s="26"/>
      <c r="F4" s="25"/>
    </row>
    <row r="5" spans="1:10">
      <c r="A5" s="22" t="s">
        <v>4</v>
      </c>
      <c r="B5" s="22">
        <v>5</v>
      </c>
      <c r="C5" s="20">
        <f>C4+1</f>
        <v>42100</v>
      </c>
      <c r="D5" s="26"/>
      <c r="F5" s="25"/>
    </row>
    <row r="6" spans="1:10">
      <c r="A6" s="22" t="s">
        <v>5</v>
      </c>
      <c r="B6" s="22">
        <v>6</v>
      </c>
      <c r="C6" s="20">
        <f>DATE(An,5,1)</f>
        <v>42125</v>
      </c>
      <c r="D6" s="26"/>
      <c r="E6" s="25"/>
      <c r="F6" s="25"/>
    </row>
    <row r="7" spans="1:10">
      <c r="A7" s="22" t="s">
        <v>6</v>
      </c>
      <c r="B7" s="22">
        <v>7</v>
      </c>
      <c r="C7" s="20">
        <f>C4+39</f>
        <v>42138</v>
      </c>
      <c r="D7" s="26"/>
      <c r="E7" s="25"/>
      <c r="F7" s="25"/>
      <c r="G7" s="27">
        <v>1</v>
      </c>
      <c r="H7" s="154" t="s">
        <v>46</v>
      </c>
      <c r="I7" s="154"/>
      <c r="J7" s="154"/>
    </row>
    <row r="8" spans="1:10">
      <c r="A8" s="22" t="s">
        <v>7</v>
      </c>
      <c r="B8" s="22">
        <v>8</v>
      </c>
      <c r="C8" s="20">
        <f>DATE(An,5,8)</f>
        <v>42132</v>
      </c>
      <c r="D8" s="26"/>
      <c r="E8" s="25"/>
      <c r="F8" s="25"/>
      <c r="G8" s="27">
        <v>2</v>
      </c>
      <c r="H8" s="153" t="s">
        <v>47</v>
      </c>
      <c r="I8" s="153"/>
      <c r="J8" s="153"/>
    </row>
    <row r="9" spans="1:10">
      <c r="A9" s="22" t="s">
        <v>8</v>
      </c>
      <c r="B9" s="22">
        <v>9</v>
      </c>
      <c r="C9" s="20">
        <f>C4+49</f>
        <v>42148</v>
      </c>
      <c r="D9" s="26"/>
      <c r="E9" s="25"/>
      <c r="F9" s="25"/>
      <c r="G9" s="27">
        <v>3</v>
      </c>
      <c r="H9" s="153" t="s">
        <v>48</v>
      </c>
      <c r="I9" s="153"/>
      <c r="J9" s="153"/>
    </row>
    <row r="10" spans="1:10">
      <c r="A10" s="22" t="s">
        <v>9</v>
      </c>
      <c r="B10" s="22">
        <v>10</v>
      </c>
      <c r="C10" s="20">
        <f>C4+50</f>
        <v>42149</v>
      </c>
      <c r="D10" s="26"/>
      <c r="E10" s="25"/>
      <c r="F10" s="25"/>
      <c r="G10" s="27">
        <v>4</v>
      </c>
      <c r="H10" s="153" t="s">
        <v>50</v>
      </c>
      <c r="I10" s="153"/>
      <c r="J10" s="153"/>
    </row>
    <row r="11" spans="1:10">
      <c r="A11" s="22" t="s">
        <v>10</v>
      </c>
      <c r="B11" s="22">
        <v>11</v>
      </c>
      <c r="C11" s="20">
        <f>DATE(An,7,14)</f>
        <v>42199</v>
      </c>
      <c r="D11" s="26"/>
      <c r="E11" s="25"/>
      <c r="F11" s="25"/>
      <c r="G11" s="27">
        <v>5</v>
      </c>
      <c r="H11" s="153" t="s">
        <v>49</v>
      </c>
      <c r="I11" s="153"/>
      <c r="J11" s="153"/>
    </row>
    <row r="12" spans="1:10">
      <c r="A12" s="22" t="s">
        <v>11</v>
      </c>
      <c r="B12" s="22">
        <v>12</v>
      </c>
      <c r="C12" s="20">
        <f>DATE(An,8,15)</f>
        <v>42231</v>
      </c>
      <c r="D12" s="26"/>
      <c r="E12" s="25"/>
      <c r="F12" s="25"/>
      <c r="G12" s="27">
        <v>6</v>
      </c>
      <c r="H12" s="153" t="s">
        <v>51</v>
      </c>
      <c r="I12" s="153"/>
      <c r="J12" s="153"/>
    </row>
    <row r="13" spans="1:10" ht="13.5" thickBot="1">
      <c r="C13" s="20">
        <f>DATE(An,11,1)</f>
        <v>42309</v>
      </c>
      <c r="D13" s="26"/>
      <c r="E13" s="25"/>
      <c r="F13" s="25"/>
      <c r="G13" s="27">
        <v>7</v>
      </c>
      <c r="H13" s="153"/>
      <c r="I13" s="153"/>
      <c r="J13" s="153"/>
    </row>
    <row r="14" spans="1:10">
      <c r="C14" s="20">
        <f>DATE(An,11,11)</f>
        <v>42319</v>
      </c>
      <c r="D14" s="26"/>
      <c r="E14" s="13" t="s">
        <v>31</v>
      </c>
      <c r="F14" s="12"/>
      <c r="G14" s="27">
        <v>8</v>
      </c>
      <c r="H14" s="153"/>
      <c r="I14" s="153"/>
      <c r="J14" s="153"/>
    </row>
    <row r="15" spans="1:10" ht="13.5" thickBot="1">
      <c r="A15" s="28" t="s">
        <v>15</v>
      </c>
      <c r="B15" s="29" t="s">
        <v>16</v>
      </c>
      <c r="C15" s="21">
        <f>DATE(An,12,25)</f>
        <v>42363</v>
      </c>
      <c r="E15" s="17" t="s">
        <v>32</v>
      </c>
      <c r="F15" s="30"/>
      <c r="G15" s="27">
        <v>9</v>
      </c>
      <c r="H15" s="153"/>
      <c r="I15" s="153"/>
      <c r="J15" s="153"/>
    </row>
    <row r="16" spans="1:10">
      <c r="A16" s="31" t="s">
        <v>18</v>
      </c>
      <c r="B16" s="31"/>
      <c r="E16" s="17" t="s">
        <v>33</v>
      </c>
      <c r="F16" s="30"/>
      <c r="G16" s="25"/>
      <c r="I16" s="22">
        <v>2003</v>
      </c>
    </row>
    <row r="17" spans="1:9">
      <c r="A17" s="31" t="s">
        <v>20</v>
      </c>
      <c r="B17" s="31"/>
      <c r="D17" s="25"/>
      <c r="E17" s="17" t="s">
        <v>34</v>
      </c>
      <c r="F17" s="30"/>
      <c r="G17" s="25"/>
      <c r="I17" s="22">
        <v>2004</v>
      </c>
    </row>
    <row r="18" spans="1:9">
      <c r="A18" s="32" t="s">
        <v>19</v>
      </c>
      <c r="B18" s="32"/>
      <c r="D18" s="25"/>
      <c r="E18" s="17" t="s">
        <v>35</v>
      </c>
      <c r="F18" s="30"/>
      <c r="G18" s="25"/>
      <c r="I18" s="22">
        <v>2005</v>
      </c>
    </row>
    <row r="19" spans="1:9">
      <c r="A19" s="32" t="s">
        <v>21</v>
      </c>
      <c r="B19" s="32"/>
      <c r="D19" s="25"/>
      <c r="E19" s="17" t="s">
        <v>36</v>
      </c>
      <c r="F19" s="30"/>
      <c r="G19" s="25"/>
      <c r="I19" s="22">
        <v>2006</v>
      </c>
    </row>
    <row r="20" spans="1:9">
      <c r="A20" s="33" t="s">
        <v>24</v>
      </c>
      <c r="B20" s="33"/>
      <c r="D20" s="25"/>
      <c r="E20" s="17" t="s">
        <v>37</v>
      </c>
      <c r="F20" s="30"/>
      <c r="G20" s="25"/>
      <c r="I20" s="22">
        <v>2007</v>
      </c>
    </row>
    <row r="21" spans="1:9">
      <c r="A21" s="33" t="s">
        <v>22</v>
      </c>
      <c r="B21" s="33"/>
      <c r="D21" s="25"/>
      <c r="E21" s="17" t="s">
        <v>41</v>
      </c>
      <c r="F21" s="30"/>
      <c r="G21" s="25"/>
      <c r="I21" s="22">
        <v>2008</v>
      </c>
    </row>
    <row r="22" spans="1:9">
      <c r="A22" s="5" t="s">
        <v>26</v>
      </c>
      <c r="B22" s="5"/>
      <c r="D22" s="25"/>
      <c r="E22" s="17" t="s">
        <v>38</v>
      </c>
      <c r="F22" s="30"/>
      <c r="G22" s="25"/>
      <c r="I22" s="22">
        <v>2009</v>
      </c>
    </row>
    <row r="23" spans="1:9">
      <c r="A23" s="5" t="s">
        <v>27</v>
      </c>
      <c r="B23" s="5"/>
      <c r="D23" s="25"/>
      <c r="E23" s="17" t="s">
        <v>43</v>
      </c>
      <c r="F23" s="30"/>
      <c r="G23" s="25"/>
      <c r="I23" s="22">
        <v>2010</v>
      </c>
    </row>
    <row r="24" spans="1:9">
      <c r="A24" s="34" t="s">
        <v>25</v>
      </c>
      <c r="B24" s="34"/>
      <c r="D24" s="25"/>
      <c r="E24" s="35" t="s">
        <v>44</v>
      </c>
      <c r="F24" s="30"/>
      <c r="I24" s="22">
        <v>2011</v>
      </c>
    </row>
    <row r="25" spans="1:9">
      <c r="A25" s="36" t="s">
        <v>29</v>
      </c>
      <c r="B25" s="36"/>
      <c r="D25" s="25"/>
      <c r="E25" s="35"/>
      <c r="F25" s="30"/>
      <c r="I25" s="22">
        <v>2012</v>
      </c>
    </row>
    <row r="26" spans="1:9">
      <c r="D26" s="25"/>
      <c r="E26" s="35"/>
      <c r="F26" s="30"/>
      <c r="I26" s="22">
        <v>2013</v>
      </c>
    </row>
    <row r="27" spans="1:9">
      <c r="D27" s="25"/>
      <c r="E27" s="35"/>
      <c r="F27" s="30"/>
      <c r="I27" s="22">
        <v>2014</v>
      </c>
    </row>
    <row r="28" spans="1:9">
      <c r="D28" s="25"/>
      <c r="E28" s="35"/>
      <c r="F28" s="30"/>
      <c r="I28" s="22">
        <v>2015</v>
      </c>
    </row>
    <row r="29" spans="1:9" ht="13.5" thickBot="1">
      <c r="D29" s="25"/>
      <c r="E29" s="37"/>
      <c r="F29" s="30"/>
      <c r="I29" s="22">
        <v>2016</v>
      </c>
    </row>
    <row r="30" spans="1:9">
      <c r="D30" s="25"/>
      <c r="E30" s="30"/>
      <c r="F30" s="30"/>
      <c r="I30" s="22">
        <v>2017</v>
      </c>
    </row>
    <row r="31" spans="1:9">
      <c r="D31" s="25"/>
      <c r="E31" s="30"/>
      <c r="F31" s="30"/>
      <c r="I31" s="22">
        <v>2018</v>
      </c>
    </row>
    <row r="32" spans="1:9">
      <c r="D32" s="25"/>
      <c r="E32" s="30"/>
      <c r="F32" s="30"/>
      <c r="I32" s="22">
        <v>2019</v>
      </c>
    </row>
    <row r="33" spans="4:9">
      <c r="D33" s="25"/>
      <c r="E33" s="30"/>
      <c r="F33" s="30"/>
      <c r="I33" s="22">
        <v>2020</v>
      </c>
    </row>
    <row r="34" spans="4:9">
      <c r="D34" s="25"/>
      <c r="E34" s="25"/>
      <c r="I34" s="22">
        <v>2021</v>
      </c>
    </row>
    <row r="35" spans="4:9">
      <c r="D35" s="25"/>
      <c r="E35" s="25"/>
      <c r="I35" s="22">
        <v>2022</v>
      </c>
    </row>
    <row r="36" spans="4:9">
      <c r="D36" s="25"/>
      <c r="E36" s="25"/>
      <c r="I36" s="22">
        <v>2023</v>
      </c>
    </row>
    <row r="37" spans="4:9">
      <c r="D37" s="25"/>
      <c r="E37" s="25"/>
      <c r="I37" s="22">
        <v>2024</v>
      </c>
    </row>
    <row r="38" spans="4:9">
      <c r="D38" s="25"/>
      <c r="E38" s="25"/>
      <c r="I38" s="22">
        <v>2025</v>
      </c>
    </row>
    <row r="39" spans="4:9">
      <c r="D39" s="25"/>
      <c r="E39" s="25"/>
      <c r="I39" s="22">
        <v>2026</v>
      </c>
    </row>
    <row r="40" spans="4:9">
      <c r="D40" s="25"/>
      <c r="E40" s="25"/>
      <c r="I40" s="22">
        <v>2027</v>
      </c>
    </row>
    <row r="41" spans="4:9">
      <c r="D41" s="25"/>
      <c r="E41" s="25"/>
      <c r="I41" s="22">
        <v>2028</v>
      </c>
    </row>
    <row r="42" spans="4:9">
      <c r="D42" s="25"/>
      <c r="E42" s="25"/>
      <c r="I42" s="22">
        <v>2029</v>
      </c>
    </row>
    <row r="43" spans="4:9">
      <c r="D43" s="25"/>
      <c r="E43" s="25"/>
      <c r="I43" s="22">
        <v>2030</v>
      </c>
    </row>
    <row r="44" spans="4:9">
      <c r="D44" s="25"/>
      <c r="E44" s="25"/>
    </row>
    <row r="45" spans="4:9">
      <c r="D45" s="25"/>
      <c r="E45" s="25"/>
    </row>
    <row r="46" spans="4:9">
      <c r="D46" s="25"/>
      <c r="E46" s="25"/>
    </row>
    <row r="47" spans="4:9">
      <c r="D47" s="25"/>
      <c r="E47" s="25"/>
    </row>
    <row r="48" spans="4:9">
      <c r="D48" s="25"/>
      <c r="E48" s="25"/>
    </row>
    <row r="49" spans="4:5">
      <c r="D49" s="25"/>
      <c r="E49" s="25"/>
    </row>
    <row r="50" spans="4:5">
      <c r="D50" s="25"/>
      <c r="E50" s="25"/>
    </row>
    <row r="51" spans="4:5">
      <c r="D51" s="25"/>
      <c r="E51" s="25"/>
    </row>
    <row r="52" spans="4:5">
      <c r="D52" s="25"/>
      <c r="E52" s="25"/>
    </row>
    <row r="53" spans="4:5">
      <c r="D53" s="25"/>
      <c r="E53" s="25"/>
    </row>
  </sheetData>
  <sheetProtection selectLockedCells="1" selectUnlockedCells="1"/>
  <mergeCells count="9">
    <mergeCell ref="H13:J13"/>
    <mergeCell ref="H14:J14"/>
    <mergeCell ref="H15:J15"/>
    <mergeCell ref="H7:J7"/>
    <mergeCell ref="H8:J8"/>
    <mergeCell ref="H9:J9"/>
    <mergeCell ref="H10:J10"/>
    <mergeCell ref="H11:J11"/>
    <mergeCell ref="H12:J12"/>
  </mergeCells>
  <phoneticPr fontId="4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status</vt:lpstr>
      <vt:lpstr>Programme</vt:lpstr>
      <vt:lpstr>Calendrier</vt:lpstr>
      <vt:lpstr>Récap annuel</vt:lpstr>
      <vt:lpstr>Données</vt:lpstr>
      <vt:lpstr>An</vt:lpstr>
      <vt:lpstr>COULEUR</vt:lpstr>
      <vt:lpstr>Fériés</vt:lpstr>
      <vt:lpstr>Calendrier!Impression_des_titres</vt:lpstr>
      <vt:lpstr>jour</vt:lpstr>
      <vt:lpstr>Mois</vt:lpstr>
      <vt:lpstr>TabPresence</vt:lpstr>
      <vt:lpstr>Calendrier!Zone_d_impression</vt:lpstr>
      <vt:lpstr>'Récap annuel'!Zone_d_impression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dc:description>bruno9442</dc:description>
  <cp:lastModifiedBy>Jujulepompier</cp:lastModifiedBy>
  <cp:lastPrinted>2015-04-22T11:47:30Z</cp:lastPrinted>
  <dcterms:created xsi:type="dcterms:W3CDTF">2006-09-30T17:57:16Z</dcterms:created>
  <dcterms:modified xsi:type="dcterms:W3CDTF">2015-05-08T13:00:31Z</dcterms:modified>
</cp:coreProperties>
</file>