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/>
  <bookViews>
    <workbookView xWindow="-15" yWindow="-15" windowWidth="7695" windowHeight="6750"/>
  </bookViews>
  <sheets>
    <sheet name="COMPTA" sheetId="1" r:id="rId1"/>
  </sheets>
  <definedNames>
    <definedName name="_xlnm._FilterDatabase" localSheetId="0" hidden="1">COMPTA!$A$1:$V$1</definedName>
    <definedName name="_xlnm.Print_Titles" localSheetId="0">COMPTA!$1:$1</definedName>
    <definedName name="List_imputation">COMPTA!#REF!</definedName>
    <definedName name="_xlnm.Print_Area" localSheetId="0">COMPTA!$E$1:$Z$1</definedName>
  </definedNames>
  <calcPr calcId="125725" refMode="R1C1" iterate="1"/>
</workbook>
</file>

<file path=xl/calcChain.xml><?xml version="1.0" encoding="utf-8"?>
<calcChain xmlns="http://schemas.openxmlformats.org/spreadsheetml/2006/main">
  <c r="C32" i="1"/>
  <c r="M32"/>
  <c r="S32"/>
  <c r="T32"/>
  <c r="V32"/>
  <c r="C31"/>
  <c r="S31"/>
  <c r="T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S30"/>
  <c r="T30"/>
  <c r="S29"/>
  <c r="T29"/>
  <c r="S28"/>
  <c r="T28"/>
  <c r="S27"/>
  <c r="T27"/>
  <c r="S26"/>
  <c r="T26"/>
  <c r="S25"/>
  <c r="T25"/>
  <c r="S24"/>
  <c r="T24"/>
  <c r="S23"/>
  <c r="T23"/>
  <c r="S22"/>
  <c r="T22"/>
  <c r="S21"/>
  <c r="T21"/>
  <c r="S20"/>
  <c r="T20"/>
  <c r="S19"/>
  <c r="T19"/>
  <c r="S18"/>
  <c r="T18"/>
  <c r="S17"/>
  <c r="T17"/>
  <c r="S16"/>
  <c r="T16"/>
  <c r="S15"/>
  <c r="T15"/>
  <c r="S14"/>
  <c r="T14"/>
  <c r="S13"/>
  <c r="T13"/>
  <c r="S12"/>
  <c r="T12"/>
  <c r="S11"/>
  <c r="T11"/>
  <c r="S10"/>
  <c r="T10"/>
  <c r="S2"/>
  <c r="S3"/>
  <c r="S4"/>
  <c r="S5"/>
  <c r="S6"/>
  <c r="S7"/>
  <c r="S8"/>
  <c r="S9"/>
  <c r="T2"/>
  <c r="T3"/>
  <c r="T4"/>
  <c r="T5"/>
  <c r="T6"/>
  <c r="T7"/>
  <c r="T8"/>
  <c r="T9"/>
  <c r="C9"/>
  <c r="C8"/>
  <c r="C7"/>
  <c r="C6"/>
  <c r="C5"/>
  <c r="C4"/>
  <c r="C3"/>
  <c r="C2"/>
  <c r="V3" l="1"/>
  <c r="V4" s="1"/>
  <c r="V5" s="1"/>
  <c r="V6" s="1"/>
  <c r="V7" s="1"/>
  <c r="V8" s="1"/>
  <c r="V9" s="1"/>
  <c r="V10" s="1"/>
  <c r="V11" s="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M3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U3"/>
  <c r="U4" s="1"/>
  <c r="U5" s="1"/>
  <c r="U6" s="1"/>
  <c r="U7" s="1"/>
  <c r="U8" s="1"/>
  <c r="U9" s="1"/>
  <c r="U10" s="1"/>
  <c r="U11" s="1"/>
  <c r="U12" s="1"/>
  <c r="U13" s="1"/>
  <c r="U14" s="1"/>
  <c r="U15" s="1"/>
  <c r="U16" s="1"/>
  <c r="U17" s="1"/>
  <c r="U18" s="1"/>
  <c r="U19" s="1"/>
  <c r="U20" s="1"/>
  <c r="U21" s="1"/>
  <c r="U22" s="1"/>
  <c r="U23" s="1"/>
  <c r="U24" s="1"/>
  <c r="U25" s="1"/>
  <c r="U26" s="1"/>
  <c r="U27" s="1"/>
  <c r="U28" s="1"/>
  <c r="U29" s="1"/>
  <c r="U30" s="1"/>
  <c r="P3"/>
  <c r="P4" s="1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</calcChain>
</file>

<file path=xl/sharedStrings.xml><?xml version="1.0" encoding="utf-8"?>
<sst xmlns="http://schemas.openxmlformats.org/spreadsheetml/2006/main" count="229" uniqueCount="53">
  <si>
    <t>débit CCP</t>
  </si>
  <si>
    <t>crédit CCP</t>
  </si>
  <si>
    <t>solde CCP</t>
  </si>
  <si>
    <t>Livret A</t>
  </si>
  <si>
    <t>Caisse</t>
  </si>
  <si>
    <t>Date</t>
  </si>
  <si>
    <t>N° chèq.</t>
  </si>
  <si>
    <t xml:space="preserve">Total </t>
  </si>
  <si>
    <t>Bénéficiaire</t>
  </si>
  <si>
    <t>Débiteur</t>
  </si>
  <si>
    <t>Imputation comptable</t>
  </si>
  <si>
    <t>Compte de provision de renouvellement</t>
  </si>
  <si>
    <t>List-imputation</t>
  </si>
  <si>
    <t>N° de pièce justif</t>
  </si>
  <si>
    <t>CODEP</t>
  </si>
  <si>
    <t>VIR CODEP</t>
  </si>
  <si>
    <t>TOTAL</t>
  </si>
  <si>
    <t>Inscriptions
TOURNOI</t>
  </si>
  <si>
    <t>Remarques</t>
  </si>
  <si>
    <t>Opérations</t>
  </si>
  <si>
    <t>*</t>
  </si>
  <si>
    <t>03 - Activités Habituelles  -  Inscription Jeune</t>
  </si>
  <si>
    <t>03 - Activités Habituelles  - Inscription Adultes non privé</t>
  </si>
  <si>
    <t>Année</t>
  </si>
  <si>
    <t>DEPENSE BILAN</t>
  </si>
  <si>
    <t>RECETTE BILAN</t>
  </si>
  <si>
    <t>A</t>
  </si>
  <si>
    <t>Total caisse</t>
  </si>
  <si>
    <t>Solde Livret A</t>
  </si>
  <si>
    <t>USABAD</t>
  </si>
  <si>
    <t>sous total t privé</t>
  </si>
  <si>
    <t>I - 609</t>
  </si>
  <si>
    <t>ARTHON - Champ INDRE -19/1/13</t>
  </si>
  <si>
    <t xml:space="preserve">Test pour </t>
  </si>
  <si>
    <t>Z</t>
  </si>
  <si>
    <t>E</t>
  </si>
  <si>
    <t>R</t>
  </si>
  <si>
    <t>T</t>
  </si>
  <si>
    <t>Y</t>
  </si>
  <si>
    <t>U</t>
  </si>
  <si>
    <t>I</t>
  </si>
  <si>
    <t>OP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</si>
  <si>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</si>
  <si>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</si>
  <si>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</si>
  <si>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</si>
  <si>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</si>
  <si>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</si>
  <si>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</si>
  <si>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</si>
  <si>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</si>
  <si>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</si>
  <si>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 xml:space="preserve">TEST 2 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</si>
</sst>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0000000"/>
  </numFmts>
  <fonts count="7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</cellStyleXfs>
  <cellXfs count="40">
    <xf numFmtId="0" fontId="0" fillId="0" borderId="0" xfId="0"/>
    <xf numFmtId="0" fontId="3" fillId="0" borderId="1" xfId="0" applyFont="1" applyFill="1" applyBorder="1"/>
    <xf numFmtId="0" fontId="3" fillId="0" borderId="1" xfId="0" applyNumberFormat="1" applyFont="1" applyFill="1" applyBorder="1" applyAlignment="1">
      <alignment horizontal="center"/>
    </xf>
    <xf numFmtId="40" fontId="3" fillId="0" borderId="1" xfId="0" applyNumberFormat="1" applyFont="1" applyFill="1" applyBorder="1"/>
    <xf numFmtId="164" fontId="3" fillId="0" borderId="1" xfId="1" applyFont="1" applyFill="1" applyBorder="1"/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165" fontId="3" fillId="0" borderId="1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4" fontId="2" fillId="0" borderId="3" xfId="1" applyFont="1" applyFill="1" applyBorder="1" applyAlignment="1">
      <alignment horizontal="center" vertical="center" wrapText="1"/>
    </xf>
    <xf numFmtId="40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/>
    </xf>
    <xf numFmtId="40" fontId="2" fillId="0" borderId="5" xfId="0" applyNumberFormat="1" applyFont="1" applyFill="1" applyBorder="1" applyAlignment="1">
      <alignment horizontal="center" vertical="center" wrapText="1"/>
    </xf>
    <xf numFmtId="40" fontId="3" fillId="0" borderId="4" xfId="0" applyNumberFormat="1" applyFont="1" applyFill="1" applyBorder="1"/>
    <xf numFmtId="40" fontId="2" fillId="0" borderId="3" xfId="0" applyNumberFormat="1" applyFont="1" applyFill="1" applyBorder="1" applyAlignment="1">
      <alignment horizontal="right" vertical="center" wrapText="1"/>
    </xf>
    <xf numFmtId="40" fontId="3" fillId="0" borderId="1" xfId="0" applyNumberFormat="1" applyFont="1" applyFill="1" applyBorder="1" applyAlignment="1">
      <alignment horizontal="right"/>
    </xf>
    <xf numFmtId="164" fontId="2" fillId="0" borderId="5" xfId="1" applyFont="1" applyFill="1" applyBorder="1" applyAlignment="1">
      <alignment horizontal="center" vertical="center" wrapText="1"/>
    </xf>
    <xf numFmtId="164" fontId="3" fillId="0" borderId="4" xfId="1" applyFont="1" applyFill="1" applyBorder="1"/>
    <xf numFmtId="0" fontId="3" fillId="0" borderId="1" xfId="0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/>
    </xf>
    <xf numFmtId="165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6" fillId="0" borderId="1" xfId="1" applyFont="1" applyFill="1" applyBorder="1"/>
    <xf numFmtId="40" fontId="6" fillId="0" borderId="1" xfId="0" applyNumberFormat="1" applyFont="1" applyFill="1" applyBorder="1" applyAlignment="1">
      <alignment horizontal="right"/>
    </xf>
    <xf numFmtId="40" fontId="6" fillId="0" borderId="1" xfId="0" applyNumberFormat="1" applyFont="1" applyFill="1" applyBorder="1"/>
    <xf numFmtId="40" fontId="6" fillId="0" borderId="4" xfId="0" applyNumberFormat="1" applyFont="1" applyFill="1" applyBorder="1"/>
    <xf numFmtId="0" fontId="6" fillId="2" borderId="1" xfId="0" applyFont="1" applyFill="1" applyBorder="1" applyAlignment="1">
      <alignment horizont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000000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alignment horizontal="right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8" formatCode="#,##0.00\ _€;[Red]\-#,##0.00\ _€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W32" totalsRowShown="0" headerRowDxfId="25" dataDxfId="24" tableBorderDxfId="23">
  <autoFilter ref="A1:W32">
    <filterColumn colId="0"/>
    <filterColumn colId="1"/>
    <filterColumn colId="3"/>
    <filterColumn colId="4"/>
    <filterColumn colId="6"/>
    <filterColumn colId="13"/>
    <filterColumn colId="15"/>
    <filterColumn colId="18"/>
    <filterColumn colId="19"/>
    <filterColumn colId="20"/>
    <filterColumn colId="22"/>
  </autoFilter>
  <sortState ref="A2:W2657">
    <sortCondition ref="B2656"/>
  </sortState>
  <tableColumns count="23">
    <tableColumn id="1" name="N° de pièce justif" dataDxfId="22"/>
    <tableColumn id="2" name="Date" dataDxfId="21"/>
    <tableColumn id="18" name="Année" dataDxfId="20">
      <calculatedColumnFormula>YEAR(Tableau1[[#This Row],[Date]])</calculatedColumnFormula>
    </tableColumn>
    <tableColumn id="3" name="Imputation comptable" dataDxfId="19"/>
    <tableColumn id="4" name="Opérations" dataDxfId="2"/>
    <tableColumn id="5" name="Inscriptions_x000a_TOURNOI" dataDxfId="0"/>
    <tableColumn id="6" name="Remarques" dataDxfId="1"/>
    <tableColumn id="7" name="Bénéficiaire" dataDxfId="18"/>
    <tableColumn id="8" name="Débiteur" dataDxfId="17"/>
    <tableColumn id="9" name="N° chèq." dataDxfId="16"/>
    <tableColumn id="10" name="débit CCP" dataDxfId="15" dataCellStyle="Milliers"/>
    <tableColumn id="11" name="crédit CCP" dataDxfId="14" dataCellStyle="Milliers"/>
    <tableColumn id="12" name="solde CCP" dataDxfId="13">
      <calculatedColumnFormula>M1+L2-K2</calculatedColumnFormula>
    </tableColumn>
    <tableColumn id="13" name="*" dataDxfId="12"/>
    <tableColumn id="14" name="Livret A" dataDxfId="11"/>
    <tableColumn id="24" name="Solde Livret A" dataDxfId="10"/>
    <tableColumn id="15" name="Compte de provision de renouvellement" dataDxfId="9"/>
    <tableColumn id="16" name="Caisse" dataDxfId="8"/>
    <tableColumn id="19" name="DEPENSE BILAN" dataDxfId="7">
      <calculatedColumnFormula>IF(Tableau1[[#This Row],[Caisse]]&lt;0,Tableau1[[#This Row],[débit CCP]]-Tableau1[[#This Row],[Caisse]],Tableau1[[#This Row],[débit CCP]])</calculatedColumnFormula>
    </tableColumn>
    <tableColumn id="20" name="RECETTE BILAN" dataDxfId="6">
      <calculatedColumnFormula>IF(Tableau1[[#This Row],[Caisse]]&gt;=0,Tableau1[[#This Row],[crédit CCP]]+Tableau1[[#This Row],[Caisse]],Tableau1[[#This Row],[crédit CCP]])</calculatedColumnFormula>
    </tableColumn>
    <tableColumn id="21" name="Total caisse" dataDxfId="5" dataCellStyle="Milliers"/>
    <tableColumn id="17" name="Total " dataDxfId="4">
      <calculatedColumnFormula>V1+R2+O2+L2-K2</calculatedColumnFormula>
    </tableColumn>
    <tableColumn id="23" name="sous total t privé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Z32"/>
  <sheetViews>
    <sheetView tabSelected="1" zoomScaleNormal="100" workbookViewId="0">
      <pane ySplit="1" topLeftCell="A23" activePane="bottomLeft" state="frozenSplit"/>
      <selection pane="bottomLeft" activeCell="D34" sqref="D34"/>
    </sheetView>
  </sheetViews>
  <sheetFormatPr baseColWidth="10" defaultColWidth="16.140625" defaultRowHeight="11.25"/>
  <cols>
    <col min="1" max="1" width="11.85546875" style="2" bestFit="1" customWidth="1"/>
    <col min="2" max="2" width="11.140625" style="6" customWidth="1"/>
    <col min="3" max="3" width="6.85546875" style="2" customWidth="1"/>
    <col min="4" max="4" width="37.5703125" style="1" customWidth="1"/>
    <col min="5" max="5" width="27" style="11" customWidth="1"/>
    <col min="6" max="6" width="15.28515625" style="5" customWidth="1"/>
    <col min="7" max="7" width="16.42578125" style="12" customWidth="1"/>
    <col min="8" max="8" width="14" style="5" customWidth="1"/>
    <col min="9" max="9" width="12.140625" style="5" customWidth="1"/>
    <col min="10" max="10" width="12" style="5" customWidth="1"/>
    <col min="11" max="11" width="14" style="4" customWidth="1"/>
    <col min="12" max="12" width="13.7109375" style="4" customWidth="1"/>
    <col min="13" max="13" width="12.5703125" style="23" customWidth="1"/>
    <col min="14" max="14" width="4" style="2" customWidth="1"/>
    <col min="15" max="16" width="11.7109375" style="3" customWidth="1"/>
    <col min="17" max="17" width="17.5703125" style="3" customWidth="1"/>
    <col min="18" max="20" width="11" style="3" customWidth="1"/>
    <col min="21" max="21" width="11" style="4" customWidth="1"/>
    <col min="22" max="23" width="9.85546875" style="3" customWidth="1"/>
    <col min="24" max="24" width="3.42578125" style="1" customWidth="1"/>
    <col min="25" max="25" width="45" style="1" customWidth="1"/>
    <col min="26" max="16384" width="16.140625" style="1"/>
  </cols>
  <sheetData>
    <row r="1" spans="1:26" ht="34.5" customHeight="1">
      <c r="A1" s="18" t="s">
        <v>13</v>
      </c>
      <c r="B1" s="7" t="s">
        <v>5</v>
      </c>
      <c r="C1" s="9" t="s">
        <v>23</v>
      </c>
      <c r="D1" s="8" t="s">
        <v>10</v>
      </c>
      <c r="E1" s="8" t="s">
        <v>19</v>
      </c>
      <c r="F1" s="13" t="s">
        <v>17</v>
      </c>
      <c r="G1" s="14" t="s">
        <v>18</v>
      </c>
      <c r="H1" s="13" t="s">
        <v>8</v>
      </c>
      <c r="I1" s="13" t="s">
        <v>9</v>
      </c>
      <c r="J1" s="13" t="s">
        <v>6</v>
      </c>
      <c r="K1" s="15" t="s">
        <v>0</v>
      </c>
      <c r="L1" s="15" t="s">
        <v>1</v>
      </c>
      <c r="M1" s="22" t="s">
        <v>2</v>
      </c>
      <c r="N1" s="17" t="s">
        <v>20</v>
      </c>
      <c r="O1" s="16" t="s">
        <v>3</v>
      </c>
      <c r="P1" s="16" t="s">
        <v>28</v>
      </c>
      <c r="Q1" s="16" t="s">
        <v>11</v>
      </c>
      <c r="R1" s="16" t="s">
        <v>4</v>
      </c>
      <c r="S1" s="20" t="s">
        <v>24</v>
      </c>
      <c r="T1" s="20" t="s">
        <v>25</v>
      </c>
      <c r="U1" s="24" t="s">
        <v>27</v>
      </c>
      <c r="V1" s="20" t="s">
        <v>7</v>
      </c>
      <c r="W1" s="27" t="s">
        <v>30</v>
      </c>
      <c r="Y1" s="10" t="s">
        <v>12</v>
      </c>
      <c r="Z1" s="26" t="s">
        <v>16</v>
      </c>
    </row>
    <row r="2" spans="1:26">
      <c r="A2" s="28" t="s">
        <v>31</v>
      </c>
      <c r="B2" s="29">
        <v>41293</v>
      </c>
      <c r="C2" s="30">
        <f>YEAR(Tableau1[[#This Row],[Date]])</f>
        <v>2013</v>
      </c>
      <c r="D2" s="31" t="s">
        <v>22</v>
      </c>
      <c r="E2" s="32" t="s">
        <v>32</v>
      </c>
      <c r="F2" s="5" t="s">
        <v>26</v>
      </c>
      <c r="G2" s="33"/>
      <c r="H2" s="34" t="s">
        <v>14</v>
      </c>
      <c r="I2" s="34" t="s">
        <v>29</v>
      </c>
      <c r="J2" s="39" t="s">
        <v>15</v>
      </c>
      <c r="K2" s="35">
        <v>5</v>
      </c>
      <c r="L2" s="35"/>
      <c r="M2" s="36">
        <v>-5</v>
      </c>
      <c r="N2" s="30"/>
      <c r="O2" s="37"/>
      <c r="P2" s="3">
        <v>200</v>
      </c>
      <c r="Q2" s="37"/>
      <c r="R2" s="37"/>
      <c r="S2" s="38">
        <f>IF(Tableau1[[#This Row],[Caisse]]&lt;0,Tableau1[[#This Row],[débit CCP]]-Tableau1[[#This Row],[Caisse]],Tableau1[[#This Row],[débit CCP]])</f>
        <v>5</v>
      </c>
      <c r="T2" s="38">
        <f>IF(Tableau1[[#This Row],[Caisse]]&gt;=0,Tableau1[[#This Row],[crédit CCP]]+Tableau1[[#This Row],[Caisse]],Tableau1[[#This Row],[crédit CCP]])</f>
        <v>0</v>
      </c>
      <c r="U2" s="25">
        <v>300</v>
      </c>
      <c r="V2" s="38">
        <v>495</v>
      </c>
      <c r="W2" s="38"/>
    </row>
    <row r="3" spans="1:26">
      <c r="A3" s="28" t="s">
        <v>31</v>
      </c>
      <c r="B3" s="29">
        <v>41293</v>
      </c>
      <c r="C3" s="30">
        <f>YEAR(Tableau1[[#This Row],[Date]])</f>
        <v>2013</v>
      </c>
      <c r="D3" s="31" t="s">
        <v>22</v>
      </c>
      <c r="E3" s="32" t="s">
        <v>32</v>
      </c>
      <c r="F3" s="5" t="s">
        <v>34</v>
      </c>
      <c r="G3" s="33"/>
      <c r="H3" s="34" t="s">
        <v>14</v>
      </c>
      <c r="I3" s="34" t="s">
        <v>29</v>
      </c>
      <c r="J3" s="39" t="s">
        <v>15</v>
      </c>
      <c r="K3" s="35">
        <v>5</v>
      </c>
      <c r="L3" s="35"/>
      <c r="M3" s="36">
        <f t="shared" ref="M3:M30" si="0">M2+L3-K3</f>
        <v>-10</v>
      </c>
      <c r="N3" s="30"/>
      <c r="O3" s="37"/>
      <c r="P3" s="3">
        <f>P2+Tableau1[[#This Row],[Livret A]]</f>
        <v>200</v>
      </c>
      <c r="Q3" s="37"/>
      <c r="R3" s="37"/>
      <c r="S3" s="38">
        <f>IF(Tableau1[[#This Row],[Caisse]]&lt;0,Tableau1[[#This Row],[débit CCP]]-Tableau1[[#This Row],[Caisse]],Tableau1[[#This Row],[débit CCP]])</f>
        <v>5</v>
      </c>
      <c r="T3" s="38">
        <f>IF(Tableau1[[#This Row],[Caisse]]&gt;=0,Tableau1[[#This Row],[crédit CCP]]+Tableau1[[#This Row],[Caisse]],Tableau1[[#This Row],[crédit CCP]])</f>
        <v>0</v>
      </c>
      <c r="U3" s="25">
        <f>U2+Tableau1[[#This Row],[Caisse]]</f>
        <v>300</v>
      </c>
      <c r="V3" s="38">
        <f t="shared" ref="V3:V30" si="1">V2+R3+O3+L3-K3</f>
        <v>490</v>
      </c>
      <c r="W3" s="38"/>
    </row>
    <row r="4" spans="1:26">
      <c r="A4" s="28" t="s">
        <v>31</v>
      </c>
      <c r="B4" s="29">
        <v>41293</v>
      </c>
      <c r="C4" s="30">
        <f>YEAR(Tableau1[[#This Row],[Date]])</f>
        <v>2013</v>
      </c>
      <c r="D4" s="31" t="s">
        <v>22</v>
      </c>
      <c r="E4" s="32" t="s">
        <v>32</v>
      </c>
      <c r="F4" s="5" t="s">
        <v>35</v>
      </c>
      <c r="G4" s="33"/>
      <c r="H4" s="34" t="s">
        <v>14</v>
      </c>
      <c r="I4" s="34" t="s">
        <v>29</v>
      </c>
      <c r="J4" s="39" t="s">
        <v>15</v>
      </c>
      <c r="K4" s="35">
        <v>5</v>
      </c>
      <c r="L4" s="35"/>
      <c r="M4" s="36">
        <f t="shared" si="0"/>
        <v>-15</v>
      </c>
      <c r="N4" s="30"/>
      <c r="O4" s="37"/>
      <c r="P4" s="3">
        <f>P3+Tableau1[[#This Row],[Livret A]]</f>
        <v>200</v>
      </c>
      <c r="Q4" s="37"/>
      <c r="R4" s="37"/>
      <c r="S4" s="38">
        <f>IF(Tableau1[[#This Row],[Caisse]]&lt;0,Tableau1[[#This Row],[débit CCP]]-Tableau1[[#This Row],[Caisse]],Tableau1[[#This Row],[débit CCP]])</f>
        <v>5</v>
      </c>
      <c r="T4" s="38">
        <f>IF(Tableau1[[#This Row],[Caisse]]&gt;=0,Tableau1[[#This Row],[crédit CCP]]+Tableau1[[#This Row],[Caisse]],Tableau1[[#This Row],[crédit CCP]])</f>
        <v>0</v>
      </c>
      <c r="U4" s="25">
        <f>U3+Tableau1[[#This Row],[Caisse]]</f>
        <v>300</v>
      </c>
      <c r="V4" s="38">
        <f t="shared" si="1"/>
        <v>485</v>
      </c>
      <c r="W4" s="38"/>
    </row>
    <row r="5" spans="1:26">
      <c r="A5" s="28" t="s">
        <v>31</v>
      </c>
      <c r="B5" s="29">
        <v>41293</v>
      </c>
      <c r="C5" s="30">
        <f>YEAR(Tableau1[[#This Row],[Date]])</f>
        <v>2013</v>
      </c>
      <c r="D5" s="31" t="s">
        <v>22</v>
      </c>
      <c r="E5" s="32" t="s">
        <v>32</v>
      </c>
      <c r="F5" s="5" t="s">
        <v>36</v>
      </c>
      <c r="G5" s="33"/>
      <c r="H5" s="34" t="s">
        <v>14</v>
      </c>
      <c r="I5" s="34" t="s">
        <v>29</v>
      </c>
      <c r="J5" s="39" t="s">
        <v>15</v>
      </c>
      <c r="K5" s="35">
        <v>5</v>
      </c>
      <c r="L5" s="35"/>
      <c r="M5" s="36">
        <f t="shared" si="0"/>
        <v>-20</v>
      </c>
      <c r="N5" s="30"/>
      <c r="O5" s="37"/>
      <c r="P5" s="3">
        <f>P4+Tableau1[[#This Row],[Livret A]]</f>
        <v>200</v>
      </c>
      <c r="Q5" s="37"/>
      <c r="R5" s="37"/>
      <c r="S5" s="38">
        <f>IF(Tableau1[[#This Row],[Caisse]]&lt;0,Tableau1[[#This Row],[débit CCP]]-Tableau1[[#This Row],[Caisse]],Tableau1[[#This Row],[débit CCP]])</f>
        <v>5</v>
      </c>
      <c r="T5" s="38">
        <f>IF(Tableau1[[#This Row],[Caisse]]&gt;=0,Tableau1[[#This Row],[crédit CCP]]+Tableau1[[#This Row],[Caisse]],Tableau1[[#This Row],[crédit CCP]])</f>
        <v>0</v>
      </c>
      <c r="U5" s="25">
        <f>U4+Tableau1[[#This Row],[Caisse]]</f>
        <v>300</v>
      </c>
      <c r="V5" s="38">
        <f t="shared" si="1"/>
        <v>480</v>
      </c>
      <c r="W5" s="38"/>
    </row>
    <row r="6" spans="1:26">
      <c r="A6" s="28" t="s">
        <v>31</v>
      </c>
      <c r="B6" s="29">
        <v>41293</v>
      </c>
      <c r="C6" s="30">
        <f>YEAR(Tableau1[[#This Row],[Date]])</f>
        <v>2013</v>
      </c>
      <c r="D6" s="31" t="s">
        <v>21</v>
      </c>
      <c r="E6" s="32" t="s">
        <v>32</v>
      </c>
      <c r="F6" s="5" t="s">
        <v>37</v>
      </c>
      <c r="G6" s="33"/>
      <c r="H6" s="34" t="s">
        <v>14</v>
      </c>
      <c r="I6" s="34" t="s">
        <v>29</v>
      </c>
      <c r="J6" s="39" t="s">
        <v>15</v>
      </c>
      <c r="K6" s="35">
        <v>5</v>
      </c>
      <c r="L6" s="35"/>
      <c r="M6" s="36">
        <f t="shared" si="0"/>
        <v>-25</v>
      </c>
      <c r="N6" s="30"/>
      <c r="O6" s="37"/>
      <c r="P6" s="3">
        <f>P5+Tableau1[[#This Row],[Livret A]]</f>
        <v>200</v>
      </c>
      <c r="Q6" s="37"/>
      <c r="R6" s="37"/>
      <c r="S6" s="38">
        <f>IF(Tableau1[[#This Row],[Caisse]]&lt;0,Tableau1[[#This Row],[débit CCP]]-Tableau1[[#This Row],[Caisse]],Tableau1[[#This Row],[débit CCP]])</f>
        <v>5</v>
      </c>
      <c r="T6" s="38">
        <f>IF(Tableau1[[#This Row],[Caisse]]&gt;=0,Tableau1[[#This Row],[crédit CCP]]+Tableau1[[#This Row],[Caisse]],Tableau1[[#This Row],[crédit CCP]])</f>
        <v>0</v>
      </c>
      <c r="U6" s="25">
        <f>U5+Tableau1[[#This Row],[Caisse]]</f>
        <v>300</v>
      </c>
      <c r="V6" s="38">
        <f t="shared" si="1"/>
        <v>475</v>
      </c>
      <c r="W6" s="38"/>
    </row>
    <row r="7" spans="1:26">
      <c r="A7" s="28" t="s">
        <v>31</v>
      </c>
      <c r="B7" s="29">
        <v>41293</v>
      </c>
      <c r="C7" s="30">
        <f>YEAR(Tableau1[[#This Row],[Date]])</f>
        <v>2013</v>
      </c>
      <c r="D7" s="31" t="s">
        <v>21</v>
      </c>
      <c r="E7" s="32" t="s">
        <v>32</v>
      </c>
      <c r="F7" s="5" t="s">
        <v>38</v>
      </c>
      <c r="G7" s="33"/>
      <c r="H7" s="34" t="s">
        <v>14</v>
      </c>
      <c r="I7" s="34" t="s">
        <v>29</v>
      </c>
      <c r="J7" s="39" t="s">
        <v>15</v>
      </c>
      <c r="K7" s="35">
        <v>5</v>
      </c>
      <c r="L7" s="35"/>
      <c r="M7" s="36">
        <f t="shared" si="0"/>
        <v>-30</v>
      </c>
      <c r="N7" s="30"/>
      <c r="O7" s="37"/>
      <c r="P7" s="3">
        <f>P6+Tableau1[[#This Row],[Livret A]]</f>
        <v>200</v>
      </c>
      <c r="Q7" s="37"/>
      <c r="R7" s="37"/>
      <c r="S7" s="38">
        <f>IF(Tableau1[[#This Row],[Caisse]]&lt;0,Tableau1[[#This Row],[débit CCP]]-Tableau1[[#This Row],[Caisse]],Tableau1[[#This Row],[débit CCP]])</f>
        <v>5</v>
      </c>
      <c r="T7" s="38">
        <f>IF(Tableau1[[#This Row],[Caisse]]&gt;=0,Tableau1[[#This Row],[crédit CCP]]+Tableau1[[#This Row],[Caisse]],Tableau1[[#This Row],[crédit CCP]])</f>
        <v>0</v>
      </c>
      <c r="U7" s="25">
        <f>U6+Tableau1[[#This Row],[Caisse]]</f>
        <v>300</v>
      </c>
      <c r="V7" s="38">
        <f t="shared" si="1"/>
        <v>470</v>
      </c>
      <c r="W7" s="38"/>
    </row>
    <row r="8" spans="1:26">
      <c r="A8" s="28" t="s">
        <v>31</v>
      </c>
      <c r="B8" s="29">
        <v>41293</v>
      </c>
      <c r="C8" s="30">
        <f>YEAR(Tableau1[[#This Row],[Date]])</f>
        <v>2013</v>
      </c>
      <c r="D8" s="31" t="s">
        <v>21</v>
      </c>
      <c r="E8" s="32" t="s">
        <v>32</v>
      </c>
      <c r="F8" s="5" t="s">
        <v>39</v>
      </c>
      <c r="G8" s="33"/>
      <c r="H8" s="34" t="s">
        <v>14</v>
      </c>
      <c r="I8" s="34" t="s">
        <v>29</v>
      </c>
      <c r="J8" s="39" t="s">
        <v>15</v>
      </c>
      <c r="K8" s="35">
        <v>5</v>
      </c>
      <c r="L8" s="35"/>
      <c r="M8" s="36">
        <f t="shared" si="0"/>
        <v>-35</v>
      </c>
      <c r="N8" s="30"/>
      <c r="O8" s="37"/>
      <c r="P8" s="3">
        <f>P7+Tableau1[[#This Row],[Livret A]]</f>
        <v>200</v>
      </c>
      <c r="Q8" s="37"/>
      <c r="R8" s="37"/>
      <c r="S8" s="38">
        <f>IF(Tableau1[[#This Row],[Caisse]]&lt;0,Tableau1[[#This Row],[débit CCP]]-Tableau1[[#This Row],[Caisse]],Tableau1[[#This Row],[débit CCP]])</f>
        <v>5</v>
      </c>
      <c r="T8" s="38">
        <f>IF(Tableau1[[#This Row],[Caisse]]&gt;=0,Tableau1[[#This Row],[crédit CCP]]+Tableau1[[#This Row],[Caisse]],Tableau1[[#This Row],[crédit CCP]])</f>
        <v>0</v>
      </c>
      <c r="U8" s="25">
        <f>U7+Tableau1[[#This Row],[Caisse]]</f>
        <v>300</v>
      </c>
      <c r="V8" s="38">
        <f t="shared" si="1"/>
        <v>465</v>
      </c>
      <c r="W8" s="38"/>
    </row>
    <row r="9" spans="1:26">
      <c r="A9" s="28" t="s">
        <v>31</v>
      </c>
      <c r="B9" s="29">
        <v>41293</v>
      </c>
      <c r="C9" s="30">
        <f>YEAR(Tableau1[[#This Row],[Date]])</f>
        <v>2013</v>
      </c>
      <c r="D9" s="31" t="s">
        <v>21</v>
      </c>
      <c r="E9" s="32" t="s">
        <v>32</v>
      </c>
      <c r="F9" s="5" t="s">
        <v>40</v>
      </c>
      <c r="G9" s="33"/>
      <c r="H9" s="34" t="s">
        <v>14</v>
      </c>
      <c r="I9" s="34" t="s">
        <v>29</v>
      </c>
      <c r="J9" s="39" t="s">
        <v>15</v>
      </c>
      <c r="K9" s="35">
        <v>5</v>
      </c>
      <c r="L9" s="35"/>
      <c r="M9" s="36">
        <f t="shared" si="0"/>
        <v>-40</v>
      </c>
      <c r="N9" s="30"/>
      <c r="O9" s="37"/>
      <c r="P9" s="3">
        <f>P8+Tableau1[[#This Row],[Livret A]]</f>
        <v>200</v>
      </c>
      <c r="Q9" s="37"/>
      <c r="R9" s="37"/>
      <c r="S9" s="38">
        <f>IF(Tableau1[[#This Row],[Caisse]]&lt;0,Tableau1[[#This Row],[débit CCP]]-Tableau1[[#This Row],[Caisse]],Tableau1[[#This Row],[débit CCP]])</f>
        <v>5</v>
      </c>
      <c r="T9" s="38">
        <f>IF(Tableau1[[#This Row],[Caisse]]&gt;=0,Tableau1[[#This Row],[crédit CCP]]+Tableau1[[#This Row],[Caisse]],Tableau1[[#This Row],[crédit CCP]])</f>
        <v>0</v>
      </c>
      <c r="U9" s="25">
        <f>U8+Tableau1[[#This Row],[Caisse]]</f>
        <v>300</v>
      </c>
      <c r="V9" s="38">
        <f t="shared" si="1"/>
        <v>460</v>
      </c>
      <c r="W9" s="38"/>
    </row>
    <row r="10" spans="1:26">
      <c r="A10" s="28" t="s">
        <v>31</v>
      </c>
      <c r="B10" s="29">
        <v>41293</v>
      </c>
      <c r="C10" s="30">
        <f>YEAR(Tableau1[[#This Row],[Date]])</f>
        <v>2013</v>
      </c>
      <c r="D10" s="31" t="s">
        <v>21</v>
      </c>
      <c r="E10" s="32" t="s">
        <v>32</v>
      </c>
      <c r="F10" s="5" t="s">
        <v>41</v>
      </c>
      <c r="G10" s="33"/>
      <c r="H10" s="34" t="s">
        <v>14</v>
      </c>
      <c r="I10" s="34" t="s">
        <v>29</v>
      </c>
      <c r="J10" s="39" t="s">
        <v>15</v>
      </c>
      <c r="K10" s="35">
        <v>5</v>
      </c>
      <c r="L10" s="35"/>
      <c r="M10" s="36">
        <f t="shared" si="0"/>
        <v>-45</v>
      </c>
      <c r="N10" s="30"/>
      <c r="O10" s="37"/>
      <c r="P10" s="3">
        <f>P9+Tableau1[[#This Row],[Livret A]]</f>
        <v>200</v>
      </c>
      <c r="Q10" s="37"/>
      <c r="R10" s="37"/>
      <c r="S10" s="38">
        <f>IF(Tableau1[[#This Row],[Caisse]]&lt;0,Tableau1[[#This Row],[débit CCP]]-Tableau1[[#This Row],[Caisse]],Tableau1[[#This Row],[débit CCP]])</f>
        <v>5</v>
      </c>
      <c r="T10" s="38">
        <f>IF(Tableau1[[#This Row],[Caisse]]&gt;=0,Tableau1[[#This Row],[crédit CCP]]+Tableau1[[#This Row],[Caisse]],Tableau1[[#This Row],[crédit CCP]])</f>
        <v>0</v>
      </c>
      <c r="U10" s="25">
        <f>U9+Tableau1[[#This Row],[Caisse]]</f>
        <v>300</v>
      </c>
      <c r="V10" s="38">
        <f t="shared" si="1"/>
        <v>455</v>
      </c>
      <c r="W10" s="38"/>
    </row>
    <row r="11" spans="1:26">
      <c r="A11" s="28" t="s">
        <v>31</v>
      </c>
      <c r="B11" s="29">
        <v>41293</v>
      </c>
      <c r="C11" s="30">
        <f>YEAR(Tableau1[[#This Row],[Date]])</f>
        <v>2013</v>
      </c>
      <c r="D11" s="31" t="s">
        <v>21</v>
      </c>
      <c r="E11" s="32" t="s">
        <v>32</v>
      </c>
      <c r="F11" s="34">
        <v>9</v>
      </c>
      <c r="G11" s="33"/>
      <c r="H11" s="34" t="s">
        <v>14</v>
      </c>
      <c r="I11" s="34" t="s">
        <v>29</v>
      </c>
      <c r="J11" s="39" t="s">
        <v>15</v>
      </c>
      <c r="K11" s="35">
        <v>5</v>
      </c>
      <c r="L11" s="35"/>
      <c r="M11" s="36">
        <f t="shared" si="0"/>
        <v>-50</v>
      </c>
      <c r="N11" s="30"/>
      <c r="O11" s="37"/>
      <c r="P11" s="3">
        <f>P10+Tableau1[[#This Row],[Livret A]]</f>
        <v>200</v>
      </c>
      <c r="Q11" s="37"/>
      <c r="R11" s="37"/>
      <c r="S11" s="38">
        <f>IF(Tableau1[[#This Row],[Caisse]]&lt;0,Tableau1[[#This Row],[débit CCP]]-Tableau1[[#This Row],[Caisse]],Tableau1[[#This Row],[débit CCP]])</f>
        <v>5</v>
      </c>
      <c r="T11" s="38">
        <f>IF(Tableau1[[#This Row],[Caisse]]&gt;=0,Tableau1[[#This Row],[crédit CCP]]+Tableau1[[#This Row],[Caisse]],Tableau1[[#This Row],[crédit CCP]])</f>
        <v>0</v>
      </c>
      <c r="U11" s="25">
        <f>U10+Tableau1[[#This Row],[Caisse]]</f>
        <v>300</v>
      </c>
      <c r="V11" s="38">
        <f t="shared" si="1"/>
        <v>450</v>
      </c>
      <c r="W11" s="38"/>
    </row>
    <row r="12" spans="1:26">
      <c r="A12" s="28" t="s">
        <v>31</v>
      </c>
      <c r="B12" s="29">
        <v>41293</v>
      </c>
      <c r="C12" s="30">
        <f>YEAR(Tableau1[[#This Row],[Date]])</f>
        <v>2013</v>
      </c>
      <c r="D12" s="31" t="s">
        <v>21</v>
      </c>
      <c r="E12" s="32" t="s">
        <v>32</v>
      </c>
      <c r="F12" s="5" t="s">
        <v>42</v>
      </c>
      <c r="G12" s="33"/>
      <c r="H12" s="34" t="s">
        <v>14</v>
      </c>
      <c r="I12" s="34" t="s">
        <v>29</v>
      </c>
      <c r="J12" s="39" t="s">
        <v>15</v>
      </c>
      <c r="K12" s="35">
        <v>5</v>
      </c>
      <c r="L12" s="35"/>
      <c r="M12" s="36">
        <f t="shared" si="0"/>
        <v>-55</v>
      </c>
      <c r="N12" s="30"/>
      <c r="O12" s="37"/>
      <c r="P12" s="3">
        <f>P11+Tableau1[[#This Row],[Livret A]]</f>
        <v>200</v>
      </c>
      <c r="Q12" s="37"/>
      <c r="R12" s="37"/>
      <c r="S12" s="38">
        <f>IF(Tableau1[[#This Row],[Caisse]]&lt;0,Tableau1[[#This Row],[débit CCP]]-Tableau1[[#This Row],[Caisse]],Tableau1[[#This Row],[débit CCP]])</f>
        <v>5</v>
      </c>
      <c r="T12" s="38">
        <f>IF(Tableau1[[#This Row],[Caisse]]&gt;=0,Tableau1[[#This Row],[crédit CCP]]+Tableau1[[#This Row],[Caisse]],Tableau1[[#This Row],[crédit CCP]])</f>
        <v>0</v>
      </c>
      <c r="U12" s="25">
        <f>U11+Tableau1[[#This Row],[Caisse]]</f>
        <v>300</v>
      </c>
      <c r="V12" s="38">
        <f t="shared" si="1"/>
        <v>445</v>
      </c>
      <c r="W12" s="38"/>
    </row>
    <row r="13" spans="1:26">
      <c r="A13" s="28" t="s">
        <v>31</v>
      </c>
      <c r="B13" s="29">
        <v>41293</v>
      </c>
      <c r="C13" s="30">
        <f>YEAR(Tableau1[[#This Row],[Date]])</f>
        <v>2013</v>
      </c>
      <c r="D13" s="31" t="s">
        <v>21</v>
      </c>
      <c r="E13" s="32" t="s">
        <v>32</v>
      </c>
      <c r="F13" s="5" t="s">
        <v>43</v>
      </c>
      <c r="G13" s="33"/>
      <c r="H13" s="34" t="s">
        <v>14</v>
      </c>
      <c r="I13" s="34" t="s">
        <v>29</v>
      </c>
      <c r="J13" s="39" t="s">
        <v>15</v>
      </c>
      <c r="K13" s="35">
        <v>5</v>
      </c>
      <c r="L13" s="35"/>
      <c r="M13" s="36">
        <f t="shared" si="0"/>
        <v>-60</v>
      </c>
      <c r="N13" s="30"/>
      <c r="O13" s="37"/>
      <c r="P13" s="3">
        <f>P12+Tableau1[[#This Row],[Livret A]]</f>
        <v>200</v>
      </c>
      <c r="Q13" s="37"/>
      <c r="R13" s="37"/>
      <c r="S13" s="38">
        <f>IF(Tableau1[[#This Row],[Caisse]]&lt;0,Tableau1[[#This Row],[débit CCP]]-Tableau1[[#This Row],[Caisse]],Tableau1[[#This Row],[débit CCP]])</f>
        <v>5</v>
      </c>
      <c r="T13" s="38">
        <f>IF(Tableau1[[#This Row],[Caisse]]&gt;=0,Tableau1[[#This Row],[crédit CCP]]+Tableau1[[#This Row],[Caisse]],Tableau1[[#This Row],[crédit CCP]])</f>
        <v>0</v>
      </c>
      <c r="U13" s="25">
        <f>U12+Tableau1[[#This Row],[Caisse]]</f>
        <v>300</v>
      </c>
      <c r="V13" s="38">
        <f t="shared" si="1"/>
        <v>440</v>
      </c>
      <c r="W13" s="38"/>
    </row>
    <row r="14" spans="1:26">
      <c r="A14" s="28" t="s">
        <v>31</v>
      </c>
      <c r="B14" s="29">
        <v>41293</v>
      </c>
      <c r="C14" s="30">
        <f>YEAR(Tableau1[[#This Row],[Date]])</f>
        <v>2013</v>
      </c>
      <c r="D14" s="31" t="s">
        <v>21</v>
      </c>
      <c r="E14" s="32" t="s">
        <v>32</v>
      </c>
      <c r="F14" s="5" t="s">
        <v>44</v>
      </c>
      <c r="G14" s="33"/>
      <c r="H14" s="34" t="s">
        <v>14</v>
      </c>
      <c r="I14" s="34" t="s">
        <v>29</v>
      </c>
      <c r="J14" s="39" t="s">
        <v>15</v>
      </c>
      <c r="K14" s="35">
        <v>5</v>
      </c>
      <c r="L14" s="35"/>
      <c r="M14" s="36">
        <f t="shared" si="0"/>
        <v>-65</v>
      </c>
      <c r="N14" s="30"/>
      <c r="O14" s="37"/>
      <c r="P14" s="3">
        <f>P13+Tableau1[[#This Row],[Livret A]]</f>
        <v>200</v>
      </c>
      <c r="Q14" s="37"/>
      <c r="R14" s="37"/>
      <c r="S14" s="38">
        <f>IF(Tableau1[[#This Row],[Caisse]]&lt;0,Tableau1[[#This Row],[débit CCP]]-Tableau1[[#This Row],[Caisse]],Tableau1[[#This Row],[débit CCP]])</f>
        <v>5</v>
      </c>
      <c r="T14" s="38">
        <f>IF(Tableau1[[#This Row],[Caisse]]&gt;=0,Tableau1[[#This Row],[crédit CCP]]+Tableau1[[#This Row],[Caisse]],Tableau1[[#This Row],[crédit CCP]])</f>
        <v>0</v>
      </c>
      <c r="U14" s="25">
        <f>U13+Tableau1[[#This Row],[Caisse]]</f>
        <v>300</v>
      </c>
      <c r="V14" s="38">
        <f t="shared" si="1"/>
        <v>435</v>
      </c>
      <c r="W14" s="38"/>
    </row>
    <row r="15" spans="1:26">
      <c r="A15" s="28" t="s">
        <v>31</v>
      </c>
      <c r="B15" s="29">
        <v>41293</v>
      </c>
      <c r="C15" s="30">
        <f>YEAR(Tableau1[[#This Row],[Date]])</f>
        <v>2013</v>
      </c>
      <c r="D15" s="31" t="s">
        <v>21</v>
      </c>
      <c r="E15" s="32" t="s">
        <v>32</v>
      </c>
      <c r="F15" s="5" t="s">
        <v>45</v>
      </c>
      <c r="G15" s="33"/>
      <c r="H15" s="34" t="s">
        <v>14</v>
      </c>
      <c r="I15" s="34" t="s">
        <v>29</v>
      </c>
      <c r="J15" s="39" t="s">
        <v>15</v>
      </c>
      <c r="K15" s="35">
        <v>5</v>
      </c>
      <c r="L15" s="35"/>
      <c r="M15" s="36">
        <f t="shared" si="0"/>
        <v>-70</v>
      </c>
      <c r="N15" s="30"/>
      <c r="O15" s="37"/>
      <c r="P15" s="3">
        <f>P14+Tableau1[[#This Row],[Livret A]]</f>
        <v>200</v>
      </c>
      <c r="Q15" s="37"/>
      <c r="R15" s="37"/>
      <c r="S15" s="38">
        <f>IF(Tableau1[[#This Row],[Caisse]]&lt;0,Tableau1[[#This Row],[débit CCP]]-Tableau1[[#This Row],[Caisse]],Tableau1[[#This Row],[débit CCP]])</f>
        <v>5</v>
      </c>
      <c r="T15" s="38">
        <f>IF(Tableau1[[#This Row],[Caisse]]&gt;=0,Tableau1[[#This Row],[crédit CCP]]+Tableau1[[#This Row],[Caisse]],Tableau1[[#This Row],[crédit CCP]])</f>
        <v>0</v>
      </c>
      <c r="U15" s="25">
        <f>U14+Tableau1[[#This Row],[Caisse]]</f>
        <v>300</v>
      </c>
      <c r="V15" s="38">
        <f t="shared" si="1"/>
        <v>430</v>
      </c>
      <c r="W15" s="38"/>
    </row>
    <row r="16" spans="1:26">
      <c r="A16" s="28" t="s">
        <v>31</v>
      </c>
      <c r="B16" s="29">
        <v>41293</v>
      </c>
      <c r="C16" s="30">
        <f>YEAR(Tableau1[[#This Row],[Date]])</f>
        <v>2013</v>
      </c>
      <c r="D16" s="31" t="s">
        <v>21</v>
      </c>
      <c r="E16" s="32" t="s">
        <v>32</v>
      </c>
      <c r="F16" s="5" t="s">
        <v>46</v>
      </c>
      <c r="G16" s="33"/>
      <c r="H16" s="34" t="s">
        <v>14</v>
      </c>
      <c r="I16" s="34" t="s">
        <v>29</v>
      </c>
      <c r="J16" s="39" t="s">
        <v>15</v>
      </c>
      <c r="K16" s="35">
        <v>5</v>
      </c>
      <c r="L16" s="35"/>
      <c r="M16" s="36">
        <f t="shared" si="0"/>
        <v>-75</v>
      </c>
      <c r="N16" s="30"/>
      <c r="O16" s="37"/>
      <c r="P16" s="3">
        <f>P15+Tableau1[[#This Row],[Livret A]]</f>
        <v>200</v>
      </c>
      <c r="Q16" s="37"/>
      <c r="R16" s="37"/>
      <c r="S16" s="38">
        <f>IF(Tableau1[[#This Row],[Caisse]]&lt;0,Tableau1[[#This Row],[débit CCP]]-Tableau1[[#This Row],[Caisse]],Tableau1[[#This Row],[débit CCP]])</f>
        <v>5</v>
      </c>
      <c r="T16" s="38">
        <f>IF(Tableau1[[#This Row],[Caisse]]&gt;=0,Tableau1[[#This Row],[crédit CCP]]+Tableau1[[#This Row],[Caisse]],Tableau1[[#This Row],[crédit CCP]])</f>
        <v>0</v>
      </c>
      <c r="U16" s="25">
        <f>U15+Tableau1[[#This Row],[Caisse]]</f>
        <v>300</v>
      </c>
      <c r="V16" s="38">
        <f t="shared" si="1"/>
        <v>425</v>
      </c>
      <c r="W16" s="38"/>
    </row>
    <row r="17" spans="1:23">
      <c r="A17" s="28" t="s">
        <v>31</v>
      </c>
      <c r="B17" s="29">
        <v>41293</v>
      </c>
      <c r="C17" s="30">
        <f>YEAR(Tableau1[[#This Row],[Date]])</f>
        <v>2013</v>
      </c>
      <c r="D17" s="31" t="s">
        <v>21</v>
      </c>
      <c r="E17" s="32" t="s">
        <v>32</v>
      </c>
      <c r="F17" s="5" t="s">
        <v>47</v>
      </c>
      <c r="G17" s="33"/>
      <c r="H17" s="34" t="s">
        <v>14</v>
      </c>
      <c r="I17" s="34" t="s">
        <v>29</v>
      </c>
      <c r="J17" s="39" t="s">
        <v>15</v>
      </c>
      <c r="K17" s="35">
        <v>5</v>
      </c>
      <c r="L17" s="35"/>
      <c r="M17" s="36">
        <f t="shared" si="0"/>
        <v>-80</v>
      </c>
      <c r="N17" s="30"/>
      <c r="O17" s="37"/>
      <c r="P17" s="3">
        <f>P16+Tableau1[[#This Row],[Livret A]]</f>
        <v>200</v>
      </c>
      <c r="Q17" s="37"/>
      <c r="R17" s="37"/>
      <c r="S17" s="38">
        <f>IF(Tableau1[[#This Row],[Caisse]]&lt;0,Tableau1[[#This Row],[débit CCP]]-Tableau1[[#This Row],[Caisse]],Tableau1[[#This Row],[débit CCP]])</f>
        <v>5</v>
      </c>
      <c r="T17" s="38">
        <f>IF(Tableau1[[#This Row],[Caisse]]&gt;=0,Tableau1[[#This Row],[crédit CCP]]+Tableau1[[#This Row],[Caisse]],Tableau1[[#This Row],[crédit CCP]])</f>
        <v>0</v>
      </c>
      <c r="U17" s="25">
        <f>U16+Tableau1[[#This Row],[Caisse]]</f>
        <v>300</v>
      </c>
      <c r="V17" s="38">
        <f t="shared" si="1"/>
        <v>420</v>
      </c>
      <c r="W17" s="38"/>
    </row>
    <row r="18" spans="1:23">
      <c r="A18" s="28" t="s">
        <v>31</v>
      </c>
      <c r="B18" s="29">
        <v>41293</v>
      </c>
      <c r="C18" s="30">
        <f>YEAR(Tableau1[[#This Row],[Date]])</f>
        <v>2013</v>
      </c>
      <c r="D18" s="31" t="s">
        <v>21</v>
      </c>
      <c r="E18" s="32" t="s">
        <v>32</v>
      </c>
      <c r="F18" s="5" t="s">
        <v>48</v>
      </c>
      <c r="G18" s="33"/>
      <c r="H18" s="34" t="s">
        <v>14</v>
      </c>
      <c r="I18" s="34" t="s">
        <v>29</v>
      </c>
      <c r="J18" s="39" t="s">
        <v>15</v>
      </c>
      <c r="K18" s="35">
        <v>5</v>
      </c>
      <c r="L18" s="35"/>
      <c r="M18" s="36">
        <f t="shared" si="0"/>
        <v>-85</v>
      </c>
      <c r="N18" s="30"/>
      <c r="O18" s="37"/>
      <c r="P18" s="3">
        <f>P17+Tableau1[[#This Row],[Livret A]]</f>
        <v>200</v>
      </c>
      <c r="Q18" s="37"/>
      <c r="R18" s="37"/>
      <c r="S18" s="38">
        <f>IF(Tableau1[[#This Row],[Caisse]]&lt;0,Tableau1[[#This Row],[débit CCP]]-Tableau1[[#This Row],[Caisse]],Tableau1[[#This Row],[débit CCP]])</f>
        <v>5</v>
      </c>
      <c r="T18" s="38">
        <f>IF(Tableau1[[#This Row],[Caisse]]&gt;=0,Tableau1[[#This Row],[crédit CCP]]+Tableau1[[#This Row],[Caisse]],Tableau1[[#This Row],[crédit CCP]])</f>
        <v>0</v>
      </c>
      <c r="U18" s="25">
        <f>U17+Tableau1[[#This Row],[Caisse]]</f>
        <v>300</v>
      </c>
      <c r="V18" s="38">
        <f t="shared" si="1"/>
        <v>415</v>
      </c>
      <c r="W18" s="38"/>
    </row>
    <row r="19" spans="1:23">
      <c r="A19" s="28" t="s">
        <v>31</v>
      </c>
      <c r="B19" s="29">
        <v>41293</v>
      </c>
      <c r="C19" s="30">
        <f>YEAR(Tableau1[[#This Row],[Date]])</f>
        <v>2013</v>
      </c>
      <c r="D19" s="31" t="s">
        <v>21</v>
      </c>
      <c r="E19" s="32" t="s">
        <v>32</v>
      </c>
      <c r="F19" s="5" t="s">
        <v>49</v>
      </c>
      <c r="G19" s="33"/>
      <c r="H19" s="34" t="s">
        <v>14</v>
      </c>
      <c r="I19" s="34" t="s">
        <v>29</v>
      </c>
      <c r="J19" s="39" t="s">
        <v>15</v>
      </c>
      <c r="K19" s="35">
        <v>5</v>
      </c>
      <c r="L19" s="35"/>
      <c r="M19" s="36">
        <f t="shared" si="0"/>
        <v>-90</v>
      </c>
      <c r="N19" s="30"/>
      <c r="O19" s="37"/>
      <c r="P19" s="3">
        <f>P18+Tableau1[[#This Row],[Livret A]]</f>
        <v>200</v>
      </c>
      <c r="Q19" s="37"/>
      <c r="R19" s="37"/>
      <c r="S19" s="38">
        <f>IF(Tableau1[[#This Row],[Caisse]]&lt;0,Tableau1[[#This Row],[débit CCP]]-Tableau1[[#This Row],[Caisse]],Tableau1[[#This Row],[débit CCP]])</f>
        <v>5</v>
      </c>
      <c r="T19" s="38">
        <f>IF(Tableau1[[#This Row],[Caisse]]&gt;=0,Tableau1[[#This Row],[crédit CCP]]+Tableau1[[#This Row],[Caisse]],Tableau1[[#This Row],[crédit CCP]])</f>
        <v>0</v>
      </c>
      <c r="U19" s="25">
        <f>U18+Tableau1[[#This Row],[Caisse]]</f>
        <v>300</v>
      </c>
      <c r="V19" s="38">
        <f t="shared" si="1"/>
        <v>410</v>
      </c>
      <c r="W19" s="38"/>
    </row>
    <row r="20" spans="1:23">
      <c r="A20" s="28" t="s">
        <v>31</v>
      </c>
      <c r="B20" s="29">
        <v>41293</v>
      </c>
      <c r="C20" s="30">
        <f>YEAR(Tableau1[[#This Row],[Date]])</f>
        <v>2013</v>
      </c>
      <c r="D20" s="31" t="s">
        <v>21</v>
      </c>
      <c r="E20" s="32" t="s">
        <v>32</v>
      </c>
      <c r="F20" s="5" t="s">
        <v>50</v>
      </c>
      <c r="G20" s="33"/>
      <c r="H20" s="34" t="s">
        <v>14</v>
      </c>
      <c r="I20" s="34" t="s">
        <v>29</v>
      </c>
      <c r="J20" s="39" t="s">
        <v>15</v>
      </c>
      <c r="K20" s="35">
        <v>5</v>
      </c>
      <c r="L20" s="35"/>
      <c r="M20" s="36">
        <f t="shared" si="0"/>
        <v>-95</v>
      </c>
      <c r="N20" s="30"/>
      <c r="O20" s="37"/>
      <c r="P20" s="3">
        <f>P19+Tableau1[[#This Row],[Livret A]]</f>
        <v>200</v>
      </c>
      <c r="Q20" s="37"/>
      <c r="R20" s="37"/>
      <c r="S20" s="38">
        <f>IF(Tableau1[[#This Row],[Caisse]]&lt;0,Tableau1[[#This Row],[débit CCP]]-Tableau1[[#This Row],[Caisse]],Tableau1[[#This Row],[débit CCP]])</f>
        <v>5</v>
      </c>
      <c r="T20" s="38">
        <f>IF(Tableau1[[#This Row],[Caisse]]&gt;=0,Tableau1[[#This Row],[crédit CCP]]+Tableau1[[#This Row],[Caisse]],Tableau1[[#This Row],[crédit CCP]])</f>
        <v>0</v>
      </c>
      <c r="U20" s="25">
        <f>U19+Tableau1[[#This Row],[Caisse]]</f>
        <v>300</v>
      </c>
      <c r="V20" s="38">
        <f t="shared" si="1"/>
        <v>405</v>
      </c>
      <c r="W20" s="38"/>
    </row>
    <row r="21" spans="1:23">
      <c r="A21" s="28" t="s">
        <v>31</v>
      </c>
      <c r="B21" s="29">
        <v>41293</v>
      </c>
      <c r="C21" s="30">
        <f>YEAR(Tableau1[[#This Row],[Date]])</f>
        <v>2013</v>
      </c>
      <c r="D21" s="31" t="s">
        <v>21</v>
      </c>
      <c r="E21" s="32" t="s">
        <v>32</v>
      </c>
      <c r="F21" s="5" t="s">
        <v>51</v>
      </c>
      <c r="G21" s="33"/>
      <c r="H21" s="34" t="s">
        <v>14</v>
      </c>
      <c r="I21" s="34" t="s">
        <v>29</v>
      </c>
      <c r="J21" s="39" t="s">
        <v>15</v>
      </c>
      <c r="K21" s="35">
        <v>5</v>
      </c>
      <c r="L21" s="35"/>
      <c r="M21" s="36">
        <f t="shared" si="0"/>
        <v>-100</v>
      </c>
      <c r="N21" s="30"/>
      <c r="O21" s="37"/>
      <c r="P21" s="3">
        <f>P20+Tableau1[[#This Row],[Livret A]]</f>
        <v>200</v>
      </c>
      <c r="Q21" s="37"/>
      <c r="R21" s="37"/>
      <c r="S21" s="38">
        <f>IF(Tableau1[[#This Row],[Caisse]]&lt;0,Tableau1[[#This Row],[débit CCP]]-Tableau1[[#This Row],[Caisse]],Tableau1[[#This Row],[débit CCP]])</f>
        <v>5</v>
      </c>
      <c r="T21" s="38">
        <f>IF(Tableau1[[#This Row],[Caisse]]&gt;=0,Tableau1[[#This Row],[crédit CCP]]+Tableau1[[#This Row],[Caisse]],Tableau1[[#This Row],[crédit CCP]])</f>
        <v>0</v>
      </c>
      <c r="U21" s="25">
        <f>U20+Tableau1[[#This Row],[Caisse]]</f>
        <v>300</v>
      </c>
      <c r="V21" s="38">
        <f t="shared" si="1"/>
        <v>400</v>
      </c>
      <c r="W21" s="38"/>
    </row>
    <row r="22" spans="1:23">
      <c r="A22" s="28" t="s">
        <v>31</v>
      </c>
      <c r="B22" s="29">
        <v>41293</v>
      </c>
      <c r="C22" s="30">
        <f>YEAR(Tableau1[[#This Row],[Date]])</f>
        <v>2013</v>
      </c>
      <c r="D22" s="31" t="s">
        <v>21</v>
      </c>
      <c r="E22" s="32" t="s">
        <v>32</v>
      </c>
      <c r="F22" s="5" t="s">
        <v>42</v>
      </c>
      <c r="G22" s="33"/>
      <c r="H22" s="34" t="s">
        <v>14</v>
      </c>
      <c r="I22" s="34" t="s">
        <v>29</v>
      </c>
      <c r="J22" s="39" t="s">
        <v>15</v>
      </c>
      <c r="K22" s="35">
        <v>5</v>
      </c>
      <c r="L22" s="35"/>
      <c r="M22" s="36">
        <f t="shared" si="0"/>
        <v>-105</v>
      </c>
      <c r="N22" s="30"/>
      <c r="O22" s="37"/>
      <c r="P22" s="3">
        <f>P21+Tableau1[[#This Row],[Livret A]]</f>
        <v>200</v>
      </c>
      <c r="Q22" s="37"/>
      <c r="R22" s="37"/>
      <c r="S22" s="38">
        <f>IF(Tableau1[[#This Row],[Caisse]]&lt;0,Tableau1[[#This Row],[débit CCP]]-Tableau1[[#This Row],[Caisse]],Tableau1[[#This Row],[débit CCP]])</f>
        <v>5</v>
      </c>
      <c r="T22" s="38">
        <f>IF(Tableau1[[#This Row],[Caisse]]&gt;=0,Tableau1[[#This Row],[crédit CCP]]+Tableau1[[#This Row],[Caisse]],Tableau1[[#This Row],[crédit CCP]])</f>
        <v>0</v>
      </c>
      <c r="U22" s="25">
        <f>U21+Tableau1[[#This Row],[Caisse]]</f>
        <v>300</v>
      </c>
      <c r="V22" s="38">
        <f t="shared" si="1"/>
        <v>395</v>
      </c>
      <c r="W22" s="38"/>
    </row>
    <row r="23" spans="1:23">
      <c r="A23" s="28" t="s">
        <v>31</v>
      </c>
      <c r="B23" s="29">
        <v>41293</v>
      </c>
      <c r="C23" s="30">
        <f>YEAR(Tableau1[[#This Row],[Date]])</f>
        <v>2013</v>
      </c>
      <c r="D23" s="31" t="s">
        <v>21</v>
      </c>
      <c r="E23" s="32" t="s">
        <v>32</v>
      </c>
      <c r="F23" s="5" t="s">
        <v>43</v>
      </c>
      <c r="G23" s="33"/>
      <c r="H23" s="34" t="s">
        <v>14</v>
      </c>
      <c r="I23" s="34" t="s">
        <v>29</v>
      </c>
      <c r="J23" s="39" t="s">
        <v>15</v>
      </c>
      <c r="K23" s="35">
        <v>5</v>
      </c>
      <c r="L23" s="35"/>
      <c r="M23" s="36">
        <f t="shared" si="0"/>
        <v>-110</v>
      </c>
      <c r="N23" s="30"/>
      <c r="O23" s="37"/>
      <c r="P23" s="3">
        <f>P22+Tableau1[[#This Row],[Livret A]]</f>
        <v>200</v>
      </c>
      <c r="Q23" s="37"/>
      <c r="R23" s="37"/>
      <c r="S23" s="38">
        <f>IF(Tableau1[[#This Row],[Caisse]]&lt;0,Tableau1[[#This Row],[débit CCP]]-Tableau1[[#This Row],[Caisse]],Tableau1[[#This Row],[débit CCP]])</f>
        <v>5</v>
      </c>
      <c r="T23" s="38">
        <f>IF(Tableau1[[#This Row],[Caisse]]&gt;=0,Tableau1[[#This Row],[crédit CCP]]+Tableau1[[#This Row],[Caisse]],Tableau1[[#This Row],[crédit CCP]])</f>
        <v>0</v>
      </c>
      <c r="U23" s="25">
        <f>U22+Tableau1[[#This Row],[Caisse]]</f>
        <v>300</v>
      </c>
      <c r="V23" s="38">
        <f t="shared" si="1"/>
        <v>390</v>
      </c>
      <c r="W23" s="38"/>
    </row>
    <row r="24" spans="1:23">
      <c r="A24" s="28" t="s">
        <v>31</v>
      </c>
      <c r="B24" s="29">
        <v>41293</v>
      </c>
      <c r="C24" s="30">
        <f>YEAR(Tableau1[[#This Row],[Date]])</f>
        <v>2013</v>
      </c>
      <c r="D24" s="31" t="s">
        <v>21</v>
      </c>
      <c r="E24" s="32" t="s">
        <v>32</v>
      </c>
      <c r="F24" s="5" t="s">
        <v>44</v>
      </c>
      <c r="G24" s="33"/>
      <c r="H24" s="34" t="s">
        <v>14</v>
      </c>
      <c r="I24" s="34" t="s">
        <v>29</v>
      </c>
      <c r="J24" s="39" t="s">
        <v>15</v>
      </c>
      <c r="K24" s="35">
        <v>5</v>
      </c>
      <c r="L24" s="35"/>
      <c r="M24" s="36">
        <f t="shared" si="0"/>
        <v>-115</v>
      </c>
      <c r="N24" s="30"/>
      <c r="O24" s="37"/>
      <c r="P24" s="3">
        <f>P23+Tableau1[[#This Row],[Livret A]]</f>
        <v>200</v>
      </c>
      <c r="Q24" s="37"/>
      <c r="R24" s="37"/>
      <c r="S24" s="38">
        <f>IF(Tableau1[[#This Row],[Caisse]]&lt;0,Tableau1[[#This Row],[débit CCP]]-Tableau1[[#This Row],[Caisse]],Tableau1[[#This Row],[débit CCP]])</f>
        <v>5</v>
      </c>
      <c r="T24" s="38">
        <f>IF(Tableau1[[#This Row],[Caisse]]&gt;=0,Tableau1[[#This Row],[crédit CCP]]+Tableau1[[#This Row],[Caisse]],Tableau1[[#This Row],[crédit CCP]])</f>
        <v>0</v>
      </c>
      <c r="U24" s="25">
        <f>U23+Tableau1[[#This Row],[Caisse]]</f>
        <v>300</v>
      </c>
      <c r="V24" s="38">
        <f t="shared" si="1"/>
        <v>385</v>
      </c>
      <c r="W24" s="38"/>
    </row>
    <row r="25" spans="1:23">
      <c r="A25" s="28" t="s">
        <v>31</v>
      </c>
      <c r="B25" s="29">
        <v>41293</v>
      </c>
      <c r="C25" s="30">
        <f>YEAR(Tableau1[[#This Row],[Date]])</f>
        <v>2013</v>
      </c>
      <c r="D25" s="31" t="s">
        <v>21</v>
      </c>
      <c r="E25" s="32" t="s">
        <v>32</v>
      </c>
      <c r="F25" s="5" t="s">
        <v>45</v>
      </c>
      <c r="G25" s="33"/>
      <c r="H25" s="34" t="s">
        <v>14</v>
      </c>
      <c r="I25" s="34" t="s">
        <v>29</v>
      </c>
      <c r="J25" s="39" t="s">
        <v>15</v>
      </c>
      <c r="K25" s="35">
        <v>5</v>
      </c>
      <c r="L25" s="35"/>
      <c r="M25" s="36">
        <f t="shared" si="0"/>
        <v>-120</v>
      </c>
      <c r="N25" s="30"/>
      <c r="O25" s="37"/>
      <c r="P25" s="3">
        <f>P24+Tableau1[[#This Row],[Livret A]]</f>
        <v>200</v>
      </c>
      <c r="Q25" s="37"/>
      <c r="R25" s="37"/>
      <c r="S25" s="38">
        <f>IF(Tableau1[[#This Row],[Caisse]]&lt;0,Tableau1[[#This Row],[débit CCP]]-Tableau1[[#This Row],[Caisse]],Tableau1[[#This Row],[débit CCP]])</f>
        <v>5</v>
      </c>
      <c r="T25" s="38">
        <f>IF(Tableau1[[#This Row],[Caisse]]&gt;=0,Tableau1[[#This Row],[crédit CCP]]+Tableau1[[#This Row],[Caisse]],Tableau1[[#This Row],[crédit CCP]])</f>
        <v>0</v>
      </c>
      <c r="U25" s="25">
        <f>U24+Tableau1[[#This Row],[Caisse]]</f>
        <v>300</v>
      </c>
      <c r="V25" s="38">
        <f t="shared" si="1"/>
        <v>380</v>
      </c>
      <c r="W25" s="38"/>
    </row>
    <row r="26" spans="1:23">
      <c r="A26" s="28" t="s">
        <v>31</v>
      </c>
      <c r="B26" s="29">
        <v>41293</v>
      </c>
      <c r="C26" s="30">
        <f>YEAR(Tableau1[[#This Row],[Date]])</f>
        <v>2013</v>
      </c>
      <c r="D26" s="31" t="s">
        <v>21</v>
      </c>
      <c r="E26" s="32" t="s">
        <v>32</v>
      </c>
      <c r="F26" s="5" t="s">
        <v>46</v>
      </c>
      <c r="G26" s="33"/>
      <c r="H26" s="34" t="s">
        <v>14</v>
      </c>
      <c r="I26" s="34" t="s">
        <v>29</v>
      </c>
      <c r="J26" s="39" t="s">
        <v>15</v>
      </c>
      <c r="K26" s="35">
        <v>5</v>
      </c>
      <c r="L26" s="35"/>
      <c r="M26" s="36">
        <f t="shared" si="0"/>
        <v>-125</v>
      </c>
      <c r="N26" s="30"/>
      <c r="O26" s="37"/>
      <c r="P26" s="3">
        <f>P25+Tableau1[[#This Row],[Livret A]]</f>
        <v>200</v>
      </c>
      <c r="Q26" s="37"/>
      <c r="R26" s="37"/>
      <c r="S26" s="38">
        <f>IF(Tableau1[[#This Row],[Caisse]]&lt;0,Tableau1[[#This Row],[débit CCP]]-Tableau1[[#This Row],[Caisse]],Tableau1[[#This Row],[débit CCP]])</f>
        <v>5</v>
      </c>
      <c r="T26" s="38">
        <f>IF(Tableau1[[#This Row],[Caisse]]&gt;=0,Tableau1[[#This Row],[crédit CCP]]+Tableau1[[#This Row],[Caisse]],Tableau1[[#This Row],[crédit CCP]])</f>
        <v>0</v>
      </c>
      <c r="U26" s="25">
        <f>U25+Tableau1[[#This Row],[Caisse]]</f>
        <v>300</v>
      </c>
      <c r="V26" s="38">
        <f t="shared" si="1"/>
        <v>375</v>
      </c>
      <c r="W26" s="38"/>
    </row>
    <row r="27" spans="1:23">
      <c r="A27" s="28" t="s">
        <v>31</v>
      </c>
      <c r="B27" s="29">
        <v>41293</v>
      </c>
      <c r="C27" s="30">
        <f>YEAR(Tableau1[[#This Row],[Date]])</f>
        <v>2013</v>
      </c>
      <c r="D27" s="31" t="s">
        <v>21</v>
      </c>
      <c r="E27" s="32" t="s">
        <v>32</v>
      </c>
      <c r="F27" s="5" t="s">
        <v>47</v>
      </c>
      <c r="G27" s="33"/>
      <c r="H27" s="34" t="s">
        <v>14</v>
      </c>
      <c r="I27" s="34" t="s">
        <v>29</v>
      </c>
      <c r="J27" s="39" t="s">
        <v>15</v>
      </c>
      <c r="K27" s="35">
        <v>5</v>
      </c>
      <c r="L27" s="35"/>
      <c r="M27" s="36">
        <f t="shared" si="0"/>
        <v>-130</v>
      </c>
      <c r="N27" s="30"/>
      <c r="O27" s="37"/>
      <c r="P27" s="3">
        <f>P26+Tableau1[[#This Row],[Livret A]]</f>
        <v>200</v>
      </c>
      <c r="Q27" s="37"/>
      <c r="R27" s="37"/>
      <c r="S27" s="38">
        <f>IF(Tableau1[[#This Row],[Caisse]]&lt;0,Tableau1[[#This Row],[débit CCP]]-Tableau1[[#This Row],[Caisse]],Tableau1[[#This Row],[débit CCP]])</f>
        <v>5</v>
      </c>
      <c r="T27" s="38">
        <f>IF(Tableau1[[#This Row],[Caisse]]&gt;=0,Tableau1[[#This Row],[crédit CCP]]+Tableau1[[#This Row],[Caisse]],Tableau1[[#This Row],[crédit CCP]])</f>
        <v>0</v>
      </c>
      <c r="U27" s="25">
        <f>U26+Tableau1[[#This Row],[Caisse]]</f>
        <v>300</v>
      </c>
      <c r="V27" s="38">
        <f t="shared" si="1"/>
        <v>370</v>
      </c>
      <c r="W27" s="38"/>
    </row>
    <row r="28" spans="1:23">
      <c r="A28" s="28" t="s">
        <v>31</v>
      </c>
      <c r="B28" s="29">
        <v>41293</v>
      </c>
      <c r="C28" s="30">
        <f>YEAR(Tableau1[[#This Row],[Date]])</f>
        <v>2013</v>
      </c>
      <c r="D28" s="31" t="s">
        <v>21</v>
      </c>
      <c r="E28" s="32" t="s">
        <v>32</v>
      </c>
      <c r="F28" s="5" t="s">
        <v>48</v>
      </c>
      <c r="G28" s="33"/>
      <c r="H28" s="34" t="s">
        <v>14</v>
      </c>
      <c r="I28" s="34" t="s">
        <v>29</v>
      </c>
      <c r="J28" s="39" t="s">
        <v>15</v>
      </c>
      <c r="K28" s="35">
        <v>5</v>
      </c>
      <c r="L28" s="35"/>
      <c r="M28" s="36">
        <f t="shared" si="0"/>
        <v>-135</v>
      </c>
      <c r="N28" s="30"/>
      <c r="O28" s="37"/>
      <c r="P28" s="3">
        <f>P27+Tableau1[[#This Row],[Livret A]]</f>
        <v>200</v>
      </c>
      <c r="Q28" s="37"/>
      <c r="R28" s="37"/>
      <c r="S28" s="38">
        <f>IF(Tableau1[[#This Row],[Caisse]]&lt;0,Tableau1[[#This Row],[débit CCP]]-Tableau1[[#This Row],[Caisse]],Tableau1[[#This Row],[débit CCP]])</f>
        <v>5</v>
      </c>
      <c r="T28" s="38">
        <f>IF(Tableau1[[#This Row],[Caisse]]&gt;=0,Tableau1[[#This Row],[crédit CCP]]+Tableau1[[#This Row],[Caisse]],Tableau1[[#This Row],[crédit CCP]])</f>
        <v>0</v>
      </c>
      <c r="U28" s="25">
        <f>U27+Tableau1[[#This Row],[Caisse]]</f>
        <v>300</v>
      </c>
      <c r="V28" s="38">
        <f t="shared" si="1"/>
        <v>365</v>
      </c>
      <c r="W28" s="38"/>
    </row>
    <row r="29" spans="1:23">
      <c r="A29" s="28" t="s">
        <v>31</v>
      </c>
      <c r="B29" s="29">
        <v>41293</v>
      </c>
      <c r="C29" s="30">
        <f>YEAR(Tableau1[[#This Row],[Date]])</f>
        <v>2013</v>
      </c>
      <c r="D29" s="31" t="s">
        <v>21</v>
      </c>
      <c r="E29" s="32" t="s">
        <v>32</v>
      </c>
      <c r="F29" s="5" t="s">
        <v>49</v>
      </c>
      <c r="G29" s="33"/>
      <c r="H29" s="34" t="s">
        <v>14</v>
      </c>
      <c r="I29" s="34" t="s">
        <v>29</v>
      </c>
      <c r="J29" s="39" t="s">
        <v>15</v>
      </c>
      <c r="K29" s="35">
        <v>5</v>
      </c>
      <c r="L29" s="35"/>
      <c r="M29" s="36">
        <f t="shared" si="0"/>
        <v>-140</v>
      </c>
      <c r="N29" s="30"/>
      <c r="O29" s="37"/>
      <c r="P29" s="3">
        <f>P28+Tableau1[[#This Row],[Livret A]]</f>
        <v>200</v>
      </c>
      <c r="Q29" s="37"/>
      <c r="R29" s="37"/>
      <c r="S29" s="38">
        <f>IF(Tableau1[[#This Row],[Caisse]]&lt;0,Tableau1[[#This Row],[débit CCP]]-Tableau1[[#This Row],[Caisse]],Tableau1[[#This Row],[débit CCP]])</f>
        <v>5</v>
      </c>
      <c r="T29" s="38">
        <f>IF(Tableau1[[#This Row],[Caisse]]&gt;=0,Tableau1[[#This Row],[crédit CCP]]+Tableau1[[#This Row],[Caisse]],Tableau1[[#This Row],[crédit CCP]])</f>
        <v>0</v>
      </c>
      <c r="U29" s="25">
        <f>U28+Tableau1[[#This Row],[Caisse]]</f>
        <v>300</v>
      </c>
      <c r="V29" s="38">
        <f t="shared" si="1"/>
        <v>360</v>
      </c>
      <c r="W29" s="38"/>
    </row>
    <row r="30" spans="1:23">
      <c r="A30" s="28" t="s">
        <v>31</v>
      </c>
      <c r="B30" s="29">
        <v>41293</v>
      </c>
      <c r="C30" s="30">
        <f>YEAR(Tableau1[[#This Row],[Date]])</f>
        <v>2013</v>
      </c>
      <c r="D30" s="31" t="s">
        <v>21</v>
      </c>
      <c r="E30" s="32" t="s">
        <v>32</v>
      </c>
      <c r="F30" s="5" t="s">
        <v>49</v>
      </c>
      <c r="G30" s="33"/>
      <c r="H30" s="34" t="s">
        <v>14</v>
      </c>
      <c r="I30" s="34" t="s">
        <v>29</v>
      </c>
      <c r="J30" s="39" t="s">
        <v>15</v>
      </c>
      <c r="K30" s="35">
        <v>5</v>
      </c>
      <c r="L30" s="35"/>
      <c r="M30" s="36">
        <f t="shared" si="0"/>
        <v>-145</v>
      </c>
      <c r="N30" s="30"/>
      <c r="O30" s="37"/>
      <c r="P30" s="3">
        <f>P29+Tableau1[[#This Row],[Livret A]]</f>
        <v>200</v>
      </c>
      <c r="Q30" s="37"/>
      <c r="R30" s="37"/>
      <c r="S30" s="38">
        <f>IF(Tableau1[[#This Row],[Caisse]]&lt;0,Tableau1[[#This Row],[débit CCP]]-Tableau1[[#This Row],[Caisse]],Tableau1[[#This Row],[débit CCP]])</f>
        <v>5</v>
      </c>
      <c r="T30" s="38">
        <f>IF(Tableau1[[#This Row],[Caisse]]&gt;=0,Tableau1[[#This Row],[crédit CCP]]+Tableau1[[#This Row],[Caisse]],Tableau1[[#This Row],[crédit CCP]])</f>
        <v>0</v>
      </c>
      <c r="U30" s="25">
        <f>U29+Tableau1[[#This Row],[Caisse]]</f>
        <v>300</v>
      </c>
      <c r="V30" s="38">
        <f t="shared" si="1"/>
        <v>355</v>
      </c>
      <c r="W30" s="38"/>
    </row>
    <row r="31" spans="1:23">
      <c r="A31" s="19"/>
      <c r="B31" s="6">
        <v>41294</v>
      </c>
      <c r="C31" s="2">
        <f>YEAR(Tableau1[[#This Row],[Date]])</f>
        <v>2013</v>
      </c>
      <c r="E31" s="11" t="s">
        <v>33</v>
      </c>
      <c r="M31" s="23">
        <f>M30+L31-K31</f>
        <v>-145</v>
      </c>
      <c r="S31" s="21">
        <f>IF(Tableau1[[#This Row],[Caisse]]&lt;0,Tableau1[[#This Row],[débit CCP]]-Tableau1[[#This Row],[Caisse]],Tableau1[[#This Row],[débit CCP]])</f>
        <v>0</v>
      </c>
      <c r="T31" s="21">
        <f>IF(Tableau1[[#This Row],[Caisse]]&gt;=0,Tableau1[[#This Row],[crédit CCP]]+Tableau1[[#This Row],[Caisse]],Tableau1[[#This Row],[crédit CCP]])</f>
        <v>0</v>
      </c>
      <c r="U31" s="25"/>
      <c r="V31" s="21">
        <f>V30+R31+O31+L31-K31</f>
        <v>355</v>
      </c>
      <c r="W31" s="21"/>
    </row>
    <row r="32" spans="1:23">
      <c r="A32" s="19"/>
      <c r="B32" s="6">
        <v>41295</v>
      </c>
      <c r="C32" s="2">
        <f>YEAR(Tableau1[[#This Row],[Date]])</f>
        <v>2013</v>
      </c>
      <c r="E32" s="11" t="s">
        <v>52</v>
      </c>
      <c r="M32" s="23">
        <f>M31+L32-K32</f>
        <v>-145</v>
      </c>
      <c r="S32" s="21">
        <f>IF(Tableau1[[#This Row],[Caisse]]&lt;0,Tableau1[[#This Row],[débit CCP]]-Tableau1[[#This Row],[Caisse]],Tableau1[[#This Row],[débit CCP]])</f>
        <v>0</v>
      </c>
      <c r="T32" s="21">
        <f>IF(Tableau1[[#This Row],[Caisse]]&gt;=0,Tableau1[[#This Row],[crédit CCP]]+Tableau1[[#This Row],[Caisse]],Tableau1[[#This Row],[crédit CCP]])</f>
        <v>0</v>
      </c>
      <c r="U32" s="25"/>
      <c r="V32" s="21">
        <f>V31+R32+O32+L32-K32</f>
        <v>355</v>
      </c>
      <c r="W32" s="21"/>
    </row>
  </sheetData>
  <sortState ref="Y3:Y106">
    <sortCondition ref="Y65"/>
  </sortState>
  <dataValidations count="1">
    <dataValidation type="list" allowBlank="1" showInputMessage="1" showErrorMessage="1" sqref="D1:D1048576">
      <formula1>List_imputation</formula1>
    </dataValidation>
  </dataValidations>
  <printOptions horizontalCentered="1"/>
  <pageMargins left="0" right="0" top="0" bottom="0.98425196850393704" header="0.51181102362204722" footer="0.51181102362204722"/>
  <pageSetup paperSize="9" scale="10" orientation="portrait" horizontalDpi="300" verticalDpi="300" r:id="rId1"/>
  <headerFooter alignWithMargins="0">
    <oddFooter>&amp;L&amp;F&amp;C&amp;D&amp;R&amp;T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COMPTA</vt:lpstr>
      <vt:lpstr>COMPTA!Impression_des_titres</vt:lpstr>
      <vt:lpstr>COMPTA!Zone_d_impression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Vigroux</dc:creator>
  <cp:lastModifiedBy>VIGROUX PHILIPPE</cp:lastModifiedBy>
  <cp:lastPrinted>2012-11-19T14:27:51Z</cp:lastPrinted>
  <dcterms:created xsi:type="dcterms:W3CDTF">1999-01-11T20:47:23Z</dcterms:created>
  <dcterms:modified xsi:type="dcterms:W3CDTF">2013-01-18T11:02:28Z</dcterms:modified>
</cp:coreProperties>
</file>