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ownloads\"/>
    </mc:Choice>
  </mc:AlternateContent>
  <bookViews>
    <workbookView xWindow="0" yWindow="0" windowWidth="25200" windowHeight="11250" tabRatio="731" activeTab="1"/>
  </bookViews>
  <sheets>
    <sheet name="grille pénalités" sheetId="2" r:id="rId1"/>
    <sheet name="base" sheetId="5" r:id="rId2"/>
  </sheets>
  <definedNames>
    <definedName name="Coef_INC">'grille pénalités'!$B$3:$B$15</definedName>
    <definedName name="Coef_IPG">'grille pénalités'!$C$2:$M$2</definedName>
    <definedName name="Grille_penalite">'grille pénalités'!$C$3:$M$15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9" i="5" l="1"/>
  <c r="T28" i="5"/>
  <c r="T27" i="5"/>
  <c r="T26" i="5"/>
  <c r="T25" i="5"/>
  <c r="T24" i="5"/>
  <c r="T23" i="5"/>
  <c r="T22" i="5"/>
  <c r="T21" i="5"/>
  <c r="T20" i="5"/>
  <c r="T19" i="5"/>
  <c r="T17" i="5"/>
  <c r="T16" i="5"/>
  <c r="T15" i="5"/>
  <c r="T14" i="5"/>
  <c r="T13" i="5"/>
  <c r="T12" i="5"/>
  <c r="T11" i="5"/>
  <c r="T10" i="5"/>
  <c r="T9" i="5"/>
  <c r="T8" i="5"/>
  <c r="T7" i="5"/>
  <c r="T6" i="5"/>
  <c r="T5" i="5"/>
  <c r="T4" i="5"/>
  <c r="S4" i="5" l="1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9" i="5"/>
  <c r="S20" i="5"/>
  <c r="S21" i="5"/>
  <c r="S22" i="5"/>
  <c r="S23" i="5"/>
  <c r="S24" i="5"/>
  <c r="S25" i="5"/>
  <c r="S26" i="5"/>
  <c r="S27" i="5"/>
  <c r="S28" i="5"/>
  <c r="S29" i="5"/>
  <c r="R30" i="5"/>
  <c r="R18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9" i="5"/>
  <c r="Q20" i="5"/>
  <c r="Q21" i="5"/>
  <c r="Q22" i="5"/>
  <c r="Q23" i="5"/>
  <c r="Q24" i="5"/>
  <c r="Q25" i="5"/>
  <c r="Q26" i="5"/>
  <c r="Q27" i="5"/>
  <c r="Q28" i="5"/>
  <c r="Q29" i="5"/>
  <c r="P4" i="5" l="1"/>
  <c r="Q4" i="5" s="1"/>
  <c r="P5" i="5"/>
  <c r="R5" i="5" s="1"/>
  <c r="P6" i="5"/>
  <c r="R6" i="5" s="1"/>
  <c r="P7" i="5"/>
  <c r="R7" i="5" s="1"/>
  <c r="P8" i="5"/>
  <c r="R8" i="5" s="1"/>
  <c r="P9" i="5"/>
  <c r="R9" i="5" s="1"/>
  <c r="P10" i="5"/>
  <c r="R10" i="5" s="1"/>
  <c r="P11" i="5"/>
  <c r="R11" i="5" s="1"/>
  <c r="P12" i="5"/>
  <c r="R12" i="5" s="1"/>
  <c r="P13" i="5"/>
  <c r="R13" i="5" s="1"/>
  <c r="P14" i="5"/>
  <c r="R14" i="5" s="1"/>
  <c r="P15" i="5"/>
  <c r="R15" i="5" s="1"/>
  <c r="P16" i="5"/>
  <c r="R16" i="5" s="1"/>
  <c r="P17" i="5"/>
  <c r="R17" i="5" s="1"/>
  <c r="P18" i="5"/>
  <c r="P19" i="5"/>
  <c r="R19" i="5" s="1"/>
  <c r="P20" i="5"/>
  <c r="R20" i="5" s="1"/>
  <c r="P21" i="5"/>
  <c r="R21" i="5" s="1"/>
  <c r="P22" i="5"/>
  <c r="R22" i="5" s="1"/>
  <c r="P23" i="5"/>
  <c r="R23" i="5" s="1"/>
  <c r="P24" i="5"/>
  <c r="R24" i="5" s="1"/>
  <c r="P25" i="5"/>
  <c r="R25" i="5" s="1"/>
  <c r="P26" i="5"/>
  <c r="R26" i="5" s="1"/>
  <c r="P27" i="5"/>
  <c r="R27" i="5" s="1"/>
  <c r="P28" i="5"/>
  <c r="R28" i="5" s="1"/>
  <c r="P29" i="5"/>
  <c r="R29" i="5" s="1"/>
  <c r="P30" i="5"/>
  <c r="Q18" i="5" l="1"/>
  <c r="R4" i="5"/>
  <c r="S18" i="5" s="1"/>
  <c r="Q30" i="5"/>
  <c r="T18" i="5" l="1"/>
  <c r="S30" i="5"/>
  <c r="T30" i="5" s="1"/>
</calcChain>
</file>

<file path=xl/sharedStrings.xml><?xml version="1.0" encoding="utf-8"?>
<sst xmlns="http://schemas.openxmlformats.org/spreadsheetml/2006/main" count="151" uniqueCount="45">
  <si>
    <t>N° de SITE</t>
  </si>
  <si>
    <t>Type de contrôle</t>
  </si>
  <si>
    <t>Familles</t>
  </si>
  <si>
    <t>Bureaux et assimilés Z1</t>
  </si>
  <si>
    <t>Circulation Z1</t>
  </si>
  <si>
    <t>Détente Z2</t>
  </si>
  <si>
    <t>Sanitaires Z2</t>
  </si>
  <si>
    <t>Offices alimentaires Z2</t>
  </si>
  <si>
    <t>Restauration Z2</t>
  </si>
  <si>
    <t>Entreposage Z1</t>
  </si>
  <si>
    <t>Entreposage Z2</t>
  </si>
  <si>
    <t>Laboratoires Z2</t>
  </si>
  <si>
    <t>Locaux de soins Z2</t>
  </si>
  <si>
    <t>Escaliers Z1</t>
  </si>
  <si>
    <t>Ascenseurs Z1</t>
  </si>
  <si>
    <t>vestiaire</t>
  </si>
  <si>
    <t>Désignation SITE</t>
  </si>
  <si>
    <t>Note moyenne Familles</t>
  </si>
  <si>
    <t>IPG</t>
  </si>
  <si>
    <t>INC</t>
  </si>
  <si>
    <t>à clarifier</t>
  </si>
  <si>
    <t>% pénalité</t>
  </si>
  <si>
    <t>P1</t>
  </si>
  <si>
    <t>exemple, si INC = 1,00 et IPG = 0,6, le % retenu = 5%  ou INC à 0,63 et IPG à 0,83  le % retenu = 6%</t>
  </si>
  <si>
    <t xml:space="preserve">Bâtiment 1 </t>
  </si>
  <si>
    <t>Sanitaires public Z2</t>
  </si>
  <si>
    <t>Vestiaires</t>
  </si>
  <si>
    <t>Salle de réunion</t>
  </si>
  <si>
    <t>Bâtiment</t>
  </si>
  <si>
    <t>Bâtiment 0</t>
  </si>
  <si>
    <t>INC ?</t>
  </si>
  <si>
    <t>INC Batiment</t>
  </si>
  <si>
    <t>A REVOIR</t>
  </si>
  <si>
    <t>IPG Bâtiment</t>
  </si>
  <si>
    <t>CH</t>
  </si>
  <si>
    <t>Note1</t>
  </si>
  <si>
    <t>Note2</t>
  </si>
  <si>
    <t>Note3</t>
  </si>
  <si>
    <t>Note4</t>
  </si>
  <si>
    <t>Note5</t>
  </si>
  <si>
    <t>Note6</t>
  </si>
  <si>
    <t>Note7</t>
  </si>
  <si>
    <t>Note8</t>
  </si>
  <si>
    <t>Note9</t>
  </si>
  <si>
    <t>Note10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</si>
</sst>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7" xfId="0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2" borderId="6" xfId="0" applyFont="1" applyFill="1" applyBorder="1" applyAlignment="1">
      <alignment vertical="center"/>
    </xf>
    <xf numFmtId="9" fontId="0" fillId="0" borderId="3" xfId="1" applyFont="1" applyBorder="1" applyAlignment="1">
      <alignment vertical="center"/>
    </xf>
    <xf numFmtId="9" fontId="0" fillId="0" borderId="5" xfId="1" applyFont="1" applyBorder="1" applyAlignment="1">
      <alignment vertical="center"/>
    </xf>
    <xf numFmtId="9" fontId="1" fillId="2" borderId="8" xfId="1" applyFont="1" applyFill="1" applyBorder="1" applyAlignment="1">
      <alignment vertical="center"/>
    </xf>
    <xf numFmtId="9" fontId="0" fillId="0" borderId="0" xfId="1" applyFont="1" applyAlignment="1">
      <alignment vertical="center"/>
    </xf>
    <xf numFmtId="9" fontId="0" fillId="0" borderId="0" xfId="0" applyNumberFormat="1" applyFill="1"/>
    <xf numFmtId="165" fontId="0" fillId="0" borderId="2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0" borderId="2" xfId="0" applyNumberFormat="1" applyBorder="1"/>
    <xf numFmtId="165" fontId="0" fillId="0" borderId="0" xfId="0" applyNumberFormat="1" applyBorder="1"/>
  </cellXfs>
  <cellStyles count="2">
    <cellStyle name="Normal" xfId="0" builtinId="0"/>
    <cellStyle name="Pourcentage" xfId="1" builtinId="5"/>
  </cellStyles>
  <dxfs count="3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numFmt numFmtId="165" formatCode="#,##0.00_ ;[Red]\-#,##0.00\ "/>
    </dxf>
    <dxf>
      <numFmt numFmtId="165" formatCode="#,##0.00_ ;[Red]\-#,##0.00\ "/>
      <alignment horizontal="center" vertical="center" textRotation="0" wrapText="1" indent="0" justifyLastLine="0" shrinkToFit="0" readingOrder="0"/>
    </dxf>
    <dxf>
      <numFmt numFmtId="165" formatCode="#,##0.00_ ;[Red]\-#,##0.00\ 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3" formatCode="0%"/>
      <alignment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1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3" displayName="Tableau13" ref="A3:T30" totalsRowShown="0" headerRowDxfId="31">
  <autoFilter ref="A3:T30"/>
  <tableColumns count="20">
    <tableColumn id="1" name="N° de SITE" dataDxfId="30"/>
    <tableColumn id="11" name="Désignation SITE" dataDxfId="29"/>
    <tableColumn id="18" name="Bâtiment" dataDxfId="17"/>
    <tableColumn id="2" name="Type de contrôle" dataDxfId="28"/>
    <tableColumn id="3" name="Familles" dataDxfId="27"/>
    <tableColumn id="4" name="Note1" dataDxfId="26"/>
    <tableColumn id="5" name="Note2" dataDxfId="25"/>
    <tableColumn id="6" name="Note3" dataDxfId="24"/>
    <tableColumn id="7" name="Note4" dataDxfId="23"/>
    <tableColumn id="8" name="Note5" dataDxfId="22"/>
    <tableColumn id="9" name="Note6" dataDxfId="21"/>
    <tableColumn id="12" name="Note7" dataDxfId="20"/>
    <tableColumn id="21" name="Note8" dataDxfId="14"/>
    <tableColumn id="20" name="Note9" dataDxfId="15"/>
    <tableColumn id="19" name="Note10" dataDxfId="16"/>
    <tableColumn id="13" name="Note moyenne Familles" dataDxfId="13">
      <calculatedColumnFormula>IF(Tableau13[[#This Row],[Familles]]="","",AVERAGE(Tableau13[[#This Row],[Note1]:[Note10]]))</calculatedColumnFormula>
    </tableColumn>
    <tableColumn id="10" name="IPG Bâtiment" dataDxfId="12">
      <calculatedColumnFormula>IF(COUNTIFS($B4:$B$30,Tableau13[[#This Row],[Désignation SITE]],$C4:$C$30,Tableau13[[#This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calculatedColumnFormula>
    </tableColumn>
    <tableColumn id="14" name="INC ?" dataDxfId="19"/>
    <tableColumn id="22" name="INC Batiment" dataDxfId="11">
      <calculatedColumnFormula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calculatedColumnFormula>
    </tableColumn>
    <tableColumn id="15" name="% pénalité" dataDxfId="18" dataCellStyle="Pourcentage">
      <calculatedColumnFormula>IF(Tableau13[[#This Row],[Familles]]="",INDEX(Grille_penalite,MATCH(Tableau13[[#This Row],[INC Batiment]],Coef_INC,1),MATCH(Tableau13[[#This Row],[IPG Bâtiment]],Coef_IPG,1)),"")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C3" sqref="C3:M15"/>
    </sheetView>
  </sheetViews>
  <sheetFormatPr baseColWidth="10" defaultRowHeight="15" x14ac:dyDescent="0.25"/>
  <cols>
    <col min="3" max="13" width="5.5703125" customWidth="1"/>
  </cols>
  <sheetData>
    <row r="1" spans="1:13" x14ac:dyDescent="0.25">
      <c r="C1" t="s">
        <v>18</v>
      </c>
      <c r="D1" t="s">
        <v>18</v>
      </c>
      <c r="E1" t="s">
        <v>18</v>
      </c>
      <c r="F1" t="s">
        <v>18</v>
      </c>
      <c r="G1" t="s">
        <v>18</v>
      </c>
      <c r="H1" t="s">
        <v>18</v>
      </c>
      <c r="I1" t="s">
        <v>18</v>
      </c>
      <c r="J1" t="s">
        <v>18</v>
      </c>
      <c r="K1" t="s">
        <v>18</v>
      </c>
      <c r="L1" t="s">
        <v>18</v>
      </c>
      <c r="M1" t="s">
        <v>18</v>
      </c>
    </row>
    <row r="2" spans="1:13" x14ac:dyDescent="0.25">
      <c r="C2">
        <v>0</v>
      </c>
      <c r="D2">
        <v>0.6</v>
      </c>
      <c r="E2">
        <v>0.7</v>
      </c>
      <c r="F2">
        <v>0.8</v>
      </c>
      <c r="G2">
        <v>0.9</v>
      </c>
      <c r="H2">
        <v>0.95</v>
      </c>
      <c r="I2">
        <v>1</v>
      </c>
      <c r="J2">
        <v>1.1000000000000001</v>
      </c>
      <c r="K2">
        <v>1.2</v>
      </c>
      <c r="L2">
        <v>1.3</v>
      </c>
      <c r="M2">
        <v>1.4</v>
      </c>
    </row>
    <row r="3" spans="1:13" x14ac:dyDescent="0.25">
      <c r="A3" t="s">
        <v>19</v>
      </c>
      <c r="B3">
        <v>0</v>
      </c>
      <c r="C3" s="24">
        <v>0.15</v>
      </c>
      <c r="D3" s="24">
        <v>0.14000000000000001</v>
      </c>
      <c r="E3" s="24">
        <v>0.13</v>
      </c>
      <c r="F3" s="24">
        <v>0.12</v>
      </c>
      <c r="G3" s="24">
        <v>0.11</v>
      </c>
      <c r="H3" s="24">
        <v>0.1</v>
      </c>
      <c r="I3" s="24">
        <v>0.05</v>
      </c>
      <c r="J3" s="24">
        <v>0.05</v>
      </c>
      <c r="K3" s="24">
        <v>0</v>
      </c>
      <c r="L3" s="24">
        <v>0</v>
      </c>
      <c r="M3" s="24">
        <v>0</v>
      </c>
    </row>
    <row r="4" spans="1:13" x14ac:dyDescent="0.25">
      <c r="A4" t="s">
        <v>19</v>
      </c>
      <c r="B4">
        <v>0.1</v>
      </c>
      <c r="C4" s="24">
        <v>0.14000000000000001</v>
      </c>
      <c r="D4" s="24">
        <v>0.13</v>
      </c>
      <c r="E4" s="24">
        <v>0.12</v>
      </c>
      <c r="F4" s="24">
        <v>0.11</v>
      </c>
      <c r="G4" s="24">
        <v>0.1</v>
      </c>
      <c r="H4" s="24">
        <v>0.09</v>
      </c>
      <c r="I4" s="24">
        <v>0.05</v>
      </c>
      <c r="J4" s="24">
        <v>0.05</v>
      </c>
      <c r="K4" s="24">
        <v>0</v>
      </c>
      <c r="L4" s="24">
        <v>0</v>
      </c>
      <c r="M4" s="24">
        <v>0</v>
      </c>
    </row>
    <row r="5" spans="1:13" x14ac:dyDescent="0.25">
      <c r="A5" t="s">
        <v>19</v>
      </c>
      <c r="B5">
        <v>0.2</v>
      </c>
      <c r="C5" s="24">
        <v>0.13</v>
      </c>
      <c r="D5" s="24">
        <v>0.12</v>
      </c>
      <c r="E5" s="24">
        <v>0.11</v>
      </c>
      <c r="F5" s="24">
        <v>0.1</v>
      </c>
      <c r="G5" s="24">
        <v>0.09</v>
      </c>
      <c r="H5" s="24">
        <v>0.08</v>
      </c>
      <c r="I5" s="24">
        <v>0.05</v>
      </c>
      <c r="J5" s="24">
        <v>0.05</v>
      </c>
      <c r="K5" s="24">
        <v>0.05</v>
      </c>
      <c r="L5" s="24">
        <v>0</v>
      </c>
      <c r="M5" s="24">
        <v>0</v>
      </c>
    </row>
    <row r="6" spans="1:13" x14ac:dyDescent="0.25">
      <c r="A6" t="s">
        <v>19</v>
      </c>
      <c r="B6">
        <v>0.3</v>
      </c>
      <c r="C6" s="24">
        <v>0.12</v>
      </c>
      <c r="D6" s="24">
        <v>0.11</v>
      </c>
      <c r="E6" s="24">
        <v>0.1</v>
      </c>
      <c r="F6" s="24">
        <v>0.09</v>
      </c>
      <c r="G6" s="24">
        <v>0.08</v>
      </c>
      <c r="H6" s="24">
        <v>7.0000000000000007E-2</v>
      </c>
      <c r="I6" s="24">
        <v>0.05</v>
      </c>
      <c r="J6" s="24">
        <v>0.05</v>
      </c>
      <c r="K6" s="24">
        <v>0.05</v>
      </c>
      <c r="L6" s="24">
        <v>0</v>
      </c>
      <c r="M6" s="24">
        <v>0</v>
      </c>
    </row>
    <row r="7" spans="1:13" x14ac:dyDescent="0.25">
      <c r="A7" t="s">
        <v>19</v>
      </c>
      <c r="B7">
        <v>0.4</v>
      </c>
      <c r="C7" s="24">
        <v>0.11</v>
      </c>
      <c r="D7" s="24">
        <v>0.1</v>
      </c>
      <c r="E7" s="24">
        <v>0.09</v>
      </c>
      <c r="F7" s="24">
        <v>0.08</v>
      </c>
      <c r="G7" s="24">
        <v>7.0000000000000007E-2</v>
      </c>
      <c r="H7" s="24">
        <v>0.06</v>
      </c>
      <c r="I7" s="24">
        <v>0.05</v>
      </c>
      <c r="J7" s="24">
        <v>0.05</v>
      </c>
      <c r="K7" s="24">
        <v>0.05</v>
      </c>
      <c r="L7" s="24">
        <v>0</v>
      </c>
      <c r="M7" s="24">
        <v>0</v>
      </c>
    </row>
    <row r="8" spans="1:13" x14ac:dyDescent="0.25">
      <c r="A8" t="s">
        <v>19</v>
      </c>
      <c r="B8">
        <v>0.5</v>
      </c>
      <c r="C8" s="24">
        <v>0.1</v>
      </c>
      <c r="D8" s="24">
        <v>0.09</v>
      </c>
      <c r="E8" s="24">
        <v>0.08</v>
      </c>
      <c r="F8" s="24">
        <v>7.0000000000000007E-2</v>
      </c>
      <c r="G8" s="24">
        <v>0.06</v>
      </c>
      <c r="H8" s="24">
        <v>0.05</v>
      </c>
      <c r="I8" s="24">
        <v>0.05</v>
      </c>
      <c r="J8" s="24">
        <v>0.05</v>
      </c>
      <c r="K8" s="24">
        <v>0.05</v>
      </c>
      <c r="L8" s="24">
        <v>0</v>
      </c>
      <c r="M8" s="24">
        <v>0</v>
      </c>
    </row>
    <row r="9" spans="1:13" x14ac:dyDescent="0.25">
      <c r="A9" t="s">
        <v>19</v>
      </c>
      <c r="B9">
        <v>0.6</v>
      </c>
      <c r="C9" s="24">
        <v>0.09</v>
      </c>
      <c r="D9" s="24">
        <v>0.08</v>
      </c>
      <c r="E9" s="24">
        <v>7.0000000000000007E-2</v>
      </c>
      <c r="F9" s="24">
        <v>0.06</v>
      </c>
      <c r="G9" s="24">
        <v>0.05</v>
      </c>
      <c r="H9" s="24">
        <v>0.05</v>
      </c>
      <c r="I9" s="24">
        <v>0.05</v>
      </c>
      <c r="J9" s="24">
        <v>0.04</v>
      </c>
      <c r="K9" s="24">
        <v>0.04</v>
      </c>
      <c r="L9" s="24">
        <v>0.04</v>
      </c>
      <c r="M9" s="24">
        <v>0</v>
      </c>
    </row>
    <row r="10" spans="1:13" x14ac:dyDescent="0.25">
      <c r="A10" t="s">
        <v>19</v>
      </c>
      <c r="B10">
        <v>0.7</v>
      </c>
      <c r="C10" s="24">
        <v>0.08</v>
      </c>
      <c r="D10" s="24">
        <v>7.0000000000000007E-2</v>
      </c>
      <c r="E10" s="24">
        <v>0.06</v>
      </c>
      <c r="F10" s="24">
        <v>0.05</v>
      </c>
      <c r="G10" s="24">
        <v>0.05</v>
      </c>
      <c r="H10" s="24">
        <v>0.04</v>
      </c>
      <c r="I10" s="24">
        <v>0.03</v>
      </c>
      <c r="J10" s="24">
        <v>0.03</v>
      </c>
      <c r="K10" s="24">
        <v>0.03</v>
      </c>
      <c r="L10" s="24">
        <v>0.03</v>
      </c>
      <c r="M10" s="24">
        <v>0.03</v>
      </c>
    </row>
    <row r="11" spans="1:13" x14ac:dyDescent="0.25">
      <c r="A11" t="s">
        <v>19</v>
      </c>
      <c r="B11">
        <v>0.8</v>
      </c>
      <c r="C11" s="24">
        <v>7.0000000000000007E-2</v>
      </c>
      <c r="D11" s="24">
        <v>0.06</v>
      </c>
      <c r="E11" s="24">
        <v>0.05</v>
      </c>
      <c r="F11" s="24">
        <v>0.05</v>
      </c>
      <c r="G11" s="24">
        <v>0.04</v>
      </c>
      <c r="H11" s="24">
        <v>0.03</v>
      </c>
      <c r="I11" s="24">
        <v>0.02</v>
      </c>
      <c r="J11" s="24">
        <v>0.02</v>
      </c>
      <c r="K11" s="24">
        <v>0.02</v>
      </c>
      <c r="L11" s="24">
        <v>0.02</v>
      </c>
      <c r="M11" s="24">
        <v>0.02</v>
      </c>
    </row>
    <row r="12" spans="1:13" x14ac:dyDescent="0.25">
      <c r="A12" t="s">
        <v>19</v>
      </c>
      <c r="B12">
        <v>0.9</v>
      </c>
      <c r="C12" s="24">
        <v>0.06</v>
      </c>
      <c r="D12" s="24">
        <v>0.05</v>
      </c>
      <c r="E12" s="24">
        <v>0.05</v>
      </c>
      <c r="F12" s="24">
        <v>0.04</v>
      </c>
      <c r="G12" s="24">
        <v>0.03</v>
      </c>
      <c r="H12" s="24">
        <v>0.02</v>
      </c>
      <c r="I12" s="24">
        <v>0.01</v>
      </c>
      <c r="J12" s="24">
        <v>0.01</v>
      </c>
      <c r="K12" s="24">
        <v>0.01</v>
      </c>
      <c r="L12" s="24">
        <v>0.01</v>
      </c>
      <c r="M12" s="24">
        <v>0.01</v>
      </c>
    </row>
    <row r="13" spans="1:13" x14ac:dyDescent="0.25">
      <c r="A13" t="s">
        <v>19</v>
      </c>
      <c r="B13">
        <v>1</v>
      </c>
      <c r="C13" s="24">
        <v>0.05</v>
      </c>
      <c r="D13" s="24">
        <v>0.05</v>
      </c>
      <c r="E13" s="24">
        <v>0.04</v>
      </c>
      <c r="F13" s="24">
        <v>0.03</v>
      </c>
      <c r="G13" s="24">
        <v>0.02</v>
      </c>
      <c r="H13" s="24">
        <v>0.01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</row>
    <row r="14" spans="1:13" x14ac:dyDescent="0.25">
      <c r="A14" t="s">
        <v>19</v>
      </c>
      <c r="B14" s="8">
        <v>1.1000000000000001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</row>
    <row r="15" spans="1:13" x14ac:dyDescent="0.25">
      <c r="A15" t="s">
        <v>19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</row>
    <row r="17" spans="1:1" x14ac:dyDescent="0.25">
      <c r="A17" s="8" t="s">
        <v>20</v>
      </c>
    </row>
    <row r="19" spans="1:1" x14ac:dyDescent="0.25">
      <c r="A19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T31"/>
  <sheetViews>
    <sheetView tabSelected="1" topLeftCell="C1" zoomScale="70" zoomScaleNormal="70" workbookViewId="0">
      <pane ySplit="3" topLeftCell="A4" activePane="bottomLeft" state="frozen"/>
      <selection pane="bottomLeft" activeCell="T4" sqref="T4:T30"/>
    </sheetView>
  </sheetViews>
  <sheetFormatPr baseColWidth="10" defaultRowHeight="15" x14ac:dyDescent="0.25"/>
  <cols>
    <col min="1" max="1" width="12.140625" style="16" bestFit="1" customWidth="1"/>
    <col min="2" max="2" width="27.42578125" style="12" bestFit="1" customWidth="1"/>
    <col min="3" max="3" width="18.140625" style="12" bestFit="1" customWidth="1"/>
    <col min="4" max="4" width="18" style="16" customWidth="1"/>
    <col min="5" max="5" width="50.140625" style="16" bestFit="1" customWidth="1"/>
    <col min="6" max="16" width="10.85546875" style="3" customWidth="1"/>
    <col min="17" max="17" width="13" style="3" customWidth="1"/>
    <col min="19" max="19" width="22.85546875" bestFit="1" customWidth="1"/>
    <col min="20" max="20" width="11.5703125" style="16"/>
  </cols>
  <sheetData>
    <row r="2" spans="1:20" x14ac:dyDescent="0.25">
      <c r="S2" t="s">
        <v>32</v>
      </c>
    </row>
    <row r="3" spans="1:20" s="6" customFormat="1" ht="75.75" customHeight="1" thickBot="1" x14ac:dyDescent="0.3">
      <c r="A3" s="6" t="s">
        <v>0</v>
      </c>
      <c r="B3" s="3" t="s">
        <v>16</v>
      </c>
      <c r="C3" s="3" t="s">
        <v>28</v>
      </c>
      <c r="D3" s="6" t="s">
        <v>1</v>
      </c>
      <c r="E3" s="6" t="s">
        <v>2</v>
      </c>
      <c r="F3" s="3" t="s">
        <v>35</v>
      </c>
      <c r="G3" s="3" t="s">
        <v>36</v>
      </c>
      <c r="H3" s="3" t="s">
        <v>37</v>
      </c>
      <c r="I3" s="3" t="s">
        <v>38</v>
      </c>
      <c r="J3" s="3" t="s">
        <v>39</v>
      </c>
      <c r="K3" s="3" t="s">
        <v>40</v>
      </c>
      <c r="L3" s="3" t="s">
        <v>41</v>
      </c>
      <c r="M3" s="3" t="s">
        <v>42</v>
      </c>
      <c r="N3" s="3" t="s">
        <v>43</v>
      </c>
      <c r="O3" s="3" t="s">
        <v>44</v>
      </c>
      <c r="P3" s="3" t="s">
        <v>17</v>
      </c>
      <c r="Q3" s="3" t="s">
        <v>33</v>
      </c>
      <c r="R3" s="6" t="s">
        <v>30</v>
      </c>
      <c r="S3" s="3" t="s">
        <v>31</v>
      </c>
      <c r="T3" s="6" t="s">
        <v>21</v>
      </c>
    </row>
    <row r="4" spans="1:20" x14ac:dyDescent="0.25">
      <c r="A4" s="17">
        <v>1</v>
      </c>
      <c r="B4" s="10" t="s">
        <v>34</v>
      </c>
      <c r="C4" s="10" t="s">
        <v>29</v>
      </c>
      <c r="D4" s="13" t="s">
        <v>22</v>
      </c>
      <c r="E4" s="13" t="s">
        <v>3</v>
      </c>
      <c r="F4" s="4">
        <v>0.86</v>
      </c>
      <c r="G4" s="4">
        <v>0.72</v>
      </c>
      <c r="H4" s="4">
        <v>0.92</v>
      </c>
      <c r="I4" s="4">
        <v>0.57999999999999996</v>
      </c>
      <c r="J4" s="4"/>
      <c r="K4" s="4"/>
      <c r="L4" s="4"/>
      <c r="M4" s="4"/>
      <c r="N4" s="4"/>
      <c r="O4" s="4"/>
      <c r="P4" s="25">
        <f>IF(Tableau13[[#This Row],[Familles]]="","",AVERAGE(Tableau13[[#This Row],[Note1]:[Note10]]))</f>
        <v>0.77</v>
      </c>
      <c r="Q4" s="25" t="str">
        <f>IF(COUNTIFS($B4:$B$30,Tableau13[[#This Row],[Désignation SITE]],$C4:$C$30,Tableau13[[#This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4" s="1" t="str">
        <f>IF(Tableau13[[#This Row],[Familles]]="","",IF(Tableau13[[#This Row],[Note moyenne Familles]]&lt;0.7,"OUI",""))</f>
        <v/>
      </c>
      <c r="S4" s="27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4" s="20" t="str">
        <f>IF(Tableau13[[#This Row],[Familles]]="",INDEX(Grille_penalite,MATCH(Tableau13[[#This Row],[INC Batiment]],Coef_INC,1),MATCH(Tableau13[[#This Row],[IPG Bâtiment]],Coef_IPG,1)),"")</f>
        <v/>
      </c>
    </row>
    <row r="5" spans="1:20" x14ac:dyDescent="0.25">
      <c r="A5" s="18">
        <v>1</v>
      </c>
      <c r="B5" s="10" t="s">
        <v>34</v>
      </c>
      <c r="C5" s="10" t="s">
        <v>29</v>
      </c>
      <c r="D5" s="14" t="s">
        <v>22</v>
      </c>
      <c r="E5" s="14" t="s">
        <v>4</v>
      </c>
      <c r="F5" s="5">
        <v>0.32</v>
      </c>
      <c r="G5" s="5"/>
      <c r="H5" s="5"/>
      <c r="I5" s="5"/>
      <c r="J5" s="5"/>
      <c r="K5" s="5"/>
      <c r="L5" s="5"/>
      <c r="M5" s="5"/>
      <c r="N5" s="5"/>
      <c r="O5" s="5"/>
      <c r="P5" s="26">
        <f>IF(Tableau13[[#This Row],[Familles]]="","",AVERAGE(Tableau13[[#This Row],[Note1]:[Note10]]))</f>
        <v>0.32</v>
      </c>
      <c r="Q5" s="26" t="str">
        <f>IF(COUNTIFS($B5:$B$30,Tableau13[[#This Row],[Désignation SITE]],$C5:$C$30,Tableau13[[#This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5" s="2" t="str">
        <f>IF(Tableau13[[#This Row],[Familles]]="","",IF(Tableau13[[#This Row],[Note moyenne Familles]]&lt;0.7,"OUI",""))</f>
        <v>OUI</v>
      </c>
      <c r="S5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5" s="21" t="str">
        <f>IF(Tableau13[[#This Row],[Familles]]="",INDEX(Grille_penalite,MATCH(Tableau13[[#This Row],[INC Batiment]],Coef_INC,1),MATCH(Tableau13[[#This Row],[IPG Bâtiment]],Coef_IPG,1)),"")</f>
        <v/>
      </c>
    </row>
    <row r="6" spans="1:20" x14ac:dyDescent="0.25">
      <c r="A6" s="18">
        <v>1</v>
      </c>
      <c r="B6" s="10" t="s">
        <v>34</v>
      </c>
      <c r="C6" s="10" t="s">
        <v>29</v>
      </c>
      <c r="D6" s="14" t="s">
        <v>22</v>
      </c>
      <c r="E6" s="14" t="s">
        <v>5</v>
      </c>
      <c r="F6" s="5">
        <v>0.55000000000000004</v>
      </c>
      <c r="G6" s="5"/>
      <c r="H6" s="5"/>
      <c r="I6" s="5"/>
      <c r="J6" s="5"/>
      <c r="K6" s="5"/>
      <c r="L6" s="5"/>
      <c r="M6" s="5"/>
      <c r="N6" s="5"/>
      <c r="O6" s="5"/>
      <c r="P6" s="26">
        <f>IF(Tableau13[[#This Row],[Familles]]="","",AVERAGE(Tableau13[[#This Row],[Note1]:[Note10]]))</f>
        <v>0.55000000000000004</v>
      </c>
      <c r="Q6" s="26" t="str">
        <f>IF(COUNTIFS($B6:$B$30,Tableau13[[#This Row],[Désignation SITE]],$C6:$C$30,Tableau13[[#This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6" s="2" t="str">
        <f>IF(Tableau13[[#This Row],[Familles]]="","",IF(Tableau13[[#This Row],[Note moyenne Familles]]&lt;0.7,"OUI",""))</f>
        <v>OUI</v>
      </c>
      <c r="S6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6" s="21" t="str">
        <f>IF(Tableau13[[#This Row],[Familles]]="",INDEX(Grille_penalite,MATCH(Tableau13[[#This Row],[INC Batiment]],Coef_INC,1),MATCH(Tableau13[[#This Row],[IPG Bâtiment]],Coef_IPG,1)),"")</f>
        <v/>
      </c>
    </row>
    <row r="7" spans="1:20" x14ac:dyDescent="0.25">
      <c r="A7" s="18">
        <v>1</v>
      </c>
      <c r="B7" s="10" t="s">
        <v>34</v>
      </c>
      <c r="C7" s="10" t="s">
        <v>29</v>
      </c>
      <c r="D7" s="14" t="s">
        <v>22</v>
      </c>
      <c r="E7" s="14" t="s">
        <v>6</v>
      </c>
      <c r="F7" s="5">
        <v>0.93</v>
      </c>
      <c r="G7" s="5">
        <v>0.86</v>
      </c>
      <c r="H7" s="5"/>
      <c r="I7" s="5"/>
      <c r="J7" s="5"/>
      <c r="K7" s="5"/>
      <c r="L7" s="5"/>
      <c r="M7" s="5"/>
      <c r="N7" s="5"/>
      <c r="O7" s="5"/>
      <c r="P7" s="26">
        <f>IF(Tableau13[[#This Row],[Familles]]="","",AVERAGE(Tableau13[[#This Row],[Note1]:[Note10]]))</f>
        <v>0.89500000000000002</v>
      </c>
      <c r="Q7" s="26" t="str">
        <f>IF(COUNTIFS($B7:$B$30,Tableau13[[#This Row],[Désignation SITE]],$C7:$C$30,Tableau13[[#This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7" s="2" t="str">
        <f>IF(Tableau13[[#This Row],[Familles]]="","",IF(Tableau13[[#This Row],[Note moyenne Familles]]&lt;0.7,"OUI",""))</f>
        <v/>
      </c>
      <c r="S7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7" s="21" t="str">
        <f>IF(Tableau13[[#This Row],[Familles]]="",INDEX(Grille_penalite,MATCH(Tableau13[[#This Row],[INC Batiment]],Coef_INC,1),MATCH(Tableau13[[#This Row],[IPG Bâtiment]],Coef_IPG,1)),"")</f>
        <v/>
      </c>
    </row>
    <row r="8" spans="1:20" x14ac:dyDescent="0.25">
      <c r="A8" s="18">
        <v>1</v>
      </c>
      <c r="B8" s="10" t="s">
        <v>34</v>
      </c>
      <c r="C8" s="10" t="s">
        <v>29</v>
      </c>
      <c r="D8" s="14" t="s">
        <v>22</v>
      </c>
      <c r="E8" s="14" t="s">
        <v>7</v>
      </c>
      <c r="F8" s="5">
        <v>0.7</v>
      </c>
      <c r="G8" s="5"/>
      <c r="H8" s="5"/>
      <c r="I8" s="5"/>
      <c r="J8" s="5"/>
      <c r="K8" s="5"/>
      <c r="L8" s="5"/>
      <c r="M8" s="5"/>
      <c r="N8" s="5"/>
      <c r="O8" s="5"/>
      <c r="P8" s="26">
        <f>IF(Tableau13[[#This Row],[Familles]]="","",AVERAGE(Tableau13[[#This Row],[Note1]:[Note10]]))</f>
        <v>0.7</v>
      </c>
      <c r="Q8" s="26" t="str">
        <f>IF(COUNTIFS($B8:$B$30,Tableau13[[#This Row],[Désignation SITE]],$C8:$C$30,Tableau13[[#This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8" s="2" t="str">
        <f>IF(Tableau13[[#This Row],[Familles]]="","",IF(Tableau13[[#This Row],[Note moyenne Familles]]&lt;0.7,"OUI",""))</f>
        <v/>
      </c>
      <c r="S8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8" s="21" t="str">
        <f>IF(Tableau13[[#This Row],[Familles]]="",INDEX(Grille_penalite,MATCH(Tableau13[[#This Row],[INC Batiment]],Coef_INC,1),MATCH(Tableau13[[#This Row],[IPG Bâtiment]],Coef_IPG,1)),"")</f>
        <v/>
      </c>
    </row>
    <row r="9" spans="1:20" x14ac:dyDescent="0.25">
      <c r="A9" s="18">
        <v>1</v>
      </c>
      <c r="B9" s="10" t="s">
        <v>34</v>
      </c>
      <c r="C9" s="10" t="s">
        <v>29</v>
      </c>
      <c r="D9" s="14" t="s">
        <v>22</v>
      </c>
      <c r="E9" s="14" t="s">
        <v>8</v>
      </c>
      <c r="F9" s="5">
        <v>0.69</v>
      </c>
      <c r="G9" s="5"/>
      <c r="H9" s="5"/>
      <c r="I9" s="5"/>
      <c r="J9" s="5"/>
      <c r="K9" s="5"/>
      <c r="L9" s="5"/>
      <c r="M9" s="5"/>
      <c r="N9" s="5"/>
      <c r="O9" s="5"/>
      <c r="P9" s="26">
        <f>IF(Tableau13[[#This Row],[Familles]]="","",AVERAGE(Tableau13[[#This Row],[Note1]:[Note10]]))</f>
        <v>0.69</v>
      </c>
      <c r="Q9" s="26" t="str">
        <f>IF(COUNTIFS($B9:$B$30,Tableau13[[#This Row],[Désignation SITE]],$C9:$C$30,Tableau13[[#This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9" s="2" t="str">
        <f>IF(Tableau13[[#This Row],[Familles]]="","",IF(Tableau13[[#This Row],[Note moyenne Familles]]&lt;0.7,"OUI",""))</f>
        <v>OUI</v>
      </c>
      <c r="S9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9" s="21" t="str">
        <f>IF(Tableau13[[#This Row],[Familles]]="",INDEX(Grille_penalite,MATCH(Tableau13[[#This Row],[INC Batiment]],Coef_INC,1),MATCH(Tableau13[[#This Row],[IPG Bâtiment]],Coef_IPG,1)),"")</f>
        <v/>
      </c>
    </row>
    <row r="10" spans="1:20" x14ac:dyDescent="0.25">
      <c r="A10" s="18">
        <v>1</v>
      </c>
      <c r="B10" s="10" t="s">
        <v>34</v>
      </c>
      <c r="C10" s="10" t="s">
        <v>29</v>
      </c>
      <c r="D10" s="14" t="s">
        <v>22</v>
      </c>
      <c r="E10" s="14" t="s">
        <v>9</v>
      </c>
      <c r="F10" s="5">
        <v>0.1</v>
      </c>
      <c r="G10" s="5"/>
      <c r="H10" s="5"/>
      <c r="I10" s="5"/>
      <c r="J10" s="5"/>
      <c r="K10" s="5"/>
      <c r="L10" s="5"/>
      <c r="M10" s="5"/>
      <c r="N10" s="5"/>
      <c r="O10" s="5"/>
      <c r="P10" s="26">
        <f>IF(Tableau13[[#This Row],[Familles]]="","",AVERAGE(Tableau13[[#This Row],[Note1]:[Note10]]))</f>
        <v>0.1</v>
      </c>
      <c r="Q10" s="26" t="str">
        <f>IF(COUNTIFS($B10:$B$30,Tableau13[[#This Row],[Désignation SITE]],$C10:$C$30,Tableau13[[#This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0" s="2" t="str">
        <f>IF(Tableau13[[#This Row],[Familles]]="","",IF(Tableau13[[#This Row],[Note moyenne Familles]]&lt;0.7,"OUI",""))</f>
        <v>OUI</v>
      </c>
      <c r="S10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0" s="21" t="str">
        <f>IF(Tableau13[[#This Row],[Familles]]="",INDEX(Grille_penalite,MATCH(Tableau13[[#This Row],[INC Batiment]],Coef_INC,1),MATCH(Tableau13[[#This Row],[IPG Bâtiment]],Coef_IPG,1)),"")</f>
        <v/>
      </c>
    </row>
    <row r="11" spans="1:20" x14ac:dyDescent="0.25">
      <c r="A11" s="18">
        <v>1</v>
      </c>
      <c r="B11" s="10" t="s">
        <v>34</v>
      </c>
      <c r="C11" s="10" t="s">
        <v>29</v>
      </c>
      <c r="D11" s="14" t="s">
        <v>22</v>
      </c>
      <c r="E11" s="14" t="s">
        <v>10</v>
      </c>
      <c r="F11" s="5">
        <v>0.55000000000000004</v>
      </c>
      <c r="G11" s="5"/>
      <c r="H11" s="5"/>
      <c r="I11" s="5"/>
      <c r="J11" s="5"/>
      <c r="K11" s="5"/>
      <c r="L11" s="5"/>
      <c r="M11" s="5"/>
      <c r="N11" s="5"/>
      <c r="O11" s="5"/>
      <c r="P11" s="26">
        <f>IF(Tableau13[[#This Row],[Familles]]="","",AVERAGE(Tableau13[[#This Row],[Note1]:[Note10]]))</f>
        <v>0.55000000000000004</v>
      </c>
      <c r="Q11" s="26" t="str">
        <f>IF(COUNTIFS($B11:$B$30,Tableau13[[#This Row],[Désignation SITE]],$C11:$C$30,Tableau13[[#This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1" s="2" t="str">
        <f>IF(Tableau13[[#This Row],[Familles]]="","",IF(Tableau13[[#This Row],[Note moyenne Familles]]&lt;0.7,"OUI",""))</f>
        <v>OUI</v>
      </c>
      <c r="S11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1" s="21" t="str">
        <f>IF(Tableau13[[#This Row],[Familles]]="",INDEX(Grille_penalite,MATCH(Tableau13[[#This Row],[INC Batiment]],Coef_INC,1),MATCH(Tableau13[[#This Row],[IPG Bâtiment]],Coef_IPG,1)),"")</f>
        <v/>
      </c>
    </row>
    <row r="12" spans="1:20" x14ac:dyDescent="0.25">
      <c r="A12" s="18">
        <v>1</v>
      </c>
      <c r="B12" s="10" t="s">
        <v>34</v>
      </c>
      <c r="C12" s="10" t="s">
        <v>29</v>
      </c>
      <c r="D12" s="14" t="s">
        <v>22</v>
      </c>
      <c r="E12" s="14" t="s">
        <v>11</v>
      </c>
      <c r="F12" s="5">
        <v>0.95</v>
      </c>
      <c r="G12" s="5"/>
      <c r="H12" s="5"/>
      <c r="I12" s="5"/>
      <c r="J12" s="5"/>
      <c r="K12" s="5"/>
      <c r="L12" s="5"/>
      <c r="M12" s="5"/>
      <c r="N12" s="5"/>
      <c r="O12" s="5"/>
      <c r="P12" s="26">
        <f>IF(Tableau13[[#This Row],[Familles]]="","",AVERAGE(Tableau13[[#This Row],[Note1]:[Note10]]))</f>
        <v>0.95</v>
      </c>
      <c r="Q12" s="26" t="str">
        <f>IF(COUNTIFS($B12:$B$30,Tableau13[[#This Row],[Désignation SITE]],$C12:$C$30,Tableau13[[#This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2" s="2" t="str">
        <f>IF(Tableau13[[#This Row],[Familles]]="","",IF(Tableau13[[#This Row],[Note moyenne Familles]]&lt;0.7,"OUI",""))</f>
        <v/>
      </c>
      <c r="S12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2" s="21" t="str">
        <f>IF(Tableau13[[#This Row],[Familles]]="",INDEX(Grille_penalite,MATCH(Tableau13[[#This Row],[INC Batiment]],Coef_INC,1),MATCH(Tableau13[[#This Row],[IPG Bâtiment]],Coef_IPG,1)),"")</f>
        <v/>
      </c>
    </row>
    <row r="13" spans="1:20" x14ac:dyDescent="0.25">
      <c r="A13" s="18">
        <v>1</v>
      </c>
      <c r="B13" s="10" t="s">
        <v>34</v>
      </c>
      <c r="C13" s="10" t="s">
        <v>29</v>
      </c>
      <c r="D13" s="14" t="s">
        <v>22</v>
      </c>
      <c r="E13" s="14" t="s">
        <v>12</v>
      </c>
      <c r="F13" s="5">
        <v>0.99</v>
      </c>
      <c r="G13" s="5"/>
      <c r="H13" s="5"/>
      <c r="I13" s="5"/>
      <c r="J13" s="5"/>
      <c r="K13" s="5"/>
      <c r="L13" s="5"/>
      <c r="M13" s="5"/>
      <c r="N13" s="5"/>
      <c r="O13" s="5"/>
      <c r="P13" s="26">
        <f>IF(Tableau13[[#This Row],[Familles]]="","",AVERAGE(Tableau13[[#This Row],[Note1]:[Note10]]))</f>
        <v>0.99</v>
      </c>
      <c r="Q13" s="26" t="str">
        <f>IF(COUNTIFS($B13:$B$30,Tableau13[[#This Row],[Désignation SITE]],$C13:$C$30,Tableau13[[#This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3" s="2" t="str">
        <f>IF(Tableau13[[#This Row],[Familles]]="","",IF(Tableau13[[#This Row],[Note moyenne Familles]]&lt;0.7,"OUI",""))</f>
        <v/>
      </c>
      <c r="S13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3" s="21" t="str">
        <f>IF(Tableau13[[#This Row],[Familles]]="",INDEX(Grille_penalite,MATCH(Tableau13[[#This Row],[INC Batiment]],Coef_INC,1),MATCH(Tableau13[[#This Row],[IPG Bâtiment]],Coef_IPG,1)),"")</f>
        <v/>
      </c>
    </row>
    <row r="14" spans="1:20" x14ac:dyDescent="0.25">
      <c r="A14" s="18">
        <v>1</v>
      </c>
      <c r="B14" s="10" t="s">
        <v>34</v>
      </c>
      <c r="C14" s="10" t="s">
        <v>29</v>
      </c>
      <c r="D14" s="14" t="s">
        <v>22</v>
      </c>
      <c r="E14" s="14" t="s">
        <v>13</v>
      </c>
      <c r="F14" s="5">
        <v>1</v>
      </c>
      <c r="G14" s="5"/>
      <c r="H14" s="5"/>
      <c r="I14" s="5"/>
      <c r="J14" s="5"/>
      <c r="K14" s="5"/>
      <c r="L14" s="5"/>
      <c r="M14" s="5"/>
      <c r="N14" s="5"/>
      <c r="O14" s="5"/>
      <c r="P14" s="26">
        <f>IF(Tableau13[[#This Row],[Familles]]="","",AVERAGE(Tableau13[[#This Row],[Note1]:[Note10]]))</f>
        <v>1</v>
      </c>
      <c r="Q14" s="26" t="str">
        <f>IF(COUNTIFS($B14:$B$30,Tableau13[[#This Row],[Désignation SITE]],$C14:$C$30,Tableau13[[#This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4" s="2" t="str">
        <f>IF(Tableau13[[#This Row],[Familles]]="","",IF(Tableau13[[#This Row],[Note moyenne Familles]]&lt;0.7,"OUI",""))</f>
        <v/>
      </c>
      <c r="S14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4" s="21" t="str">
        <f>IF(Tableau13[[#This Row],[Familles]]="",INDEX(Grille_penalite,MATCH(Tableau13[[#This Row],[INC Batiment]],Coef_INC,1),MATCH(Tableau13[[#This Row],[IPG Bâtiment]],Coef_IPG,1)),"")</f>
        <v/>
      </c>
    </row>
    <row r="15" spans="1:20" x14ac:dyDescent="0.25">
      <c r="A15" s="18">
        <v>1</v>
      </c>
      <c r="B15" s="10" t="s">
        <v>34</v>
      </c>
      <c r="C15" s="10" t="s">
        <v>29</v>
      </c>
      <c r="D15" s="14" t="s">
        <v>22</v>
      </c>
      <c r="E15" s="14" t="s">
        <v>14</v>
      </c>
      <c r="F15" s="5">
        <v>0.5</v>
      </c>
      <c r="G15" s="5"/>
      <c r="H15" s="5"/>
      <c r="I15" s="5"/>
      <c r="J15" s="5"/>
      <c r="K15" s="5"/>
      <c r="L15" s="5"/>
      <c r="M15" s="5"/>
      <c r="N15" s="5"/>
      <c r="O15" s="5"/>
      <c r="P15" s="26">
        <f>IF(Tableau13[[#This Row],[Familles]]="","",AVERAGE(Tableau13[[#This Row],[Note1]:[Note10]]))</f>
        <v>0.5</v>
      </c>
      <c r="Q15" s="26" t="str">
        <f>IF(COUNTIFS($B15:$B$30,Tableau13[[#This Row],[Désignation SITE]],$C15:$C$30,Tableau13[[#This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5" s="2" t="str">
        <f>IF(Tableau13[[#This Row],[Familles]]="","",IF(Tableau13[[#This Row],[Note moyenne Familles]]&lt;0.7,"OUI",""))</f>
        <v>OUI</v>
      </c>
      <c r="S15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5" s="21" t="str">
        <f>IF(Tableau13[[#This Row],[Familles]]="",INDEX(Grille_penalite,MATCH(Tableau13[[#This Row],[INC Batiment]],Coef_INC,1),MATCH(Tableau13[[#This Row],[IPG Bâtiment]],Coef_IPG,1)),"")</f>
        <v/>
      </c>
    </row>
    <row r="16" spans="1:20" x14ac:dyDescent="0.25">
      <c r="A16" s="18">
        <v>1</v>
      </c>
      <c r="B16" s="10" t="s">
        <v>34</v>
      </c>
      <c r="C16" s="10" t="s">
        <v>29</v>
      </c>
      <c r="D16" s="14" t="s">
        <v>22</v>
      </c>
      <c r="E16" s="14" t="s">
        <v>15</v>
      </c>
      <c r="F16" s="5">
        <v>0.88</v>
      </c>
      <c r="G16" s="5"/>
      <c r="H16" s="5"/>
      <c r="I16" s="5"/>
      <c r="J16" s="5"/>
      <c r="K16" s="5"/>
      <c r="L16" s="5"/>
      <c r="M16" s="5"/>
      <c r="N16" s="5"/>
      <c r="O16" s="5"/>
      <c r="P16" s="26">
        <f>IF(Tableau13[[#This Row],[Familles]]="","",AVERAGE(Tableau13[[#This Row],[Note1]:[Note10]]))</f>
        <v>0.88</v>
      </c>
      <c r="Q16" s="26" t="str">
        <f>IF(COUNTIFS($B16:$B$30,Tableau13[[#This Row],[Désignation SITE]],$C16:$C$30,Tableau13[[#This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6" s="2" t="str">
        <f>IF(Tableau13[[#This Row],[Familles]]="","",IF(Tableau13[[#This Row],[Note moyenne Familles]]&lt;0.7,"OUI",""))</f>
        <v/>
      </c>
      <c r="S16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6" s="21" t="str">
        <f>IF(Tableau13[[#This Row],[Familles]]="",INDEX(Grille_penalite,MATCH(Tableau13[[#This Row],[INC Batiment]],Coef_INC,1),MATCH(Tableau13[[#This Row],[IPG Bâtiment]],Coef_IPG,1)),"")</f>
        <v/>
      </c>
    </row>
    <row r="17" spans="1:20" x14ac:dyDescent="0.25">
      <c r="A17" s="18">
        <v>1</v>
      </c>
      <c r="B17" s="10" t="s">
        <v>34</v>
      </c>
      <c r="C17" s="10" t="s">
        <v>29</v>
      </c>
      <c r="D17" s="14" t="s">
        <v>22</v>
      </c>
      <c r="E17" s="14" t="s">
        <v>27</v>
      </c>
      <c r="F17" s="5">
        <v>0.5</v>
      </c>
      <c r="G17" s="5"/>
      <c r="H17" s="5"/>
      <c r="I17" s="5"/>
      <c r="J17" s="5"/>
      <c r="K17" s="5"/>
      <c r="L17" s="5"/>
      <c r="M17" s="5"/>
      <c r="N17" s="5"/>
      <c r="O17" s="5"/>
      <c r="P17" s="26">
        <f>IF(Tableau13[[#This Row],[Familles]]="","",AVERAGE(Tableau13[[#This Row],[Note1]:[Note10]]))</f>
        <v>0.5</v>
      </c>
      <c r="Q17" s="26" t="str">
        <f>IF(COUNTIFS($B17:$B$30,Tableau13[[#This Row],[Désignation SITE]],$C17:$C$30,Tableau13[[#This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7" s="2" t="str">
        <f>IF(Tableau13[[#This Row],[Familles]]="","",IF(Tableau13[[#This Row],[Note moyenne Familles]]&lt;0.7,"OUI",""))</f>
        <v>OUI</v>
      </c>
      <c r="S17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7" s="21" t="str">
        <f>IF(Tableau13[[#This Row],[Familles]]="",INDEX(Grille_penalite,MATCH(Tableau13[[#This Row],[INC Batiment]],Coef_INC,1),MATCH(Tableau13[[#This Row],[IPG Bâtiment]],Coef_IPG,1)),"")</f>
        <v/>
      </c>
    </row>
    <row r="18" spans="1:20" ht="15.75" thickBot="1" x14ac:dyDescent="0.3">
      <c r="A18" s="19">
        <v>1</v>
      </c>
      <c r="B18" s="11" t="s">
        <v>34</v>
      </c>
      <c r="C18" s="11" t="s">
        <v>29</v>
      </c>
      <c r="D18" s="15"/>
      <c r="E18" s="15"/>
      <c r="F18" s="9"/>
      <c r="G18" s="9"/>
      <c r="H18" s="9"/>
      <c r="I18" s="9"/>
      <c r="J18" s="9"/>
      <c r="K18" s="9"/>
      <c r="L18" s="9"/>
      <c r="M18" s="9"/>
      <c r="N18" s="9"/>
      <c r="O18" s="9"/>
      <c r="P18" s="7" t="str">
        <f>IF(Tableau13[[#This Row],[Familles]]="","",AVERAGE(Tableau13[[#This Row],[Note1]:[Note10]]))</f>
        <v/>
      </c>
      <c r="Q18" s="7">
        <f>IF(COUNTIFS($B18:$B$30,Tableau13[[#This Row],[Désignation SITE]],$C18:$C$30,Tableau13[[#This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>0.95867346938775533</v>
      </c>
      <c r="R18" s="7" t="str">
        <f>IF(Tableau13[[#This Row],[Familles]]="","",IF(Tableau13[[#This Row],[Note moyenne Familles]]&lt;0.7,"OUI",""))</f>
        <v/>
      </c>
      <c r="S18" s="7" t="e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>#VALUE!</v>
      </c>
      <c r="T18" s="22" t="e">
        <f>IF(Tableau13[[#This Row],[Familles]]="",INDEX(Grille_penalite,MATCH(Tableau13[[#This Row],[INC Batiment]],Coef_INC,1),MATCH(Tableau13[[#This Row],[IPG Bâtiment]],Coef_IPG,1)),"")</f>
        <v>#VALUE!</v>
      </c>
    </row>
    <row r="19" spans="1:20" x14ac:dyDescent="0.25">
      <c r="A19" s="18">
        <v>1</v>
      </c>
      <c r="B19" s="10" t="s">
        <v>34</v>
      </c>
      <c r="C19" s="10" t="s">
        <v>24</v>
      </c>
      <c r="D19" s="13" t="s">
        <v>22</v>
      </c>
      <c r="E19" s="13" t="s">
        <v>3</v>
      </c>
      <c r="F19" s="4">
        <v>0.86</v>
      </c>
      <c r="G19" s="4">
        <v>0.72</v>
      </c>
      <c r="H19" s="4">
        <v>0.92</v>
      </c>
      <c r="I19" s="4">
        <v>0.57999999999999996</v>
      </c>
      <c r="J19" s="4"/>
      <c r="K19" s="4"/>
      <c r="L19" s="4"/>
      <c r="M19" s="4"/>
      <c r="N19" s="4"/>
      <c r="O19" s="4"/>
      <c r="P19" s="25">
        <f>IF(Tableau13[[#This Row],[Familles]]="","",AVERAGE(Tableau13[[#This Row],[Note1]:[Note10]]))</f>
        <v>0.77</v>
      </c>
      <c r="Q19" s="25" t="str">
        <f>IF(COUNTIFS($B19:$B$30,Tableau13[[#This Row],[Désignation SITE]],$C19:$C$30,Tableau13[[#This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19" s="1" t="str">
        <f>IF(Tableau13[[#This Row],[Familles]]="","",IF(Tableau13[[#This Row],[Note moyenne Familles]]&lt;0.7,"OUI",""))</f>
        <v/>
      </c>
      <c r="S19" s="27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19" s="20" t="str">
        <f>IF(Tableau13[[#This Row],[Familles]]="",INDEX(Grille_penalite,MATCH(Tableau13[[#This Row],[INC Batiment]],Coef_INC,1),MATCH(Tableau13[[#This Row],[IPG Bâtiment]],Coef_IPG,1)),"")</f>
        <v/>
      </c>
    </row>
    <row r="20" spans="1:20" x14ac:dyDescent="0.25">
      <c r="A20" s="18">
        <v>1</v>
      </c>
      <c r="B20" s="10" t="s">
        <v>34</v>
      </c>
      <c r="C20" s="10" t="s">
        <v>24</v>
      </c>
      <c r="D20" s="14" t="s">
        <v>22</v>
      </c>
      <c r="E20" s="14" t="s">
        <v>4</v>
      </c>
      <c r="F20" s="5">
        <v>0.32</v>
      </c>
      <c r="G20" s="5"/>
      <c r="H20" s="5"/>
      <c r="I20" s="5"/>
      <c r="J20" s="5"/>
      <c r="K20" s="5"/>
      <c r="L20" s="5"/>
      <c r="M20" s="5"/>
      <c r="N20" s="5"/>
      <c r="O20" s="5"/>
      <c r="P20" s="26">
        <f>IF(Tableau13[[#This Row],[Familles]]="","",AVERAGE(Tableau13[[#This Row],[Note1]:[Note10]]))</f>
        <v>0.32</v>
      </c>
      <c r="Q20" s="26" t="str">
        <f>IF(COUNTIFS($B20:$B$30,Tableau13[[#This Row],[Désignation SITE]],$C20:$C$30,Tableau13[[#This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0" s="2" t="str">
        <f>IF(Tableau13[[#This Row],[Familles]]="","",IF(Tableau13[[#This Row],[Note moyenne Familles]]&lt;0.7,"OUI",""))</f>
        <v>OUI</v>
      </c>
      <c r="S20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0" s="21" t="str">
        <f>IF(Tableau13[[#This Row],[Familles]]="",INDEX(Grille_penalite,MATCH(Tableau13[[#This Row],[INC Batiment]],Coef_INC,1),MATCH(Tableau13[[#This Row],[IPG Bâtiment]],Coef_IPG,1)),"")</f>
        <v/>
      </c>
    </row>
    <row r="21" spans="1:20" x14ac:dyDescent="0.25">
      <c r="A21" s="18">
        <v>1</v>
      </c>
      <c r="B21" s="10" t="s">
        <v>34</v>
      </c>
      <c r="C21" s="10" t="s">
        <v>24</v>
      </c>
      <c r="D21" s="14" t="s">
        <v>22</v>
      </c>
      <c r="E21" s="14" t="s">
        <v>5</v>
      </c>
      <c r="F21" s="5">
        <v>0.55000000000000004</v>
      </c>
      <c r="G21" s="5"/>
      <c r="H21" s="5"/>
      <c r="I21" s="5"/>
      <c r="J21" s="5"/>
      <c r="K21" s="5"/>
      <c r="L21" s="5"/>
      <c r="M21" s="5"/>
      <c r="N21" s="5"/>
      <c r="O21" s="5"/>
      <c r="P21" s="26">
        <f>IF(Tableau13[[#This Row],[Familles]]="","",AVERAGE(Tableau13[[#This Row],[Note1]:[Note10]]))</f>
        <v>0.55000000000000004</v>
      </c>
      <c r="Q21" s="26" t="str">
        <f>IF(COUNTIFS($B21:$B$30,Tableau13[[#This Row],[Désignation SITE]],$C21:$C$30,Tableau13[[#This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1" s="2" t="str">
        <f>IF(Tableau13[[#This Row],[Familles]]="","",IF(Tableau13[[#This Row],[Note moyenne Familles]]&lt;0.7,"OUI",""))</f>
        <v>OUI</v>
      </c>
      <c r="S21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1" s="21" t="str">
        <f>IF(Tableau13[[#This Row],[Familles]]="",INDEX(Grille_penalite,MATCH(Tableau13[[#This Row],[INC Batiment]],Coef_INC,1),MATCH(Tableau13[[#This Row],[IPG Bâtiment]],Coef_IPG,1)),"")</f>
        <v/>
      </c>
    </row>
    <row r="22" spans="1:20" x14ac:dyDescent="0.25">
      <c r="A22" s="18">
        <v>1</v>
      </c>
      <c r="B22" s="10" t="s">
        <v>34</v>
      </c>
      <c r="C22" s="10" t="s">
        <v>24</v>
      </c>
      <c r="D22" s="14" t="s">
        <v>22</v>
      </c>
      <c r="E22" s="14" t="s">
        <v>25</v>
      </c>
      <c r="F22" s="5">
        <v>0.93</v>
      </c>
      <c r="G22" s="5">
        <v>0.86</v>
      </c>
      <c r="H22" s="5"/>
      <c r="I22" s="5"/>
      <c r="J22" s="5"/>
      <c r="K22" s="5"/>
      <c r="L22" s="5"/>
      <c r="M22" s="5"/>
      <c r="N22" s="5"/>
      <c r="O22" s="5"/>
      <c r="P22" s="26">
        <f>IF(Tableau13[[#This Row],[Familles]]="","",AVERAGE(Tableau13[[#This Row],[Note1]:[Note10]]))</f>
        <v>0.89500000000000002</v>
      </c>
      <c r="Q22" s="26" t="str">
        <f>IF(COUNTIFS($B22:$B$30,Tableau13[[#This Row],[Désignation SITE]],$C22:$C$30,Tableau13[[#This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2" s="2" t="str">
        <f>IF(Tableau13[[#This Row],[Familles]]="","",IF(Tableau13[[#This Row],[Note moyenne Familles]]&lt;0.7,"OUI",""))</f>
        <v/>
      </c>
      <c r="S22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2" s="21" t="str">
        <f>IF(Tableau13[[#This Row],[Familles]]="",INDEX(Grille_penalite,MATCH(Tableau13[[#This Row],[INC Batiment]],Coef_INC,1),MATCH(Tableau13[[#This Row],[IPG Bâtiment]],Coef_IPG,1)),"")</f>
        <v/>
      </c>
    </row>
    <row r="23" spans="1:20" x14ac:dyDescent="0.25">
      <c r="A23" s="18">
        <v>1</v>
      </c>
      <c r="B23" s="10" t="s">
        <v>34</v>
      </c>
      <c r="C23" s="10" t="s">
        <v>24</v>
      </c>
      <c r="D23" s="14" t="s">
        <v>22</v>
      </c>
      <c r="E23" s="14" t="s">
        <v>7</v>
      </c>
      <c r="F23" s="5">
        <v>0.7</v>
      </c>
      <c r="G23" s="5"/>
      <c r="H23" s="5"/>
      <c r="I23" s="5"/>
      <c r="J23" s="5"/>
      <c r="K23" s="5"/>
      <c r="L23" s="5"/>
      <c r="M23" s="5"/>
      <c r="N23" s="5"/>
      <c r="O23" s="5"/>
      <c r="P23" s="26">
        <f>IF(Tableau13[[#This Row],[Familles]]="","",AVERAGE(Tableau13[[#This Row],[Note1]:[Note10]]))</f>
        <v>0.7</v>
      </c>
      <c r="Q23" s="26" t="str">
        <f>IF(COUNTIFS($B23:$B$30,Tableau13[[#This Row],[Désignation SITE]],$C23:$C$30,Tableau13[[#This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3" s="2" t="str">
        <f>IF(Tableau13[[#This Row],[Familles]]="","",IF(Tableau13[[#This Row],[Note moyenne Familles]]&lt;0.7,"OUI",""))</f>
        <v/>
      </c>
      <c r="S23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3" s="21" t="str">
        <f>IF(Tableau13[[#This Row],[Familles]]="",INDEX(Grille_penalite,MATCH(Tableau13[[#This Row],[INC Batiment]],Coef_INC,1),MATCH(Tableau13[[#This Row],[IPG Bâtiment]],Coef_IPG,1)),"")</f>
        <v/>
      </c>
    </row>
    <row r="24" spans="1:20" x14ac:dyDescent="0.25">
      <c r="A24" s="18">
        <v>1</v>
      </c>
      <c r="B24" s="10" t="s">
        <v>34</v>
      </c>
      <c r="C24" s="10" t="s">
        <v>24</v>
      </c>
      <c r="D24" s="14" t="s">
        <v>22</v>
      </c>
      <c r="E24" s="14" t="s">
        <v>8</v>
      </c>
      <c r="F24" s="5">
        <v>0.69</v>
      </c>
      <c r="G24" s="5"/>
      <c r="H24" s="5"/>
      <c r="I24" s="5"/>
      <c r="J24" s="5"/>
      <c r="K24" s="5"/>
      <c r="L24" s="5"/>
      <c r="M24" s="5"/>
      <c r="N24" s="5"/>
      <c r="O24" s="5"/>
      <c r="P24" s="26">
        <f>IF(Tableau13[[#This Row],[Familles]]="","",AVERAGE(Tableau13[[#This Row],[Note1]:[Note10]]))</f>
        <v>0.69</v>
      </c>
      <c r="Q24" s="26" t="str">
        <f>IF(COUNTIFS($B24:$B$30,Tableau13[[#This Row],[Désignation SITE]],$C24:$C$30,Tableau13[[#This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4" s="2" t="str">
        <f>IF(Tableau13[[#This Row],[Familles]]="","",IF(Tableau13[[#This Row],[Note moyenne Familles]]&lt;0.7,"OUI",""))</f>
        <v>OUI</v>
      </c>
      <c r="S24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4" s="21" t="str">
        <f>IF(Tableau13[[#This Row],[Familles]]="",INDEX(Grille_penalite,MATCH(Tableau13[[#This Row],[INC Batiment]],Coef_INC,1),MATCH(Tableau13[[#This Row],[IPG Bâtiment]],Coef_IPG,1)),"")</f>
        <v/>
      </c>
    </row>
    <row r="25" spans="1:20" x14ac:dyDescent="0.25">
      <c r="A25" s="18">
        <v>1</v>
      </c>
      <c r="B25" s="10" t="s">
        <v>34</v>
      </c>
      <c r="C25" s="10" t="s">
        <v>24</v>
      </c>
      <c r="D25" s="14" t="s">
        <v>22</v>
      </c>
      <c r="E25" s="14" t="s">
        <v>9</v>
      </c>
      <c r="F25" s="5">
        <v>0.1</v>
      </c>
      <c r="G25" s="5"/>
      <c r="H25" s="5"/>
      <c r="I25" s="5"/>
      <c r="J25" s="5"/>
      <c r="K25" s="5"/>
      <c r="L25" s="5"/>
      <c r="M25" s="5"/>
      <c r="N25" s="5"/>
      <c r="O25" s="5"/>
      <c r="P25" s="26">
        <f>IF(Tableau13[[#This Row],[Familles]]="","",AVERAGE(Tableau13[[#This Row],[Note1]:[Note10]]))</f>
        <v>0.1</v>
      </c>
      <c r="Q25" s="26" t="str">
        <f>IF(COUNTIFS($B25:$B$30,Tableau13[[#This Row],[Désignation SITE]],$C25:$C$30,Tableau13[[#This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5" s="2" t="str">
        <f>IF(Tableau13[[#This Row],[Familles]]="","",IF(Tableau13[[#This Row],[Note moyenne Familles]]&lt;0.7,"OUI",""))</f>
        <v>OUI</v>
      </c>
      <c r="S25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5" s="21" t="str">
        <f>IF(Tableau13[[#This Row],[Familles]]="",INDEX(Grille_penalite,MATCH(Tableau13[[#This Row],[INC Batiment]],Coef_INC,1),MATCH(Tableau13[[#This Row],[IPG Bâtiment]],Coef_IPG,1)),"")</f>
        <v/>
      </c>
    </row>
    <row r="26" spans="1:20" x14ac:dyDescent="0.25">
      <c r="A26" s="18">
        <v>1</v>
      </c>
      <c r="B26" s="10" t="s">
        <v>34</v>
      </c>
      <c r="C26" s="10" t="s">
        <v>24</v>
      </c>
      <c r="D26" s="14" t="s">
        <v>22</v>
      </c>
      <c r="E26" s="14" t="s">
        <v>12</v>
      </c>
      <c r="F26" s="5">
        <v>0.55000000000000004</v>
      </c>
      <c r="G26" s="5"/>
      <c r="H26" s="5"/>
      <c r="I26" s="5"/>
      <c r="J26" s="5"/>
      <c r="K26" s="5"/>
      <c r="L26" s="5"/>
      <c r="M26" s="5"/>
      <c r="N26" s="5"/>
      <c r="O26" s="5"/>
      <c r="P26" s="26">
        <f>IF(Tableau13[[#This Row],[Familles]]="","",AVERAGE(Tableau13[[#This Row],[Note1]:[Note10]]))</f>
        <v>0.55000000000000004</v>
      </c>
      <c r="Q26" s="26" t="str">
        <f>IF(COUNTIFS($B26:$B$30,Tableau13[[#This Row],[Désignation SITE]],$C26:$C$30,Tableau13[[#This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6" s="2" t="str">
        <f>IF(Tableau13[[#This Row],[Familles]]="","",IF(Tableau13[[#This Row],[Note moyenne Familles]]&lt;0.7,"OUI",""))</f>
        <v>OUI</v>
      </c>
      <c r="S26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6" s="21" t="str">
        <f>IF(Tableau13[[#This Row],[Familles]]="",INDEX(Grille_penalite,MATCH(Tableau13[[#This Row],[INC Batiment]],Coef_INC,1),MATCH(Tableau13[[#This Row],[IPG Bâtiment]],Coef_IPG,1)),"")</f>
        <v/>
      </c>
    </row>
    <row r="27" spans="1:20" x14ac:dyDescent="0.25">
      <c r="A27" s="18">
        <v>1</v>
      </c>
      <c r="B27" s="10" t="s">
        <v>34</v>
      </c>
      <c r="C27" s="10" t="s">
        <v>24</v>
      </c>
      <c r="D27" s="14" t="s">
        <v>22</v>
      </c>
      <c r="E27" s="14" t="s">
        <v>13</v>
      </c>
      <c r="F27" s="5">
        <v>0.95</v>
      </c>
      <c r="G27" s="5"/>
      <c r="H27" s="5"/>
      <c r="I27" s="5"/>
      <c r="J27" s="5"/>
      <c r="K27" s="5"/>
      <c r="L27" s="5"/>
      <c r="M27" s="5"/>
      <c r="N27" s="5"/>
      <c r="O27" s="5"/>
      <c r="P27" s="26">
        <f>IF(Tableau13[[#This Row],[Familles]]="","",AVERAGE(Tableau13[[#This Row],[Note1]:[Note10]]))</f>
        <v>0.95</v>
      </c>
      <c r="Q27" s="26" t="str">
        <f>IF(COUNTIFS($B27:$B$30,Tableau13[[#This Row],[Désignation SITE]],$C27:$C$30,Tableau13[[#This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7" s="2" t="str">
        <f>IF(Tableau13[[#This Row],[Familles]]="","",IF(Tableau13[[#This Row],[Note moyenne Familles]]&lt;0.7,"OUI",""))</f>
        <v/>
      </c>
      <c r="S27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7" s="21" t="str">
        <f>IF(Tableau13[[#This Row],[Familles]]="",INDEX(Grille_penalite,MATCH(Tableau13[[#This Row],[INC Batiment]],Coef_INC,1),MATCH(Tableau13[[#This Row],[IPG Bâtiment]],Coef_IPG,1)),"")</f>
        <v/>
      </c>
    </row>
    <row r="28" spans="1:20" x14ac:dyDescent="0.25">
      <c r="A28" s="18">
        <v>1</v>
      </c>
      <c r="B28" s="10" t="s">
        <v>34</v>
      </c>
      <c r="C28" s="10" t="s">
        <v>24</v>
      </c>
      <c r="D28" s="14" t="s">
        <v>22</v>
      </c>
      <c r="E28" s="14" t="s">
        <v>14</v>
      </c>
      <c r="F28" s="5">
        <v>0.99</v>
      </c>
      <c r="G28" s="5"/>
      <c r="H28" s="5"/>
      <c r="I28" s="5"/>
      <c r="J28" s="5"/>
      <c r="K28" s="5"/>
      <c r="L28" s="5"/>
      <c r="M28" s="5"/>
      <c r="N28" s="5"/>
      <c r="O28" s="5"/>
      <c r="P28" s="26">
        <f>IF(Tableau13[[#This Row],[Familles]]="","",AVERAGE(Tableau13[[#This Row],[Note1]:[Note10]]))</f>
        <v>0.99</v>
      </c>
      <c r="Q28" s="26" t="str">
        <f>IF(COUNTIFS($B28:$B$30,Tableau13[[#This Row],[Désignation SITE]],$C28:$C$30,Tableau13[[#This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8" s="2" t="str">
        <f>IF(Tableau13[[#This Row],[Familles]]="","",IF(Tableau13[[#This Row],[Note moyenne Familles]]&lt;0.7,"OUI",""))</f>
        <v/>
      </c>
      <c r="S28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8" s="21" t="str">
        <f>IF(Tableau13[[#This Row],[Familles]]="",INDEX(Grille_penalite,MATCH(Tableau13[[#This Row],[INC Batiment]],Coef_INC,1),MATCH(Tableau13[[#This Row],[IPG Bâtiment]],Coef_IPG,1)),"")</f>
        <v/>
      </c>
    </row>
    <row r="29" spans="1:20" x14ac:dyDescent="0.25">
      <c r="A29" s="18">
        <v>1</v>
      </c>
      <c r="B29" s="10" t="s">
        <v>34</v>
      </c>
      <c r="C29" s="10" t="s">
        <v>24</v>
      </c>
      <c r="D29" s="14" t="s">
        <v>22</v>
      </c>
      <c r="E29" s="14" t="s">
        <v>26</v>
      </c>
      <c r="F29" s="5">
        <v>1</v>
      </c>
      <c r="G29" s="5"/>
      <c r="H29" s="5"/>
      <c r="I29" s="5"/>
      <c r="J29" s="5"/>
      <c r="K29" s="5"/>
      <c r="L29" s="5"/>
      <c r="M29" s="5"/>
      <c r="N29" s="5"/>
      <c r="O29" s="5"/>
      <c r="P29" s="26">
        <f>IF(Tableau13[[#This Row],[Familles]]="","",AVERAGE(Tableau13[[#This Row],[Note1]:[Note10]]))</f>
        <v>1</v>
      </c>
      <c r="Q29" s="26" t="str">
        <f>IF(COUNTIFS($B29:$B$30,Tableau13[[#This Row],[Désignation SITE]],$C29:$C$30,Tableau13[[#This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/>
      </c>
      <c r="R29" s="2" t="str">
        <f>IF(Tableau13[[#This Row],[Familles]]="","",IF(Tableau13[[#This Row],[Note moyenne Familles]]&lt;0.7,"OUI",""))</f>
        <v/>
      </c>
      <c r="S29" s="28" t="str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/>
      </c>
      <c r="T29" s="21" t="str">
        <f>IF(Tableau13[[#This Row],[Familles]]="",INDEX(Grille_penalite,MATCH(Tableau13[[#This Row],[INC Batiment]],Coef_INC,1),MATCH(Tableau13[[#This Row],[IPG Bâtiment]],Coef_IPG,1)),"")</f>
        <v/>
      </c>
    </row>
    <row r="30" spans="1:20" ht="15.75" thickBot="1" x14ac:dyDescent="0.3">
      <c r="A30" s="19">
        <v>1</v>
      </c>
      <c r="B30" s="11" t="s">
        <v>34</v>
      </c>
      <c r="C30" s="11" t="s">
        <v>24</v>
      </c>
      <c r="D30" s="15"/>
      <c r="E30" s="15"/>
      <c r="F30" s="9"/>
      <c r="G30" s="9"/>
      <c r="H30" s="9"/>
      <c r="I30" s="9"/>
      <c r="J30" s="9"/>
      <c r="K30" s="9"/>
      <c r="L30" s="9"/>
      <c r="M30" s="9"/>
      <c r="N30" s="9"/>
      <c r="O30" s="9"/>
      <c r="P30" s="7" t="str">
        <f>IF(Tableau13[[#This Row],[Familles]]="","",AVERAGE(Tableau13[[#This Row],[Note1]:[Note10]]))</f>
        <v/>
      </c>
      <c r="Q30" s="7">
        <f>IF(COUNTIFS($B30:$B$30,Tableau13[[#This Row],[Désignation SITE]],$C30:$C$30,Tableau13[[#This Row],[Bâtiment]])&gt;1,"",(SUMIFS(Tableau13[Note moyenne Familles],Tableau13[Désignation SITE],Tableau13[[#This Row],[Désignation SITE]],Tableau13[Bâtiment],Tableau13[[#This Row],[Bâtiment]],Tableau13[Familles],"&lt;&gt;")/0.7)/COUNTIFS(Tableau13[Désignation SITE],Tableau13[[#This Row],[Désignation SITE]],Tableau13[Bâtiment],Tableau13[[#This Row],[Bâtiment]],Tableau13[Familles],"&lt;&gt;"))</f>
        <v>0.97597402597402616</v>
      </c>
      <c r="R30" s="7" t="str">
        <f>IF(Tableau13[[#This Row],[Familles]]="","",IF(Tableau13[[#This Row],[Note moyenne Familles]]&lt;0.7,"OUI",""))</f>
        <v/>
      </c>
      <c r="S30" s="7" t="e">
        <f>IF(Tableau13[[#This Row],[Familles]]="",SUMPRODUCT((Tableau13[Désignation SITE]=Tableau13[[#This Row],[Désignation SITE]])*(Tableau13[Bâtiment]=Tableau13[[#This Row],[Bâtiment]])*(Tableau13[INC ?]="OUI")*(Tableau13[Note moyenne Familles]/0.7/COUNTIF(Tableau13[INC ?],"OUI"))),"")</f>
        <v>#VALUE!</v>
      </c>
      <c r="T30" s="22" t="e">
        <f>IF(Tableau13[[#This Row],[Familles]]="",INDEX(Grille_penalite,MATCH(Tableau13[[#This Row],[INC Batiment]],Coef_INC,1),MATCH(Tableau13[[#This Row],[IPG Bâtiment]],Coef_IPG,1)),"")</f>
        <v>#VALUE!</v>
      </c>
    </row>
    <row r="31" spans="1:20" x14ac:dyDescent="0.25">
      <c r="A31" s="14"/>
      <c r="B31" s="10"/>
      <c r="C31" s="10"/>
      <c r="D31" s="14"/>
      <c r="E31" s="14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2"/>
      <c r="S31" s="2"/>
      <c r="T31" s="23"/>
    </row>
  </sheetData>
  <conditionalFormatting sqref="F4:O135">
    <cfRule type="expression" dxfId="6" priority="337">
      <formula>AND($E4&lt;&gt;"",F4="")</formula>
    </cfRule>
  </conditionalFormatting>
  <conditionalFormatting sqref="G4">
    <cfRule type="expression" dxfId="10" priority="336">
      <formula>AND($E4&lt;&gt;"",G4="")</formula>
    </cfRule>
  </conditionalFormatting>
  <conditionalFormatting sqref="F27:O29">
    <cfRule type="expression" dxfId="9" priority="338">
      <formula>AND($E26&lt;&gt;"",F27="")</formula>
    </cfRule>
  </conditionalFormatting>
  <conditionalFormatting sqref="G19">
    <cfRule type="expression" dxfId="8" priority="252">
      <formula>AND($E19&lt;&gt;"",G19="")</formula>
    </cfRule>
  </conditionalFormatting>
  <conditionalFormatting sqref="F26:O26">
    <cfRule type="expression" dxfId="7" priority="190">
      <formula>AND($E26&lt;&gt;"",F26="")</formula>
    </cfRule>
  </conditionalFormatting>
  <conditionalFormatting sqref="D4:D30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J14">
    <cfRule type="expression" dxfId="2" priority="3">
      <formula>AND($E11&lt;&gt;"",F12="")</formula>
    </cfRule>
  </conditionalFormatting>
  <conditionalFormatting sqref="G4">
    <cfRule type="expression" dxfId="1" priority="2">
      <formula>AND($E4&lt;&gt;"",G4="")</formula>
    </cfRule>
  </conditionalFormatting>
  <conditionalFormatting sqref="F11:J11">
    <cfRule type="expression" dxfId="0" priority="1">
      <formula>AND($E11&lt;&gt;"",F11="")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grille pénalités</vt:lpstr>
      <vt:lpstr>base</vt:lpstr>
      <vt:lpstr>Coef_INC</vt:lpstr>
      <vt:lpstr>Coef_IPG</vt:lpstr>
      <vt:lpstr>Grille_penalite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2025-04-28T14:49:23Z</dcterms:created>
  <dcterms:modified xsi:type="dcterms:W3CDTF">2025-06-03T20:38:12Z</dcterms:modified>
</cp:coreProperties>
</file>