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5200" windowHeight="11550"/>
  </bookViews>
  <sheets>
    <sheet name="Feuil1" sheetId="1" r:id="rId1"/>
  </sheets>
  <definedNames>
    <definedName name="_xlnm._FilterDatabase" localSheetId="0" hidden="1">Feuil1!$A$1:$AL$4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5" i="1" l="1"/>
  <c r="AK5" i="1"/>
  <c r="AL5" i="1"/>
  <c r="AJ6" i="1"/>
  <c r="AK6" i="1"/>
  <c r="AL6" i="1"/>
  <c r="AL2" i="1" l="1"/>
  <c r="AK2" i="1"/>
  <c r="AJ2" i="1"/>
  <c r="AJ3" i="1"/>
  <c r="AK3" i="1"/>
  <c r="AL3" i="1"/>
  <c r="AJ4" i="1"/>
  <c r="AK4" i="1"/>
  <c r="AL4" i="1"/>
</calcChain>
</file>

<file path=xl/sharedStrings.xml><?xml version="1.0" encoding="utf-8"?>
<sst xmlns="http://schemas.openxmlformats.org/spreadsheetml/2006/main" count="98" uniqueCount="62">
  <si>
    <t>Budget</t>
  </si>
  <si>
    <t>Compte Comptable</t>
  </si>
  <si>
    <t>Code Gestionnaire</t>
  </si>
  <si>
    <t>No Marché (ma)</t>
  </si>
  <si>
    <t>Libellé Marché (ma)</t>
  </si>
  <si>
    <t>Libellé long (ma)</t>
  </si>
  <si>
    <t>N° Commande</t>
  </si>
  <si>
    <t>Utilisateur creat. cde (ec)</t>
  </si>
  <si>
    <t>Code Projet (lc)</t>
  </si>
  <si>
    <t>Libellé projet (lc)</t>
  </si>
  <si>
    <t>No Opération (op)</t>
  </si>
  <si>
    <t>Lib. Opération (op)</t>
  </si>
  <si>
    <t>Date Passation (ec)</t>
  </si>
  <si>
    <t>Année passation Commande</t>
  </si>
  <si>
    <t>Année de Réception (rc)</t>
  </si>
  <si>
    <t>Année Traitement mandat (lq6)</t>
  </si>
  <si>
    <t>No Récep (rc)</t>
  </si>
  <si>
    <t>N° Produit</t>
  </si>
  <si>
    <t>Nomenclature d'achat</t>
  </si>
  <si>
    <t>Libellé L1 (lc)</t>
  </si>
  <si>
    <t>Libellé L2 (lc)</t>
  </si>
  <si>
    <t>Libellé L3 (lc)</t>
  </si>
  <si>
    <t>Libellé L4 (lc)</t>
  </si>
  <si>
    <t>N° UF</t>
  </si>
  <si>
    <t>Désignation UF</t>
  </si>
  <si>
    <t>Pôle d'activité</t>
  </si>
  <si>
    <t>Fournisseur</t>
  </si>
  <si>
    <t>Qté Commandée</t>
  </si>
  <si>
    <t>Qté Reçue</t>
  </si>
  <si>
    <t>Montant non reçu</t>
  </si>
  <si>
    <t>Montant reçu non liquidé</t>
  </si>
  <si>
    <t>Montant Liquidé</t>
  </si>
  <si>
    <t>Montant HT</t>
  </si>
  <si>
    <t>Montant TVA</t>
  </si>
  <si>
    <t>Montant Imputable</t>
  </si>
  <si>
    <t>A</t>
  </si>
  <si>
    <t>311</t>
  </si>
  <si>
    <t>AA</t>
  </si>
  <si>
    <t>ALPHA</t>
  </si>
  <si>
    <t>BABAR</t>
  </si>
  <si>
    <t>UUU</t>
  </si>
  <si>
    <t>VV</t>
  </si>
  <si>
    <t>AZAZA</t>
  </si>
  <si>
    <t>DCF</t>
  </si>
  <si>
    <t>LAB</t>
  </si>
  <si>
    <t>BLO</t>
  </si>
  <si>
    <t>BIO</t>
  </si>
  <si>
    <t>ONC</t>
  </si>
  <si>
    <t>610</t>
  </si>
  <si>
    <t>9536</t>
  </si>
  <si>
    <t>Qté Commandée CORRIGE</t>
  </si>
  <si>
    <t>Qté Reçue CORRIGE</t>
  </si>
  <si>
    <t>Montant non reçu CORRIGE</t>
  </si>
  <si>
    <t>Cette ligne va donc faire l'objet d'une correction</t>
  </si>
  <si>
    <t>observation EXCEL PRATIQUE</t>
  </si>
  <si>
    <t>ZERT</t>
  </si>
  <si>
    <t>WW</t>
  </si>
  <si>
    <t>RTY</t>
  </si>
  <si>
    <t>TYU</t>
  </si>
  <si>
    <t>AZZ</t>
  </si>
  <si>
    <t>ERT</t>
  </si>
  <si>
    <t>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</si>
</sst>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9"/>
      <color rgb="FF333333"/>
      <name val="Arial"/>
    </font>
  </fonts>
  <fills count="5">
    <fill>
      <patternFill patternType="none"/>
    </fill>
    <fill>
      <patternFill patternType="gray125"/>
    </fill>
    <fill>
      <patternFill patternType="solid">
        <fgColor rgb="FFF7F7F7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49" fontId="2" fillId="3" borderId="1" xfId="1" applyNumberFormat="1" applyFont="1" applyFill="1" applyBorder="1" applyAlignment="1">
      <alignment horizontal="left"/>
    </xf>
    <xf numFmtId="1" fontId="2" fillId="3" borderId="1" xfId="1" applyNumberFormat="1" applyFont="1" applyFill="1" applyBorder="1" applyAlignment="1">
      <alignment horizontal="right"/>
    </xf>
    <xf numFmtId="14" fontId="2" fillId="3" borderId="1" xfId="1" applyNumberFormat="1" applyFont="1" applyFill="1" applyBorder="1" applyAlignment="1">
      <alignment horizontal="left"/>
    </xf>
    <xf numFmtId="0" fontId="2" fillId="3" borderId="1" xfId="1" applyFont="1" applyFill="1" applyBorder="1" applyAlignment="1">
      <alignment horizontal="right"/>
    </xf>
    <xf numFmtId="4" fontId="2" fillId="3" borderId="1" xfId="1" applyNumberFormat="1" applyFont="1" applyFill="1" applyBorder="1" applyAlignment="1">
      <alignment horizontal="right"/>
    </xf>
    <xf numFmtId="49" fontId="2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/>
    <xf numFmtId="1" fontId="2" fillId="3" borderId="2" xfId="1" applyNumberFormat="1" applyFont="1" applyFill="1" applyBorder="1" applyAlignment="1">
      <alignment horizontal="right"/>
    </xf>
    <xf numFmtId="49" fontId="2" fillId="3" borderId="2" xfId="1" applyNumberFormat="1" applyFont="1" applyFill="1" applyBorder="1" applyAlignment="1">
      <alignment horizontal="left"/>
    </xf>
    <xf numFmtId="0" fontId="2" fillId="3" borderId="2" xfId="1" applyFont="1" applyFill="1" applyBorder="1" applyAlignment="1">
      <alignment horizontal="right"/>
    </xf>
    <xf numFmtId="4" fontId="2" fillId="3" borderId="2" xfId="1" applyNumberFormat="1" applyFont="1" applyFill="1" applyBorder="1" applyAlignment="1">
      <alignment horizontal="right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"/>
  <sheetViews>
    <sheetView tabSelected="1" topLeftCell="W1" workbookViewId="0">
      <selection activeCell="AM4" sqref="AM4"/>
    </sheetView>
  </sheetViews>
  <sheetFormatPr baseColWidth="10" defaultRowHeight="15" x14ac:dyDescent="0.25"/>
  <cols>
    <col min="39" max="39" width="44.28515625" bestFit="1" customWidth="1"/>
  </cols>
  <sheetData>
    <row r="1" spans="1:39" s="7" customFormat="1" ht="36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50</v>
      </c>
      <c r="AK1" s="6" t="s">
        <v>51</v>
      </c>
      <c r="AL1" s="6" t="s">
        <v>52</v>
      </c>
      <c r="AM1" s="7" t="s">
        <v>54</v>
      </c>
    </row>
    <row r="2" spans="1:39" x14ac:dyDescent="0.25">
      <c r="A2" s="1" t="s">
        <v>35</v>
      </c>
      <c r="B2" s="1" t="s">
        <v>36</v>
      </c>
      <c r="C2" s="1" t="s">
        <v>37</v>
      </c>
      <c r="D2" s="2">
        <v>1234</v>
      </c>
      <c r="E2" s="1" t="s">
        <v>38</v>
      </c>
      <c r="F2" s="1"/>
      <c r="G2" s="2">
        <v>567305</v>
      </c>
      <c r="H2" s="1"/>
      <c r="I2" s="1"/>
      <c r="J2" s="1"/>
      <c r="K2" s="1"/>
      <c r="L2" s="1"/>
      <c r="M2" s="3"/>
      <c r="N2" s="2"/>
      <c r="O2" s="4">
        <v>2025</v>
      </c>
      <c r="P2" s="4"/>
      <c r="Q2" s="2">
        <v>1</v>
      </c>
      <c r="R2" s="2">
        <v>0</v>
      </c>
      <c r="S2" s="1" t="s">
        <v>40</v>
      </c>
      <c r="T2" s="1" t="s">
        <v>42</v>
      </c>
      <c r="U2" s="1" t="s">
        <v>42</v>
      </c>
      <c r="V2" s="1" t="s">
        <v>42</v>
      </c>
      <c r="W2" s="1" t="s">
        <v>42</v>
      </c>
      <c r="X2" s="2">
        <v>11</v>
      </c>
      <c r="Y2" s="1" t="s">
        <v>44</v>
      </c>
      <c r="Z2" s="1" t="s">
        <v>46</v>
      </c>
      <c r="AA2" s="1" t="s">
        <v>48</v>
      </c>
      <c r="AB2" s="4">
        <v>1</v>
      </c>
      <c r="AC2" s="4">
        <v>1</v>
      </c>
      <c r="AD2" s="5">
        <v>0</v>
      </c>
      <c r="AE2" s="5">
        <v>12117.72</v>
      </c>
      <c r="AF2" s="5">
        <v>0</v>
      </c>
      <c r="AG2" s="4">
        <v>0</v>
      </c>
      <c r="AH2" s="4">
        <v>0</v>
      </c>
      <c r="AI2" s="4">
        <v>0</v>
      </c>
      <c r="AJ2" s="8">
        <f>IF(Q2="",AB2,IF(AND(AB2&lt;&gt;0,G2&lt;&gt;G1)=TRUE,AB2,IF(VLOOKUP(G2,G:Q,11,0)-Q2=0,AB2,0)))</f>
        <v>1</v>
      </c>
      <c r="AK2" s="8">
        <f>IF(Q2="",AC2,IF(AND(AC2&lt;&gt;0,G2&lt;&gt;G1)=TRUE,AC2,IF(VLOOKUP(G2,G:Q,11,0)-Q2=0,AC2,0)))</f>
        <v>1</v>
      </c>
      <c r="AL2" s="8">
        <f>IF(Q2="",AD2,IF(AND(AD2&lt;&gt;0,G2&lt;&gt;G1)=TRUE,AD2,IF(VLOOKUP(G2,G:Q,11,0)-Q2=0,AD2,0)))</f>
        <v>0</v>
      </c>
    </row>
    <row r="3" spans="1:39" x14ac:dyDescent="0.25">
      <c r="A3" s="1" t="s">
        <v>35</v>
      </c>
      <c r="B3" s="1" t="s">
        <v>36</v>
      </c>
      <c r="C3" s="1" t="s">
        <v>37</v>
      </c>
      <c r="D3" s="2">
        <v>1458</v>
      </c>
      <c r="E3" s="1" t="s">
        <v>39</v>
      </c>
      <c r="F3" s="1"/>
      <c r="G3" s="2">
        <v>567306</v>
      </c>
      <c r="H3" s="1"/>
      <c r="I3" s="1"/>
      <c r="J3" s="1"/>
      <c r="K3" s="1"/>
      <c r="L3" s="1"/>
      <c r="M3" s="3"/>
      <c r="N3" s="2"/>
      <c r="O3" s="4">
        <v>2025</v>
      </c>
      <c r="P3" s="4"/>
      <c r="Q3" s="2">
        <v>3</v>
      </c>
      <c r="R3" s="2">
        <v>0</v>
      </c>
      <c r="S3" s="1" t="s">
        <v>41</v>
      </c>
      <c r="T3" s="1" t="s">
        <v>43</v>
      </c>
      <c r="U3" s="1" t="s">
        <v>43</v>
      </c>
      <c r="V3" s="1" t="s">
        <v>43</v>
      </c>
      <c r="W3" s="1" t="s">
        <v>43</v>
      </c>
      <c r="X3" s="2">
        <v>21</v>
      </c>
      <c r="Y3" s="1" t="s">
        <v>45</v>
      </c>
      <c r="Z3" s="1" t="s">
        <v>47</v>
      </c>
      <c r="AA3" s="1" t="s">
        <v>49</v>
      </c>
      <c r="AB3" s="4">
        <v>8964.26</v>
      </c>
      <c r="AC3" s="4">
        <v>1691.39</v>
      </c>
      <c r="AD3" s="5">
        <v>8727.4599999999991</v>
      </c>
      <c r="AE3" s="5">
        <v>297.16000000000003</v>
      </c>
      <c r="AF3" s="5">
        <v>0</v>
      </c>
      <c r="AG3" s="4">
        <v>0</v>
      </c>
      <c r="AH3" s="4">
        <v>0</v>
      </c>
      <c r="AI3" s="4">
        <v>0</v>
      </c>
      <c r="AJ3" s="8">
        <f>IF(Q3="",AB3,IF(AND(AB3&lt;&gt;0,G3&lt;&gt;G2)=TRUE,AB3,IF(VLOOKUP(G3,G:Q,11,0)-Q3=0,AB3,0)))</f>
        <v>8964.26</v>
      </c>
      <c r="AK3" s="8">
        <f>IF(Q3="",AC3,IF(AND(AC3&lt;&gt;0,G3&lt;&gt;G2)=TRUE,AC3,IF(VLOOKUP(G3,G:Q,11,0)-Q3=0,AC3,0)))</f>
        <v>1691.39</v>
      </c>
      <c r="AL3" s="8">
        <f>IF(Q3="",AD3,IF(AND(AD3&lt;&gt;0,G3&lt;&gt;G2)=TRUE,AD3,IF(VLOOKUP(G3,G:Q,11,0)-Q3=0,AD3,0)))</f>
        <v>8727.4599999999991</v>
      </c>
    </row>
    <row r="4" spans="1:39" x14ac:dyDescent="0.25">
      <c r="A4" s="1" t="s">
        <v>35</v>
      </c>
      <c r="B4" s="1" t="s">
        <v>36</v>
      </c>
      <c r="C4" s="1" t="s">
        <v>37</v>
      </c>
      <c r="D4" s="2">
        <v>1458</v>
      </c>
      <c r="E4" s="1" t="s">
        <v>39</v>
      </c>
      <c r="F4" s="1"/>
      <c r="G4" s="2">
        <v>567306</v>
      </c>
      <c r="H4" s="1"/>
      <c r="I4" s="1"/>
      <c r="J4" s="1"/>
      <c r="K4" s="1"/>
      <c r="L4" s="1"/>
      <c r="M4" s="3"/>
      <c r="N4" s="2"/>
      <c r="O4" s="4">
        <v>2025</v>
      </c>
      <c r="P4" s="4"/>
      <c r="Q4" s="2">
        <v>2</v>
      </c>
      <c r="R4" s="2">
        <v>0</v>
      </c>
      <c r="S4" s="1" t="s">
        <v>41</v>
      </c>
      <c r="T4" s="1" t="s">
        <v>43</v>
      </c>
      <c r="U4" s="1" t="s">
        <v>43</v>
      </c>
      <c r="V4" s="1" t="s">
        <v>43</v>
      </c>
      <c r="W4" s="1" t="s">
        <v>43</v>
      </c>
      <c r="X4" s="2">
        <v>21</v>
      </c>
      <c r="Y4" s="1" t="s">
        <v>45</v>
      </c>
      <c r="Z4" s="1" t="s">
        <v>47</v>
      </c>
      <c r="AA4" s="1" t="s">
        <v>49</v>
      </c>
      <c r="AB4" s="4">
        <v>8964.26</v>
      </c>
      <c r="AC4" s="4">
        <v>1691.39</v>
      </c>
      <c r="AD4" s="5">
        <v>8727.4599999999991</v>
      </c>
      <c r="AE4" s="5">
        <v>1732.5</v>
      </c>
      <c r="AF4" s="5">
        <v>0</v>
      </c>
      <c r="AG4" s="4">
        <v>0</v>
      </c>
      <c r="AH4" s="4">
        <v>0</v>
      </c>
      <c r="AI4" s="4">
        <v>0</v>
      </c>
      <c r="AJ4" s="8">
        <f>IF(Q4="",AB4,IF(AND(AB4&lt;&gt;0,G4&lt;&gt;G3)=TRUE,AB4,IF(VLOOKUP(G4,G:Q,11,0)-Q4=0,AB4,0)))</f>
        <v>0</v>
      </c>
      <c r="AK4" s="8">
        <f>IF(Q4="",AC4,IF(AND(AC4&lt;&gt;0,G4&lt;&gt;G3)=TRUE,AC4,IF(VLOOKUP(G4,G:Q,11,0)-Q4=0,AC4,0)))</f>
        <v>0</v>
      </c>
      <c r="AL4" s="8">
        <f>IF(Q4="",AD4,IF(AND(AD4&lt;&gt;0,G4&lt;&gt;G3)=TRUE,AD4,IF(VLOOKUP(G4,G:Q,11,0)-Q4=0,AD4,0)))</f>
        <v>0</v>
      </c>
      <c r="AM4" t="s">
        <v>53</v>
      </c>
    </row>
    <row r="5" spans="1:39" x14ac:dyDescent="0.25">
      <c r="A5" s="1" t="s">
        <v>35</v>
      </c>
      <c r="B5" s="1" t="s">
        <v>36</v>
      </c>
      <c r="C5" s="1" t="s">
        <v>37</v>
      </c>
      <c r="D5" s="9">
        <v>1500</v>
      </c>
      <c r="E5" s="10" t="s">
        <v>55</v>
      </c>
      <c r="G5" s="9">
        <v>580000</v>
      </c>
      <c r="S5" s="10" t="s">
        <v>56</v>
      </c>
      <c r="T5" s="10" t="s">
        <v>57</v>
      </c>
      <c r="U5" s="10" t="s">
        <v>57</v>
      </c>
      <c r="V5" s="10" t="s">
        <v>57</v>
      </c>
      <c r="W5" s="10" t="s">
        <v>57</v>
      </c>
      <c r="X5" s="9">
        <v>14</v>
      </c>
      <c r="Y5" s="10" t="s">
        <v>57</v>
      </c>
      <c r="Z5" s="10" t="s">
        <v>58</v>
      </c>
      <c r="AA5">
        <v>8500</v>
      </c>
      <c r="AB5" s="11">
        <v>1500</v>
      </c>
      <c r="AC5" s="11">
        <v>0</v>
      </c>
      <c r="AD5" s="12">
        <v>1500000</v>
      </c>
      <c r="AE5" s="12">
        <v>0</v>
      </c>
      <c r="AF5" s="5">
        <v>0</v>
      </c>
      <c r="AG5" s="4">
        <v>0</v>
      </c>
      <c r="AH5" s="4">
        <v>0</v>
      </c>
      <c r="AI5" s="4">
        <v>0</v>
      </c>
      <c r="AJ5" s="8">
        <f t="shared" ref="AJ5:AJ6" si="0">IF(Q5="",AB5,IF(AND(AB5&lt;&gt;0,G5&lt;&gt;G4)=TRUE,AB5,IF(VLOOKUP(G5,G:Q,11,0)-Q5=0,AB5,0)))</f>
        <v>1500</v>
      </c>
      <c r="AK5" s="8">
        <f t="shared" ref="AK5:AK6" si="1">IF(Q5="",AC5,IF(AND(AC5&lt;&gt;0,G5&lt;&gt;G4)=TRUE,AC5,IF(VLOOKUP(G5,G:Q,11,0)-Q5=0,AC5,0)))</f>
        <v>0</v>
      </c>
      <c r="AL5" s="8">
        <f t="shared" ref="AL5:AL6" si="2">IF(Q5="",AD5,IF(AND(AD5&lt;&gt;0,G5&lt;&gt;G4)=TRUE,AD5,IF(VLOOKUP(G5,G:Q,11,0)-Q5=0,AD5,0)))</f>
        <v>1500000</v>
      </c>
    </row>
    <row r="6" spans="1:39" x14ac:dyDescent="0.25">
      <c r="A6" s="1" t="s">
        <v>35</v>
      </c>
      <c r="B6" s="1" t="s">
        <v>36</v>
      </c>
      <c r="C6" s="1" t="s">
        <v>37</v>
      </c>
      <c r="D6" s="9">
        <v>1500</v>
      </c>
      <c r="E6" s="10" t="s">
        <v>55</v>
      </c>
      <c r="G6" s="9">
        <v>580000</v>
      </c>
      <c r="S6" s="10" t="s">
        <v>59</v>
      </c>
      <c r="T6" s="10" t="s">
        <v>60</v>
      </c>
      <c r="U6" s="10" t="s">
        <v>60</v>
      </c>
      <c r="V6" s="10" t="s">
        <v>61</v>
      </c>
      <c r="W6" s="10" t="s">
        <v>60</v>
      </c>
      <c r="X6" s="9">
        <v>14</v>
      </c>
      <c r="Y6" s="10" t="s">
        <v>57</v>
      </c>
      <c r="Z6" s="10" t="s">
        <v>58</v>
      </c>
      <c r="AA6">
        <v>8500</v>
      </c>
      <c r="AB6" s="11">
        <v>540</v>
      </c>
      <c r="AC6" s="11">
        <v>0</v>
      </c>
      <c r="AD6" s="12">
        <v>54000</v>
      </c>
      <c r="AE6" s="12">
        <v>0</v>
      </c>
      <c r="AF6" s="5">
        <v>0</v>
      </c>
      <c r="AG6" s="4">
        <v>0</v>
      </c>
      <c r="AH6" s="4">
        <v>0</v>
      </c>
      <c r="AI6" s="4">
        <v>0</v>
      </c>
      <c r="AJ6" s="8">
        <f t="shared" si="0"/>
        <v>540</v>
      </c>
      <c r="AK6" s="8">
        <f t="shared" si="1"/>
        <v>0</v>
      </c>
      <c r="AL6" s="8">
        <f t="shared" si="2"/>
        <v>54000</v>
      </c>
    </row>
  </sheetData>
  <autoFilter ref="A1:AL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2025-03-26T13:28:31Z</dcterms:created>
  <dcterms:modified xsi:type="dcterms:W3CDTF">2025-03-26T16:00:30Z</dcterms:modified>
</cp:coreProperties>
</file>