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0" windowWidth="15315" windowHeight="11070" activeTab="1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INFO1">Feuil1!$A$10:$A$20</definedName>
    <definedName name="INFO2">Feuil1!$B$10:$B$19</definedName>
    <definedName name="LISTE1">Feuil1!$A$12:$A$13</definedName>
    <definedName name="LISTE2">Feuil1!$B$12:$B$14</definedName>
  </definedNames>
  <calcPr calcId="144525"/>
  <fileRecoveryPr repairLoad="1"/>
</workbook>
</file>

<file path=xl/calcChain.xml><?xml version="1.0" encoding="utf-8"?>
<calcChain xmlns="http://schemas.openxmlformats.org/spreadsheetml/2006/main">
  <c r="R13" i="1" l="1"/>
  <c r="R14" i="1"/>
  <c r="R16" i="1"/>
  <c r="R17" i="1"/>
  <c r="R18" i="1"/>
  <c r="R12" i="1"/>
  <c r="P14" i="1"/>
  <c r="L17" i="1"/>
  <c r="N17" i="1"/>
  <c r="O17" i="1"/>
  <c r="P17" i="1"/>
  <c r="Q17" i="1"/>
  <c r="L18" i="1"/>
  <c r="N18" i="1"/>
  <c r="Q18" i="1" s="1"/>
  <c r="O18" i="1"/>
  <c r="P18" i="1"/>
  <c r="L19" i="1"/>
  <c r="N19" i="1"/>
  <c r="Q19" i="1" s="1"/>
  <c r="O19" i="1"/>
  <c r="P19" i="1"/>
  <c r="R19" i="1"/>
  <c r="L20" i="1"/>
  <c r="N20" i="1"/>
  <c r="O20" i="1"/>
  <c r="P20" i="1"/>
  <c r="Q20" i="1"/>
  <c r="R20" i="1"/>
  <c r="L21" i="1"/>
  <c r="N21" i="1"/>
  <c r="O21" i="1"/>
  <c r="P21" i="1"/>
  <c r="Q21" i="1"/>
  <c r="R21" i="1"/>
  <c r="L22" i="1"/>
  <c r="N22" i="1"/>
  <c r="Q22" i="1" s="1"/>
  <c r="O22" i="1"/>
  <c r="P22" i="1"/>
  <c r="R22" i="1"/>
  <c r="L13" i="1"/>
  <c r="N13" i="1"/>
  <c r="Q13" i="1" s="1"/>
  <c r="O13" i="1"/>
  <c r="L14" i="1"/>
  <c r="N14" i="1"/>
  <c r="Q14" i="1" s="1"/>
  <c r="O14" i="1"/>
  <c r="L15" i="1"/>
  <c r="N15" i="1"/>
  <c r="Q15" i="1" s="1"/>
  <c r="O15" i="1"/>
  <c r="L16" i="1"/>
  <c r="N16" i="1"/>
  <c r="Q16" i="1" s="1"/>
  <c r="O16" i="1"/>
  <c r="P16" i="1"/>
  <c r="R23" i="1"/>
  <c r="N11" i="1" l="1"/>
  <c r="N12" i="1"/>
  <c r="Q12" i="1" s="1"/>
  <c r="P12" i="1"/>
  <c r="I14" i="1"/>
  <c r="P15" i="1" s="1"/>
  <c r="Q11" i="1"/>
  <c r="L12" i="1"/>
  <c r="L11" i="1"/>
  <c r="O12" i="1"/>
  <c r="O11" i="1"/>
  <c r="I10" i="1" l="1"/>
  <c r="M21" i="1" l="1"/>
  <c r="M18" i="1"/>
  <c r="M20" i="1"/>
  <c r="M13" i="1"/>
  <c r="M16" i="1"/>
  <c r="M17" i="1"/>
  <c r="M19" i="1"/>
  <c r="M22" i="1"/>
  <c r="M14" i="1"/>
  <c r="M15" i="1"/>
  <c r="J10" i="1"/>
  <c r="M12" i="1"/>
  <c r="M11" i="1"/>
  <c r="I11" i="1" s="1"/>
  <c r="J15" i="1"/>
  <c r="J16" i="1"/>
  <c r="J17" i="1"/>
  <c r="J18" i="1"/>
  <c r="J19" i="1"/>
  <c r="J20" i="1"/>
  <c r="J21" i="1"/>
  <c r="F11" i="1"/>
  <c r="F12" i="1"/>
  <c r="F13" i="1"/>
  <c r="F14" i="1"/>
  <c r="F15" i="1"/>
  <c r="F16" i="1"/>
  <c r="F17" i="1"/>
  <c r="F18" i="1"/>
  <c r="F19" i="1"/>
  <c r="F20" i="1"/>
  <c r="F21" i="1"/>
  <c r="F10" i="1"/>
  <c r="I12" i="1" l="1"/>
  <c r="P13" i="1" s="1"/>
  <c r="J11" i="1"/>
  <c r="J14" i="1" l="1"/>
  <c r="I13" i="1" l="1"/>
  <c r="R15" i="1" s="1"/>
  <c r="J12" i="1"/>
  <c r="J13" i="1" l="1"/>
</calcChain>
</file>

<file path=xl/comments1.xml><?xml version="1.0" encoding="utf-8"?>
<comments xmlns="http://schemas.openxmlformats.org/spreadsheetml/2006/main">
  <authors>
    <author>Alice</author>
  </authors>
  <commentList>
    <comment ref="A10" authorId="0">
      <text>
        <r>
          <rPr>
            <b/>
            <sz val="9"/>
            <color indexed="81"/>
            <rFont val="Tahoma"/>
            <family val="2"/>
          </rPr>
          <t>INFO1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INFO2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A remplir</t>
        </r>
      </text>
    </comment>
  </commentList>
</comments>
</file>

<file path=xl/sharedStrings.xml><?xml version="1.0" encoding="utf-8"?>
<sst xmlns="http://schemas.openxmlformats.org/spreadsheetml/2006/main" count="29" uniqueCount="19">
  <si>
    <t>Date</t>
  </si>
  <si>
    <t>Interruption</t>
  </si>
  <si>
    <t>Reprise</t>
  </si>
  <si>
    <t>OS</t>
  </si>
  <si>
    <t>Demarage</t>
  </si>
  <si>
    <t>AVENANT</t>
  </si>
  <si>
    <t>OS/AVENANT</t>
  </si>
  <si>
    <t>DEM, INT</t>
  </si>
  <si>
    <t>Solde Délai en Jour ouvré</t>
  </si>
  <si>
    <t>Solde délai en semaine</t>
  </si>
  <si>
    <t>Délai :</t>
  </si>
  <si>
    <t>Nouveau Délai</t>
  </si>
  <si>
    <t>derniere date reprise</t>
  </si>
  <si>
    <t>Nombre reprise</t>
  </si>
  <si>
    <t>Délai démarage</t>
  </si>
  <si>
    <t>Dem-Int</t>
  </si>
  <si>
    <t>dernier délai reprsie</t>
  </si>
  <si>
    <t>Rep-Int</t>
  </si>
  <si>
    <t>dernier délai 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</si>
</sst>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N° &quot;0"/>
    <numFmt numFmtId="165" formatCode="0&quot; J&quot;"/>
  </numFmts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R26"/>
  <sheetViews>
    <sheetView tabSelected="1" workbookViewId="0">
      <selection activeCell="M24" sqref="M24"/>
    </sheetView>
  </sheetViews>
  <sheetFormatPr baseColWidth="10" defaultRowHeight="15" x14ac:dyDescent="0.25"/>
  <cols>
    <col min="6" max="6" width="5.85546875" customWidth="1"/>
    <col min="7" max="7" width="13.85546875" customWidth="1"/>
    <col min="9" max="9" width="24.140625" style="6" customWidth="1"/>
    <col min="10" max="10" width="22.85546875" customWidth="1"/>
    <col min="13" max="13" width="14.85546875" bestFit="1" customWidth="1"/>
    <col min="14" max="14" width="20" bestFit="1" customWidth="1"/>
    <col min="15" max="15" width="15" bestFit="1" customWidth="1"/>
    <col min="16" max="16" width="19.28515625" bestFit="1" customWidth="1"/>
    <col min="18" max="18" width="15.28515625" bestFit="1" customWidth="1"/>
  </cols>
  <sheetData>
    <row r="3" spans="1:18" x14ac:dyDescent="0.25">
      <c r="D3" s="1"/>
    </row>
    <row r="5" spans="1:18" x14ac:dyDescent="0.25">
      <c r="D5" s="1"/>
    </row>
    <row r="6" spans="1:18" x14ac:dyDescent="0.25">
      <c r="D6" s="1"/>
    </row>
    <row r="7" spans="1:18" x14ac:dyDescent="0.25">
      <c r="D7" s="1"/>
      <c r="G7" t="s">
        <v>10</v>
      </c>
      <c r="H7">
        <v>70</v>
      </c>
    </row>
    <row r="9" spans="1:18" x14ac:dyDescent="0.25">
      <c r="E9" t="s">
        <v>6</v>
      </c>
      <c r="G9" t="s">
        <v>7</v>
      </c>
      <c r="H9" t="s">
        <v>0</v>
      </c>
      <c r="I9" s="6" t="s">
        <v>8</v>
      </c>
      <c r="J9" t="s">
        <v>9</v>
      </c>
    </row>
    <row r="10" spans="1:18" x14ac:dyDescent="0.25">
      <c r="A10" t="s">
        <v>3</v>
      </c>
      <c r="B10" t="s">
        <v>4</v>
      </c>
      <c r="E10" s="3" t="s">
        <v>3</v>
      </c>
      <c r="F10" s="4">
        <f>IF(E10&lt;&gt;"",IF(E10="OS",COUNTIF(E$1:E10,"OS"),COUNTIF(E$1:E10,"AVENANT")),"")</f>
        <v>1</v>
      </c>
      <c r="G10" t="s">
        <v>4</v>
      </c>
      <c r="H10" s="1">
        <v>42352</v>
      </c>
      <c r="I10" s="9">
        <f>IF(COUNTIF(G:G,"Nouveau Délai"),I15,H7)</f>
        <v>70</v>
      </c>
      <c r="J10" t="str">
        <f t="shared" ref="J10:J21" si="0">IF(I10&lt;&gt;"",(INT((I10/5)))&amp;IF((INT((I10/5)))&lt;2," semaine et "," semaines et ")&amp;(((I10/5)-(INT((I10/5))))*5)&amp;IF((((I10/5)-(INT((I10/5))))*5)&lt;2," jour"," jours"),"")</f>
        <v>14 semaines et 0 jour</v>
      </c>
      <c r="L10" t="s">
        <v>15</v>
      </c>
      <c r="M10" t="s">
        <v>14</v>
      </c>
      <c r="N10" t="s">
        <v>12</v>
      </c>
      <c r="O10" t="s">
        <v>13</v>
      </c>
      <c r="P10" t="s">
        <v>16</v>
      </c>
      <c r="Q10" t="s">
        <v>17</v>
      </c>
      <c r="R10" t="s">
        <v>18</v>
      </c>
    </row>
    <row r="11" spans="1:18" x14ac:dyDescent="0.25">
      <c r="A11" t="s">
        <v>5</v>
      </c>
      <c r="B11" t="s">
        <v>1</v>
      </c>
      <c r="E11" s="3" t="s">
        <v>3</v>
      </c>
      <c r="F11" s="4">
        <f>IF(E11&lt;&gt;"",IF(E11="OS",COUNTIF(E$1:E11,"OS"),COUNTIF(E$1:E11,"AVENANT")),"")</f>
        <v>2</v>
      </c>
      <c r="G11" t="s">
        <v>1</v>
      </c>
      <c r="H11" s="1">
        <v>42359</v>
      </c>
      <c r="I11" s="9">
        <f>IF(G11="Interruption",IF(O11&lt;1,M11-L11,P11-Q11),IF(G11="Reprise",R11,""))</f>
        <v>64</v>
      </c>
      <c r="J11" t="str">
        <f t="shared" si="0"/>
        <v>12 semaines et 4 jours</v>
      </c>
      <c r="L11">
        <f>NETWORKDAYS(LOOKUP(B$10,G$10:G11,H$10:H11),H11)</f>
        <v>6</v>
      </c>
      <c r="M11" s="8">
        <f>LOOKUP(B$10,G$10:G11,I$10:I11)</f>
        <v>70</v>
      </c>
      <c r="N11" s="1">
        <f>LOOKUP(B$12,G9:G10,H9:H10)</f>
        <v>42352</v>
      </c>
      <c r="O11">
        <f>COUNTIF(G$10:G11,B$12)</f>
        <v>0</v>
      </c>
      <c r="P11" s="5"/>
      <c r="Q11">
        <f>NETWORKDAYS(N11,H11)</f>
        <v>6</v>
      </c>
      <c r="R11" s="8"/>
    </row>
    <row r="12" spans="1:18" x14ac:dyDescent="0.25">
      <c r="B12" t="s">
        <v>2</v>
      </c>
      <c r="E12" s="3" t="s">
        <v>3</v>
      </c>
      <c r="F12" s="4">
        <f>IF(E12&lt;&gt;"",IF(E12="OS",COUNTIF(E$1:E12,"OS"),COUNTIF(E$1:E12,"AVENANT")),"")</f>
        <v>3</v>
      </c>
      <c r="G12" t="s">
        <v>2</v>
      </c>
      <c r="H12" s="1">
        <v>42387</v>
      </c>
      <c r="I12" s="9">
        <f>IF(G12="Interruption",IF(O12&lt;1,M12-L12,P12-Q12),IF(G12="Reprise",R12,""))</f>
        <v>64</v>
      </c>
      <c r="J12" t="str">
        <f t="shared" si="0"/>
        <v>12 semaines et 4 jours</v>
      </c>
      <c r="L12">
        <f>NETWORKDAYS(LOOKUP(B$10,G$10:G12,H$10:H12),H12)</f>
        <v>26</v>
      </c>
      <c r="M12" s="8">
        <f>LOOKUP(B$10,G$10:G12,I$10:I12)</f>
        <v>70</v>
      </c>
      <c r="N12" s="1">
        <f>LOOKUP(B$12,G10:G11,H10:H11)</f>
        <v>42359</v>
      </c>
      <c r="O12">
        <f>COUNTIF(G$10:G12,B$12)</f>
        <v>1</v>
      </c>
      <c r="P12" s="5" t="str">
        <f>IF(OR(G12="Reprise",G12=""),"",LOOKUP(B$12,G10:G11,I10:I11))</f>
        <v/>
      </c>
      <c r="Q12">
        <f t="shared" ref="Q12:Q13" si="1">NETWORKDAYS(N12,H12)</f>
        <v>21</v>
      </c>
      <c r="R12" s="8">
        <f>LOOKUP(B$11,G10:G11,I10:I11)</f>
        <v>64</v>
      </c>
    </row>
    <row r="13" spans="1:18" x14ac:dyDescent="0.25">
      <c r="B13" t="s">
        <v>11</v>
      </c>
      <c r="E13" s="3" t="s">
        <v>3</v>
      </c>
      <c r="F13" s="4">
        <f>IF(E13&lt;&gt;"",IF(E13="OS",COUNTIF(E$1:E13,"OS"),COUNTIF(E$1:E13,"AVENANT")),"")</f>
        <v>4</v>
      </c>
      <c r="G13" t="s">
        <v>1</v>
      </c>
      <c r="H13" s="1">
        <v>42394</v>
      </c>
      <c r="I13" s="9">
        <f>IF(G13="Interruption",IF(O13&lt;1,M13-L13,P13-Q13),IF(G13="Reprise",R13,""))</f>
        <v>58</v>
      </c>
      <c r="J13" t="str">
        <f t="shared" si="0"/>
        <v>11 semaines et 3 jours</v>
      </c>
      <c r="L13">
        <f>NETWORKDAYS(LOOKUP(B$10,G$10:G13,H$10:H13),H13)</f>
        <v>31</v>
      </c>
      <c r="M13" s="8">
        <f>LOOKUP(B$10,G$10:G13,I$10:I13)</f>
        <v>70</v>
      </c>
      <c r="N13" s="1">
        <f t="shared" ref="N13:N17" si="2">LOOKUP(B$12,G11:G12,H11:H12)</f>
        <v>42387</v>
      </c>
      <c r="O13">
        <f>COUNTIF(G$10:G13,B$12)</f>
        <v>1</v>
      </c>
      <c r="P13" s="5">
        <f t="shared" ref="P13:P17" si="3">IF(OR(G13="Reprise",G13=""),"",LOOKUP(B$12,G11:G12,I11:I12))</f>
        <v>64</v>
      </c>
      <c r="Q13">
        <f t="shared" ref="Q13:Q17" si="4">NETWORKDAYS(N13,H13)</f>
        <v>6</v>
      </c>
      <c r="R13" s="8">
        <f t="shared" ref="R13:R18" si="5">LOOKUP(B$11,G11:G12,I11:I12)</f>
        <v>64</v>
      </c>
    </row>
    <row r="14" spans="1:18" x14ac:dyDescent="0.25">
      <c r="E14" s="3" t="s">
        <v>3</v>
      </c>
      <c r="F14" s="4">
        <f>IF(E14&lt;&gt;"",IF(E14="OS",COUNTIF(E$1:E14,"OS"),COUNTIF(E$1:E14,"AVENANT")),"")</f>
        <v>5</v>
      </c>
      <c r="G14" t="s">
        <v>2</v>
      </c>
      <c r="H14" s="1">
        <v>42428</v>
      </c>
      <c r="I14" s="9" t="e">
        <f>IF(G14="Interruption",IF(O14&lt;1,M14-L14,P14-Q14),IF(G14="Reprise",R14,""))</f>
        <v>#N/A</v>
      </c>
      <c r="J14" t="e">
        <f t="shared" si="0"/>
        <v>#N/A</v>
      </c>
      <c r="L14">
        <f>NETWORKDAYS(LOOKUP(B$10,G$10:G14,H$10:H14),H14)</f>
        <v>55</v>
      </c>
      <c r="M14" s="8">
        <f>LOOKUP(B$10,G$10:G14,I$10:I14)</f>
        <v>70</v>
      </c>
      <c r="N14" s="1">
        <f t="shared" si="2"/>
        <v>42387</v>
      </c>
      <c r="O14">
        <f>COUNTIF(G$10:G14,B$12)</f>
        <v>2</v>
      </c>
      <c r="P14" s="5" t="str">
        <f t="shared" si="3"/>
        <v/>
      </c>
      <c r="Q14">
        <f t="shared" si="4"/>
        <v>30</v>
      </c>
      <c r="R14" s="10" t="e">
        <f t="shared" si="5"/>
        <v>#N/A</v>
      </c>
    </row>
    <row r="15" spans="1:18" x14ac:dyDescent="0.25">
      <c r="E15" s="3"/>
      <c r="F15" s="4" t="str">
        <f>IF(E15&lt;&gt;"",IF(E15="OS",COUNTIF(E$1:E15,"OS"),COUNTIF(E$1:E15,"AVENANT")),"")</f>
        <v/>
      </c>
      <c r="H15" s="1"/>
      <c r="I15" s="9"/>
      <c r="J15" t="str">
        <f t="shared" si="0"/>
        <v/>
      </c>
      <c r="L15">
        <f>NETWORKDAYS(LOOKUP(B$10,G$10:G15,H$10:H15),H15)</f>
        <v>-30251</v>
      </c>
      <c r="M15" s="8">
        <f>LOOKUP(B$10,G$10:G15,I$10:I15)</f>
        <v>70</v>
      </c>
      <c r="N15" s="1">
        <f t="shared" si="2"/>
        <v>42428</v>
      </c>
      <c r="O15">
        <f>COUNTIF(G$10:G15,B$12)</f>
        <v>2</v>
      </c>
      <c r="P15" s="5" t="str">
        <f t="shared" si="3"/>
        <v/>
      </c>
      <c r="Q15">
        <f t="shared" si="4"/>
        <v>-30305</v>
      </c>
      <c r="R15" s="8">
        <f t="shared" si="5"/>
        <v>58</v>
      </c>
    </row>
    <row r="16" spans="1:18" x14ac:dyDescent="0.25">
      <c r="E16" s="3"/>
      <c r="F16" s="4" t="str">
        <f>IF(E16&lt;&gt;"",IF(E16="OS",COUNTIF(E$1:E16,"OS"),COUNTIF(E$1:E16,"AVENANT")),"")</f>
        <v/>
      </c>
      <c r="H16" s="1"/>
      <c r="I16" s="9"/>
      <c r="J16" t="str">
        <f t="shared" si="0"/>
        <v/>
      </c>
      <c r="L16">
        <f>NETWORKDAYS(LOOKUP(B$10,G$10:G16,H$10:H16),H16)</f>
        <v>-30251</v>
      </c>
      <c r="M16" s="8">
        <f>LOOKUP(B$10,G$10:G16,I$10:I16)</f>
        <v>70</v>
      </c>
      <c r="N16" s="1">
        <f t="shared" si="2"/>
        <v>42428</v>
      </c>
      <c r="O16">
        <f>COUNTIF(G$10:G16,B$12)</f>
        <v>2</v>
      </c>
      <c r="P16" s="5" t="str">
        <f t="shared" si="3"/>
        <v/>
      </c>
      <c r="Q16">
        <f t="shared" si="4"/>
        <v>-30305</v>
      </c>
      <c r="R16" s="8" t="e">
        <f t="shared" si="5"/>
        <v>#N/A</v>
      </c>
    </row>
    <row r="17" spans="5:18" x14ac:dyDescent="0.25">
      <c r="E17" s="3"/>
      <c r="F17" s="4" t="str">
        <f>IF(E17&lt;&gt;"",IF(E17="OS",COUNTIF(E$1:E17,"OS"),COUNTIF(E$1:E17,"AVENANT")),"")</f>
        <v/>
      </c>
      <c r="H17" s="1"/>
      <c r="I17" s="9"/>
      <c r="J17" t="str">
        <f t="shared" si="0"/>
        <v/>
      </c>
      <c r="L17">
        <f>NETWORKDAYS(LOOKUP(B$10,G$10:G17,H$10:H17),H17)</f>
        <v>-30251</v>
      </c>
      <c r="M17" s="8">
        <f>LOOKUP(B$10,G$10:G17,I$10:I17)</f>
        <v>70</v>
      </c>
      <c r="N17" s="1" t="e">
        <f t="shared" si="2"/>
        <v>#N/A</v>
      </c>
      <c r="O17">
        <f>COUNTIF(G$10:G17,B$12)</f>
        <v>2</v>
      </c>
      <c r="P17" s="5" t="str">
        <f t="shared" si="3"/>
        <v/>
      </c>
      <c r="Q17" t="e">
        <f t="shared" si="4"/>
        <v>#N/A</v>
      </c>
      <c r="R17" s="8" t="e">
        <f t="shared" si="5"/>
        <v>#N/A</v>
      </c>
    </row>
    <row r="18" spans="5:18" x14ac:dyDescent="0.25">
      <c r="F18" s="2" t="str">
        <f>IF(E18&lt;&gt;"",IF(E18="OS",COUNTIF(E$1:E18,"OS"),COUNTIF(E$1:E18,"AVENANT")),"")</f>
        <v/>
      </c>
      <c r="H18" s="1"/>
      <c r="I18" s="9"/>
      <c r="J18" t="str">
        <f t="shared" si="0"/>
        <v/>
      </c>
      <c r="L18">
        <f>NETWORKDAYS(LOOKUP(B$10,G$10:G18,H$10:H18),H18)</f>
        <v>-30251</v>
      </c>
      <c r="M18" s="8">
        <f>LOOKUP(B$10,G$10:G18,I$10:I18)</f>
        <v>70</v>
      </c>
      <c r="N18" s="1" t="e">
        <f t="shared" ref="N18:N22" si="6">LOOKUP(B$12,G16:G17,H16:H17)</f>
        <v>#N/A</v>
      </c>
      <c r="O18">
        <f>COUNTIF(G$10:G18,B$12)</f>
        <v>2</v>
      </c>
      <c r="P18" s="5" t="str">
        <f t="shared" ref="P18:P22" si="7">IF(OR(G18="Reprise",G18=""),"",LOOKUP(B$12,G16:G17,I16:I17))</f>
        <v/>
      </c>
      <c r="Q18" t="e">
        <f t="shared" ref="Q18:Q22" si="8">NETWORKDAYS(N18,H18)</f>
        <v>#N/A</v>
      </c>
      <c r="R18" s="8" t="e">
        <f t="shared" si="5"/>
        <v>#N/A</v>
      </c>
    </row>
    <row r="19" spans="5:18" x14ac:dyDescent="0.25">
      <c r="F19" s="2" t="str">
        <f>IF(E19&lt;&gt;"",IF(E19="OS",COUNTIF(E$1:E19,"OS"),COUNTIF(E$1:E19,"AVENANT")),"")</f>
        <v/>
      </c>
      <c r="I19" s="9"/>
      <c r="J19" t="str">
        <f t="shared" si="0"/>
        <v/>
      </c>
      <c r="L19">
        <f>NETWORKDAYS(LOOKUP(B$10,G$10:G19,H$10:H19),H19)</f>
        <v>-30251</v>
      </c>
      <c r="M19" s="8">
        <f>LOOKUP(B$10,G$10:G19,I$10:I19)</f>
        <v>70</v>
      </c>
      <c r="N19" s="1" t="e">
        <f t="shared" si="6"/>
        <v>#N/A</v>
      </c>
      <c r="O19">
        <f>COUNTIF(G$10:G19,B$12)</f>
        <v>2</v>
      </c>
      <c r="P19" s="5" t="str">
        <f t="shared" si="7"/>
        <v/>
      </c>
      <c r="Q19" t="e">
        <f t="shared" si="8"/>
        <v>#N/A</v>
      </c>
      <c r="R19" s="8" t="str">
        <f t="shared" ref="R18:R22" si="9">IF(G19="Reprise",LOOKUP(B$11,G17:G18,I17:I18),"")</f>
        <v/>
      </c>
    </row>
    <row r="20" spans="5:18" x14ac:dyDescent="0.25">
      <c r="F20" s="2" t="str">
        <f>IF(E20&lt;&gt;"",IF(E20="OS",COUNTIF(E$1:E20,"OS"),COUNTIF(E$1:E20,"AVENANT")),"")</f>
        <v/>
      </c>
      <c r="I20" s="7"/>
      <c r="J20" t="str">
        <f t="shared" si="0"/>
        <v/>
      </c>
      <c r="L20">
        <f>NETWORKDAYS(LOOKUP(B$10,G$10:G20,H$10:H20),H20)</f>
        <v>-30251</v>
      </c>
      <c r="M20" s="8">
        <f>LOOKUP(B$10,G$10:G20,I$10:I20)</f>
        <v>70</v>
      </c>
      <c r="N20" s="1" t="e">
        <f t="shared" si="6"/>
        <v>#N/A</v>
      </c>
      <c r="O20">
        <f>COUNTIF(G$10:G20,B$12)</f>
        <v>2</v>
      </c>
      <c r="P20" s="5" t="str">
        <f t="shared" si="7"/>
        <v/>
      </c>
      <c r="Q20" t="e">
        <f t="shared" si="8"/>
        <v>#N/A</v>
      </c>
      <c r="R20" s="8" t="str">
        <f t="shared" si="9"/>
        <v/>
      </c>
    </row>
    <row r="21" spans="5:18" x14ac:dyDescent="0.25">
      <c r="F21" s="2" t="str">
        <f>IF(E21&lt;&gt;"",IF(E21="OS",COUNTIF(E$1:E21,"OS"),COUNTIF(E$1:E21,"AVENANT")),"")</f>
        <v/>
      </c>
      <c r="I21" s="7"/>
      <c r="J21" t="str">
        <f t="shared" si="0"/>
        <v/>
      </c>
      <c r="L21">
        <f>NETWORKDAYS(LOOKUP(B$10,G$10:G21,H$10:H21),H21)</f>
        <v>-30251</v>
      </c>
      <c r="M21" s="8">
        <f>LOOKUP(B$10,G$10:G21,I$10:I21)</f>
        <v>70</v>
      </c>
      <c r="N21" s="1" t="e">
        <f t="shared" si="6"/>
        <v>#N/A</v>
      </c>
      <c r="O21">
        <f>COUNTIF(G$10:G21,B$12)</f>
        <v>2</v>
      </c>
      <c r="P21" s="5" t="str">
        <f t="shared" si="7"/>
        <v/>
      </c>
      <c r="Q21" t="e">
        <f t="shared" si="8"/>
        <v>#N/A</v>
      </c>
      <c r="R21" s="8" t="str">
        <f t="shared" si="9"/>
        <v/>
      </c>
    </row>
    <row r="22" spans="5:18" x14ac:dyDescent="0.25">
      <c r="I22" s="7"/>
      <c r="L22">
        <f>NETWORKDAYS(LOOKUP(B$10,G$10:G22,H$10:H22),H22)</f>
        <v>-30251</v>
      </c>
      <c r="M22" s="8">
        <f>LOOKUP(B$10,G$10:G22,I$10:I22)</f>
        <v>70</v>
      </c>
      <c r="N22" s="1" t="e">
        <f t="shared" si="6"/>
        <v>#N/A</v>
      </c>
      <c r="O22">
        <f>COUNTIF(G$10:G22,B$12)</f>
        <v>2</v>
      </c>
      <c r="P22" s="5" t="str">
        <f t="shared" si="7"/>
        <v/>
      </c>
      <c r="Q22" t="e">
        <f t="shared" si="8"/>
        <v>#N/A</v>
      </c>
      <c r="R22" s="8" t="str">
        <f t="shared" si="9"/>
        <v/>
      </c>
    </row>
    <row r="23" spans="5:18" x14ac:dyDescent="0.25">
      <c r="I23" s="7"/>
      <c r="R23" s="8" t="str">
        <f t="shared" ref="R13:R23" si="10">IF(G23="Reprise",LOOKUP(B$11,G21:G22,I21:I22),"")</f>
        <v/>
      </c>
    </row>
    <row r="24" spans="5:18" x14ac:dyDescent="0.25">
      <c r="I24" s="7"/>
    </row>
    <row r="25" spans="5:18" x14ac:dyDescent="0.25">
      <c r="I25" s="7"/>
    </row>
    <row r="26" spans="5:18" x14ac:dyDescent="0.25">
      <c r="I26" s="7"/>
    </row>
  </sheetData>
  <dataValidations count="2">
    <dataValidation type="list" allowBlank="1" showInputMessage="1" showErrorMessage="1" sqref="E10:E17">
      <formula1>INFO1</formula1>
    </dataValidation>
    <dataValidation type="list" allowBlank="1" showInputMessage="1" showErrorMessage="1" sqref="G10:G16">
      <formula1>INFO2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Feuil4</vt:lpstr>
      <vt:lpstr>Feuil1</vt:lpstr>
      <vt:lpstr>Feuil2</vt:lpstr>
      <vt:lpstr>Feuil3</vt:lpstr>
      <vt:lpstr>INFO1</vt:lpstr>
      <vt:lpstr>INFO2</vt:lpstr>
      <vt:lpstr>LISTE1</vt:lpstr>
      <vt:lpstr>LISTE2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cp:lastPrinted>2016-02-25T08:45:35Z</cp:lastPrinted>
  <dcterms:created xsi:type="dcterms:W3CDTF">2016-02-25T07:22:04Z</dcterms:created>
  <dcterms:modified xsi:type="dcterms:W3CDTF">2016-02-25T12:57:43Z</dcterms:modified>
</cp:coreProperties>
</file>