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W:\Design Interieur\01 PROJETS\00 Nouveau Projet\"/>
    </mc:Choice>
  </mc:AlternateContent>
  <xr:revisionPtr revIDLastSave="0" documentId="13_ncr:1_{8EDECF01-0611-4297-B3C7-80F9060E18CC}" xr6:coauthVersionLast="44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Cmd-Prev" sheetId="1" r:id="rId1"/>
    <sheet name="List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10" i="1" l="1"/>
  <c r="V10" i="1"/>
  <c r="B10" i="1" l="1"/>
  <c r="C10" i="1"/>
  <c r="D10" i="1"/>
  <c r="E10" i="1"/>
  <c r="F10" i="1"/>
  <c r="G10" i="1"/>
  <c r="J10" i="1"/>
  <c r="L10" i="1"/>
  <c r="M10" i="1"/>
  <c r="N10" i="1"/>
  <c r="R10" i="1"/>
  <c r="S10" i="1"/>
  <c r="W10" i="1"/>
  <c r="X10" i="1"/>
  <c r="Y10" i="1"/>
  <c r="Z10" i="1"/>
  <c r="AA10" i="1"/>
  <c r="AB10" i="1"/>
  <c r="AC10" i="1"/>
  <c r="O9" i="1" l="1"/>
  <c r="T9" i="1"/>
  <c r="T10" i="1" s="1"/>
  <c r="Q9" i="1" l="1"/>
  <c r="H4" i="1" s="1"/>
  <c r="O10" i="1"/>
  <c r="U10" i="1"/>
  <c r="Q10" i="1" l="1"/>
</calcChain>
</file>

<file path=xl/sharedStrings.xml><?xml version="1.0" encoding="utf-8"?>
<sst xmlns="http://schemas.openxmlformats.org/spreadsheetml/2006/main" count="76" uniqueCount="67">
  <si>
    <t>Entreprise</t>
  </si>
  <si>
    <t>Référence</t>
  </si>
  <si>
    <t>Lien web</t>
  </si>
  <si>
    <t>BdC Soumission</t>
  </si>
  <si>
    <t>Commandé</t>
  </si>
  <si>
    <t>Acompte payé</t>
  </si>
  <si>
    <t>Date de livraison</t>
  </si>
  <si>
    <t>Note</t>
  </si>
  <si>
    <t>Balance à payer</t>
  </si>
  <si>
    <t>Colonne1</t>
  </si>
  <si>
    <t>Colonne2</t>
  </si>
  <si>
    <t>Colonne3</t>
  </si>
  <si>
    <t>Profit</t>
  </si>
  <si>
    <t>Client</t>
  </si>
  <si>
    <t>Myriam</t>
  </si>
  <si>
    <t>CMD part :</t>
  </si>
  <si>
    <t>Lien</t>
  </si>
  <si>
    <t>Prix entreprise
+ Frais de port
+ Taxes</t>
  </si>
  <si>
    <t>Frais de port</t>
  </si>
  <si>
    <t>Taxes</t>
  </si>
  <si>
    <t>Prix total</t>
  </si>
  <si>
    <t>POSTE</t>
  </si>
  <si>
    <t>Pièce</t>
  </si>
  <si>
    <t>101 Design</t>
  </si>
  <si>
    <t>Liste_Intervenants</t>
  </si>
  <si>
    <t>Liste_Pieces</t>
  </si>
  <si>
    <t>Liste_Postes</t>
  </si>
  <si>
    <t>Indéterminé</t>
  </si>
  <si>
    <t>Liste_Cmd</t>
  </si>
  <si>
    <t>Cyrille</t>
  </si>
  <si>
    <t>Validé</t>
  </si>
  <si>
    <t xml:space="preserve">PRIX 
</t>
  </si>
  <si>
    <t>Aménagement</t>
  </si>
  <si>
    <t>Remise payé</t>
  </si>
  <si>
    <t>Total Global du projet</t>
  </si>
  <si>
    <t>Total</t>
  </si>
  <si>
    <t>O</t>
  </si>
  <si>
    <t>Consolidé</t>
  </si>
  <si>
    <t>Way Fair</t>
  </si>
  <si>
    <t>Bain Dépôt</t>
  </si>
  <si>
    <t>Salle de bain</t>
  </si>
  <si>
    <t>Plomberie</t>
  </si>
  <si>
    <t>Electricité</t>
  </si>
  <si>
    <t>Carrelage</t>
  </si>
  <si>
    <t>Remise à facturer</t>
  </si>
  <si>
    <t>Budget Client</t>
  </si>
  <si>
    <t>Peinture</t>
  </si>
  <si>
    <t>N</t>
  </si>
  <si>
    <t>Livraison</t>
  </si>
  <si>
    <t>Livré</t>
  </si>
  <si>
    <t>Cueillette 101</t>
  </si>
  <si>
    <t>Home Dépôt</t>
  </si>
  <si>
    <t>Rayjean plomberie</t>
  </si>
  <si>
    <t>Light In The Box</t>
  </si>
  <si>
    <t>Amazon</t>
  </si>
  <si>
    <t>Rona</t>
  </si>
  <si>
    <t>Langevin Forest</t>
  </si>
  <si>
    <t>Vitrerie VM Ltee</t>
  </si>
  <si>
    <t>La Tuilerie</t>
  </si>
  <si>
    <t>Ramacieri Soligo</t>
  </si>
  <si>
    <t>Modèle nº 1181-2156-2436CC|Nº UGS 1001184007</t>
  </si>
  <si>
    <t>Mirroir 25x37'', Infinity, miroir argent satiné</t>
  </si>
  <si>
    <t>JE Construction</t>
  </si>
  <si>
    <t>Qtes</t>
  </si>
  <si>
    <t>Description</t>
  </si>
  <si>
    <t>12 p²</t>
  </si>
  <si>
    <t xml:space="preserve">
Excel - Comment verrouiller une cellule ? - Apprendre Excel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</si>
</sst>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[$$-1009]#,##0.00"/>
    <numFmt numFmtId="165" formatCode="[$$-C09]#,##0.00"/>
    <numFmt numFmtId="166" formatCode="m/d/yy;@"/>
    <numFmt numFmtId="167" formatCode="&quot;non realise&quot;"/>
  </numFmts>
  <fonts count="26" x14ac:knownFonts="1">
    <font>
      <sz val="11"/>
      <color theme="1"/>
      <name val="Century Schoolbook"/>
      <family val="2"/>
      <scheme val="minor"/>
    </font>
    <font>
      <u/>
      <sz val="11"/>
      <color theme="10"/>
      <name val="Century Schoolbook"/>
      <family val="2"/>
      <scheme val="minor"/>
    </font>
    <font>
      <sz val="11"/>
      <color rgb="FF000000"/>
      <name val="Arial"/>
      <family val="2"/>
    </font>
    <font>
      <sz val="11"/>
      <color rgb="FF595959"/>
      <name val="Calibri"/>
      <family val="2"/>
    </font>
    <font>
      <sz val="18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entury Gothic"/>
      <family val="2"/>
    </font>
    <font>
      <b/>
      <sz val="12"/>
      <color rgb="FF595959"/>
      <name val="Arial"/>
      <family val="2"/>
    </font>
    <font>
      <sz val="10"/>
      <color rgb="FF000000"/>
      <name val="Calibri"/>
      <family val="2"/>
    </font>
    <font>
      <sz val="22"/>
      <color rgb="FF595959"/>
      <name val="Century Gothic"/>
      <family val="2"/>
    </font>
    <font>
      <sz val="11"/>
      <color rgb="FFFFFFFF"/>
      <name val="Century Gothic"/>
      <family val="2"/>
    </font>
    <font>
      <sz val="16"/>
      <color theme="1"/>
      <name val="Calibri"/>
      <family val="2"/>
    </font>
    <font>
      <sz val="8"/>
      <name val="Century Schoolbook"/>
      <family val="2"/>
      <scheme val="minor"/>
    </font>
    <font>
      <b/>
      <sz val="11"/>
      <color theme="1" tint="4.9989318521683403E-2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8"/>
      <name val="Calibri"/>
      <family val="2"/>
    </font>
    <font>
      <sz val="11"/>
      <name val="Arial"/>
      <family val="2"/>
    </font>
    <font>
      <sz val="11"/>
      <name val="Century Schoolbook"/>
      <family val="2"/>
      <scheme val="minor"/>
    </font>
    <font>
      <sz val="11"/>
      <color theme="0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14"/>
      <color rgb="FF595959"/>
      <name val="Arial"/>
      <family val="2"/>
    </font>
    <font>
      <b/>
      <sz val="14"/>
      <color theme="1"/>
      <name val="Arial"/>
      <family val="2"/>
    </font>
    <font>
      <sz val="1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theme="4"/>
      </patternFill>
    </fill>
    <fill>
      <patternFill patternType="solid">
        <fgColor rgb="FFEAEFE9"/>
        <bgColor rgb="FFEAEFE9"/>
      </patternFill>
    </fill>
    <fill>
      <patternFill patternType="solid">
        <fgColor rgb="FF595959"/>
        <bgColor rgb="FF595959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theme="4"/>
      </patternFill>
    </fill>
  </fills>
  <borders count="13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1" fillId="0" borderId="0" applyNumberFormat="0" applyFill="0" applyBorder="0" applyAlignment="0" applyProtection="0"/>
    <xf numFmtId="0" fontId="5" fillId="0" borderId="0"/>
    <xf numFmtId="0" fontId="9" fillId="0" borderId="0" applyNumberFormat="0" applyFill="0" applyBorder="0" applyAlignment="0" applyProtection="0"/>
    <xf numFmtId="0" fontId="10" fillId="8" borderId="4" applyNumberFormat="0" applyProtection="0">
      <alignment horizontal="center" vertical="center"/>
    </xf>
    <xf numFmtId="0" fontId="6" fillId="0" borderId="0" applyNumberFormat="0" applyFill="0" applyBorder="0" applyProtection="0">
      <alignment horizontal="left" indent="1"/>
    </xf>
    <xf numFmtId="4" fontId="6" fillId="0" borderId="0" applyFill="0" applyBorder="0" applyProtection="0">
      <alignment horizontal="right" indent="1"/>
    </xf>
    <xf numFmtId="0" fontId="6" fillId="9" borderId="0" applyNumberFormat="0" applyBorder="0" applyProtection="0">
      <alignment vertical="center" wrapText="1"/>
    </xf>
    <xf numFmtId="0" fontId="5" fillId="0" borderId="0" applyNumberFormat="0" applyFont="0" applyFill="0" applyBorder="0" applyAlignment="0" applyProtection="0"/>
    <xf numFmtId="0" fontId="5" fillId="7" borderId="0" applyNumberFormat="0" applyFont="0" applyBorder="0" applyAlignment="0" applyProtection="0"/>
    <xf numFmtId="0" fontId="5" fillId="0" borderId="0" applyNumberFormat="0" applyFont="0" applyBorder="0" applyProtection="0">
      <alignment horizontal="left" wrapText="1" indent="1"/>
    </xf>
    <xf numFmtId="166" fontId="5" fillId="0" borderId="0" applyFont="0" applyBorder="0" applyProtection="0">
      <alignment horizontal="left" indent="1"/>
    </xf>
    <xf numFmtId="0" fontId="4" fillId="3" borderId="0" applyNumberFormat="0" applyBorder="0" applyAlignment="0" applyProtection="0"/>
    <xf numFmtId="0" fontId="11" fillId="8" borderId="0" applyNumberFormat="0" applyFill="0" applyBorder="0" applyAlignment="0" applyProtection="0"/>
    <xf numFmtId="4" fontId="5" fillId="0" borderId="0" applyFont="0" applyBorder="0" applyProtection="0">
      <alignment horizontal="right" indent="1"/>
    </xf>
    <xf numFmtId="0" fontId="5" fillId="0" borderId="0" applyNumberFormat="0" applyFont="0" applyBorder="0" applyProtection="0">
      <alignment horizontal="left" vertical="center" wrapText="1" indent="3"/>
    </xf>
    <xf numFmtId="0" fontId="8" fillId="0" borderId="0" applyNumberFormat="0" applyBorder="0" applyProtection="0">
      <alignment horizontal="left" vertical="center" wrapText="1" indent="6"/>
    </xf>
    <xf numFmtId="0" fontId="7" fillId="2" borderId="0">
      <alignment horizontal="center" vertical="center"/>
    </xf>
  </cellStyleXfs>
  <cellXfs count="47">
    <xf numFmtId="0" fontId="0" fillId="0" borderId="0" xfId="0"/>
    <xf numFmtId="0" fontId="2" fillId="2" borderId="0" xfId="0" applyFont="1" applyFill="1"/>
    <xf numFmtId="0" fontId="3" fillId="0" borderId="0" xfId="0" applyFont="1" applyAlignment="1">
      <alignment vertical="center"/>
    </xf>
    <xf numFmtId="16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0" fillId="2" borderId="0" xfId="0" applyFill="1"/>
    <xf numFmtId="0" fontId="5" fillId="0" borderId="0" xfId="2"/>
    <xf numFmtId="0" fontId="13" fillId="6" borderId="3" xfId="0" applyFont="1" applyFill="1" applyBorder="1" applyAlignment="1">
      <alignment horizontal="center" vertical="center" textRotation="90" wrapText="1"/>
    </xf>
    <xf numFmtId="0" fontId="14" fillId="4" borderId="3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5" fillId="0" borderId="0" xfId="0" applyFont="1"/>
    <xf numFmtId="0" fontId="13" fillId="10" borderId="3" xfId="0" applyFont="1" applyFill="1" applyBorder="1" applyAlignment="1">
      <alignment horizontal="center" vertical="center" textRotation="90" wrapText="1"/>
    </xf>
    <xf numFmtId="165" fontId="15" fillId="5" borderId="0" xfId="0" applyNumberFormat="1" applyFont="1" applyFill="1" applyAlignment="1">
      <alignment horizontal="center" vertical="center"/>
    </xf>
    <xf numFmtId="165" fontId="15" fillId="5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textRotation="90" wrapText="1"/>
    </xf>
    <xf numFmtId="0" fontId="14" fillId="4" borderId="8" xfId="0" applyFont="1" applyFill="1" applyBorder="1" applyAlignment="1">
      <alignment horizontal="center" vertical="center" textRotation="90" wrapText="1"/>
    </xf>
    <xf numFmtId="0" fontId="15" fillId="5" borderId="1" xfId="0" applyNumberFormat="1" applyFont="1" applyFill="1" applyBorder="1" applyAlignment="1">
      <alignment horizontal="center" vertical="center"/>
    </xf>
    <xf numFmtId="0" fontId="20" fillId="2" borderId="0" xfId="0" applyFont="1" applyFill="1"/>
    <xf numFmtId="0" fontId="21" fillId="0" borderId="0" xfId="0" applyFont="1"/>
    <xf numFmtId="0" fontId="22" fillId="2" borderId="5" xfId="0" applyFont="1" applyFill="1" applyBorder="1" applyAlignment="1" applyProtection="1">
      <alignment horizontal="left" vertical="center" wrapText="1"/>
      <protection locked="0"/>
    </xf>
    <xf numFmtId="164" fontId="23" fillId="2" borderId="6" xfId="3" applyNumberFormat="1" applyFont="1" applyFill="1" applyBorder="1" applyAlignment="1" applyProtection="1">
      <alignment horizontal="right" vertical="center"/>
      <protection locked="0"/>
    </xf>
    <xf numFmtId="0" fontId="24" fillId="0" borderId="0" xfId="0" applyFont="1" applyAlignment="1">
      <alignment horizontal="center"/>
    </xf>
    <xf numFmtId="167" fontId="15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5" borderId="1" xfId="0" applyFont="1" applyFill="1" applyBorder="1" applyAlignment="1" applyProtection="1">
      <alignment horizontal="center" vertical="center" wrapText="1"/>
      <protection locked="0"/>
    </xf>
    <xf numFmtId="0" fontId="16" fillId="5" borderId="0" xfId="0" applyFont="1" applyFill="1" applyBorder="1" applyAlignment="1" applyProtection="1">
      <alignment horizontal="center" vertical="center" wrapText="1"/>
      <protection locked="0"/>
    </xf>
    <xf numFmtId="0" fontId="16" fillId="5" borderId="7" xfId="0" applyFont="1" applyFill="1" applyBorder="1" applyAlignment="1" applyProtection="1">
      <alignment horizontal="center" vertical="center" wrapText="1"/>
      <protection locked="0"/>
    </xf>
    <xf numFmtId="14" fontId="15" fillId="5" borderId="0" xfId="0" applyNumberFormat="1" applyFont="1" applyFill="1" applyBorder="1" applyAlignment="1" applyProtection="1">
      <alignment horizontal="center" vertical="center" wrapText="1"/>
      <protection locked="0"/>
    </xf>
    <xf numFmtId="0" fontId="16" fillId="5" borderId="0" xfId="0" applyNumberFormat="1" applyFont="1" applyFill="1" applyBorder="1" applyAlignment="1" applyProtection="1">
      <alignment horizontal="center" vertical="center" wrapText="1"/>
      <protection locked="0"/>
    </xf>
    <xf numFmtId="0" fontId="17" fillId="5" borderId="7" xfId="1" applyFont="1" applyFill="1" applyBorder="1" applyAlignment="1" applyProtection="1">
      <alignment horizontal="center" vertical="center" wrapText="1"/>
      <protection locked="0"/>
    </xf>
    <xf numFmtId="0" fontId="15" fillId="5" borderId="0" xfId="0" applyFont="1" applyFill="1" applyBorder="1" applyAlignment="1" applyProtection="1">
      <alignment horizontal="center" vertical="center" wrapText="1"/>
      <protection locked="0"/>
    </xf>
    <xf numFmtId="165" fontId="15" fillId="5" borderId="0" xfId="0" applyNumberFormat="1" applyFont="1" applyFill="1" applyBorder="1" applyAlignment="1" applyProtection="1">
      <alignment horizontal="center" vertical="center" wrapText="1"/>
      <protection locked="0"/>
    </xf>
    <xf numFmtId="165" fontId="15" fillId="5" borderId="9" xfId="0" applyNumberFormat="1" applyFont="1" applyFill="1" applyBorder="1" applyAlignment="1" applyProtection="1">
      <alignment horizontal="center" vertical="center" wrapText="1"/>
      <protection locked="0"/>
    </xf>
    <xf numFmtId="165" fontId="15" fillId="5" borderId="11" xfId="0" applyNumberFormat="1" applyFont="1" applyFill="1" applyBorder="1" applyAlignment="1" applyProtection="1">
      <alignment horizontal="center" vertical="center" wrapText="1"/>
      <protection locked="0"/>
    </xf>
    <xf numFmtId="165" fontId="15" fillId="5" borderId="12" xfId="0" applyNumberFormat="1" applyFont="1" applyFill="1" applyBorder="1" applyAlignment="1" applyProtection="1">
      <alignment horizontal="center" vertical="center" wrapText="1"/>
      <protection locked="0"/>
    </xf>
    <xf numFmtId="0" fontId="16" fillId="5" borderId="12" xfId="0" applyFont="1" applyFill="1" applyBorder="1" applyAlignment="1" applyProtection="1">
      <alignment horizontal="center" vertical="center" wrapText="1"/>
      <protection locked="0"/>
    </xf>
    <xf numFmtId="0" fontId="16" fillId="5" borderId="10" xfId="0" applyFont="1" applyFill="1" applyBorder="1" applyAlignment="1" applyProtection="1">
      <alignment horizontal="center" vertical="center" wrapText="1"/>
      <protection locked="0"/>
    </xf>
    <xf numFmtId="0" fontId="15" fillId="5" borderId="9" xfId="0" applyFont="1" applyFill="1" applyBorder="1" applyAlignment="1" applyProtection="1">
      <alignment horizontal="center" vertical="center" wrapText="1"/>
      <protection locked="0"/>
    </xf>
    <xf numFmtId="0" fontId="15" fillId="5" borderId="2" xfId="0" applyFont="1" applyFill="1" applyBorder="1" applyAlignment="1" applyProtection="1">
      <alignment horizontal="center" vertical="center" wrapText="1"/>
      <protection locked="0"/>
    </xf>
    <xf numFmtId="0" fontId="25" fillId="0" borderId="0" xfId="0" applyFont="1" applyAlignment="1">
      <alignment vertical="center"/>
    </xf>
    <xf numFmtId="164" fontId="18" fillId="2" borderId="0" xfId="0" applyNumberFormat="1" applyFont="1" applyFill="1" applyAlignment="1">
      <alignment horizontal="center" vertical="center"/>
    </xf>
    <xf numFmtId="0" fontId="18" fillId="2" borderId="0" xfId="0" applyFont="1" applyFill="1" applyAlignment="1">
      <alignment horizontal="left" vertical="center"/>
    </xf>
    <xf numFmtId="0" fontId="19" fillId="0" borderId="0" xfId="0" applyFont="1"/>
    <xf numFmtId="0" fontId="18" fillId="2" borderId="0" xfId="0" applyFont="1" applyFill="1" applyAlignment="1">
      <alignment horizontal="center"/>
    </xf>
    <xf numFmtId="0" fontId="19" fillId="2" borderId="0" xfId="0" applyFont="1" applyFill="1"/>
    <xf numFmtId="164" fontId="0" fillId="2" borderId="0" xfId="3" applyNumberFormat="1" applyFont="1" applyFill="1" applyBorder="1" applyAlignment="1" applyProtection="1">
      <alignment horizontal="center" vertical="center"/>
      <protection locked="0"/>
    </xf>
  </cellXfs>
  <cellStyles count="18">
    <cellStyle name="cf1" xfId="8" xr:uid="{00000000-0005-0000-0000-000000000000}"/>
    <cellStyle name="cf2" xfId="9" xr:uid="{00000000-0005-0000-0000-000001000000}"/>
    <cellStyle name="Date du tableau" xfId="11" xr:uid="{00000000-0005-0000-0000-000002000000}"/>
    <cellStyle name="Détails du tableau" xfId="10" xr:uid="{00000000-0005-0000-0000-000003000000}"/>
    <cellStyle name="Lien hypertexte" xfId="1" builtinId="8"/>
    <cellStyle name="Lien hypertexte 2" xfId="12" xr:uid="{00000000-0005-0000-0000-000005000000}"/>
    <cellStyle name="Lien hypertexte visité 2" xfId="13" xr:uid="{00000000-0005-0000-0000-000006000000}"/>
    <cellStyle name="Normal" xfId="0" builtinId="0"/>
    <cellStyle name="Normal 2" xfId="2" xr:uid="{00000000-0005-0000-0000-000008000000}"/>
    <cellStyle name="Numéros du tableau" xfId="14" xr:uid="{00000000-0005-0000-0000-000009000000}"/>
    <cellStyle name="Style 1" xfId="17" xr:uid="{00000000-0005-0000-0000-00000A000000}"/>
    <cellStyle name="Texte d’astuce" xfId="15" xr:uid="{00000000-0005-0000-0000-00000B000000}"/>
    <cellStyle name="Texte d’astuce en retrait" xfId="16" xr:uid="{00000000-0005-0000-0000-00000C000000}"/>
    <cellStyle name="Titre 2" xfId="3" xr:uid="{00000000-0005-0000-0000-00000D000000}"/>
    <cellStyle name="Titre 1 2" xfId="4" xr:uid="{00000000-0005-0000-0000-00000E000000}"/>
    <cellStyle name="Titre 2 2" xfId="5" xr:uid="{00000000-0005-0000-0000-00000F000000}"/>
    <cellStyle name="Titre 3 2" xfId="6" xr:uid="{00000000-0005-0000-0000-000010000000}"/>
    <cellStyle name="Titre 4 2" xfId="7" xr:uid="{00000000-0005-0000-0000-000011000000}"/>
  </cellStyles>
  <dxfs count="7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33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EAEFE9"/>
          <bgColor rgb="FFEAEFE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/>
        <strike val="0"/>
        <outline val="0"/>
        <shadow val="0"/>
        <vertAlign val="baseline"/>
        <sz val="11"/>
        <name val="Arial"/>
        <family val="2"/>
        <scheme val="none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auto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auto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7" formatCode="&quot;non realise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e de tableau 1" pivot="0" count="1" xr9:uid="{7340258C-6C86-4447-8883-D26830F9E047}">
      <tableStyleElement type="firstColumnStripe" size="4"/>
    </tableStyle>
  </tableStyles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_General" displayName="Tableau_General" ref="A8:AC10" totalsRowCount="1" headerRowDxfId="75" dataDxfId="74" totalsRowDxfId="73" headerRowBorderDxfId="71" tableBorderDxfId="72">
  <autoFilter ref="A8:AC9" xr:uid="{46E92E8B-6394-40B8-9DE6-0AAB82DF76EE}"/>
  <tableColumns count="29">
    <tableColumn id="1" xr3:uid="{00000000-0010-0000-0000-000001000000}" name="POSTE" totalsRowLabel="Total" dataDxfId="69" totalsRowDxfId="70"/>
    <tableColumn id="2" xr3:uid="{00000000-0010-0000-0000-000002000000}" name="Entreprise" totalsRowFunction="count" dataDxfId="67" totalsRowDxfId="68"/>
    <tableColumn id="22" xr3:uid="{00000000-0010-0000-0000-000016000000}" name="Pièce" totalsRowFunction="count" dataDxfId="65" totalsRowDxfId="66"/>
    <tableColumn id="23" xr3:uid="{00000000-0010-0000-0000-000017000000}" name="Validé" totalsRowFunction="count" dataDxfId="63" totalsRowDxfId="64"/>
    <tableColumn id="3" xr3:uid="{00000000-0010-0000-0000-000003000000}" name="Commandé" totalsRowFunction="count" dataDxfId="61" totalsRowDxfId="62"/>
    <tableColumn id="4" xr3:uid="{00000000-0010-0000-0000-000004000000}" name="CMD part :" totalsRowFunction="custom" dataDxfId="59" totalsRowDxfId="60">
      <totalsRowFormula>SUBTOTAL(103,Tableau_General[Pièce])</totalsRowFormula>
    </tableColumn>
    <tableColumn id="5" xr3:uid="{00000000-0010-0000-0000-000005000000}" name="Date de livraison" totalsRowFunction="custom" dataDxfId="57" totalsRowDxfId="58">
      <totalsRowFormula>SUBTOTAL(103,Tableau_General[Pièce])</totalsRowFormula>
    </tableColumn>
    <tableColumn id="26" xr3:uid="{814C4F06-B6AF-454E-B83B-97B10C63719D}" name="Livraison" dataDxfId="56"/>
    <tableColumn id="28" xr3:uid="{C507695D-A266-4E6D-92D2-F9CD85EEFD40}" name="Livré" dataDxfId="54" totalsRowDxfId="55"/>
    <tableColumn id="6" xr3:uid="{00000000-0010-0000-0000-000006000000}" name="Lien web" totalsRowFunction="custom" dataDxfId="52" totalsRowDxfId="53" dataCellStyle="Lien hypertexte">
      <totalsRowFormula>SUBTOTAL(103,Tableau_General[Pièce])</totalsRowFormula>
    </tableColumn>
    <tableColumn id="29" xr3:uid="{AF64436B-247A-4CAE-8248-7C38E0609ED1}" name="Qtes" dataDxfId="50" totalsRowDxfId="51" dataCellStyle="Lien hypertexte"/>
    <tableColumn id="7" xr3:uid="{00000000-0010-0000-0000-000007000000}" name="Description" totalsRowFunction="custom" dataDxfId="48" totalsRowDxfId="49">
      <totalsRowFormula>SUBTOTAL(103,Tableau_General[Pièce])</totalsRowFormula>
    </tableColumn>
    <tableColumn id="8" xr3:uid="{00000000-0010-0000-0000-000008000000}" name="Référence" totalsRowFunction="custom" dataDxfId="46" totalsRowDxfId="47">
      <totalsRowFormula>SUBTOTAL(103,Tableau_General[Pièce])</totalsRowFormula>
    </tableColumn>
    <tableColumn id="9" xr3:uid="{00000000-0010-0000-0000-000009000000}" name="PRIX _x000a_" totalsRowFunction="sum" dataDxfId="44" totalsRowDxfId="45"/>
    <tableColumn id="10" xr3:uid="{00000000-0010-0000-0000-00000A000000}" name="Taxes" totalsRowFunction="sum" dataDxfId="42" totalsRowDxfId="43">
      <calculatedColumnFormula>(N9*$J$1)-N9</calculatedColumnFormula>
    </tableColumn>
    <tableColumn id="11" xr3:uid="{00000000-0010-0000-0000-00000B000000}" name="Frais de port" totalsRowFunction="sum" dataDxfId="40" totalsRowDxfId="41"/>
    <tableColumn id="12" xr3:uid="{00000000-0010-0000-0000-00000C000000}" name="Prix total" totalsRowFunction="sum" dataDxfId="38" totalsRowDxfId="39">
      <calculatedColumnFormula>P9+O9+N9</calculatedColumnFormula>
    </tableColumn>
    <tableColumn id="13" xr3:uid="{00000000-0010-0000-0000-00000D000000}" name="Prix entreprise_x000a_+ Frais de port_x000a_+ Taxes" totalsRowFunction="sum" dataDxfId="36" totalsRowDxfId="37"/>
    <tableColumn id="14" xr3:uid="{00000000-0010-0000-0000-00000E000000}" name="Acompte payé" totalsRowFunction="sum" dataDxfId="34" totalsRowDxfId="35"/>
    <tableColumn id="15" xr3:uid="{00000000-0010-0000-0000-00000F000000}" name="Balance à payer" totalsRowFunction="sum" dataDxfId="32" totalsRowDxfId="33">
      <calculatedColumnFormula>'Cmd-Prev'!$R9-'Cmd-Prev'!$S9</calculatedColumnFormula>
    </tableColumn>
    <tableColumn id="16" xr3:uid="{00000000-0010-0000-0000-000010000000}" name="Profit" totalsRowFunction="sum" dataDxfId="30" totalsRowDxfId="31">
      <calculatedColumnFormula>'Cmd-Prev'!$Q9-'Cmd-Prev'!$R9</calculatedColumnFormula>
    </tableColumn>
    <tableColumn id="25" xr3:uid="{F414067D-315B-485B-8E2D-24F049E58A53}" name="Remise à facturer" totalsRowFunction="sum" dataDxfId="28" totalsRowDxfId="29"/>
    <tableColumn id="27" xr3:uid="{00000000-0010-0000-0000-00001B000000}" name="Remise payé" totalsRowFunction="custom" dataDxfId="26" totalsRowDxfId="27">
      <totalsRowFormula>SUBTOTAL(103,Tableau_General[Pièce])</totalsRowFormula>
    </tableColumn>
    <tableColumn id="24" xr3:uid="{627DA6D7-B8AD-4053-8594-A794B02CBB7C}" name="Consolidé" totalsRowFunction="custom" dataDxfId="24" totalsRowDxfId="25">
      <totalsRowFormula>SUBTOTAL(103,Tableau_General[Pièce])</totalsRowFormula>
    </tableColumn>
    <tableColumn id="17" xr3:uid="{00000000-0010-0000-0000-000011000000}" name="BdC Soumission" totalsRowFunction="custom" dataDxfId="22" totalsRowDxfId="23">
      <totalsRowFormula>SUBTOTAL(103,Tableau_General[Pièce])</totalsRowFormula>
    </tableColumn>
    <tableColumn id="18" xr3:uid="{00000000-0010-0000-0000-000012000000}" name="Colonne2" totalsRowFunction="custom" dataDxfId="20" totalsRowDxfId="21">
      <totalsRowFormula>SUBTOTAL(103,Tableau_General[Pièce])</totalsRowFormula>
    </tableColumn>
    <tableColumn id="19" xr3:uid="{00000000-0010-0000-0000-000013000000}" name="Colonne1" totalsRowFunction="custom" dataDxfId="18" totalsRowDxfId="19">
      <totalsRowFormula>SUBTOTAL(103,Tableau_General[Pièce])</totalsRowFormula>
    </tableColumn>
    <tableColumn id="20" xr3:uid="{00000000-0010-0000-0000-000014000000}" name="Colonne3" totalsRowFunction="custom" dataDxfId="16" totalsRowDxfId="17">
      <totalsRowFormula>SUBTOTAL(103,Tableau_General[Pièce])</totalsRowFormula>
    </tableColumn>
    <tableColumn id="21" xr3:uid="{00000000-0010-0000-0000-000015000000}" name="Note" totalsRowFunction="custom" dataDxfId="14" totalsRowDxfId="15">
      <totalsRowFormula>SUBTOTAL(103,Tableau_General[Pièce])</totalsRowFormula>
    </tableColumn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L_In" displayName="L_In" ref="A1:A14" totalsRowShown="0">
  <autoFilter ref="A1:A14" xr:uid="{00000000-0009-0000-0100-000004000000}"/>
  <tableColumns count="1">
    <tableColumn id="1" xr3:uid="{00000000-0010-0000-0100-000001000000}" name="Liste_Intervenant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L_Pi" displayName="L_Pi" ref="C1:C2" totalsRowShown="0" dataCellStyle="Normal 2">
  <autoFilter ref="C1:C2" xr:uid="{00000000-0009-0000-0100-000005000000}"/>
  <tableColumns count="1">
    <tableColumn id="1" xr3:uid="{00000000-0010-0000-0200-000001000000}" name="Liste_Pieces" dataCellStyle="Normal 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L_Po" displayName="L_Po" ref="E1:E8" totalsRowShown="0">
  <autoFilter ref="E1:E8" xr:uid="{00000000-0009-0000-0100-000006000000}"/>
  <tableColumns count="1">
    <tableColumn id="1" xr3:uid="{00000000-0010-0000-0300-000001000000}" name="Liste_Post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L_Cm" displayName="L_Cm" ref="G1:G5" totalsRowShown="0">
  <autoFilter ref="G1:G5" xr:uid="{00000000-0009-0000-0100-000007000000}"/>
  <tableColumns count="1">
    <tableColumn id="1" xr3:uid="{00000000-0010-0000-0400-000001000000}" name="Liste_Cm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Vue">
  <a:themeElements>
    <a:clrScheme name="Vue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ue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ue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homedepot.ca/produit/the-tangerine-mirror-company-infinity-miroir-argent-satine/1001184007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"/>
  <sheetViews>
    <sheetView tabSelected="1" zoomScale="85" zoomScaleNormal="85" workbookViewId="0">
      <selection activeCell="J18" sqref="J18:O33"/>
    </sheetView>
  </sheetViews>
  <sheetFormatPr baseColWidth="10" defaultRowHeight="14.25" x14ac:dyDescent="0.2"/>
  <cols>
    <col min="1" max="1" width="14" customWidth="1"/>
    <col min="2" max="2" width="18.625" customWidth="1"/>
    <col min="3" max="3" width="12.625" customWidth="1"/>
    <col min="4" max="4" width="5.125" customWidth="1"/>
    <col min="5" max="5" width="5" customWidth="1"/>
    <col min="6" max="6" width="13.75" customWidth="1"/>
    <col min="7" max="7" width="16.875" customWidth="1"/>
    <col min="8" max="8" width="12.75" customWidth="1"/>
    <col min="9" max="9" width="8" bestFit="1" customWidth="1"/>
    <col min="10" max="10" width="14.25" customWidth="1"/>
    <col min="11" max="11" width="14.625" customWidth="1"/>
    <col min="12" max="12" width="24.875" customWidth="1" collapsed="1"/>
    <col min="13" max="13" width="26.125" customWidth="1"/>
    <col min="14" max="14" width="15" customWidth="1"/>
    <col min="15" max="15" width="17.875" customWidth="1"/>
    <col min="16" max="16" width="15.75" customWidth="1"/>
    <col min="17" max="17" width="17.375" customWidth="1"/>
    <col min="18" max="19" width="11.25" customWidth="1"/>
    <col min="20" max="20" width="11.125" bestFit="1" customWidth="1"/>
    <col min="21" max="21" width="8.875" customWidth="1"/>
    <col min="22" max="22" width="13.875" customWidth="1"/>
    <col min="23" max="23" width="11.25" customWidth="1"/>
    <col min="24" max="26" width="11" customWidth="1"/>
  </cols>
  <sheetData>
    <row r="1" spans="1:29" ht="15" x14ac:dyDescent="0.2">
      <c r="A1" s="1"/>
      <c r="B1" s="1"/>
      <c r="C1" s="40"/>
      <c r="D1" s="41"/>
      <c r="E1" s="42"/>
      <c r="F1" s="43"/>
      <c r="G1" s="44"/>
      <c r="H1" s="43"/>
      <c r="I1" s="45" t="s">
        <v>19</v>
      </c>
      <c r="J1" s="45">
        <v>1.14975</v>
      </c>
      <c r="K1" s="43"/>
    </row>
    <row r="2" spans="1:29" ht="15" x14ac:dyDescent="0.2">
      <c r="A2" s="6"/>
      <c r="B2" s="1"/>
      <c r="C2" s="2"/>
      <c r="D2" s="3"/>
      <c r="E2" s="4"/>
      <c r="G2" s="5"/>
      <c r="I2" s="5"/>
    </row>
    <row r="3" spans="1:29" ht="18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29" ht="18" x14ac:dyDescent="0.25">
      <c r="A4" s="20"/>
      <c r="B4" s="20"/>
      <c r="C4" s="21"/>
      <c r="D4" s="22" t="s">
        <v>34</v>
      </c>
      <c r="E4" s="20"/>
      <c r="F4" s="20"/>
      <c r="G4" s="20"/>
      <c r="H4" s="46">
        <f>SUM('Cmd-Prev'!Q9:Q9)</f>
        <v>113.6527875</v>
      </c>
      <c r="I4" s="46"/>
      <c r="J4" s="20"/>
      <c r="K4" s="20"/>
    </row>
    <row r="5" spans="1:29" ht="18" x14ac:dyDescent="0.25">
      <c r="A5" s="20"/>
      <c r="B5" s="20"/>
      <c r="C5" s="20"/>
      <c r="D5" s="22" t="s">
        <v>45</v>
      </c>
      <c r="E5" s="20"/>
      <c r="F5" s="20"/>
      <c r="G5" s="20"/>
      <c r="H5" s="20"/>
      <c r="I5" s="23"/>
      <c r="J5" s="20"/>
      <c r="K5" s="20"/>
    </row>
    <row r="6" spans="1:29" ht="0.75" customHeight="1" x14ac:dyDescent="0.2"/>
    <row r="7" spans="1:29" ht="16.5" customHeight="1" x14ac:dyDescent="0.2"/>
    <row r="8" spans="1:29" s="11" customFormat="1" ht="84" customHeight="1" x14ac:dyDescent="0.2">
      <c r="A8" s="9" t="s">
        <v>21</v>
      </c>
      <c r="B8" s="9" t="s">
        <v>0</v>
      </c>
      <c r="C8" s="9" t="s">
        <v>22</v>
      </c>
      <c r="D8" s="17" t="s">
        <v>30</v>
      </c>
      <c r="E8" s="8" t="s">
        <v>4</v>
      </c>
      <c r="F8" s="10" t="s">
        <v>15</v>
      </c>
      <c r="G8" s="10" t="s">
        <v>6</v>
      </c>
      <c r="H8" s="8" t="s">
        <v>48</v>
      </c>
      <c r="I8" s="16" t="s">
        <v>49</v>
      </c>
      <c r="J8" s="9" t="s">
        <v>2</v>
      </c>
      <c r="K8" s="9" t="s">
        <v>63</v>
      </c>
      <c r="L8" s="9" t="s">
        <v>64</v>
      </c>
      <c r="M8" s="9" t="s">
        <v>1</v>
      </c>
      <c r="N8" s="9" t="s">
        <v>31</v>
      </c>
      <c r="O8" s="9" t="s">
        <v>19</v>
      </c>
      <c r="P8" s="9" t="s">
        <v>18</v>
      </c>
      <c r="Q8" s="9" t="s">
        <v>20</v>
      </c>
      <c r="R8" s="10" t="s">
        <v>17</v>
      </c>
      <c r="S8" s="10" t="s">
        <v>5</v>
      </c>
      <c r="T8" s="10" t="s">
        <v>8</v>
      </c>
      <c r="U8" s="10" t="s">
        <v>12</v>
      </c>
      <c r="V8" s="10" t="s">
        <v>44</v>
      </c>
      <c r="W8" s="8" t="s">
        <v>33</v>
      </c>
      <c r="X8" s="12" t="s">
        <v>37</v>
      </c>
      <c r="Y8" s="9" t="s">
        <v>3</v>
      </c>
      <c r="Z8" s="9" t="s">
        <v>10</v>
      </c>
      <c r="AA8" s="9" t="s">
        <v>9</v>
      </c>
      <c r="AB8" s="9" t="s">
        <v>11</v>
      </c>
      <c r="AC8" s="9" t="s">
        <v>7</v>
      </c>
    </row>
    <row r="9" spans="1:29" s="15" customFormat="1" ht="46.5" customHeight="1" x14ac:dyDescent="0.2">
      <c r="A9" s="24" t="s">
        <v>32</v>
      </c>
      <c r="B9" s="25" t="s">
        <v>51</v>
      </c>
      <c r="C9" s="25" t="s">
        <v>40</v>
      </c>
      <c r="D9" s="26" t="s">
        <v>47</v>
      </c>
      <c r="E9" s="27" t="s">
        <v>36</v>
      </c>
      <c r="F9" s="25" t="s">
        <v>14</v>
      </c>
      <c r="G9" s="28" t="s">
        <v>66</v>
      </c>
      <c r="H9" s="28" t="s">
        <v>50</v>
      </c>
      <c r="I9" s="29" t="s">
        <v>36</v>
      </c>
      <c r="J9" s="30" t="s">
        <v>16</v>
      </c>
      <c r="K9" s="31" t="s">
        <v>65</v>
      </c>
      <c r="L9" s="31" t="s">
        <v>61</v>
      </c>
      <c r="M9" s="31" t="s">
        <v>60</v>
      </c>
      <c r="N9" s="32">
        <v>98.85</v>
      </c>
      <c r="O9" s="14">
        <f>(N9*$J$1)-N9</f>
        <v>14.802787500000008</v>
      </c>
      <c r="P9" s="32">
        <v>0</v>
      </c>
      <c r="Q9" s="14">
        <f t="shared" ref="Q9" si="0">P9+O9+N9</f>
        <v>113.6527875</v>
      </c>
      <c r="R9" s="33">
        <v>0</v>
      </c>
      <c r="S9" s="34"/>
      <c r="T9" s="35">
        <f>'Cmd-Prev'!$R9-'Cmd-Prev'!$S9</f>
        <v>0</v>
      </c>
      <c r="U9" s="35">
        <v>0</v>
      </c>
      <c r="V9" s="35">
        <v>0</v>
      </c>
      <c r="W9" s="36" t="s">
        <v>36</v>
      </c>
      <c r="X9" s="37" t="s">
        <v>47</v>
      </c>
      <c r="Y9" s="38"/>
      <c r="Z9" s="31"/>
      <c r="AA9" s="31"/>
      <c r="AB9" s="31"/>
      <c r="AC9" s="39"/>
    </row>
    <row r="10" spans="1:29" x14ac:dyDescent="0.2">
      <c r="A10" s="18" t="s">
        <v>35</v>
      </c>
      <c r="B10" s="19">
        <f>SUBTOTAL(103,Tableau_General[Entreprise])</f>
        <v>1</v>
      </c>
      <c r="C10" s="19">
        <f>SUBTOTAL(103,Tableau_General[Pièce])</f>
        <v>1</v>
      </c>
      <c r="D10" s="19">
        <f>SUBTOTAL(103,Tableau_General[Validé])</f>
        <v>1</v>
      </c>
      <c r="E10" s="19">
        <f>SUBTOTAL(103,Tableau_General[Commandé])</f>
        <v>1</v>
      </c>
      <c r="F10" s="19">
        <f>SUBTOTAL(103,Tableau_General[Pièce])</f>
        <v>1</v>
      </c>
      <c r="G10" s="19">
        <f>SUBTOTAL(103,Tableau_General[Pièce])</f>
        <v>1</v>
      </c>
      <c r="H10" s="19"/>
      <c r="I10" s="19"/>
      <c r="J10" s="19">
        <f>SUBTOTAL(103,Tableau_General[Pièce])</f>
        <v>1</v>
      </c>
      <c r="K10" s="19"/>
      <c r="L10" s="19">
        <f>SUBTOTAL(103,Tableau_General[Pièce])</f>
        <v>1</v>
      </c>
      <c r="M10" s="19">
        <f>SUBTOTAL(103,Tableau_General[Pièce])</f>
        <v>1</v>
      </c>
      <c r="N10" s="13">
        <f>SUBTOTAL(109,Tableau_General[PRIX 
])</f>
        <v>98.85</v>
      </c>
      <c r="O10" s="13">
        <f>SUBTOTAL(109,Tableau_General[Taxes])</f>
        <v>14.802787500000008</v>
      </c>
      <c r="P10" s="13">
        <f>SUBTOTAL(109,Tableau_General[Frais de port])</f>
        <v>0</v>
      </c>
      <c r="Q10" s="13">
        <f>SUBTOTAL(109,Tableau_General[Prix total])</f>
        <v>113.6527875</v>
      </c>
      <c r="R10" s="13">
        <f>SUBTOTAL(109,Tableau_General[Prix entreprise
+ Frais de port
+ Taxes])</f>
        <v>0</v>
      </c>
      <c r="S10" s="13">
        <f>SUBTOTAL(109,Tableau_General[Acompte payé])</f>
        <v>0</v>
      </c>
      <c r="T10" s="13">
        <f>SUBTOTAL(109,Tableau_General[Balance à payer])</f>
        <v>0</v>
      </c>
      <c r="U10" s="13">
        <f>SUBTOTAL(109,Tableau_General[Profit])</f>
        <v>0</v>
      </c>
      <c r="V10" s="13">
        <f>SUBTOTAL(109,Tableau_General[Remise à facturer])</f>
        <v>0</v>
      </c>
      <c r="W10" s="19">
        <f>SUBTOTAL(103,Tableau_General[Pièce])</f>
        <v>1</v>
      </c>
      <c r="X10" s="19">
        <f>SUBTOTAL(103,Tableau_General[Pièce])</f>
        <v>1</v>
      </c>
      <c r="Y10" s="19">
        <f>SUBTOTAL(103,Tableau_General[Pièce])</f>
        <v>1</v>
      </c>
      <c r="Z10" s="19">
        <f>SUBTOTAL(103,Tableau_General[Pièce])</f>
        <v>1</v>
      </c>
      <c r="AA10" s="19">
        <f>SUBTOTAL(103,Tableau_General[Pièce])</f>
        <v>1</v>
      </c>
      <c r="AB10" s="19">
        <f>SUBTOTAL(103,Tableau_General[Pièce])</f>
        <v>1</v>
      </c>
      <c r="AC10" s="19">
        <f>SUBTOTAL(103,Tableau_General[Pièce])</f>
        <v>1</v>
      </c>
    </row>
  </sheetData>
  <sheetProtection formatCells="0"/>
  <mergeCells count="1">
    <mergeCell ref="H4:I4"/>
  </mergeCells>
  <phoneticPr fontId="12" type="noConversion"/>
  <conditionalFormatting sqref="G2">
    <cfRule type="cellIs" dxfId="13" priority="186" stopIfTrue="1" operator="between">
      <formula>"Lien"</formula>
      <formula>"Lien"</formula>
    </cfRule>
  </conditionalFormatting>
  <conditionalFormatting sqref="G2">
    <cfRule type="expression" priority="185" stopIfTrue="1">
      <formula>NOT(ISERROR(SEARCH("Lien",G2)))</formula>
    </cfRule>
  </conditionalFormatting>
  <conditionalFormatting sqref="W9:X10 D9:E10 I9:I10">
    <cfRule type="cellIs" dxfId="12" priority="177" operator="equal">
      <formula>"O"</formula>
    </cfRule>
    <cfRule type="cellIs" dxfId="11" priority="182" operator="equal">
      <formula>"N"</formula>
    </cfRule>
  </conditionalFormatting>
  <conditionalFormatting sqref="F9:F10 A9:C10">
    <cfRule type="containsBlanks" dxfId="10" priority="170">
      <formula>LEN(TRIM(A9))=0</formula>
    </cfRule>
  </conditionalFormatting>
  <conditionalFormatting sqref="A9:C9">
    <cfRule type="expression" dxfId="9" priority="154">
      <formula>$D9="O"</formula>
    </cfRule>
  </conditionalFormatting>
  <conditionalFormatting sqref="F9:Q9">
    <cfRule type="expression" dxfId="8" priority="153">
      <formula>$E9="O"</formula>
    </cfRule>
  </conditionalFormatting>
  <conditionalFormatting sqref="R9:W9">
    <cfRule type="expression" dxfId="7" priority="151">
      <formula>$X9="O"</formula>
    </cfRule>
    <cfRule type="expression" dxfId="6" priority="152">
      <formula>$X9="N"</formula>
    </cfRule>
  </conditionalFormatting>
  <conditionalFormatting sqref="W9:W10">
    <cfRule type="containsText" dxfId="5" priority="150" operator="containsText" text="O">
      <formula>NOT(ISERROR(SEARCH("O",W9)))</formula>
    </cfRule>
  </conditionalFormatting>
  <conditionalFormatting sqref="I9:I10">
    <cfRule type="cellIs" dxfId="4" priority="141" operator="equal">
      <formula>"N"</formula>
    </cfRule>
    <cfRule type="cellIs" dxfId="3" priority="147" operator="equal">
      <formula>"O"</formula>
    </cfRule>
  </conditionalFormatting>
  <conditionalFormatting sqref="W9:W10">
    <cfRule type="cellIs" dxfId="2" priority="59" operator="equal">
      <formula>"NA"</formula>
    </cfRule>
    <cfRule type="cellIs" dxfId="1" priority="60" operator="equal">
      <formula>"O"</formula>
    </cfRule>
    <cfRule type="cellIs" dxfId="0" priority="61" operator="equal">
      <formula>"N"</formula>
    </cfRule>
  </conditionalFormatting>
  <dataValidations count="7">
    <dataValidation type="list" allowBlank="1" showInputMessage="1" showErrorMessage="1" sqref="I9 X9 D9:E9" xr:uid="{00000000-0002-0000-0000-000003000000}">
      <formula1>"O,N"</formula1>
    </dataValidation>
    <dataValidation type="list" allowBlank="1" showInputMessage="1" showErrorMessage="1" sqref="W9" xr:uid="{00000000-0002-0000-0000-000002000000}">
      <formula1>"O,N,NA"</formula1>
    </dataValidation>
    <dataValidation type="list" allowBlank="1" showInputMessage="1" showErrorMessage="1" sqref="F9" xr:uid="{00000000-0002-0000-0000-000000000000}">
      <formula1>INDIRECT("L_Cm[Liste_Cmd]")</formula1>
    </dataValidation>
    <dataValidation type="list" allowBlank="1" showInputMessage="1" showErrorMessage="1" sqref="C9" xr:uid="{00000000-0002-0000-0000-000001000000}">
      <formula1>INDIRECT("L_Pi[Liste_Pieces]")</formula1>
    </dataValidation>
    <dataValidation type="list" allowBlank="1" showInputMessage="1" showErrorMessage="1" sqref="B9" xr:uid="{00000000-0002-0000-0000-000004000000}">
      <formula1>INDIRECT("L_In[Liste_Intervenants]")</formula1>
    </dataValidation>
    <dataValidation type="list" allowBlank="1" showInputMessage="1" showErrorMessage="1" sqref="A9" xr:uid="{00000000-0002-0000-0000-000005000000}">
      <formula1>INDIRECT("L_Po[Liste_Postes]")</formula1>
    </dataValidation>
    <dataValidation type="list" allowBlank="1" showInputMessage="1" showErrorMessage="1" sqref="H9" xr:uid="{8780CA1A-B3CA-4C87-9D37-83A1377437D0}">
      <formula1>"Chez le client, Cueillette Con, Cueillette 101"</formula1>
    </dataValidation>
  </dataValidations>
  <hyperlinks>
    <hyperlink ref="J9" r:id="rId1" xr:uid="{00000000-0004-0000-0000-000002000000}"/>
  </hyperlinks>
  <pageMargins left="0.7" right="0.7" top="0.75" bottom="0.75" header="0.3" footer="0.3"/>
  <pageSetup paperSize="3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4"/>
  <sheetViews>
    <sheetView workbookViewId="0">
      <selection activeCell="E8" sqref="E8"/>
    </sheetView>
  </sheetViews>
  <sheetFormatPr baseColWidth="10" defaultRowHeight="14.25" x14ac:dyDescent="0.2"/>
  <cols>
    <col min="1" max="1" width="24.75" customWidth="1"/>
    <col min="2" max="2" width="3.625" customWidth="1"/>
    <col min="3" max="3" width="14.125" customWidth="1"/>
    <col min="4" max="4" width="2.125" customWidth="1"/>
    <col min="5" max="5" width="14.25" customWidth="1"/>
    <col min="6" max="6" width="3.375" customWidth="1"/>
    <col min="7" max="7" width="12.125" customWidth="1"/>
  </cols>
  <sheetData>
    <row r="1" spans="1:7" x14ac:dyDescent="0.2">
      <c r="A1" t="s">
        <v>24</v>
      </c>
      <c r="C1" t="s">
        <v>25</v>
      </c>
      <c r="E1" t="s">
        <v>26</v>
      </c>
      <c r="G1" t="s">
        <v>28</v>
      </c>
    </row>
    <row r="2" spans="1:7" ht="15" x14ac:dyDescent="0.25">
      <c r="A2" t="s">
        <v>23</v>
      </c>
      <c r="C2" s="7" t="s">
        <v>40</v>
      </c>
      <c r="D2" s="7"/>
      <c r="E2" t="s">
        <v>32</v>
      </c>
      <c r="G2" t="s">
        <v>27</v>
      </c>
    </row>
    <row r="3" spans="1:7" ht="15" x14ac:dyDescent="0.25">
      <c r="A3" t="s">
        <v>38</v>
      </c>
      <c r="D3" s="7"/>
      <c r="E3" t="s">
        <v>41</v>
      </c>
      <c r="G3" t="s">
        <v>14</v>
      </c>
    </row>
    <row r="4" spans="1:7" ht="15" x14ac:dyDescent="0.25">
      <c r="A4" t="s">
        <v>39</v>
      </c>
      <c r="D4" s="7"/>
      <c r="E4" t="s">
        <v>42</v>
      </c>
      <c r="G4" t="s">
        <v>29</v>
      </c>
    </row>
    <row r="5" spans="1:7" ht="15" x14ac:dyDescent="0.25">
      <c r="A5" t="s">
        <v>51</v>
      </c>
      <c r="D5" s="7"/>
      <c r="E5" t="s">
        <v>43</v>
      </c>
      <c r="G5" t="s">
        <v>13</v>
      </c>
    </row>
    <row r="6" spans="1:7" ht="15" x14ac:dyDescent="0.25">
      <c r="A6" t="s">
        <v>52</v>
      </c>
      <c r="D6" s="7"/>
      <c r="E6" t="s">
        <v>46</v>
      </c>
    </row>
    <row r="7" spans="1:7" ht="15" x14ac:dyDescent="0.25">
      <c r="A7" t="s">
        <v>53</v>
      </c>
      <c r="D7" s="7"/>
      <c r="E7" t="s">
        <v>62</v>
      </c>
    </row>
    <row r="8" spans="1:7" x14ac:dyDescent="0.2">
      <c r="A8" t="s">
        <v>54</v>
      </c>
    </row>
    <row r="9" spans="1:7" x14ac:dyDescent="0.2">
      <c r="A9" t="s">
        <v>55</v>
      </c>
    </row>
    <row r="10" spans="1:7" x14ac:dyDescent="0.2">
      <c r="A10" t="s">
        <v>56</v>
      </c>
    </row>
    <row r="11" spans="1:7" x14ac:dyDescent="0.2">
      <c r="A11" t="s">
        <v>57</v>
      </c>
    </row>
    <row r="12" spans="1:7" x14ac:dyDescent="0.2">
      <c r="A12" t="s">
        <v>58</v>
      </c>
    </row>
    <row r="13" spans="1:7" x14ac:dyDescent="0.2">
      <c r="A13" t="s">
        <v>59</v>
      </c>
    </row>
    <row r="14" spans="1:7" x14ac:dyDescent="0.2">
      <c r="A14" t="s">
        <v>62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Cmd-Prev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Maurice</dc:creator>
  <cp:lastModifiedBy>master0303</cp:lastModifiedBy>
  <dcterms:created xsi:type="dcterms:W3CDTF">2019-09-29T16:54:48Z</dcterms:created>
  <dcterms:modified xsi:type="dcterms:W3CDTF">2019-10-02T21:10:09Z</dcterms:modified>
</cp:coreProperties>
</file>