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-15" windowWidth="20730" windowHeight="10095" activeTab="3"/>
  </bookViews>
  <sheets>
    <sheet name="Feuille calcul" sheetId="1" r:id="rId1"/>
    <sheet name="GRANTT" sheetId="3" r:id="rId2"/>
    <sheet name="Planning perso" sheetId="5" r:id="rId3"/>
    <sheet name="Feuille prod" sheetId="6" r:id="rId4"/>
    <sheet name="Feuil1" sheetId="7" r:id="rId5"/>
  </sheets>
  <calcPr calcId="125725"/>
</workbook>
</file>

<file path=xl/calcChain.xml><?xml version="1.0" encoding="utf-8"?>
<calcChain xmlns="http://schemas.openxmlformats.org/spreadsheetml/2006/main">
  <c r="F3" i="5"/>
  <c r="H3"/>
  <c r="J3" s="1"/>
  <c r="D3"/>
  <c r="B3"/>
  <c r="D9" i="6"/>
  <c r="D4"/>
  <c r="B9"/>
  <c r="B4"/>
  <c r="J27" i="3"/>
  <c r="B28"/>
  <c r="B27"/>
  <c r="B12"/>
  <c r="F7" i="1"/>
  <c r="G7" s="1"/>
  <c r="I7" s="1"/>
  <c r="F8"/>
  <c r="G8" s="1"/>
  <c r="F9"/>
  <c r="G9" s="1"/>
  <c r="I9" s="1"/>
  <c r="F10"/>
  <c r="G10" s="1"/>
  <c r="F11"/>
  <c r="G11" s="1"/>
  <c r="F12"/>
  <c r="G12" s="1"/>
  <c r="I12" s="1"/>
  <c r="D16" i="3" s="1"/>
  <c r="F13" i="1"/>
  <c r="G13" s="1"/>
  <c r="F14"/>
  <c r="G14" s="1"/>
  <c r="I14" s="1"/>
  <c r="F15"/>
  <c r="G15" s="1"/>
  <c r="F16"/>
  <c r="G16" s="1"/>
  <c r="I16" s="1"/>
  <c r="D22" i="3" s="1"/>
  <c r="F17" i="1"/>
  <c r="G17" s="1"/>
  <c r="I17" s="1"/>
  <c r="F18"/>
  <c r="G18" s="1"/>
  <c r="I18" s="1"/>
  <c r="F19"/>
  <c r="G19" s="1"/>
  <c r="F20"/>
  <c r="G20" s="1"/>
  <c r="F21"/>
  <c r="G21" s="1"/>
  <c r="F22"/>
  <c r="G22" s="1"/>
  <c r="I22" s="1"/>
  <c r="F23"/>
  <c r="G23" s="1"/>
  <c r="F24"/>
  <c r="G24" s="1"/>
  <c r="F6"/>
  <c r="G6" s="1"/>
  <c r="I6" s="1"/>
  <c r="I1"/>
  <c r="E2" i="3" s="1"/>
  <c r="E4" s="1"/>
  <c r="E5" s="1"/>
  <c r="E6" s="1"/>
  <c r="E7" s="1"/>
  <c r="C34"/>
  <c r="B34"/>
  <c r="C33"/>
  <c r="B33"/>
  <c r="A32"/>
  <c r="C31"/>
  <c r="B31"/>
  <c r="C30"/>
  <c r="B30"/>
  <c r="A29"/>
  <c r="C28"/>
  <c r="C27"/>
  <c r="A26"/>
  <c r="C25"/>
  <c r="B25"/>
  <c r="C24"/>
  <c r="B24"/>
  <c r="A23"/>
  <c r="C22"/>
  <c r="B22"/>
  <c r="C21"/>
  <c r="B21"/>
  <c r="A20"/>
  <c r="C19"/>
  <c r="B19"/>
  <c r="C18"/>
  <c r="B18"/>
  <c r="A17"/>
  <c r="C16"/>
  <c r="C15"/>
  <c r="B16"/>
  <c r="B15"/>
  <c r="A14"/>
  <c r="C13"/>
  <c r="C12"/>
  <c r="B13"/>
  <c r="C9"/>
  <c r="C10"/>
  <c r="B9"/>
  <c r="C7"/>
  <c r="C6"/>
  <c r="B6"/>
  <c r="B7"/>
  <c r="A11"/>
  <c r="A8"/>
  <c r="A5"/>
  <c r="F5" i="1"/>
  <c r="G5" s="1"/>
  <c r="I5" s="1"/>
  <c r="D6" i="3" s="1"/>
  <c r="I24" i="1" l="1"/>
  <c r="D34" i="3" s="1"/>
  <c r="I23" i="1"/>
  <c r="D33" i="3" s="1"/>
  <c r="I21" i="1"/>
  <c r="D30" i="3" s="1"/>
  <c r="I20" i="1"/>
  <c r="D28" i="3" s="1"/>
  <c r="I19" i="1"/>
  <c r="D27" i="3" s="1"/>
  <c r="D25"/>
  <c r="I15" i="1"/>
  <c r="D21" i="3" s="1"/>
  <c r="I13" i="1"/>
  <c r="D18" i="3" s="1"/>
  <c r="I11" i="1"/>
  <c r="D15" i="3" s="1"/>
  <c r="I10" i="1"/>
  <c r="D13" i="3" s="1"/>
  <c r="I8" i="1"/>
  <c r="D10" i="3" s="1"/>
  <c r="D31"/>
  <c r="D24"/>
  <c r="D19"/>
  <c r="D12"/>
  <c r="D7"/>
  <c r="E8"/>
  <c r="E9" s="1"/>
  <c r="H4"/>
  <c r="H5" s="1"/>
  <c r="H6" s="1"/>
  <c r="F6" s="1"/>
  <c r="E3"/>
  <c r="I2"/>
  <c r="D9"/>
  <c r="G6" l="1"/>
  <c r="E10"/>
  <c r="I4"/>
  <c r="I5" s="1"/>
  <c r="I6" s="1"/>
  <c r="L4"/>
  <c r="L5" s="1"/>
  <c r="L6" s="1"/>
  <c r="L7" s="1"/>
  <c r="L8" s="1"/>
  <c r="L9" s="1"/>
  <c r="L10" s="1"/>
  <c r="L11" s="1"/>
  <c r="L12" s="1"/>
  <c r="L13" s="1"/>
  <c r="H7"/>
  <c r="M2"/>
  <c r="I3"/>
  <c r="E11" l="1"/>
  <c r="E12" s="1"/>
  <c r="L14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J6"/>
  <c r="K6"/>
  <c r="F7"/>
  <c r="G7"/>
  <c r="M4"/>
  <c r="M5" s="1"/>
  <c r="M6" s="1"/>
  <c r="P4"/>
  <c r="P5" s="1"/>
  <c r="P6" s="1"/>
  <c r="P7" s="1"/>
  <c r="P8" s="1"/>
  <c r="P9" s="1"/>
  <c r="P10" s="1"/>
  <c r="P11" s="1"/>
  <c r="P12" s="1"/>
  <c r="P13" s="1"/>
  <c r="H8"/>
  <c r="H9" s="1"/>
  <c r="I7"/>
  <c r="Q2"/>
  <c r="M3"/>
  <c r="O6" l="1"/>
  <c r="N6"/>
  <c r="P14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E13"/>
  <c r="F9"/>
  <c r="G9"/>
  <c r="K7"/>
  <c r="J7"/>
  <c r="T4"/>
  <c r="T5" s="1"/>
  <c r="T6" s="1"/>
  <c r="T7" s="1"/>
  <c r="T8" s="1"/>
  <c r="T9" s="1"/>
  <c r="T10" s="1"/>
  <c r="T11" s="1"/>
  <c r="T12" s="1"/>
  <c r="T13" s="1"/>
  <c r="Q4"/>
  <c r="Q5" s="1"/>
  <c r="Q6" s="1"/>
  <c r="H10"/>
  <c r="M7"/>
  <c r="I8"/>
  <c r="I9" s="1"/>
  <c r="Q3"/>
  <c r="U2"/>
  <c r="P29" l="1"/>
  <c r="P30" s="1"/>
  <c r="P31" s="1"/>
  <c r="P32" s="1"/>
  <c r="P33" s="1"/>
  <c r="P34" s="1"/>
  <c r="T14"/>
  <c r="T15" s="1"/>
  <c r="T16" s="1"/>
  <c r="T17" s="1"/>
  <c r="T18" s="1"/>
  <c r="T19" s="1"/>
  <c r="T20" s="1"/>
  <c r="T21" s="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R6"/>
  <c r="S6"/>
  <c r="E14"/>
  <c r="E15" s="1"/>
  <c r="G10"/>
  <c r="F10"/>
  <c r="N7"/>
  <c r="O7"/>
  <c r="J9"/>
  <c r="K9"/>
  <c r="U4"/>
  <c r="U5" s="1"/>
  <c r="U6" s="1"/>
  <c r="X4"/>
  <c r="X5" s="1"/>
  <c r="X6" s="1"/>
  <c r="X7" s="1"/>
  <c r="X8" s="1"/>
  <c r="X9" s="1"/>
  <c r="X10" s="1"/>
  <c r="X11" s="1"/>
  <c r="X12" s="1"/>
  <c r="X13" s="1"/>
  <c r="H11"/>
  <c r="H12" s="1"/>
  <c r="M8"/>
  <c r="M9" s="1"/>
  <c r="I10"/>
  <c r="Q7"/>
  <c r="U3"/>
  <c r="Y2"/>
  <c r="X14" l="1"/>
  <c r="X15" s="1"/>
  <c r="X16" s="1"/>
  <c r="X17" s="1"/>
  <c r="X18" s="1"/>
  <c r="X19" s="1"/>
  <c r="X20" s="1"/>
  <c r="X21" s="1"/>
  <c r="X22" s="1"/>
  <c r="X23" s="1"/>
  <c r="X24" s="1"/>
  <c r="X25" s="1"/>
  <c r="X26" s="1"/>
  <c r="X27" s="1"/>
  <c r="X28" s="1"/>
  <c r="G12"/>
  <c r="F12"/>
  <c r="O9"/>
  <c r="N9"/>
  <c r="J10"/>
  <c r="K10"/>
  <c r="S7"/>
  <c r="R7"/>
  <c r="V6"/>
  <c r="W6"/>
  <c r="E16"/>
  <c r="Y4"/>
  <c r="Y5" s="1"/>
  <c r="Y6" s="1"/>
  <c r="AB4"/>
  <c r="AB5" s="1"/>
  <c r="AB6" s="1"/>
  <c r="AB7" s="1"/>
  <c r="AB8" s="1"/>
  <c r="AB9" s="1"/>
  <c r="AB10" s="1"/>
  <c r="AB11" s="1"/>
  <c r="AB12" s="1"/>
  <c r="AB13" s="1"/>
  <c r="H13"/>
  <c r="U7"/>
  <c r="M10"/>
  <c r="I11"/>
  <c r="I12" s="1"/>
  <c r="Q8"/>
  <c r="Q9" s="1"/>
  <c r="AC2"/>
  <c r="Y3"/>
  <c r="X29" l="1"/>
  <c r="X30" s="1"/>
  <c r="X31" s="1"/>
  <c r="X32" s="1"/>
  <c r="X33" s="1"/>
  <c r="X34" s="1"/>
  <c r="AB14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AB30" s="1"/>
  <c r="AB31" s="1"/>
  <c r="AB32" s="1"/>
  <c r="AB33" s="1"/>
  <c r="AB34" s="1"/>
  <c r="H14"/>
  <c r="H15" s="1"/>
  <c r="G13"/>
  <c r="F13"/>
  <c r="W7"/>
  <c r="V7"/>
  <c r="O10"/>
  <c r="N10"/>
  <c r="J12"/>
  <c r="K12"/>
  <c r="E17"/>
  <c r="E18" s="1"/>
  <c r="S9"/>
  <c r="R9"/>
  <c r="Z6"/>
  <c r="AA6"/>
  <c r="AC4"/>
  <c r="AC5" s="1"/>
  <c r="AC6" s="1"/>
  <c r="AF4"/>
  <c r="AF5" s="1"/>
  <c r="AF6" s="1"/>
  <c r="AF7" s="1"/>
  <c r="AF8" s="1"/>
  <c r="AF9" s="1"/>
  <c r="AF10" s="1"/>
  <c r="AF11" s="1"/>
  <c r="AF12" s="1"/>
  <c r="AF13" s="1"/>
  <c r="I13"/>
  <c r="U8"/>
  <c r="U9" s="1"/>
  <c r="Y7"/>
  <c r="M11"/>
  <c r="M12" s="1"/>
  <c r="Q10"/>
  <c r="AC3"/>
  <c r="AA7" l="1"/>
  <c r="Z7"/>
  <c r="N12"/>
  <c r="O12"/>
  <c r="R10"/>
  <c r="S10"/>
  <c r="AF14"/>
  <c r="AF15" s="1"/>
  <c r="AF16" s="1"/>
  <c r="AF17" s="1"/>
  <c r="AF18" s="1"/>
  <c r="AF19" s="1"/>
  <c r="AF20" s="1"/>
  <c r="AF21" s="1"/>
  <c r="AF22" s="1"/>
  <c r="AF23" s="1"/>
  <c r="AF24" s="1"/>
  <c r="AF25" s="1"/>
  <c r="AF26" s="1"/>
  <c r="AF27" s="1"/>
  <c r="AF28" s="1"/>
  <c r="H16"/>
  <c r="G15"/>
  <c r="F15"/>
  <c r="E19"/>
  <c r="AD6"/>
  <c r="AE6"/>
  <c r="K13"/>
  <c r="I14"/>
  <c r="I15" s="1"/>
  <c r="J13"/>
  <c r="V9"/>
  <c r="W9"/>
  <c r="M13"/>
  <c r="U10"/>
  <c r="AC7"/>
  <c r="Y8"/>
  <c r="Y9" s="1"/>
  <c r="Q11"/>
  <c r="Q12" s="1"/>
  <c r="AF29" l="1"/>
  <c r="AF30" s="1"/>
  <c r="AF31" s="1"/>
  <c r="AF32" s="1"/>
  <c r="AF33" s="1"/>
  <c r="AF34" s="1"/>
  <c r="AD7"/>
  <c r="AE7"/>
  <c r="H17"/>
  <c r="H18" s="1"/>
  <c r="F16"/>
  <c r="G16"/>
  <c r="Z9"/>
  <c r="AA9"/>
  <c r="I16"/>
  <c r="J15"/>
  <c r="K15"/>
  <c r="S12"/>
  <c r="R12"/>
  <c r="E20"/>
  <c r="E21" s="1"/>
  <c r="M14"/>
  <c r="M15" s="1"/>
  <c r="N13"/>
  <c r="O13"/>
  <c r="V10"/>
  <c r="W10"/>
  <c r="Q13"/>
  <c r="U11"/>
  <c r="U12" s="1"/>
  <c r="AC8"/>
  <c r="AC9" s="1"/>
  <c r="AE9" s="1"/>
  <c r="Y10"/>
  <c r="AD9" l="1"/>
  <c r="Z10"/>
  <c r="AA10"/>
  <c r="H19"/>
  <c r="F18"/>
  <c r="G18"/>
  <c r="E22"/>
  <c r="S13"/>
  <c r="Q14"/>
  <c r="Q15" s="1"/>
  <c r="R13"/>
  <c r="V12"/>
  <c r="W12"/>
  <c r="M16"/>
  <c r="O15"/>
  <c r="N15"/>
  <c r="I17"/>
  <c r="I18" s="1"/>
  <c r="K16"/>
  <c r="J16"/>
  <c r="U13"/>
  <c r="AC10"/>
  <c r="Y11"/>
  <c r="Y12" s="1"/>
  <c r="I19" l="1"/>
  <c r="J18"/>
  <c r="K18"/>
  <c r="Q16"/>
  <c r="S15"/>
  <c r="R15"/>
  <c r="H20"/>
  <c r="H21" s="1"/>
  <c r="G19"/>
  <c r="F19"/>
  <c r="V13"/>
  <c r="W13"/>
  <c r="U14"/>
  <c r="U15" s="1"/>
  <c r="AD10"/>
  <c r="AE10"/>
  <c r="M17"/>
  <c r="M18" s="1"/>
  <c r="O16"/>
  <c r="N16"/>
  <c r="E23"/>
  <c r="E24" s="1"/>
  <c r="Z12"/>
  <c r="AA12"/>
  <c r="Y13"/>
  <c r="AC11"/>
  <c r="AC12" s="1"/>
  <c r="AE12" s="1"/>
  <c r="I20" l="1"/>
  <c r="I21" s="1"/>
  <c r="J19"/>
  <c r="K19"/>
  <c r="U16"/>
  <c r="W15"/>
  <c r="V15"/>
  <c r="Q17"/>
  <c r="Q18" s="1"/>
  <c r="R16"/>
  <c r="S16"/>
  <c r="E25"/>
  <c r="E26" s="1"/>
  <c r="E27" s="1"/>
  <c r="M19"/>
  <c r="O18"/>
  <c r="N18"/>
  <c r="H22"/>
  <c r="G21"/>
  <c r="F21"/>
  <c r="AA13"/>
  <c r="Y14"/>
  <c r="Y15" s="1"/>
  <c r="Z13"/>
  <c r="AD12"/>
  <c r="AC13"/>
  <c r="E28" l="1"/>
  <c r="I22"/>
  <c r="K21"/>
  <c r="J21"/>
  <c r="U17"/>
  <c r="U18" s="1"/>
  <c r="V16"/>
  <c r="W16"/>
  <c r="Q19"/>
  <c r="R18"/>
  <c r="S18"/>
  <c r="Y16"/>
  <c r="AA15"/>
  <c r="Z15"/>
  <c r="M20"/>
  <c r="M21" s="1"/>
  <c r="N19"/>
  <c r="O19"/>
  <c r="AC14"/>
  <c r="AC15" s="1"/>
  <c r="AD13"/>
  <c r="AE13"/>
  <c r="H23"/>
  <c r="H24" s="1"/>
  <c r="G22"/>
  <c r="F22"/>
  <c r="E29" l="1"/>
  <c r="E30" s="1"/>
  <c r="I23"/>
  <c r="I24" s="1"/>
  <c r="J22"/>
  <c r="K22"/>
  <c r="Q20"/>
  <c r="Q21" s="1"/>
  <c r="S19"/>
  <c r="R19"/>
  <c r="AD15"/>
  <c r="Y17"/>
  <c r="Y18" s="1"/>
  <c r="Z16"/>
  <c r="AA16"/>
  <c r="H25"/>
  <c r="H26" s="1"/>
  <c r="H27" s="1"/>
  <c r="F24"/>
  <c r="G24"/>
  <c r="U19"/>
  <c r="W18"/>
  <c r="V18"/>
  <c r="AC16"/>
  <c r="AE15"/>
  <c r="M22"/>
  <c r="O21"/>
  <c r="N21"/>
  <c r="E31" l="1"/>
  <c r="H28"/>
  <c r="G27"/>
  <c r="F27"/>
  <c r="I25"/>
  <c r="I26" s="1"/>
  <c r="I27" s="1"/>
  <c r="K24"/>
  <c r="J24"/>
  <c r="F25"/>
  <c r="G25"/>
  <c r="Q22"/>
  <c r="S21"/>
  <c r="R21"/>
  <c r="AC17"/>
  <c r="AC18" s="1"/>
  <c r="AE16"/>
  <c r="AD16"/>
  <c r="M23"/>
  <c r="M24" s="1"/>
  <c r="N22"/>
  <c r="O22"/>
  <c r="U20"/>
  <c r="U21" s="1"/>
  <c r="W19"/>
  <c r="V19"/>
  <c r="Y19"/>
  <c r="AA18"/>
  <c r="Z18"/>
  <c r="E32" l="1"/>
  <c r="E33" s="1"/>
  <c r="H29"/>
  <c r="H30" s="1"/>
  <c r="G28"/>
  <c r="F28"/>
  <c r="I28"/>
  <c r="K27"/>
  <c r="J25"/>
  <c r="K25"/>
  <c r="AC19"/>
  <c r="AE18"/>
  <c r="Y20"/>
  <c r="Y21" s="1"/>
  <c r="AA19"/>
  <c r="Z19"/>
  <c r="M25"/>
  <c r="M26" s="1"/>
  <c r="M27" s="1"/>
  <c r="O24"/>
  <c r="N24"/>
  <c r="Q23"/>
  <c r="Q24" s="1"/>
  <c r="S22"/>
  <c r="R22"/>
  <c r="U22"/>
  <c r="W21"/>
  <c r="V21"/>
  <c r="AD18"/>
  <c r="M28" l="1"/>
  <c r="N27"/>
  <c r="O27"/>
  <c r="E34"/>
  <c r="H31"/>
  <c r="G30"/>
  <c r="F30"/>
  <c r="I29"/>
  <c r="I30" s="1"/>
  <c r="J28"/>
  <c r="K28"/>
  <c r="O25"/>
  <c r="N25"/>
  <c r="Q25"/>
  <c r="Q26" s="1"/>
  <c r="Q27" s="1"/>
  <c r="R24"/>
  <c r="S24"/>
  <c r="AD19"/>
  <c r="AC20"/>
  <c r="AC21" s="1"/>
  <c r="AE19"/>
  <c r="Y22"/>
  <c r="Z21"/>
  <c r="AA21"/>
  <c r="U23"/>
  <c r="U24" s="1"/>
  <c r="W22"/>
  <c r="V22"/>
  <c r="M29" l="1"/>
  <c r="M30" s="1"/>
  <c r="N28"/>
  <c r="O28"/>
  <c r="Q28"/>
  <c r="S27"/>
  <c r="R27"/>
  <c r="H32"/>
  <c r="H33" s="1"/>
  <c r="F31"/>
  <c r="G31"/>
  <c r="AD21"/>
  <c r="I31"/>
  <c r="J30"/>
  <c r="K30"/>
  <c r="Z22"/>
  <c r="Y23"/>
  <c r="Y24" s="1"/>
  <c r="AA22"/>
  <c r="R25"/>
  <c r="S25"/>
  <c r="U25"/>
  <c r="U26" s="1"/>
  <c r="U27" s="1"/>
  <c r="W24"/>
  <c r="V24"/>
  <c r="AC22"/>
  <c r="AE21"/>
  <c r="H34" l="1"/>
  <c r="F33"/>
  <c r="G33"/>
  <c r="U28"/>
  <c r="W27"/>
  <c r="V27"/>
  <c r="I32"/>
  <c r="I33" s="1"/>
  <c r="J31"/>
  <c r="K31"/>
  <c r="M31"/>
  <c r="O30"/>
  <c r="N30"/>
  <c r="Q29"/>
  <c r="Q30" s="1"/>
  <c r="R28"/>
  <c r="S28"/>
  <c r="AC23"/>
  <c r="AC24" s="1"/>
  <c r="AE22"/>
  <c r="AD22"/>
  <c r="Y25"/>
  <c r="Y26" s="1"/>
  <c r="Y27" s="1"/>
  <c r="Z24"/>
  <c r="AA24"/>
  <c r="V25"/>
  <c r="W25"/>
  <c r="M32" l="1"/>
  <c r="M33" s="1"/>
  <c r="O31"/>
  <c r="N31"/>
  <c r="F34"/>
  <c r="G34"/>
  <c r="U29"/>
  <c r="U30" s="1"/>
  <c r="W28"/>
  <c r="V28"/>
  <c r="I34"/>
  <c r="J33"/>
  <c r="K33"/>
  <c r="Y28"/>
  <c r="Z27"/>
  <c r="AA27"/>
  <c r="Q31"/>
  <c r="R30"/>
  <c r="S30"/>
  <c r="AC25"/>
  <c r="AC26" s="1"/>
  <c r="AC27" s="1"/>
  <c r="AE24"/>
  <c r="Z25"/>
  <c r="AA25"/>
  <c r="AD24"/>
  <c r="AC28" l="1"/>
  <c r="AE27"/>
  <c r="U31"/>
  <c r="W30"/>
  <c r="V30"/>
  <c r="AD27"/>
  <c r="M34"/>
  <c r="O33"/>
  <c r="N33"/>
  <c r="J34"/>
  <c r="K34"/>
  <c r="Y29"/>
  <c r="Y30" s="1"/>
  <c r="Z28"/>
  <c r="AA28"/>
  <c r="Q32"/>
  <c r="Q33" s="1"/>
  <c r="R31"/>
  <c r="S31"/>
  <c r="AD25"/>
  <c r="AE25"/>
  <c r="U32" l="1"/>
  <c r="U33" s="1"/>
  <c r="W31"/>
  <c r="V31"/>
  <c r="AC29"/>
  <c r="AC30" s="1"/>
  <c r="AD28"/>
  <c r="AE28"/>
  <c r="Y31"/>
  <c r="AA30"/>
  <c r="Z30"/>
  <c r="Q34"/>
  <c r="R33"/>
  <c r="S33"/>
  <c r="O34"/>
  <c r="N34"/>
  <c r="R34" l="1"/>
  <c r="S34"/>
  <c r="AC31"/>
  <c r="AE30"/>
  <c r="Y32"/>
  <c r="Y33" s="1"/>
  <c r="AA31"/>
  <c r="Z31"/>
  <c r="U34"/>
  <c r="W33"/>
  <c r="V33"/>
  <c r="AD30"/>
  <c r="AC32" l="1"/>
  <c r="AC33" s="1"/>
  <c r="AE31"/>
  <c r="AD31"/>
  <c r="Y34"/>
  <c r="AA33"/>
  <c r="Z33"/>
  <c r="W34"/>
  <c r="V34"/>
  <c r="AC34" l="1"/>
  <c r="AE33"/>
  <c r="AA34"/>
  <c r="Z34"/>
  <c r="AD33"/>
  <c r="AD34" l="1"/>
  <c r="AE34"/>
</calcChain>
</file>

<file path=xl/sharedStrings.xml><?xml version="1.0" encoding="utf-8"?>
<sst xmlns="http://schemas.openxmlformats.org/spreadsheetml/2006/main" count="151" uniqueCount="70">
  <si>
    <t>NOM</t>
  </si>
  <si>
    <t>Quantité</t>
  </si>
  <si>
    <t>nbr empreinte</t>
  </si>
  <si>
    <t xml:space="preserve">temps de cycle </t>
  </si>
  <si>
    <t>N° Pesse</t>
  </si>
  <si>
    <t xml:space="preserve">debut </t>
  </si>
  <si>
    <t>fin</t>
  </si>
  <si>
    <t>duré heures</t>
  </si>
  <si>
    <t>nbr jours</t>
  </si>
  <si>
    <t>Press 01</t>
  </si>
  <si>
    <t>Presse 02</t>
  </si>
  <si>
    <t>20h</t>
  </si>
  <si>
    <t>00h</t>
  </si>
  <si>
    <t>Presse 03</t>
  </si>
  <si>
    <t>Presse 04</t>
  </si>
  <si>
    <t>Presse 05</t>
  </si>
  <si>
    <t>Presse 06</t>
  </si>
  <si>
    <t>Presse 07</t>
  </si>
  <si>
    <t>Presse 08</t>
  </si>
  <si>
    <t>Presse 09</t>
  </si>
  <si>
    <t>Presse 10</t>
  </si>
  <si>
    <t>Date début de semaine :</t>
  </si>
  <si>
    <t>Crochet Chapelut</t>
  </si>
  <si>
    <t>PLANNING PERSO</t>
  </si>
  <si>
    <t>Insert AMCOR</t>
  </si>
  <si>
    <t>NEO 1 Sign.Girod</t>
  </si>
  <si>
    <t>Palier RenePierre</t>
  </si>
  <si>
    <t>Panier 210</t>
  </si>
  <si>
    <t>Panier 270</t>
  </si>
  <si>
    <t xml:space="preserve"> DEBUT</t>
  </si>
  <si>
    <t>FIN</t>
  </si>
  <si>
    <t xml:space="preserve">PRESSE </t>
  </si>
  <si>
    <t>lundi</t>
  </si>
  <si>
    <t>mardi</t>
  </si>
  <si>
    <t>mercredi</t>
  </si>
  <si>
    <t>jeudi</t>
  </si>
  <si>
    <t>vendredi</t>
  </si>
  <si>
    <t>Presse 01</t>
  </si>
  <si>
    <t>PLAT N 34</t>
  </si>
  <si>
    <t>Insert amcor</t>
  </si>
  <si>
    <t xml:space="preserve">neo </t>
  </si>
  <si>
    <t>Bouchons amcor</t>
  </si>
  <si>
    <t>COMMENDE</t>
  </si>
  <si>
    <t>bouch amcor</t>
  </si>
  <si>
    <t>xenon diam 6</t>
  </si>
  <si>
    <t>Bonchon rectangul</t>
  </si>
  <si>
    <t>xenon 6</t>
  </si>
  <si>
    <t>CHANG . MOULE chev 8 SC</t>
  </si>
  <si>
    <t xml:space="preserve">CHANG . MOULE xenon 6 </t>
  </si>
  <si>
    <t>CHANG . MOULE Neo</t>
  </si>
  <si>
    <t>CHANG . MOULE Bonchon rectang</t>
  </si>
  <si>
    <t>COMMANDE</t>
  </si>
  <si>
    <t>CHANG . MOULE crochet 50 chap</t>
  </si>
  <si>
    <t>crochet 50 chap</t>
  </si>
  <si>
    <t>Palier Rener Pierre</t>
  </si>
  <si>
    <t>Panier chavet</t>
  </si>
  <si>
    <t>Poigner ronde</t>
  </si>
  <si>
    <t>CHANG . MOULE Poigner ronde</t>
  </si>
  <si>
    <t>Prod réel</t>
  </si>
  <si>
    <t>Prod voulu</t>
  </si>
  <si>
    <t>DIVERS</t>
  </si>
  <si>
    <t>lundi 20 h</t>
  </si>
  <si>
    <t>mardi 20 h</t>
  </si>
  <si>
    <t>mercredi 20h</t>
  </si>
  <si>
    <t>jeudi 20h</t>
  </si>
  <si>
    <t>vendredi20h</t>
  </si>
  <si>
    <t>Livraison diager</t>
  </si>
  <si>
    <t>nbr presse</t>
  </si>
  <si>
    <t>Bonchon rectangulaire</t>
  </si>
  <si>
    <t>pPoignee ronde</t>
  </si>
</sst>
</file>

<file path=xl/styles.xml><?xml version="1.0" encoding="utf-8"?>
<styleSheet xmlns="http://schemas.openxmlformats.org/spreadsheetml/2006/main">
  <numFmts count="2">
    <numFmt numFmtId="164" formatCode="dddd"/>
    <numFmt numFmtId="165" formatCode="dddd&quot;-&quot;dd/mm/yyyy\ hh:mm"/>
  </numFmts>
  <fonts count="20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2"/>
      <color theme="7" tint="0.7999816888943144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darkUp"/>
    </fill>
    <fill>
      <patternFill patternType="lightHorizontal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9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9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22" fontId="0" fillId="0" borderId="0" xfId="0" applyNumberFormat="1"/>
    <xf numFmtId="0" fontId="0" fillId="0" borderId="0" xfId="0"/>
    <xf numFmtId="20" fontId="0" fillId="0" borderId="0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12" xfId="0" applyBorder="1"/>
    <xf numFmtId="20" fontId="5" fillId="0" borderId="12" xfId="0" applyNumberFormat="1" applyFont="1" applyBorder="1"/>
    <xf numFmtId="20" fontId="5" fillId="0" borderId="14" xfId="0" applyNumberFormat="1" applyFont="1" applyBorder="1"/>
    <xf numFmtId="20" fontId="5" fillId="0" borderId="15" xfId="0" applyNumberFormat="1" applyFont="1" applyBorder="1"/>
    <xf numFmtId="20" fontId="5" fillId="0" borderId="16" xfId="0" applyNumberFormat="1" applyFont="1" applyBorder="1"/>
    <xf numFmtId="20" fontId="5" fillId="0" borderId="23" xfId="0" applyNumberFormat="1" applyFont="1" applyBorder="1"/>
    <xf numFmtId="20" fontId="5" fillId="0" borderId="24" xfId="0" applyNumberFormat="1" applyFont="1" applyBorder="1"/>
    <xf numFmtId="20" fontId="5" fillId="0" borderId="25" xfId="0" applyNumberFormat="1" applyFont="1" applyBorder="1"/>
    <xf numFmtId="20" fontId="5" fillId="0" borderId="26" xfId="0" applyNumberFormat="1" applyFont="1" applyBorder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9" fillId="3" borderId="17" xfId="0" applyFont="1" applyFill="1" applyBorder="1"/>
    <xf numFmtId="20" fontId="10" fillId="3" borderId="19" xfId="0" applyNumberFormat="1" applyFont="1" applyFill="1" applyBorder="1"/>
    <xf numFmtId="20" fontId="10" fillId="3" borderId="17" xfId="0" applyNumberFormat="1" applyFont="1" applyFill="1" applyBorder="1"/>
    <xf numFmtId="20" fontId="10" fillId="3" borderId="20" xfId="0" applyNumberFormat="1" applyFont="1" applyFill="1" applyBorder="1"/>
    <xf numFmtId="20" fontId="10" fillId="3" borderId="21" xfId="0" applyNumberFormat="1" applyFont="1" applyFill="1" applyBorder="1"/>
    <xf numFmtId="20" fontId="10" fillId="3" borderId="22" xfId="0" applyNumberFormat="1" applyFont="1" applyFill="1" applyBorder="1"/>
    <xf numFmtId="20" fontId="0" fillId="0" borderId="28" xfId="0" applyNumberFormat="1" applyBorder="1" applyAlignment="1">
      <alignment horizontal="center" vertical="center"/>
    </xf>
    <xf numFmtId="20" fontId="0" fillId="0" borderId="29" xfId="0" applyNumberFormat="1" applyBorder="1" applyAlignment="1">
      <alignment horizontal="center" vertical="center"/>
    </xf>
    <xf numFmtId="20" fontId="0" fillId="0" borderId="30" xfId="0" applyNumberFormat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20" fontId="5" fillId="0" borderId="3" xfId="0" applyNumberFormat="1" applyFont="1" applyBorder="1"/>
    <xf numFmtId="20" fontId="5" fillId="0" borderId="4" xfId="0" applyNumberFormat="1" applyFont="1" applyBorder="1"/>
    <xf numFmtId="20" fontId="5" fillId="0" borderId="9" xfId="0" applyNumberFormat="1" applyFont="1" applyBorder="1"/>
    <xf numFmtId="20" fontId="5" fillId="0" borderId="8" xfId="0" applyNumberFormat="1" applyFont="1" applyBorder="1"/>
    <xf numFmtId="20" fontId="5" fillId="0" borderId="6" xfId="0" applyNumberFormat="1" applyFont="1" applyBorder="1"/>
    <xf numFmtId="20" fontId="5" fillId="0" borderId="27" xfId="0" applyNumberFormat="1" applyFont="1" applyBorder="1"/>
    <xf numFmtId="20" fontId="5" fillId="0" borderId="28" xfId="0" applyNumberFormat="1" applyFont="1" applyBorder="1"/>
    <xf numFmtId="20" fontId="5" fillId="0" borderId="31" xfId="0" applyNumberFormat="1" applyFont="1" applyBorder="1"/>
    <xf numFmtId="0" fontId="11" fillId="0" borderId="0" xfId="0" applyFont="1" applyAlignment="1">
      <alignment horizontal="left"/>
    </xf>
    <xf numFmtId="165" fontId="6" fillId="0" borderId="0" xfId="0" applyNumberFormat="1" applyFont="1"/>
    <xf numFmtId="0" fontId="0" fillId="0" borderId="30" xfId="0" applyBorder="1"/>
    <xf numFmtId="0" fontId="0" fillId="0" borderId="34" xfId="0" applyBorder="1"/>
    <xf numFmtId="20" fontId="5" fillId="0" borderId="36" xfId="0" applyNumberFormat="1" applyFont="1" applyBorder="1"/>
    <xf numFmtId="20" fontId="5" fillId="0" borderId="34" xfId="0" applyNumberFormat="1" applyFont="1" applyBorder="1"/>
    <xf numFmtId="20" fontId="5" fillId="0" borderId="37" xfId="0" applyNumberFormat="1" applyFont="1" applyBorder="1"/>
    <xf numFmtId="20" fontId="5" fillId="0" borderId="38" xfId="0" applyNumberFormat="1" applyFont="1" applyBorder="1"/>
    <xf numFmtId="20" fontId="5" fillId="0" borderId="39" xfId="0" applyNumberFormat="1" applyFont="1" applyBorder="1"/>
    <xf numFmtId="20" fontId="5" fillId="0" borderId="0" xfId="0" applyNumberFormat="1" applyFont="1" applyBorder="1"/>
    <xf numFmtId="0" fontId="9" fillId="3" borderId="21" xfId="0" applyFont="1" applyFill="1" applyBorder="1"/>
    <xf numFmtId="20" fontId="5" fillId="0" borderId="11" xfId="0" applyNumberFormat="1" applyFont="1" applyBorder="1"/>
    <xf numFmtId="20" fontId="10" fillId="3" borderId="41" xfId="0" applyNumberFormat="1" applyFont="1" applyFill="1" applyBorder="1"/>
    <xf numFmtId="20" fontId="10" fillId="3" borderId="40" xfId="0" applyNumberFormat="1" applyFont="1" applyFill="1" applyBorder="1"/>
    <xf numFmtId="20" fontId="5" fillId="0" borderId="43" xfId="0" applyNumberFormat="1" applyFont="1" applyBorder="1"/>
    <xf numFmtId="20" fontId="5" fillId="0" borderId="44" xfId="0" applyNumberFormat="1" applyFont="1" applyBorder="1"/>
    <xf numFmtId="20" fontId="5" fillId="0" borderId="45" xfId="0" applyNumberFormat="1" applyFont="1" applyBorder="1"/>
    <xf numFmtId="20" fontId="10" fillId="3" borderId="46" xfId="0" applyNumberFormat="1" applyFont="1" applyFill="1" applyBorder="1"/>
    <xf numFmtId="20" fontId="10" fillId="3" borderId="42" xfId="0" applyNumberFormat="1" applyFont="1" applyFill="1" applyBorder="1"/>
    <xf numFmtId="0" fontId="0" fillId="0" borderId="0" xfId="0" applyFill="1" applyBorder="1"/>
    <xf numFmtId="0" fontId="15" fillId="3" borderId="17" xfId="0" applyFont="1" applyFill="1" applyBorder="1"/>
    <xf numFmtId="0" fontId="16" fillId="3" borderId="17" xfId="0" applyFont="1" applyFill="1" applyBorder="1"/>
    <xf numFmtId="0" fontId="16" fillId="3" borderId="18" xfId="0" applyFont="1" applyFill="1" applyBorder="1" applyAlignment="1">
      <alignment vertical="center"/>
    </xf>
    <xf numFmtId="0" fontId="12" fillId="0" borderId="12" xfId="0" applyFont="1" applyBorder="1"/>
    <xf numFmtId="22" fontId="12" fillId="0" borderId="12" xfId="0" applyNumberFormat="1" applyFont="1" applyBorder="1"/>
    <xf numFmtId="22" fontId="12" fillId="0" borderId="13" xfId="0" applyNumberFormat="1" applyFont="1" applyBorder="1"/>
    <xf numFmtId="0" fontId="12" fillId="0" borderId="34" xfId="0" applyFont="1" applyBorder="1"/>
    <xf numFmtId="22" fontId="12" fillId="0" borderId="34" xfId="0" applyNumberFormat="1" applyFont="1" applyBorder="1"/>
    <xf numFmtId="22" fontId="12" fillId="0" borderId="35" xfId="0" applyNumberFormat="1" applyFont="1" applyBorder="1"/>
    <xf numFmtId="0" fontId="15" fillId="3" borderId="41" xfId="0" applyFont="1" applyFill="1" applyBorder="1"/>
    <xf numFmtId="0" fontId="12" fillId="0" borderId="0" xfId="0" applyFont="1" applyBorder="1"/>
    <xf numFmtId="22" fontId="12" fillId="0" borderId="0" xfId="0" applyNumberFormat="1" applyFont="1" applyBorder="1"/>
    <xf numFmtId="0" fontId="12" fillId="0" borderId="31" xfId="0" applyFont="1" applyBorder="1"/>
    <xf numFmtId="22" fontId="12" fillId="0" borderId="31" xfId="0" applyNumberFormat="1" applyFont="1" applyBorder="1"/>
    <xf numFmtId="0" fontId="16" fillId="3" borderId="41" xfId="0" applyFont="1" applyFill="1" applyBorder="1"/>
    <xf numFmtId="22" fontId="12" fillId="0" borderId="23" xfId="0" applyNumberFormat="1" applyFont="1" applyBorder="1"/>
    <xf numFmtId="22" fontId="12" fillId="0" borderId="4" xfId="0" applyNumberFormat="1" applyFont="1" applyBorder="1"/>
    <xf numFmtId="0" fontId="12" fillId="0" borderId="23" xfId="0" applyFont="1" applyBorder="1"/>
    <xf numFmtId="0" fontId="0" fillId="0" borderId="21" xfId="0" applyBorder="1"/>
    <xf numFmtId="0" fontId="12" fillId="0" borderId="17" xfId="0" applyFont="1" applyBorder="1"/>
    <xf numFmtId="22" fontId="12" fillId="0" borderId="17" xfId="0" applyNumberFormat="1" applyFont="1" applyBorder="1"/>
    <xf numFmtId="22" fontId="12" fillId="0" borderId="20" xfId="0" applyNumberFormat="1" applyFont="1" applyBorder="1"/>
    <xf numFmtId="22" fontId="12" fillId="0" borderId="28" xfId="0" applyNumberFormat="1" applyFont="1" applyBorder="1"/>
    <xf numFmtId="0" fontId="9" fillId="3" borderId="10" xfId="0" applyFont="1" applyFill="1" applyBorder="1"/>
    <xf numFmtId="0" fontId="15" fillId="3" borderId="40" xfId="0" applyFont="1" applyFill="1" applyBorder="1"/>
    <xf numFmtId="0" fontId="0" fillId="0" borderId="15" xfId="0" applyBorder="1"/>
    <xf numFmtId="22" fontId="12" fillId="0" borderId="11" xfId="0" applyNumberFormat="1" applyFont="1" applyBorder="1"/>
    <xf numFmtId="0" fontId="0" fillId="0" borderId="25" xfId="0" applyBorder="1"/>
    <xf numFmtId="22" fontId="12" fillId="0" borderId="24" xfId="0" applyNumberFormat="1" applyFont="1" applyBorder="1"/>
    <xf numFmtId="0" fontId="15" fillId="3" borderId="20" xfId="0" applyFont="1" applyFill="1" applyBorder="1"/>
    <xf numFmtId="22" fontId="12" fillId="0" borderId="9" xfId="0" applyNumberFormat="1" applyFont="1" applyBorder="1"/>
    <xf numFmtId="0" fontId="4" fillId="4" borderId="50" xfId="0" applyFont="1" applyFill="1" applyBorder="1" applyAlignment="1">
      <alignment horizontal="center"/>
    </xf>
    <xf numFmtId="0" fontId="13" fillId="0" borderId="51" xfId="0" applyFont="1" applyBorder="1" applyAlignment="1">
      <alignment horizontal="center"/>
    </xf>
    <xf numFmtId="0" fontId="13" fillId="0" borderId="52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7" fillId="4" borderId="50" xfId="0" applyFont="1" applyFill="1" applyBorder="1" applyAlignment="1">
      <alignment horizontal="center"/>
    </xf>
    <xf numFmtId="0" fontId="14" fillId="0" borderId="51" xfId="0" applyFont="1" applyBorder="1" applyAlignment="1">
      <alignment horizontal="center"/>
    </xf>
    <xf numFmtId="0" fontId="14" fillId="0" borderId="52" xfId="0" applyFont="1" applyBorder="1" applyAlignment="1">
      <alignment horizontal="center"/>
    </xf>
    <xf numFmtId="0" fontId="14" fillId="0" borderId="53" xfId="0" applyFont="1" applyBorder="1" applyAlignment="1">
      <alignment horizontal="center"/>
    </xf>
    <xf numFmtId="3" fontId="6" fillId="0" borderId="51" xfId="0" applyNumberFormat="1" applyFont="1" applyBorder="1" applyAlignment="1">
      <alignment horizontal="center"/>
    </xf>
    <xf numFmtId="0" fontId="6" fillId="0" borderId="52" xfId="0" applyFont="1" applyBorder="1" applyAlignment="1">
      <alignment horizontal="center"/>
    </xf>
    <xf numFmtId="0" fontId="6" fillId="0" borderId="51" xfId="0" applyFont="1" applyBorder="1" applyAlignment="1">
      <alignment horizontal="center"/>
    </xf>
    <xf numFmtId="3" fontId="6" fillId="0" borderId="52" xfId="0" applyNumberFormat="1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8" fillId="4" borderId="50" xfId="0" applyFont="1" applyFill="1" applyBorder="1" applyAlignment="1">
      <alignment horizontal="center"/>
    </xf>
    <xf numFmtId="0" fontId="3" fillId="0" borderId="51" xfId="0" applyNumberFormat="1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8" fillId="4" borderId="54" xfId="0" applyFont="1" applyFill="1" applyBorder="1" applyAlignment="1">
      <alignment horizontal="center"/>
    </xf>
    <xf numFmtId="22" fontId="3" fillId="0" borderId="40" xfId="0" applyNumberFormat="1" applyFont="1" applyBorder="1" applyAlignment="1">
      <alignment horizontal="center"/>
    </xf>
    <xf numFmtId="22" fontId="3" fillId="0" borderId="55" xfId="0" applyNumberFormat="1" applyFont="1" applyBorder="1" applyAlignment="1">
      <alignment horizontal="center"/>
    </xf>
    <xf numFmtId="22" fontId="3" fillId="0" borderId="56" xfId="0" applyNumberFormat="1" applyFont="1" applyBorder="1" applyAlignment="1">
      <alignment horizontal="center"/>
    </xf>
    <xf numFmtId="22" fontId="6" fillId="0" borderId="51" xfId="0" applyNumberFormat="1" applyFont="1" applyBorder="1" applyAlignment="1">
      <alignment horizontal="center" vertical="center"/>
    </xf>
    <xf numFmtId="22" fontId="6" fillId="0" borderId="52" xfId="0" applyNumberFormat="1" applyFont="1" applyBorder="1" applyAlignment="1">
      <alignment horizontal="center" vertical="center"/>
    </xf>
    <xf numFmtId="22" fontId="6" fillId="0" borderId="53" xfId="0" applyNumberFormat="1" applyFont="1" applyBorder="1" applyAlignment="1">
      <alignment horizontal="center" vertical="center"/>
    </xf>
    <xf numFmtId="0" fontId="0" fillId="0" borderId="20" xfId="0" applyFill="1" applyBorder="1"/>
    <xf numFmtId="0" fontId="0" fillId="0" borderId="11" xfId="0" applyFill="1" applyBorder="1"/>
    <xf numFmtId="0" fontId="0" fillId="0" borderId="28" xfId="0" applyFill="1" applyBorder="1"/>
    <xf numFmtId="0" fontId="0" fillId="7" borderId="20" xfId="0" applyFill="1" applyBorder="1"/>
    <xf numFmtId="0" fontId="0" fillId="7" borderId="11" xfId="0" applyFill="1" applyBorder="1"/>
    <xf numFmtId="0" fontId="4" fillId="0" borderId="32" xfId="0" applyFont="1" applyBorder="1" applyAlignment="1">
      <alignment horizontal="center"/>
    </xf>
    <xf numFmtId="0" fontId="18" fillId="0" borderId="86" xfId="0" applyFont="1" applyBorder="1"/>
    <xf numFmtId="0" fontId="0" fillId="7" borderId="21" xfId="0" applyFill="1" applyBorder="1"/>
    <xf numFmtId="0" fontId="0" fillId="7" borderId="10" xfId="0" applyFill="1" applyBorder="1"/>
    <xf numFmtId="0" fontId="0" fillId="0" borderId="21" xfId="0" applyFill="1" applyBorder="1"/>
    <xf numFmtId="0" fontId="0" fillId="0" borderId="10" xfId="0" applyFill="1" applyBorder="1"/>
    <xf numFmtId="0" fontId="0" fillId="0" borderId="30" xfId="0" applyFill="1" applyBorder="1"/>
    <xf numFmtId="0" fontId="1" fillId="0" borderId="0" xfId="0" applyFont="1" applyAlignment="1">
      <alignment horizontal="center"/>
    </xf>
    <xf numFmtId="14" fontId="2" fillId="2" borderId="3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4" fontId="2" fillId="2" borderId="6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4" fontId="2" fillId="2" borderId="8" xfId="0" applyNumberFormat="1" applyFont="1" applyFill="1" applyBorder="1" applyAlignment="1">
      <alignment horizontal="center" vertical="center"/>
    </xf>
    <xf numFmtId="14" fontId="2" fillId="2" borderId="9" xfId="0" applyNumberFormat="1" applyFont="1" applyFill="1" applyBorder="1" applyAlignment="1">
      <alignment horizontal="center" vertical="center"/>
    </xf>
    <xf numFmtId="0" fontId="4" fillId="0" borderId="86" xfId="0" applyFont="1" applyBorder="1" applyAlignment="1">
      <alignment horizontal="center"/>
    </xf>
    <xf numFmtId="0" fontId="0" fillId="0" borderId="78" xfId="0" applyBorder="1"/>
    <xf numFmtId="0" fontId="4" fillId="0" borderId="77" xfId="0" applyFont="1" applyBorder="1" applyAlignment="1">
      <alignment horizontal="center"/>
    </xf>
    <xf numFmtId="0" fontId="4" fillId="0" borderId="79" xfId="0" applyFont="1" applyBorder="1" applyAlignment="1">
      <alignment horizontal="center"/>
    </xf>
    <xf numFmtId="0" fontId="0" fillId="0" borderId="71" xfId="0" applyFill="1" applyBorder="1" applyAlignment="1">
      <alignment horizontal="center" vertical="center" textRotation="90" wrapText="1"/>
    </xf>
    <xf numFmtId="0" fontId="0" fillId="0" borderId="72" xfId="0" applyFill="1" applyBorder="1" applyAlignment="1">
      <alignment horizontal="center" vertical="center" textRotation="90" wrapText="1"/>
    </xf>
    <xf numFmtId="0" fontId="0" fillId="0" borderId="75" xfId="0" applyFill="1" applyBorder="1" applyAlignment="1">
      <alignment horizontal="center" vertical="center" textRotation="90" wrapText="1"/>
    </xf>
    <xf numFmtId="0" fontId="0" fillId="0" borderId="21" xfId="0" applyFill="1" applyBorder="1" applyAlignment="1">
      <alignment horizontal="center" vertical="center" textRotation="90" wrapText="1"/>
    </xf>
    <xf numFmtId="0" fontId="0" fillId="0" borderId="10" xfId="0" applyFill="1" applyBorder="1" applyAlignment="1">
      <alignment horizontal="center" vertical="center" textRotation="90" wrapText="1"/>
    </xf>
    <xf numFmtId="0" fontId="0" fillId="0" borderId="30" xfId="0" applyFill="1" applyBorder="1" applyAlignment="1">
      <alignment horizontal="center" vertical="center" textRotation="90" wrapText="1"/>
    </xf>
    <xf numFmtId="0" fontId="12" fillId="0" borderId="21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0" fillId="5" borderId="57" xfId="0" applyFill="1" applyBorder="1" applyAlignment="1">
      <alignment horizontal="center" vertical="center" wrapText="1"/>
    </xf>
    <xf numFmtId="0" fontId="0" fillId="5" borderId="58" xfId="0" applyFill="1" applyBorder="1" applyAlignment="1">
      <alignment horizontal="center" vertical="center" wrapText="1"/>
    </xf>
    <xf numFmtId="0" fontId="0" fillId="6" borderId="71" xfId="0" applyFill="1" applyBorder="1" applyAlignment="1">
      <alignment horizontal="center" textRotation="90"/>
    </xf>
    <xf numFmtId="0" fontId="0" fillId="6" borderId="72" xfId="0" applyFill="1" applyBorder="1" applyAlignment="1">
      <alignment horizontal="center" textRotation="90"/>
    </xf>
    <xf numFmtId="0" fontId="0" fillId="6" borderId="75" xfId="0" applyFill="1" applyBorder="1" applyAlignment="1">
      <alignment horizontal="center" textRotation="90"/>
    </xf>
    <xf numFmtId="0" fontId="0" fillId="6" borderId="21" xfId="0" applyFill="1" applyBorder="1" applyAlignment="1">
      <alignment horizontal="center" textRotation="90"/>
    </xf>
    <xf numFmtId="0" fontId="0" fillId="6" borderId="10" xfId="0" applyFill="1" applyBorder="1" applyAlignment="1">
      <alignment horizontal="center" textRotation="90"/>
    </xf>
    <xf numFmtId="0" fontId="0" fillId="6" borderId="30" xfId="0" applyFill="1" applyBorder="1" applyAlignment="1">
      <alignment horizontal="center" textRotation="90"/>
    </xf>
    <xf numFmtId="0" fontId="0" fillId="6" borderId="20" xfId="0" applyFill="1" applyBorder="1" applyAlignment="1">
      <alignment horizontal="center" textRotation="90"/>
    </xf>
    <xf numFmtId="0" fontId="0" fillId="6" borderId="11" xfId="0" applyFill="1" applyBorder="1" applyAlignment="1">
      <alignment horizontal="center" textRotation="90"/>
    </xf>
    <xf numFmtId="0" fontId="0" fillId="6" borderId="28" xfId="0" applyFill="1" applyBorder="1" applyAlignment="1">
      <alignment horizontal="center" textRotation="90"/>
    </xf>
    <xf numFmtId="0" fontId="0" fillId="5" borderId="51" xfId="0" applyFill="1" applyBorder="1" applyAlignment="1">
      <alignment horizontal="center" vertical="center" wrapText="1"/>
    </xf>
    <xf numFmtId="0" fontId="0" fillId="5" borderId="82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8" borderId="40" xfId="0" applyFill="1" applyBorder="1" applyAlignment="1">
      <alignment horizontal="center" textRotation="90"/>
    </xf>
    <xf numFmtId="0" fontId="0" fillId="8" borderId="89" xfId="0" applyFill="1" applyBorder="1" applyAlignment="1">
      <alignment horizontal="center" textRotation="90"/>
    </xf>
    <xf numFmtId="0" fontId="0" fillId="8" borderId="55" xfId="0" applyFill="1" applyBorder="1" applyAlignment="1">
      <alignment horizontal="center" textRotation="90"/>
    </xf>
    <xf numFmtId="0" fontId="0" fillId="8" borderId="83" xfId="0" applyFill="1" applyBorder="1" applyAlignment="1">
      <alignment horizontal="center" textRotation="90"/>
    </xf>
    <xf numFmtId="0" fontId="0" fillId="8" borderId="84" xfId="0" applyFill="1" applyBorder="1" applyAlignment="1">
      <alignment horizontal="center" textRotation="90"/>
    </xf>
    <xf numFmtId="0" fontId="0" fillId="8" borderId="85" xfId="0" applyFill="1" applyBorder="1" applyAlignment="1">
      <alignment horizontal="center" textRotation="90"/>
    </xf>
    <xf numFmtId="0" fontId="0" fillId="8" borderId="65" xfId="0" applyFill="1" applyBorder="1" applyAlignment="1">
      <alignment horizontal="center" textRotation="90"/>
    </xf>
    <xf numFmtId="0" fontId="0" fillId="8" borderId="66" xfId="0" applyFill="1" applyBorder="1" applyAlignment="1">
      <alignment horizontal="center" textRotation="90"/>
    </xf>
    <xf numFmtId="0" fontId="0" fillId="8" borderId="69" xfId="0" applyFill="1" applyBorder="1" applyAlignment="1">
      <alignment horizontal="center" textRotation="90"/>
    </xf>
    <xf numFmtId="0" fontId="0" fillId="5" borderId="21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textRotation="90"/>
    </xf>
    <xf numFmtId="0" fontId="0" fillId="8" borderId="10" xfId="0" applyFill="1" applyBorder="1" applyAlignment="1">
      <alignment horizontal="center" textRotation="90"/>
    </xf>
    <xf numFmtId="0" fontId="0" fillId="8" borderId="30" xfId="0" applyFill="1" applyBorder="1" applyAlignment="1">
      <alignment horizontal="center" textRotation="90"/>
    </xf>
    <xf numFmtId="0" fontId="0" fillId="8" borderId="71" xfId="0" applyFill="1" applyBorder="1" applyAlignment="1">
      <alignment horizontal="center" textRotation="90"/>
    </xf>
    <xf numFmtId="0" fontId="0" fillId="8" borderId="72" xfId="0" applyFill="1" applyBorder="1" applyAlignment="1">
      <alignment horizontal="center" textRotation="90"/>
    </xf>
    <xf numFmtId="0" fontId="0" fillId="8" borderId="75" xfId="0" applyFill="1" applyBorder="1" applyAlignment="1">
      <alignment horizontal="center" textRotation="90"/>
    </xf>
    <xf numFmtId="0" fontId="0" fillId="0" borderId="20" xfId="0" applyBorder="1" applyAlignment="1">
      <alignment horizontal="center" textRotation="90"/>
    </xf>
    <xf numFmtId="0" fontId="0" fillId="0" borderId="11" xfId="0" applyBorder="1" applyAlignment="1">
      <alignment horizontal="center" textRotation="90"/>
    </xf>
    <xf numFmtId="0" fontId="0" fillId="0" borderId="28" xfId="0" applyBorder="1" applyAlignment="1">
      <alignment horizontal="center" textRotation="90"/>
    </xf>
    <xf numFmtId="0" fontId="0" fillId="0" borderId="63" xfId="0" applyBorder="1" applyAlignment="1">
      <alignment horizontal="center" textRotation="90"/>
    </xf>
    <xf numFmtId="0" fontId="0" fillId="0" borderId="61" xfId="0" applyBorder="1" applyAlignment="1">
      <alignment horizontal="center" textRotation="90"/>
    </xf>
    <xf numFmtId="0" fontId="0" fillId="0" borderId="67" xfId="0" applyBorder="1" applyAlignment="1">
      <alignment horizontal="center" textRotation="90"/>
    </xf>
    <xf numFmtId="0" fontId="0" fillId="6" borderId="65" xfId="0" applyFill="1" applyBorder="1" applyAlignment="1">
      <alignment horizontal="center" wrapText="1"/>
    </xf>
    <xf numFmtId="0" fontId="0" fillId="6" borderId="66" xfId="0" applyFill="1" applyBorder="1" applyAlignment="1">
      <alignment horizontal="center" wrapText="1"/>
    </xf>
    <xf numFmtId="0" fontId="0" fillId="6" borderId="69" xfId="0" applyFill="1" applyBorder="1" applyAlignment="1">
      <alignment horizontal="center" wrapText="1"/>
    </xf>
    <xf numFmtId="0" fontId="0" fillId="6" borderId="83" xfId="0" applyFill="1" applyBorder="1" applyAlignment="1">
      <alignment horizontal="center" wrapText="1"/>
    </xf>
    <xf numFmtId="0" fontId="0" fillId="6" borderId="84" xfId="0" applyFill="1" applyBorder="1" applyAlignment="1">
      <alignment horizontal="center" wrapText="1"/>
    </xf>
    <xf numFmtId="0" fontId="0" fillId="6" borderId="85" xfId="0" applyFill="1" applyBorder="1" applyAlignment="1">
      <alignment horizontal="center" wrapText="1"/>
    </xf>
    <xf numFmtId="0" fontId="0" fillId="6" borderId="2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30" xfId="0" applyFill="1" applyBorder="1" applyAlignment="1">
      <alignment horizontal="center" vertical="center"/>
    </xf>
    <xf numFmtId="0" fontId="0" fillId="6" borderId="71" xfId="0" applyFill="1" applyBorder="1" applyAlignment="1">
      <alignment horizontal="center" vertical="center"/>
    </xf>
    <xf numFmtId="0" fontId="0" fillId="6" borderId="72" xfId="0" applyFill="1" applyBorder="1" applyAlignment="1">
      <alignment horizontal="center" vertical="center"/>
    </xf>
    <xf numFmtId="0" fontId="0" fillId="6" borderId="75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textRotation="90"/>
    </xf>
    <xf numFmtId="0" fontId="0" fillId="0" borderId="10" xfId="0" applyFill="1" applyBorder="1" applyAlignment="1">
      <alignment horizontal="center" vertical="center" textRotation="90"/>
    </xf>
    <xf numFmtId="0" fontId="0" fillId="0" borderId="30" xfId="0" applyFill="1" applyBorder="1" applyAlignment="1">
      <alignment horizontal="center" vertical="center" textRotation="90"/>
    </xf>
    <xf numFmtId="0" fontId="0" fillId="0" borderId="71" xfId="0" applyFill="1" applyBorder="1" applyAlignment="1">
      <alignment horizontal="center" vertical="center" textRotation="90"/>
    </xf>
    <xf numFmtId="0" fontId="0" fillId="0" borderId="72" xfId="0" applyFill="1" applyBorder="1" applyAlignment="1">
      <alignment horizontal="center" vertical="center" textRotation="90"/>
    </xf>
    <xf numFmtId="0" fontId="0" fillId="0" borderId="75" xfId="0" applyFill="1" applyBorder="1" applyAlignment="1">
      <alignment horizontal="center" vertical="center" textRotation="90"/>
    </xf>
    <xf numFmtId="0" fontId="11" fillId="0" borderId="56" xfId="0" applyFont="1" applyFill="1" applyBorder="1" applyAlignment="1">
      <alignment horizontal="center" vertical="center" textRotation="90"/>
    </xf>
    <xf numFmtId="0" fontId="11" fillId="0" borderId="89" xfId="0" applyFont="1" applyFill="1" applyBorder="1" applyAlignment="1">
      <alignment horizontal="center" vertical="center" textRotation="90"/>
    </xf>
    <xf numFmtId="0" fontId="11" fillId="0" borderId="55" xfId="0" applyFont="1" applyFill="1" applyBorder="1" applyAlignment="1">
      <alignment horizontal="center" vertical="center" textRotation="90"/>
    </xf>
    <xf numFmtId="0" fontId="11" fillId="0" borderId="62" xfId="0" applyFont="1" applyFill="1" applyBorder="1" applyAlignment="1">
      <alignment horizontal="center" vertical="center" textRotation="90"/>
    </xf>
    <xf numFmtId="0" fontId="11" fillId="0" borderId="84" xfId="0" applyFont="1" applyFill="1" applyBorder="1" applyAlignment="1">
      <alignment horizontal="center" vertical="center" textRotation="90"/>
    </xf>
    <xf numFmtId="0" fontId="11" fillId="0" borderId="85" xfId="0" applyFont="1" applyFill="1" applyBorder="1" applyAlignment="1">
      <alignment horizontal="center" vertical="center" textRotation="90"/>
    </xf>
    <xf numFmtId="0" fontId="11" fillId="0" borderId="76" xfId="0" applyFont="1" applyFill="1" applyBorder="1" applyAlignment="1">
      <alignment horizontal="center" vertical="center" textRotation="90"/>
    </xf>
    <xf numFmtId="0" fontId="11" fillId="0" borderId="66" xfId="0" applyFont="1" applyFill="1" applyBorder="1" applyAlignment="1">
      <alignment horizontal="center" vertical="center" textRotation="90"/>
    </xf>
    <xf numFmtId="0" fontId="11" fillId="0" borderId="69" xfId="0" applyFont="1" applyFill="1" applyBorder="1" applyAlignment="1">
      <alignment horizontal="center" vertical="center" textRotation="90"/>
    </xf>
    <xf numFmtId="0" fontId="0" fillId="0" borderId="63" xfId="0" applyFill="1" applyBorder="1" applyAlignment="1">
      <alignment horizontal="center" vertical="center" textRotation="90"/>
    </xf>
    <xf numFmtId="0" fontId="0" fillId="0" borderId="61" xfId="0" applyFill="1" applyBorder="1" applyAlignment="1">
      <alignment horizontal="center" vertical="center" textRotation="90"/>
    </xf>
    <xf numFmtId="0" fontId="0" fillId="0" borderId="67" xfId="0" applyFill="1" applyBorder="1" applyAlignment="1">
      <alignment horizontal="center" vertical="center" textRotation="90"/>
    </xf>
    <xf numFmtId="0" fontId="0" fillId="0" borderId="11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textRotation="90"/>
    </xf>
    <xf numFmtId="0" fontId="18" fillId="0" borderId="10" xfId="0" applyFont="1" applyBorder="1" applyAlignment="1">
      <alignment horizontal="center" vertical="center" textRotation="90"/>
    </xf>
    <xf numFmtId="0" fontId="18" fillId="0" borderId="30" xfId="0" applyFont="1" applyBorder="1" applyAlignment="1">
      <alignment horizontal="center" vertical="center" textRotation="90"/>
    </xf>
    <xf numFmtId="0" fontId="18" fillId="0" borderId="21" xfId="0" applyFont="1" applyBorder="1" applyAlignment="1">
      <alignment horizontal="center" vertical="center" textRotation="90"/>
    </xf>
    <xf numFmtId="0" fontId="17" fillId="0" borderId="46" xfId="0" applyFont="1" applyBorder="1" applyAlignment="1">
      <alignment horizontal="center" vertical="center" textRotation="90"/>
    </xf>
    <xf numFmtId="0" fontId="17" fillId="0" borderId="87" xfId="0" applyFont="1" applyBorder="1" applyAlignment="1">
      <alignment horizontal="center" vertical="center" textRotation="90"/>
    </xf>
    <xf numFmtId="0" fontId="17" fillId="0" borderId="88" xfId="0" applyFont="1" applyBorder="1" applyAlignment="1">
      <alignment horizontal="center" vertical="center" textRotation="90"/>
    </xf>
    <xf numFmtId="14" fontId="4" fillId="0" borderId="67" xfId="0" applyNumberFormat="1" applyFont="1" applyBorder="1" applyAlignment="1">
      <alignment horizontal="center"/>
    </xf>
    <xf numFmtId="14" fontId="4" fillId="0" borderId="75" xfId="0" applyNumberFormat="1" applyFont="1" applyBorder="1" applyAlignment="1">
      <alignment horizontal="center"/>
    </xf>
    <xf numFmtId="14" fontId="4" fillId="0" borderId="86" xfId="0" applyNumberFormat="1" applyFont="1" applyBorder="1" applyAlignment="1">
      <alignment horizontal="center"/>
    </xf>
    <xf numFmtId="0" fontId="0" fillId="0" borderId="54" xfId="0" applyBorder="1"/>
    <xf numFmtId="0" fontId="17" fillId="0" borderId="21" xfId="0" applyFont="1" applyBorder="1" applyAlignment="1">
      <alignment horizontal="center" vertical="center" textRotation="90"/>
    </xf>
    <xf numFmtId="0" fontId="17" fillId="0" borderId="10" xfId="0" applyFont="1" applyBorder="1" applyAlignment="1">
      <alignment horizontal="center" vertical="center" textRotation="90"/>
    </xf>
    <xf numFmtId="0" fontId="0" fillId="6" borderId="57" xfId="0" applyFill="1" applyBorder="1" applyAlignment="1">
      <alignment horizontal="center"/>
    </xf>
    <xf numFmtId="0" fontId="0" fillId="6" borderId="58" xfId="0" applyFill="1" applyBorder="1" applyAlignment="1">
      <alignment horizontal="center"/>
    </xf>
    <xf numFmtId="0" fontId="0" fillId="6" borderId="59" xfId="0" applyFill="1" applyBorder="1" applyAlignment="1">
      <alignment horizontal="center"/>
    </xf>
    <xf numFmtId="0" fontId="18" fillId="0" borderId="64" xfId="0" applyFont="1" applyBorder="1" applyAlignment="1">
      <alignment horizontal="center" vertical="center" textRotation="90"/>
    </xf>
    <xf numFmtId="0" fontId="18" fillId="0" borderId="32" xfId="0" applyFont="1" applyBorder="1" applyAlignment="1">
      <alignment horizontal="center" vertical="center" textRotation="90"/>
    </xf>
    <xf numFmtId="0" fontId="18" fillId="0" borderId="68" xfId="0" applyFont="1" applyBorder="1" applyAlignment="1">
      <alignment horizontal="center" vertical="center" textRotation="90"/>
    </xf>
    <xf numFmtId="0" fontId="18" fillId="0" borderId="65" xfId="0" applyFont="1" applyBorder="1" applyAlignment="1">
      <alignment horizontal="center" vertical="center" textRotation="90"/>
    </xf>
    <xf numFmtId="0" fontId="18" fillId="0" borderId="66" xfId="0" applyFont="1" applyBorder="1" applyAlignment="1">
      <alignment horizontal="center" vertical="center" textRotation="90"/>
    </xf>
    <xf numFmtId="0" fontId="18" fillId="0" borderId="69" xfId="0" applyFont="1" applyBorder="1" applyAlignment="1">
      <alignment horizontal="center" vertical="center" textRotation="90"/>
    </xf>
    <xf numFmtId="0" fontId="0" fillId="0" borderId="1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72" xfId="0" applyBorder="1" applyAlignment="1">
      <alignment horizontal="center"/>
    </xf>
    <xf numFmtId="0" fontId="0" fillId="0" borderId="75" xfId="0" applyBorder="1" applyAlignment="1">
      <alignment horizontal="center"/>
    </xf>
    <xf numFmtId="0" fontId="18" fillId="10" borderId="63" xfId="0" applyFont="1" applyFill="1" applyBorder="1" applyAlignment="1">
      <alignment horizontal="center" vertical="center"/>
    </xf>
    <xf numFmtId="0" fontId="18" fillId="10" borderId="67" xfId="0" applyFont="1" applyFill="1" applyBorder="1" applyAlignment="1">
      <alignment horizontal="center" vertical="center"/>
    </xf>
    <xf numFmtId="0" fontId="18" fillId="0" borderId="80" xfId="0" applyFont="1" applyBorder="1" applyAlignment="1">
      <alignment horizontal="center" vertical="center" textRotation="90"/>
    </xf>
    <xf numFmtId="0" fontId="18" fillId="0" borderId="49" xfId="0" applyFont="1" applyBorder="1" applyAlignment="1">
      <alignment horizontal="center" vertical="center" textRotation="90"/>
    </xf>
    <xf numFmtId="0" fontId="18" fillId="0" borderId="81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73" xfId="0" applyFont="1" applyBorder="1" applyAlignment="1">
      <alignment horizontal="center"/>
    </xf>
    <xf numFmtId="0" fontId="19" fillId="0" borderId="80" xfId="0" applyFont="1" applyBorder="1" applyAlignment="1">
      <alignment horizontal="center" vertical="center" textRotation="90"/>
    </xf>
    <xf numFmtId="0" fontId="19" fillId="0" borderId="49" xfId="0" applyFont="1" applyBorder="1" applyAlignment="1">
      <alignment horizontal="center" vertical="center" textRotation="90"/>
    </xf>
    <xf numFmtId="0" fontId="19" fillId="0" borderId="81" xfId="0" applyFont="1" applyBorder="1" applyAlignment="1">
      <alignment horizontal="center" vertical="center" textRotation="90"/>
    </xf>
    <xf numFmtId="0" fontId="18" fillId="0" borderId="33" xfId="0" applyFont="1" applyBorder="1" applyAlignment="1">
      <alignment horizontal="center" vertical="center" textRotation="90"/>
    </xf>
    <xf numFmtId="0" fontId="18" fillId="0" borderId="76" xfId="0" applyFont="1" applyBorder="1" applyAlignment="1">
      <alignment horizontal="center" vertical="center" textRotation="90"/>
    </xf>
    <xf numFmtId="0" fontId="19" fillId="0" borderId="60" xfId="0" applyFont="1" applyBorder="1" applyAlignment="1">
      <alignment horizontal="center" vertical="center" textRotation="1"/>
    </xf>
    <xf numFmtId="0" fontId="19" fillId="0" borderId="61" xfId="0" applyFont="1" applyBorder="1" applyAlignment="1">
      <alignment horizontal="center" vertical="center" textRotation="1"/>
    </xf>
    <xf numFmtId="0" fontId="19" fillId="0" borderId="67" xfId="0" applyFont="1" applyBorder="1" applyAlignment="1">
      <alignment horizontal="center" vertical="center" textRotation="1"/>
    </xf>
    <xf numFmtId="0" fontId="19" fillId="0" borderId="47" xfId="0" applyFont="1" applyBorder="1" applyAlignment="1">
      <alignment horizontal="center" vertical="center"/>
    </xf>
    <xf numFmtId="0" fontId="19" fillId="0" borderId="48" xfId="0" applyFont="1" applyBorder="1" applyAlignment="1">
      <alignment horizontal="center" vertical="center"/>
    </xf>
    <xf numFmtId="0" fontId="19" fillId="0" borderId="74" xfId="0" applyFont="1" applyBorder="1" applyAlignment="1">
      <alignment horizontal="center" vertical="center"/>
    </xf>
    <xf numFmtId="0" fontId="18" fillId="10" borderId="61" xfId="0" applyFont="1" applyFill="1" applyBorder="1" applyAlignment="1">
      <alignment horizontal="center" vertical="center" textRotation="90"/>
    </xf>
    <xf numFmtId="0" fontId="18" fillId="10" borderId="67" xfId="0" applyFont="1" applyFill="1" applyBorder="1" applyAlignment="1">
      <alignment horizontal="center" vertical="center" textRotation="90"/>
    </xf>
    <xf numFmtId="0" fontId="18" fillId="10" borderId="63" xfId="0" applyFont="1" applyFill="1" applyBorder="1" applyAlignment="1">
      <alignment horizontal="center" vertical="center" textRotation="90"/>
    </xf>
    <xf numFmtId="0" fontId="18" fillId="0" borderId="63" xfId="0" applyFont="1" applyBorder="1" applyAlignment="1">
      <alignment horizontal="center" vertical="center" textRotation="90"/>
    </xf>
    <xf numFmtId="0" fontId="18" fillId="0" borderId="61" xfId="0" applyFont="1" applyBorder="1" applyAlignment="1">
      <alignment horizontal="center" vertical="center" textRotation="90"/>
    </xf>
    <xf numFmtId="0" fontId="18" fillId="0" borderId="67" xfId="0" applyFont="1" applyBorder="1" applyAlignment="1">
      <alignment horizontal="center" vertical="center" textRotation="90"/>
    </xf>
    <xf numFmtId="0" fontId="18" fillId="10" borderId="57" xfId="0" applyFont="1" applyFill="1" applyBorder="1" applyAlignment="1">
      <alignment horizontal="center" vertical="center" textRotation="90"/>
    </xf>
    <xf numFmtId="0" fontId="18" fillId="10" borderId="58" xfId="0" applyFont="1" applyFill="1" applyBorder="1" applyAlignment="1">
      <alignment horizontal="center" vertical="center" textRotation="90"/>
    </xf>
    <xf numFmtId="0" fontId="18" fillId="10" borderId="59" xfId="0" applyFont="1" applyFill="1" applyBorder="1" applyAlignment="1">
      <alignment horizontal="center" vertical="center" textRotation="90"/>
    </xf>
    <xf numFmtId="0" fontId="18" fillId="10" borderId="21" xfId="0" applyFont="1" applyFill="1" applyBorder="1" applyAlignment="1">
      <alignment horizontal="center" vertical="center" textRotation="90"/>
    </xf>
    <xf numFmtId="0" fontId="18" fillId="10" borderId="10" xfId="0" applyFont="1" applyFill="1" applyBorder="1" applyAlignment="1">
      <alignment horizontal="center" vertical="center" textRotation="90"/>
    </xf>
    <xf numFmtId="0" fontId="18" fillId="10" borderId="30" xfId="0" applyFont="1" applyFill="1" applyBorder="1" applyAlignment="1">
      <alignment horizontal="center" vertical="center" textRotation="90"/>
    </xf>
    <xf numFmtId="0" fontId="17" fillId="10" borderId="63" xfId="0" applyFont="1" applyFill="1" applyBorder="1" applyAlignment="1">
      <alignment horizontal="center" vertical="center" textRotation="90"/>
    </xf>
    <xf numFmtId="0" fontId="17" fillId="10" borderId="61" xfId="0" applyFont="1" applyFill="1" applyBorder="1" applyAlignment="1">
      <alignment horizontal="center" vertical="center" textRotation="90"/>
    </xf>
    <xf numFmtId="0" fontId="17" fillId="10" borderId="67" xfId="0" applyFont="1" applyFill="1" applyBorder="1" applyAlignment="1">
      <alignment horizontal="center" vertical="center" textRotation="90"/>
    </xf>
    <xf numFmtId="0" fontId="4" fillId="9" borderId="70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9" borderId="71" xfId="0" applyFont="1" applyFill="1" applyBorder="1" applyAlignment="1">
      <alignment horizontal="center"/>
    </xf>
  </cellXfs>
  <cellStyles count="1">
    <cellStyle name="Normal" xfId="0" builtinId="0"/>
  </cellStyles>
  <dxfs count="60"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K$2" max="30000" page="10" val="15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24"/>
  <sheetViews>
    <sheetView workbookViewId="0">
      <selection activeCell="G21" sqref="G21"/>
    </sheetView>
  </sheetViews>
  <sheetFormatPr baseColWidth="10" defaultColWidth="11.5703125" defaultRowHeight="15"/>
  <cols>
    <col min="1" max="1" width="11.5703125" style="2"/>
    <col min="2" max="2" width="22.5703125" style="19" customWidth="1"/>
    <col min="3" max="3" width="12.5703125" style="19" bestFit="1" customWidth="1"/>
    <col min="4" max="4" width="15.28515625" style="19" customWidth="1"/>
    <col min="5" max="5" width="14" style="19" customWidth="1"/>
    <col min="6" max="6" width="14" style="20" customWidth="1"/>
    <col min="7" max="7" width="15.5703125" style="20" bestFit="1" customWidth="1"/>
    <col min="8" max="8" width="15.85546875" style="19" bestFit="1" customWidth="1"/>
    <col min="9" max="9" width="21.28515625" style="20" bestFit="1" customWidth="1"/>
    <col min="10" max="11" width="11.5703125" style="2"/>
    <col min="12" max="12" width="17.85546875" style="2" customWidth="1"/>
    <col min="13" max="13" width="20.28515625" style="2" customWidth="1"/>
    <col min="14" max="14" width="17.85546875" style="2" customWidth="1"/>
    <col min="15" max="16" width="25" style="2" customWidth="1"/>
    <col min="17" max="17" width="11.5703125" style="2" customWidth="1"/>
    <col min="18" max="18" width="17.85546875" style="2" customWidth="1"/>
    <col min="19" max="19" width="20.28515625" style="2" customWidth="1"/>
    <col min="20" max="20" width="17.85546875" style="2" customWidth="1"/>
    <col min="21" max="21" width="22.5703125" style="2" customWidth="1"/>
    <col min="22" max="22" width="20.140625" style="2" customWidth="1"/>
    <col min="23" max="23" width="16.140625" style="2" customWidth="1"/>
    <col min="24" max="24" width="14.85546875" style="2" customWidth="1"/>
    <col min="25" max="16384" width="11.5703125" style="2"/>
  </cols>
  <sheetData>
    <row r="1" spans="1:33">
      <c r="C1" s="22"/>
      <c r="G1" s="45" t="s">
        <v>21</v>
      </c>
      <c r="I1" s="46">
        <f>DATE($K1+(K2&lt;30),1,3)-WEEKDAY(DATE($K1+(K2&lt;30),1,3))-5+7*K2</f>
        <v>41505</v>
      </c>
      <c r="K1" s="2">
        <v>2012</v>
      </c>
      <c r="L1" s="133"/>
      <c r="M1" s="133"/>
      <c r="N1" s="133"/>
      <c r="O1" s="133"/>
      <c r="P1" s="133"/>
      <c r="Q1" s="133"/>
    </row>
    <row r="2" spans="1:33">
      <c r="C2" s="23"/>
      <c r="K2" s="2">
        <v>86</v>
      </c>
      <c r="L2" s="133"/>
      <c r="M2" s="133"/>
      <c r="N2" s="133"/>
      <c r="O2" s="133"/>
      <c r="P2" s="133"/>
      <c r="Q2" s="133"/>
    </row>
    <row r="3" spans="1:33" ht="15.75" thickBot="1"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1"/>
      <c r="Z3" s="21"/>
      <c r="AA3" s="21"/>
      <c r="AB3" s="21"/>
      <c r="AC3" s="21"/>
      <c r="AD3" s="21"/>
      <c r="AE3" s="21"/>
      <c r="AF3" s="21"/>
      <c r="AG3" s="21"/>
    </row>
    <row r="4" spans="1:33" s="24" customFormat="1" ht="15.75" thickBot="1">
      <c r="A4" s="96" t="s">
        <v>4</v>
      </c>
      <c r="B4" s="100" t="s">
        <v>0</v>
      </c>
      <c r="C4" s="100" t="s">
        <v>1</v>
      </c>
      <c r="D4" s="100" t="s">
        <v>2</v>
      </c>
      <c r="E4" s="100" t="s">
        <v>3</v>
      </c>
      <c r="F4" s="109" t="s">
        <v>7</v>
      </c>
      <c r="G4" s="109" t="s">
        <v>8</v>
      </c>
      <c r="H4" s="100" t="s">
        <v>5</v>
      </c>
      <c r="I4" s="114" t="s">
        <v>6</v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</row>
    <row r="5" spans="1:33" ht="18.75">
      <c r="A5" s="97" t="s">
        <v>9</v>
      </c>
      <c r="B5" s="101" t="s">
        <v>22</v>
      </c>
      <c r="C5" s="104">
        <v>10000</v>
      </c>
      <c r="D5" s="106">
        <v>2</v>
      </c>
      <c r="E5" s="106">
        <v>25</v>
      </c>
      <c r="F5" s="110">
        <f>(C5/D5)*(E5/3600)</f>
        <v>34.722222222222221</v>
      </c>
      <c r="G5" s="112">
        <f>F5/24</f>
        <v>1.4467592592592593</v>
      </c>
      <c r="H5" s="118">
        <v>41505</v>
      </c>
      <c r="I5" s="115">
        <f t="shared" ref="I5" si="0">IF(ISBLANK(H5),"",H5+G5)</f>
        <v>41506.446759259263</v>
      </c>
    </row>
    <row r="6" spans="1:33" ht="19.5" thickBot="1">
      <c r="A6" s="98"/>
      <c r="B6" s="102"/>
      <c r="C6" s="105"/>
      <c r="D6" s="105"/>
      <c r="E6" s="105"/>
      <c r="F6" s="111" t="str">
        <f>IFERROR((C6/D6)*(E6/3600),"")</f>
        <v/>
      </c>
      <c r="G6" s="111" t="str">
        <f>IFERROR(F6/24,"")</f>
        <v/>
      </c>
      <c r="H6" s="119"/>
      <c r="I6" s="116" t="str">
        <f>IFERROR((H6+G6),"")</f>
        <v/>
      </c>
    </row>
    <row r="7" spans="1:33" ht="18.75">
      <c r="A7" s="97" t="s">
        <v>10</v>
      </c>
      <c r="B7" s="101" t="s">
        <v>24</v>
      </c>
      <c r="C7" s="104">
        <v>500000</v>
      </c>
      <c r="D7" s="106">
        <v>5</v>
      </c>
      <c r="E7" s="106">
        <v>18</v>
      </c>
      <c r="F7" s="112">
        <f t="shared" ref="F7:F24" si="1">IFERROR((C7/D7)*(E7/3600),"")</f>
        <v>500</v>
      </c>
      <c r="G7" s="112">
        <f t="shared" ref="G7:G24" si="2">IFERROR(F7/24,"")</f>
        <v>20.833333333333332</v>
      </c>
      <c r="H7" s="118">
        <v>41505</v>
      </c>
      <c r="I7" s="115">
        <f t="shared" ref="I7:I24" si="3">IFERROR((H7+G7),"")</f>
        <v>41525.833333333336</v>
      </c>
    </row>
    <row r="8" spans="1:33" ht="19.5" thickBot="1">
      <c r="A8" s="98"/>
      <c r="B8" s="102"/>
      <c r="C8" s="105"/>
      <c r="D8" s="105"/>
      <c r="E8" s="105"/>
      <c r="F8" s="111" t="str">
        <f t="shared" si="1"/>
        <v/>
      </c>
      <c r="G8" s="111" t="str">
        <f t="shared" si="2"/>
        <v/>
      </c>
      <c r="H8" s="119"/>
      <c r="I8" s="116" t="str">
        <f t="shared" si="3"/>
        <v/>
      </c>
    </row>
    <row r="9" spans="1:33" ht="18.75">
      <c r="A9" s="97" t="s">
        <v>13</v>
      </c>
      <c r="B9" s="101" t="s">
        <v>28</v>
      </c>
      <c r="C9" s="106"/>
      <c r="D9" s="106"/>
      <c r="E9" s="106"/>
      <c r="F9" s="112" t="str">
        <f t="shared" si="1"/>
        <v/>
      </c>
      <c r="G9" s="112" t="str">
        <f t="shared" si="2"/>
        <v/>
      </c>
      <c r="H9" s="118"/>
      <c r="I9" s="115" t="str">
        <f t="shared" si="3"/>
        <v/>
      </c>
    </row>
    <row r="10" spans="1:33" ht="19.5" thickBot="1">
      <c r="A10" s="98"/>
      <c r="B10" s="102"/>
      <c r="C10" s="107"/>
      <c r="D10" s="105"/>
      <c r="E10" s="105"/>
      <c r="F10" s="111" t="str">
        <f t="shared" si="1"/>
        <v/>
      </c>
      <c r="G10" s="111" t="str">
        <f t="shared" si="2"/>
        <v/>
      </c>
      <c r="H10" s="119"/>
      <c r="I10" s="116" t="str">
        <f t="shared" si="3"/>
        <v/>
      </c>
    </row>
    <row r="11" spans="1:33" ht="18.75">
      <c r="A11" s="97" t="s">
        <v>14</v>
      </c>
      <c r="B11" s="101" t="s">
        <v>25</v>
      </c>
      <c r="C11" s="104">
        <v>208000</v>
      </c>
      <c r="D11" s="106">
        <v>4</v>
      </c>
      <c r="E11" s="106">
        <v>18</v>
      </c>
      <c r="F11" s="112">
        <f t="shared" si="1"/>
        <v>260</v>
      </c>
      <c r="G11" s="112">
        <f t="shared" si="2"/>
        <v>10.833333333333334</v>
      </c>
      <c r="H11" s="118">
        <v>41506.5</v>
      </c>
      <c r="I11" s="115">
        <f t="shared" si="3"/>
        <v>41517.333333333336</v>
      </c>
    </row>
    <row r="12" spans="1:33" ht="19.5" thickBot="1">
      <c r="A12" s="98"/>
      <c r="B12" s="102"/>
      <c r="C12" s="107"/>
      <c r="D12" s="105"/>
      <c r="E12" s="105"/>
      <c r="F12" s="111" t="str">
        <f t="shared" si="1"/>
        <v/>
      </c>
      <c r="G12" s="111" t="str">
        <f t="shared" si="2"/>
        <v/>
      </c>
      <c r="H12" s="119"/>
      <c r="I12" s="116" t="str">
        <f t="shared" si="3"/>
        <v/>
      </c>
    </row>
    <row r="13" spans="1:33" ht="18.75">
      <c r="A13" s="97" t="s">
        <v>15</v>
      </c>
      <c r="B13" s="101" t="s">
        <v>41</v>
      </c>
      <c r="C13" s="104">
        <v>500000</v>
      </c>
      <c r="D13" s="106">
        <v>4</v>
      </c>
      <c r="E13" s="106">
        <v>18</v>
      </c>
      <c r="F13" s="112">
        <f t="shared" si="1"/>
        <v>625</v>
      </c>
      <c r="G13" s="112">
        <f t="shared" si="2"/>
        <v>26.041666666666668</v>
      </c>
      <c r="H13" s="118">
        <v>41505</v>
      </c>
      <c r="I13" s="115">
        <f t="shared" si="3"/>
        <v>41531.041666666664</v>
      </c>
    </row>
    <row r="14" spans="1:33" ht="19.5" thickBot="1">
      <c r="A14" s="98"/>
      <c r="B14" s="102"/>
      <c r="C14" s="107"/>
      <c r="D14" s="105"/>
      <c r="E14" s="105"/>
      <c r="F14" s="111" t="str">
        <f t="shared" si="1"/>
        <v/>
      </c>
      <c r="G14" s="111" t="str">
        <f t="shared" si="2"/>
        <v/>
      </c>
      <c r="H14" s="119"/>
      <c r="I14" s="116" t="str">
        <f t="shared" si="3"/>
        <v/>
      </c>
    </row>
    <row r="15" spans="1:33" ht="18.75">
      <c r="A15" s="97" t="s">
        <v>16</v>
      </c>
      <c r="B15" s="101"/>
      <c r="C15" s="106"/>
      <c r="D15" s="106"/>
      <c r="E15" s="106"/>
      <c r="F15" s="112" t="str">
        <f t="shared" si="1"/>
        <v/>
      </c>
      <c r="G15" s="112" t="str">
        <f t="shared" si="2"/>
        <v/>
      </c>
      <c r="H15" s="118"/>
      <c r="I15" s="115" t="str">
        <f t="shared" si="3"/>
        <v/>
      </c>
    </row>
    <row r="16" spans="1:33" ht="19.5" thickBot="1">
      <c r="A16" s="98"/>
      <c r="B16" s="102"/>
      <c r="C16" s="107"/>
      <c r="D16" s="105"/>
      <c r="E16" s="105"/>
      <c r="F16" s="111" t="str">
        <f t="shared" si="1"/>
        <v/>
      </c>
      <c r="G16" s="111" t="str">
        <f t="shared" si="2"/>
        <v/>
      </c>
      <c r="H16" s="119"/>
      <c r="I16" s="116" t="str">
        <f t="shared" si="3"/>
        <v/>
      </c>
    </row>
    <row r="17" spans="1:9" ht="18.75">
      <c r="A17" s="97" t="s">
        <v>17</v>
      </c>
      <c r="B17" s="101" t="s">
        <v>26</v>
      </c>
      <c r="C17" s="106">
        <v>2000</v>
      </c>
      <c r="D17" s="106">
        <v>2</v>
      </c>
      <c r="E17" s="106">
        <v>30</v>
      </c>
      <c r="F17" s="112">
        <f t="shared" si="1"/>
        <v>8.3333333333333339</v>
      </c>
      <c r="G17" s="112">
        <f t="shared" si="2"/>
        <v>0.34722222222222227</v>
      </c>
      <c r="H17" s="118"/>
      <c r="I17" s="115">
        <f t="shared" si="3"/>
        <v>0.34722222222222227</v>
      </c>
    </row>
    <row r="18" spans="1:9" ht="19.5" thickBot="1">
      <c r="A18" s="98"/>
      <c r="B18" s="102"/>
      <c r="C18" s="107"/>
      <c r="D18" s="105"/>
      <c r="E18" s="105"/>
      <c r="F18" s="111" t="str">
        <f t="shared" si="1"/>
        <v/>
      </c>
      <c r="G18" s="111" t="str">
        <f t="shared" si="2"/>
        <v/>
      </c>
      <c r="H18" s="119"/>
      <c r="I18" s="116" t="str">
        <f t="shared" si="3"/>
        <v/>
      </c>
    </row>
    <row r="19" spans="1:9" ht="19.5" thickBot="1">
      <c r="A19" s="97" t="s">
        <v>18</v>
      </c>
      <c r="B19" s="101" t="s">
        <v>44</v>
      </c>
      <c r="C19" s="106">
        <v>2500</v>
      </c>
      <c r="D19" s="106">
        <v>1</v>
      </c>
      <c r="E19" s="106">
        <v>25</v>
      </c>
      <c r="F19" s="112">
        <f t="shared" si="1"/>
        <v>17.361111111111111</v>
      </c>
      <c r="G19" s="112">
        <f t="shared" si="2"/>
        <v>0.72337962962962965</v>
      </c>
      <c r="H19" s="118">
        <v>41505.625</v>
      </c>
      <c r="I19" s="115">
        <f t="shared" si="3"/>
        <v>41506.348379629628</v>
      </c>
    </row>
    <row r="20" spans="1:9" ht="19.5" thickBot="1">
      <c r="A20" s="98"/>
      <c r="B20" s="102" t="s">
        <v>45</v>
      </c>
      <c r="C20" s="107">
        <v>18900</v>
      </c>
      <c r="D20" s="105">
        <v>3</v>
      </c>
      <c r="E20" s="105">
        <v>25</v>
      </c>
      <c r="F20" s="111">
        <f t="shared" si="1"/>
        <v>43.75</v>
      </c>
      <c r="G20" s="111">
        <f t="shared" si="2"/>
        <v>1.8229166666666667</v>
      </c>
      <c r="H20" s="118">
        <v>41506.833333333336</v>
      </c>
      <c r="I20" s="116">
        <f t="shared" si="3"/>
        <v>41508.65625</v>
      </c>
    </row>
    <row r="21" spans="1:9" ht="18.75">
      <c r="A21" s="97" t="s">
        <v>19</v>
      </c>
      <c r="B21" s="101" t="s">
        <v>69</v>
      </c>
      <c r="C21" s="104">
        <v>6000</v>
      </c>
      <c r="D21" s="106">
        <v>2</v>
      </c>
      <c r="E21" s="106">
        <v>120</v>
      </c>
      <c r="F21" s="112">
        <f t="shared" si="1"/>
        <v>100</v>
      </c>
      <c r="G21" s="112">
        <f t="shared" si="2"/>
        <v>4.166666666666667</v>
      </c>
      <c r="H21" s="118">
        <v>41508.5</v>
      </c>
      <c r="I21" s="115">
        <f t="shared" si="3"/>
        <v>41512.666666666664</v>
      </c>
    </row>
    <row r="22" spans="1:9" ht="19.5" thickBot="1">
      <c r="A22" s="98"/>
      <c r="B22" s="102"/>
      <c r="C22" s="107"/>
      <c r="D22" s="105"/>
      <c r="E22" s="105"/>
      <c r="F22" s="111" t="str">
        <f t="shared" si="1"/>
        <v/>
      </c>
      <c r="G22" s="111" t="str">
        <f t="shared" si="2"/>
        <v/>
      </c>
      <c r="H22" s="119"/>
      <c r="I22" s="116" t="str">
        <f t="shared" si="3"/>
        <v/>
      </c>
    </row>
    <row r="23" spans="1:9" ht="18.75">
      <c r="A23" s="99" t="s">
        <v>20</v>
      </c>
      <c r="B23" s="103" t="s">
        <v>27</v>
      </c>
      <c r="C23" s="108"/>
      <c r="D23" s="108"/>
      <c r="E23" s="108"/>
      <c r="F23" s="113" t="str">
        <f t="shared" si="1"/>
        <v/>
      </c>
      <c r="G23" s="113" t="str">
        <f t="shared" si="2"/>
        <v/>
      </c>
      <c r="H23" s="120"/>
      <c r="I23" s="117" t="str">
        <f t="shared" si="3"/>
        <v/>
      </c>
    </row>
    <row r="24" spans="1:9" ht="19.5" thickBot="1">
      <c r="A24" s="98"/>
      <c r="B24" s="102"/>
      <c r="C24" s="107"/>
      <c r="D24" s="105"/>
      <c r="E24" s="105"/>
      <c r="F24" s="111" t="str">
        <f t="shared" si="1"/>
        <v/>
      </c>
      <c r="G24" s="111" t="str">
        <f t="shared" si="2"/>
        <v/>
      </c>
      <c r="H24" s="119"/>
      <c r="I24" s="116" t="str">
        <f t="shared" si="3"/>
        <v/>
      </c>
    </row>
  </sheetData>
  <mergeCells count="1">
    <mergeCell ref="L1:Q2"/>
  </mergeCells>
  <pageMargins left="0.7" right="0.7" top="0.75" bottom="0.75" header="0.3" footer="0.3"/>
  <pageSetup paperSize="9" fitToWidth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34"/>
  <sheetViews>
    <sheetView showGridLines="0" topLeftCell="A2" workbookViewId="0">
      <pane ySplit="3" topLeftCell="A5" activePane="bottomLeft" state="frozen"/>
      <selection activeCell="A2" sqref="A2"/>
      <selection pane="bottomLeft" activeCell="K21" sqref="K21"/>
    </sheetView>
  </sheetViews>
  <sheetFormatPr baseColWidth="10" defaultColWidth="3.7109375" defaultRowHeight="15"/>
  <cols>
    <col min="1" max="1" width="2.28515625" customWidth="1"/>
    <col min="2" max="2" width="20.7109375" bestFit="1" customWidth="1"/>
    <col min="3" max="3" width="18.140625" customWidth="1"/>
    <col min="4" max="4" width="18.42578125" customWidth="1"/>
    <col min="5" max="6" width="5.5703125" bestFit="1" customWidth="1"/>
    <col min="7" max="7" width="5.5703125" style="7" customWidth="1"/>
    <col min="8" max="9" width="5.5703125" bestFit="1" customWidth="1"/>
    <col min="10" max="11" width="5.5703125" style="7" customWidth="1"/>
    <col min="12" max="14" width="5.5703125" bestFit="1" customWidth="1"/>
    <col min="15" max="15" width="5.5703125" style="7" customWidth="1"/>
    <col min="16" max="18" width="5.5703125" bestFit="1" customWidth="1"/>
    <col min="19" max="19" width="5.5703125" style="7" customWidth="1"/>
    <col min="20" max="21" width="5.5703125" bestFit="1" customWidth="1"/>
    <col min="22" max="22" width="5.5703125" style="7" customWidth="1"/>
    <col min="23" max="25" width="5.5703125" bestFit="1" customWidth="1"/>
    <col min="26" max="26" width="5.5703125" style="7" customWidth="1"/>
    <col min="27" max="29" width="5.5703125" bestFit="1" customWidth="1"/>
    <col min="30" max="30" width="5.5703125" style="7" customWidth="1"/>
    <col min="31" max="32" width="5.5703125" bestFit="1" customWidth="1"/>
  </cols>
  <sheetData>
    <row r="1" spans="1:32">
      <c r="B1" s="6"/>
    </row>
    <row r="2" spans="1:32">
      <c r="E2" s="134">
        <f>+'Feuille calcul'!I1</f>
        <v>41505</v>
      </c>
      <c r="F2" s="135"/>
      <c r="G2" s="135"/>
      <c r="H2" s="135"/>
      <c r="I2" s="144">
        <f>E2+1</f>
        <v>41506</v>
      </c>
      <c r="J2" s="135"/>
      <c r="K2" s="135"/>
      <c r="L2" s="145"/>
      <c r="M2" s="135">
        <f>I2+1</f>
        <v>41507</v>
      </c>
      <c r="N2" s="135"/>
      <c r="O2" s="135"/>
      <c r="P2" s="136"/>
      <c r="Q2" s="134">
        <f>M2+1</f>
        <v>41508</v>
      </c>
      <c r="R2" s="135"/>
      <c r="S2" s="135"/>
      <c r="T2" s="136"/>
      <c r="U2" s="134">
        <f>Q2+1</f>
        <v>41509</v>
      </c>
      <c r="V2" s="135"/>
      <c r="W2" s="135"/>
      <c r="X2" s="135"/>
      <c r="Y2" s="134">
        <f>U2+1</f>
        <v>41510</v>
      </c>
      <c r="Z2" s="135"/>
      <c r="AA2" s="135"/>
      <c r="AB2" s="136"/>
      <c r="AC2" s="134">
        <f>Y2+1</f>
        <v>41511</v>
      </c>
      <c r="AD2" s="135"/>
      <c r="AE2" s="135"/>
      <c r="AF2" s="140"/>
    </row>
    <row r="3" spans="1:32" ht="15.75" thickBot="1">
      <c r="C3" s="4"/>
      <c r="D3" s="5"/>
      <c r="E3" s="137">
        <f>E2</f>
        <v>41505</v>
      </c>
      <c r="F3" s="138"/>
      <c r="G3" s="138"/>
      <c r="H3" s="138"/>
      <c r="I3" s="142">
        <f>I2</f>
        <v>41506</v>
      </c>
      <c r="J3" s="138"/>
      <c r="K3" s="138"/>
      <c r="L3" s="143"/>
      <c r="M3" s="138">
        <f>M2</f>
        <v>41507</v>
      </c>
      <c r="N3" s="138"/>
      <c r="O3" s="138"/>
      <c r="P3" s="139"/>
      <c r="Q3" s="138">
        <f>Q2</f>
        <v>41508</v>
      </c>
      <c r="R3" s="138"/>
      <c r="S3" s="138"/>
      <c r="T3" s="139"/>
      <c r="U3" s="138">
        <f>U2</f>
        <v>41509</v>
      </c>
      <c r="V3" s="138"/>
      <c r="W3" s="138"/>
      <c r="X3" s="138"/>
      <c r="Y3" s="137">
        <f>Y2</f>
        <v>41510</v>
      </c>
      <c r="Z3" s="138"/>
      <c r="AA3" s="138"/>
      <c r="AB3" s="139"/>
      <c r="AC3" s="137">
        <f>AC2</f>
        <v>41511</v>
      </c>
      <c r="AD3" s="138"/>
      <c r="AE3" s="138"/>
      <c r="AF3" s="141"/>
    </row>
    <row r="4" spans="1:32" ht="15.75" hidden="1" thickBot="1">
      <c r="C4" s="4" t="s">
        <v>11</v>
      </c>
      <c r="D4" s="3" t="s">
        <v>12</v>
      </c>
      <c r="E4" s="9">
        <f>E2</f>
        <v>41505</v>
      </c>
      <c r="F4" s="8"/>
      <c r="G4" s="8"/>
      <c r="H4" s="8">
        <f>+E2+24/24</f>
        <v>41506</v>
      </c>
      <c r="I4" s="35">
        <f>I2</f>
        <v>41506</v>
      </c>
      <c r="J4" s="36"/>
      <c r="K4" s="36"/>
      <c r="L4" s="33">
        <f>+I2+24/24</f>
        <v>41507</v>
      </c>
      <c r="M4" s="8">
        <f>M2</f>
        <v>41507</v>
      </c>
      <c r="N4" s="8"/>
      <c r="O4" s="8"/>
      <c r="P4" s="8">
        <f>+M2+24/24</f>
        <v>41508</v>
      </c>
      <c r="Q4" s="35">
        <f>Q2</f>
        <v>41508</v>
      </c>
      <c r="R4" s="36"/>
      <c r="S4" s="36"/>
      <c r="T4" s="33">
        <f>+Q2+24/24</f>
        <v>41509</v>
      </c>
      <c r="U4" s="8">
        <f>U2</f>
        <v>41509</v>
      </c>
      <c r="V4" s="8"/>
      <c r="W4" s="8"/>
      <c r="X4" s="8">
        <f>+U2+24/24</f>
        <v>41510</v>
      </c>
      <c r="Y4" s="35">
        <f>Y2</f>
        <v>41510</v>
      </c>
      <c r="Z4" s="36"/>
      <c r="AA4" s="36"/>
      <c r="AB4" s="33">
        <f>+Y2+24/24</f>
        <v>41511</v>
      </c>
      <c r="AC4" s="8">
        <f>AC2</f>
        <v>41511</v>
      </c>
      <c r="AD4" s="8"/>
      <c r="AE4" s="8"/>
      <c r="AF4" s="34">
        <f>+AC2+24/24</f>
        <v>41512</v>
      </c>
    </row>
    <row r="5" spans="1:32" s="26" customFormat="1" ht="15.75">
      <c r="A5" s="27" t="str">
        <f>'Feuille calcul'!A5</f>
        <v>Press 01</v>
      </c>
      <c r="B5" s="65"/>
      <c r="C5" s="66" t="s">
        <v>29</v>
      </c>
      <c r="D5" s="67" t="s">
        <v>30</v>
      </c>
      <c r="E5" s="28">
        <f>E4</f>
        <v>41505</v>
      </c>
      <c r="F5" s="29"/>
      <c r="G5" s="29"/>
      <c r="H5" s="30">
        <f t="shared" ref="H5:H10" si="0">H4</f>
        <v>41506</v>
      </c>
      <c r="I5" s="31">
        <f t="shared" ref="I5:I10" si="1">I4</f>
        <v>41506</v>
      </c>
      <c r="J5" s="29"/>
      <c r="K5" s="29"/>
      <c r="L5" s="30">
        <f t="shared" ref="L5:L10" si="2">L4</f>
        <v>41507</v>
      </c>
      <c r="M5" s="31">
        <f t="shared" ref="M5:M10" si="3">M4</f>
        <v>41507</v>
      </c>
      <c r="N5" s="29"/>
      <c r="O5" s="29"/>
      <c r="P5" s="29">
        <f t="shared" ref="P5:P10" si="4">P4</f>
        <v>41508</v>
      </c>
      <c r="Q5" s="31">
        <f t="shared" ref="Q5:Q10" si="5">Q4</f>
        <v>41508</v>
      </c>
      <c r="R5" s="29"/>
      <c r="S5" s="29"/>
      <c r="T5" s="30">
        <f t="shared" ref="T5:T10" si="6">T4</f>
        <v>41509</v>
      </c>
      <c r="U5" s="31">
        <f t="shared" ref="U5:U10" si="7">U4</f>
        <v>41509</v>
      </c>
      <c r="V5" s="29"/>
      <c r="W5" s="29"/>
      <c r="X5" s="29">
        <f t="shared" ref="X5:X10" si="8">X4</f>
        <v>41510</v>
      </c>
      <c r="Y5" s="31">
        <f t="shared" ref="Y5:Y10" si="9">Y4</f>
        <v>41510</v>
      </c>
      <c r="Z5" s="29"/>
      <c r="AA5" s="29"/>
      <c r="AB5" s="30">
        <f t="shared" ref="AB5:AB10" si="10">AB4</f>
        <v>41511</v>
      </c>
      <c r="AC5" s="31">
        <f t="shared" ref="AC5:AC10" si="11">AC4</f>
        <v>41511</v>
      </c>
      <c r="AD5" s="29"/>
      <c r="AE5" s="29"/>
      <c r="AF5" s="32">
        <f t="shared" ref="AF5:AF10" si="12">AF4</f>
        <v>41512</v>
      </c>
    </row>
    <row r="6" spans="1:32" ht="15.75">
      <c r="A6" s="10"/>
      <c r="B6" s="68" t="str">
        <f>IF('Feuille calcul'!B5=0,"",'Feuille calcul'!B5)</f>
        <v>Crochet Chapelut</v>
      </c>
      <c r="C6" s="69">
        <f>IF('Feuille calcul'!H5=0,"",'Feuille calcul'!H5)</f>
        <v>41505</v>
      </c>
      <c r="D6" s="70">
        <f>IF('Feuille calcul'!I5=0,"",'Feuille calcul'!I5)</f>
        <v>41506.446759259263</v>
      </c>
      <c r="E6" s="37">
        <f t="shared" ref="E6:E10" si="13">E5</f>
        <v>41505</v>
      </c>
      <c r="F6" s="38">
        <f>IF(AND(C6&gt;E6,C6&lt;H6),C6,E6)</f>
        <v>41505</v>
      </c>
      <c r="G6" s="38">
        <f>IF(AND(D6&gt;E6,D6&lt;H6),D6,H6)</f>
        <v>41506</v>
      </c>
      <c r="H6" s="39">
        <f t="shared" si="0"/>
        <v>41506</v>
      </c>
      <c r="I6" s="40">
        <f t="shared" si="1"/>
        <v>41506</v>
      </c>
      <c r="J6" s="38">
        <f>IF(AND(C6&gt;I6,C6&lt;L6),C6,I6)</f>
        <v>41506</v>
      </c>
      <c r="K6" s="38">
        <f>IF(AND(D6&gt;I6,D6&lt;L6),D6,L6)</f>
        <v>41506.446759259263</v>
      </c>
      <c r="L6" s="39">
        <f t="shared" si="2"/>
        <v>41507</v>
      </c>
      <c r="M6" s="40">
        <f t="shared" si="3"/>
        <v>41507</v>
      </c>
      <c r="N6" s="38">
        <f>IF(AND(C6&gt;M6,C6&lt;P6),C6,M6)</f>
        <v>41507</v>
      </c>
      <c r="O6" s="38">
        <f>IF(AND(D6&gt;M6,D6&lt;P6),D6,P6)</f>
        <v>41508</v>
      </c>
      <c r="P6" s="38">
        <f t="shared" si="4"/>
        <v>41508</v>
      </c>
      <c r="Q6" s="40">
        <f t="shared" si="5"/>
        <v>41508</v>
      </c>
      <c r="R6" s="38">
        <f>IF(AND(C6&gt;Q6,C6&lt;T6),C6,Q6)</f>
        <v>41508</v>
      </c>
      <c r="S6" s="38">
        <f>IF(AND(D6&gt;Q6,D6&lt;T6),D6,T6)</f>
        <v>41509</v>
      </c>
      <c r="T6" s="39">
        <f t="shared" si="6"/>
        <v>41509</v>
      </c>
      <c r="U6" s="40">
        <f t="shared" si="7"/>
        <v>41509</v>
      </c>
      <c r="V6" s="38">
        <f>IF(AND(C6&gt;U6,C6&lt;X6),C6,U6)</f>
        <v>41509</v>
      </c>
      <c r="W6" s="38">
        <f>IF(AND(D6&gt;U6,D6&lt;X6),D6,X6)</f>
        <v>41510</v>
      </c>
      <c r="X6" s="38">
        <f t="shared" si="8"/>
        <v>41510</v>
      </c>
      <c r="Y6" s="40">
        <f t="shared" si="9"/>
        <v>41510</v>
      </c>
      <c r="Z6" s="38">
        <f>IF(AND(C6&gt;Y6,C6&lt;AB6),C6,Y6)</f>
        <v>41510</v>
      </c>
      <c r="AA6" s="38">
        <f>IF(AND(D6&gt;Y6,D6&lt;AB6),D6,AB6)</f>
        <v>41511</v>
      </c>
      <c r="AB6" s="39">
        <f t="shared" si="10"/>
        <v>41511</v>
      </c>
      <c r="AC6" s="40">
        <f t="shared" si="11"/>
        <v>41511</v>
      </c>
      <c r="AD6" s="38">
        <f>IF(AND(C6&gt;AC6,C6&lt;AF6),C6,AC6)</f>
        <v>41511</v>
      </c>
      <c r="AE6" s="38">
        <f>IF(AND(D6&gt;AC6,D6&lt;AF6),D6,AF6)</f>
        <v>41512</v>
      </c>
      <c r="AF6" s="41">
        <f t="shared" si="12"/>
        <v>41512</v>
      </c>
    </row>
    <row r="7" spans="1:32" ht="16.5" thickBot="1">
      <c r="A7" s="48"/>
      <c r="B7" s="71" t="str">
        <f>IF('Feuille calcul'!B6=0,"",'Feuille calcul'!B6)</f>
        <v/>
      </c>
      <c r="C7" s="72" t="str">
        <f>IF('Feuille calcul'!H6=0,"",'Feuille calcul'!H6)</f>
        <v/>
      </c>
      <c r="D7" s="73" t="str">
        <f>IF('Feuille calcul'!I6=0,"",'Feuille calcul'!I6)</f>
        <v/>
      </c>
      <c r="E7" s="49">
        <f t="shared" si="13"/>
        <v>41505</v>
      </c>
      <c r="F7" s="50">
        <f>IF(AND(C7&gt;E7,C7&lt;H7),C7,E7)</f>
        <v>41505</v>
      </c>
      <c r="G7" s="50">
        <f>IF(AND(D7&gt;E7,D7&lt;H7),D7,H7)</f>
        <v>41506</v>
      </c>
      <c r="H7" s="51">
        <f t="shared" si="0"/>
        <v>41506</v>
      </c>
      <c r="I7" s="52">
        <f t="shared" si="1"/>
        <v>41506</v>
      </c>
      <c r="J7" s="50">
        <f>IF(AND(C7&gt;I7,C7&lt;L7),C7,I7)</f>
        <v>41506</v>
      </c>
      <c r="K7" s="50">
        <f>IF(AND(D7&gt;I7,D7&lt;L7),D7,L7)</f>
        <v>41507</v>
      </c>
      <c r="L7" s="51">
        <f t="shared" si="2"/>
        <v>41507</v>
      </c>
      <c r="M7" s="52">
        <f t="shared" si="3"/>
        <v>41507</v>
      </c>
      <c r="N7" s="50">
        <f>IF(AND(C7&gt;M7,C7&lt;P7),C7,M7)</f>
        <v>41507</v>
      </c>
      <c r="O7" s="50">
        <f>IF(AND(D7&gt;M7,D7&lt;P7),D7,P7)</f>
        <v>41508</v>
      </c>
      <c r="P7" s="50">
        <f t="shared" si="4"/>
        <v>41508</v>
      </c>
      <c r="Q7" s="52">
        <f t="shared" si="5"/>
        <v>41508</v>
      </c>
      <c r="R7" s="50">
        <f>IF(AND(C7&gt;Q7,C7&lt;T7),C7,Q7)</f>
        <v>41508</v>
      </c>
      <c r="S7" s="50">
        <f>IF(AND(D7&gt;Q7,D7&lt;T7),D7,T7)</f>
        <v>41509</v>
      </c>
      <c r="T7" s="51">
        <f t="shared" si="6"/>
        <v>41509</v>
      </c>
      <c r="U7" s="52">
        <f t="shared" si="7"/>
        <v>41509</v>
      </c>
      <c r="V7" s="50">
        <f>IF(AND(C7&gt;U7,C7&lt;X7),C7,U7)</f>
        <v>41509</v>
      </c>
      <c r="W7" s="50">
        <f>IF(AND(D7&gt;U7,D7&lt;X7),D7,X7)</f>
        <v>41510</v>
      </c>
      <c r="X7" s="50">
        <f t="shared" si="8"/>
        <v>41510</v>
      </c>
      <c r="Y7" s="52">
        <f t="shared" si="9"/>
        <v>41510</v>
      </c>
      <c r="Z7" s="50">
        <f>IF(AND(C7&gt;Y7,C7&lt;AB7),C7,Y7)</f>
        <v>41510</v>
      </c>
      <c r="AA7" s="50">
        <f>IF(AND(D7&gt;Y7,D7&lt;AB7),D7,AB7)</f>
        <v>41511</v>
      </c>
      <c r="AB7" s="51">
        <f t="shared" si="10"/>
        <v>41511</v>
      </c>
      <c r="AC7" s="52">
        <f t="shared" si="11"/>
        <v>41511</v>
      </c>
      <c r="AD7" s="50">
        <f>IF(AND(C7&gt;AC7,C7&lt;AF7),C7,AC7)</f>
        <v>41511</v>
      </c>
      <c r="AE7" s="50">
        <f>IF(AND(D7&gt;AC7,D7&lt;AF7),D7,AF7)</f>
        <v>41512</v>
      </c>
      <c r="AF7" s="53">
        <f t="shared" si="12"/>
        <v>41512</v>
      </c>
    </row>
    <row r="8" spans="1:32" s="26" customFormat="1" ht="16.5" thickBot="1">
      <c r="A8" s="55" t="str">
        <f>'Feuille calcul'!A7</f>
        <v>Presse 02</v>
      </c>
      <c r="B8" s="65"/>
      <c r="C8" s="65"/>
      <c r="D8" s="65"/>
      <c r="E8" s="57">
        <f t="shared" si="13"/>
        <v>41505</v>
      </c>
      <c r="F8" s="57"/>
      <c r="G8" s="57"/>
      <c r="H8" s="57">
        <f t="shared" si="0"/>
        <v>41506</v>
      </c>
      <c r="I8" s="57">
        <f t="shared" si="1"/>
        <v>41506</v>
      </c>
      <c r="J8" s="57"/>
      <c r="K8" s="57"/>
      <c r="L8" s="57">
        <f t="shared" si="2"/>
        <v>41507</v>
      </c>
      <c r="M8" s="57">
        <f t="shared" si="3"/>
        <v>41507</v>
      </c>
      <c r="N8" s="57"/>
      <c r="O8" s="57"/>
      <c r="P8" s="57">
        <f t="shared" si="4"/>
        <v>41508</v>
      </c>
      <c r="Q8" s="57">
        <f t="shared" si="5"/>
        <v>41508</v>
      </c>
      <c r="R8" s="57"/>
      <c r="S8" s="57"/>
      <c r="T8" s="57">
        <f t="shared" si="6"/>
        <v>41509</v>
      </c>
      <c r="U8" s="57">
        <f t="shared" si="7"/>
        <v>41509</v>
      </c>
      <c r="V8" s="57"/>
      <c r="W8" s="57"/>
      <c r="X8" s="57">
        <f t="shared" si="8"/>
        <v>41510</v>
      </c>
      <c r="Y8" s="57">
        <f t="shared" si="9"/>
        <v>41510</v>
      </c>
      <c r="Z8" s="57"/>
      <c r="AA8" s="57"/>
      <c r="AB8" s="57">
        <f t="shared" si="10"/>
        <v>41511</v>
      </c>
      <c r="AC8" s="57">
        <f t="shared" si="11"/>
        <v>41511</v>
      </c>
      <c r="AD8" s="57"/>
      <c r="AE8" s="57"/>
      <c r="AF8" s="58">
        <f t="shared" si="12"/>
        <v>41512</v>
      </c>
    </row>
    <row r="9" spans="1:32" ht="15.75">
      <c r="A9" s="83"/>
      <c r="B9" s="84" t="str">
        <f>IF('Feuille calcul'!B7=0,"",'Feuille calcul'!B7)</f>
        <v>Insert AMCOR</v>
      </c>
      <c r="C9" s="85">
        <f>IF('Feuille calcul'!H7=0,"",'Feuille calcul'!H7)</f>
        <v>41505</v>
      </c>
      <c r="D9" s="86">
        <f>IF('Feuille calcul'!I7=0,"",'Feuille calcul'!I7)</f>
        <v>41525.833333333336</v>
      </c>
      <c r="E9" s="54">
        <f t="shared" si="13"/>
        <v>41505</v>
      </c>
      <c r="F9" s="54">
        <f>IF(AND(C9&gt;E9,C9&lt;H9),C9,E9)</f>
        <v>41505</v>
      </c>
      <c r="G9" s="54">
        <f>IF(AND(D9&gt;E9,D9&lt;H9),D9,H9)</f>
        <v>41506</v>
      </c>
      <c r="H9" s="54">
        <f t="shared" si="0"/>
        <v>41506</v>
      </c>
      <c r="I9" s="54">
        <f t="shared" si="1"/>
        <v>41506</v>
      </c>
      <c r="J9" s="54">
        <f>IF(AND(C9&gt;I9,C9&lt;L9),C9,I9)</f>
        <v>41506</v>
      </c>
      <c r="K9" s="54">
        <f>IF(AND(D9&gt;I9,D9&lt;L9),D9,L9)</f>
        <v>41507</v>
      </c>
      <c r="L9" s="54">
        <f t="shared" si="2"/>
        <v>41507</v>
      </c>
      <c r="M9" s="54">
        <f t="shared" si="3"/>
        <v>41507</v>
      </c>
      <c r="N9" s="54">
        <f>IF(AND(C9&gt;M9,C9&lt;P9),C9,M9)</f>
        <v>41507</v>
      </c>
      <c r="O9" s="54">
        <f>IF(AND(D9&gt;M9,D9&lt;P9),D9,P9)</f>
        <v>41508</v>
      </c>
      <c r="P9" s="54">
        <f t="shared" si="4"/>
        <v>41508</v>
      </c>
      <c r="Q9" s="54">
        <f t="shared" si="5"/>
        <v>41508</v>
      </c>
      <c r="R9" s="54">
        <f>IF(AND(C9&gt;Q9,C9&lt;T9),C9,Q9)</f>
        <v>41508</v>
      </c>
      <c r="S9" s="54">
        <f>IF(AND(D9&gt;Q9,D9&lt;T9),D9,T9)</f>
        <v>41509</v>
      </c>
      <c r="T9" s="54">
        <f t="shared" si="6"/>
        <v>41509</v>
      </c>
      <c r="U9" s="54">
        <f t="shared" si="7"/>
        <v>41509</v>
      </c>
      <c r="V9" s="54">
        <f>IF(AND(C9&gt;U9,C9&lt;X9),C9,U9)</f>
        <v>41509</v>
      </c>
      <c r="W9" s="54">
        <f>IF(AND(D9&gt;U9,D9&lt;X9),D9,X9)</f>
        <v>41510</v>
      </c>
      <c r="X9" s="54">
        <f t="shared" si="8"/>
        <v>41510</v>
      </c>
      <c r="Y9" s="54">
        <f t="shared" si="9"/>
        <v>41510</v>
      </c>
      <c r="Z9" s="54">
        <f>IF(AND(C9&gt;Y9,C9&lt;AB9),C9,Y9)</f>
        <v>41510</v>
      </c>
      <c r="AA9" s="54">
        <f>IF(AND(D9&gt;Y9,D9&lt;AB9),D9,AB9)</f>
        <v>41511</v>
      </c>
      <c r="AB9" s="54">
        <f t="shared" si="10"/>
        <v>41511</v>
      </c>
      <c r="AC9" s="54">
        <f t="shared" si="11"/>
        <v>41511</v>
      </c>
      <c r="AD9" s="54">
        <f>IF(AND(AA9&gt;AC9,AA9&lt;AF9),AA9,AC9)</f>
        <v>41511</v>
      </c>
      <c r="AE9" s="54">
        <f>IF(AND(D9&gt;AC9,D9&lt;AF9),D9,AF9)</f>
        <v>41512</v>
      </c>
      <c r="AF9" s="56">
        <f t="shared" si="12"/>
        <v>41512</v>
      </c>
    </row>
    <row r="10" spans="1:32" ht="16.5" thickBot="1">
      <c r="A10" s="47"/>
      <c r="B10" s="77"/>
      <c r="C10" s="78" t="str">
        <f>IF('Feuille calcul'!H8=0,"",'Feuille calcul'!H8)</f>
        <v/>
      </c>
      <c r="D10" s="87" t="str">
        <f>IF('Feuille calcul'!I8=0,"",'Feuille calcul'!I8)</f>
        <v/>
      </c>
      <c r="E10" s="44">
        <f t="shared" si="13"/>
        <v>41505</v>
      </c>
      <c r="F10" s="44">
        <f>IF(AND(C10&gt;E10,C10&lt;H10),C10,E10)</f>
        <v>41505</v>
      </c>
      <c r="G10" s="44">
        <f>IF(AND(D10&gt;E10,D10&lt;H10),D10,H10)</f>
        <v>41506</v>
      </c>
      <c r="H10" s="44">
        <f t="shared" si="0"/>
        <v>41506</v>
      </c>
      <c r="I10" s="44">
        <f t="shared" si="1"/>
        <v>41506</v>
      </c>
      <c r="J10" s="44">
        <f>IF(AND(C10&gt;I10,C10&lt;L10),C10,I10)</f>
        <v>41506</v>
      </c>
      <c r="K10" s="44">
        <f>IF(AND(D10&gt;I10,D10&lt;L10),D10,L10)</f>
        <v>41507</v>
      </c>
      <c r="L10" s="44">
        <f t="shared" si="2"/>
        <v>41507</v>
      </c>
      <c r="M10" s="44">
        <f t="shared" si="3"/>
        <v>41507</v>
      </c>
      <c r="N10" s="44">
        <f>IF(AND(C10&gt;M10,C10&lt;P10),C10,M10)</f>
        <v>41507</v>
      </c>
      <c r="O10" s="44">
        <f>IF(AND(D10&gt;M10,D10&lt;P10),D10,P10)</f>
        <v>41508</v>
      </c>
      <c r="P10" s="44">
        <f t="shared" si="4"/>
        <v>41508</v>
      </c>
      <c r="Q10" s="44">
        <f t="shared" si="5"/>
        <v>41508</v>
      </c>
      <c r="R10" s="44">
        <f>IF(AND(C10&gt;Q10,C10&lt;T10),C10,Q10)</f>
        <v>41508</v>
      </c>
      <c r="S10" s="44">
        <f>IF(AND(D10&gt;Q10,D10&lt;T10),D10,T10)</f>
        <v>41509</v>
      </c>
      <c r="T10" s="44">
        <f t="shared" si="6"/>
        <v>41509</v>
      </c>
      <c r="U10" s="44">
        <f t="shared" si="7"/>
        <v>41509</v>
      </c>
      <c r="V10" s="44">
        <f>IF(AND(C10&gt;U10,C10&lt;X10),C10,U10)</f>
        <v>41509</v>
      </c>
      <c r="W10" s="44">
        <f>IF(AND(D10&gt;U10,D10&lt;X10),D10,X10)</f>
        <v>41510</v>
      </c>
      <c r="X10" s="44">
        <f t="shared" si="8"/>
        <v>41510</v>
      </c>
      <c r="Y10" s="44">
        <f t="shared" si="9"/>
        <v>41510</v>
      </c>
      <c r="Z10" s="44">
        <f>IF(AND(C10&gt;Y10,C10&lt;AB10),C10,Y10)</f>
        <v>41510</v>
      </c>
      <c r="AA10" s="44">
        <f>IF(AND(D10&gt;Y10,D10&lt;AB10),D10,AB10)</f>
        <v>41511</v>
      </c>
      <c r="AB10" s="44">
        <f t="shared" si="10"/>
        <v>41511</v>
      </c>
      <c r="AC10" s="44">
        <f t="shared" si="11"/>
        <v>41511</v>
      </c>
      <c r="AD10" s="44">
        <f>IF(AND(C10&gt;AC10,C10&lt;AF10),C10,AC10)</f>
        <v>41511</v>
      </c>
      <c r="AE10" s="44">
        <f>IF(AND(D10&gt;AC10,D10&lt;AF10),D10,AF10)</f>
        <v>41512</v>
      </c>
      <c r="AF10" s="43">
        <f t="shared" si="12"/>
        <v>41512</v>
      </c>
    </row>
    <row r="11" spans="1:32" s="26" customFormat="1" ht="15.75">
      <c r="A11" s="88" t="str">
        <f>'Feuille calcul'!A9</f>
        <v>Presse 03</v>
      </c>
      <c r="B11" s="79"/>
      <c r="C11" s="74"/>
      <c r="D11" s="89"/>
      <c r="E11" s="57">
        <f t="shared" ref="E11:E34" si="14">E10</f>
        <v>41505</v>
      </c>
      <c r="F11" s="57"/>
      <c r="G11" s="57"/>
      <c r="H11" s="58">
        <f t="shared" ref="H11:H34" si="15">H10</f>
        <v>41506</v>
      </c>
      <c r="I11" s="62">
        <f t="shared" ref="I11:I34" si="16">I10</f>
        <v>41506</v>
      </c>
      <c r="J11" s="57"/>
      <c r="K11" s="57"/>
      <c r="L11" s="58">
        <f t="shared" ref="L11:L34" si="17">L10</f>
        <v>41507</v>
      </c>
      <c r="M11" s="62">
        <f t="shared" ref="M11:M34" si="18">M10</f>
        <v>41507</v>
      </c>
      <c r="N11" s="57"/>
      <c r="O11" s="57"/>
      <c r="P11" s="57">
        <f t="shared" ref="P11:P34" si="19">P10</f>
        <v>41508</v>
      </c>
      <c r="Q11" s="62">
        <f t="shared" ref="Q11:Q34" si="20">Q10</f>
        <v>41508</v>
      </c>
      <c r="R11" s="57"/>
      <c r="S11" s="57"/>
      <c r="T11" s="58">
        <f t="shared" ref="T11:T34" si="21">T10</f>
        <v>41509</v>
      </c>
      <c r="U11" s="62">
        <f t="shared" ref="U11:U34" si="22">U10</f>
        <v>41509</v>
      </c>
      <c r="V11" s="57"/>
      <c r="W11" s="57"/>
      <c r="X11" s="57">
        <f t="shared" ref="X11:X34" si="23">X10</f>
        <v>41510</v>
      </c>
      <c r="Y11" s="62">
        <f t="shared" ref="Y11:Y34" si="24">Y10</f>
        <v>41510</v>
      </c>
      <c r="Z11" s="57"/>
      <c r="AA11" s="57"/>
      <c r="AB11" s="58">
        <f t="shared" ref="AB11:AB34" si="25">AB10</f>
        <v>41511</v>
      </c>
      <c r="AC11" s="62">
        <f t="shared" ref="AC11:AC34" si="26">AC10</f>
        <v>41511</v>
      </c>
      <c r="AD11" s="57"/>
      <c r="AE11" s="57"/>
      <c r="AF11" s="63">
        <f t="shared" ref="AF11:AF34" si="27">AF10</f>
        <v>41512</v>
      </c>
    </row>
    <row r="12" spans="1:32" ht="15.75">
      <c r="A12" s="90"/>
      <c r="B12" s="75" t="str">
        <f>IF('Feuille calcul'!B9=0,"",'Feuille calcul'!B9)</f>
        <v>Panier 270</v>
      </c>
      <c r="C12" s="76" t="str">
        <f>IF('Feuille calcul'!H9=0,"",'Feuille calcul'!H9)</f>
        <v/>
      </c>
      <c r="D12" s="91" t="str">
        <f>IF('Feuille calcul'!I9=0,"",'Feuille calcul'!I9)</f>
        <v/>
      </c>
      <c r="E12" s="42">
        <f t="shared" si="14"/>
        <v>41505</v>
      </c>
      <c r="F12" s="42">
        <f>IF(AND(C12&gt;E12,C12&lt;H12),C12,E12)</f>
        <v>41505</v>
      </c>
      <c r="G12" s="42">
        <f>IF(AND(D12&gt;E12,D12&lt;H12),D12,H12)</f>
        <v>41506</v>
      </c>
      <c r="H12" s="59">
        <f t="shared" si="15"/>
        <v>41506</v>
      </c>
      <c r="I12" s="60">
        <f t="shared" si="16"/>
        <v>41506</v>
      </c>
      <c r="J12" s="42">
        <f>IF(AND(C12&gt;I12,C12&lt;L12),C12,I12)</f>
        <v>41506</v>
      </c>
      <c r="K12" s="42">
        <f>IF(AND(D12&gt;I12,D12&lt;L12),D12,L12)</f>
        <v>41507</v>
      </c>
      <c r="L12" s="59">
        <f t="shared" si="17"/>
        <v>41507</v>
      </c>
      <c r="M12" s="60">
        <f t="shared" si="18"/>
        <v>41507</v>
      </c>
      <c r="N12" s="42">
        <f>IF(AND(C12&gt;M12,C12&lt;P12),C12,M12)</f>
        <v>41507</v>
      </c>
      <c r="O12" s="42">
        <f>IF(AND(D12&gt;M12,D12&lt;P12),D12,P12)</f>
        <v>41508</v>
      </c>
      <c r="P12" s="42">
        <f t="shared" si="19"/>
        <v>41508</v>
      </c>
      <c r="Q12" s="60">
        <f t="shared" si="20"/>
        <v>41508</v>
      </c>
      <c r="R12" s="42">
        <f>IF(AND(C12&gt;Q12,C12&lt;T12),C12,Q12)</f>
        <v>41508</v>
      </c>
      <c r="S12" s="42">
        <f>IF(AND(D12&gt;Q12,D12&lt;T12),D12,T12)</f>
        <v>41509</v>
      </c>
      <c r="T12" s="59">
        <f t="shared" si="21"/>
        <v>41509</v>
      </c>
      <c r="U12" s="60">
        <f t="shared" si="22"/>
        <v>41509</v>
      </c>
      <c r="V12" s="42">
        <f>IF(AND(C12&gt;U12,C12&lt;X12),C12,U12)</f>
        <v>41509</v>
      </c>
      <c r="W12" s="42">
        <f>IF(AND(D12&gt;U12,D12&lt;X12),D12,X12)</f>
        <v>41510</v>
      </c>
      <c r="X12" s="42">
        <f t="shared" si="23"/>
        <v>41510</v>
      </c>
      <c r="Y12" s="60">
        <f t="shared" si="24"/>
        <v>41510</v>
      </c>
      <c r="Z12" s="42">
        <f>IF(AND(C12&gt;Y12,C12&lt;AB12),C12,Y12)</f>
        <v>41510</v>
      </c>
      <c r="AA12" s="42">
        <f>IF(AND(D12&gt;Y12,D12&lt;AB12),D12,AB12)</f>
        <v>41511</v>
      </c>
      <c r="AB12" s="59">
        <f t="shared" si="25"/>
        <v>41511</v>
      </c>
      <c r="AC12" s="60">
        <f t="shared" si="26"/>
        <v>41511</v>
      </c>
      <c r="AD12" s="42">
        <f>IF(AND(AA12&gt;AC12,AA12&lt;AF12),AA12,AC12)</f>
        <v>41511</v>
      </c>
      <c r="AE12" s="42">
        <f>IF(AND(D12&gt;AC12,D12&lt;AF12),D12,AF12)</f>
        <v>41512</v>
      </c>
      <c r="AF12" s="61">
        <f t="shared" si="27"/>
        <v>41512</v>
      </c>
    </row>
    <row r="13" spans="1:32" ht="16.5" thickBot="1">
      <c r="A13" s="92"/>
      <c r="B13" s="77" t="str">
        <f>IF('Feuille calcul'!B10=0,"",'Feuille calcul'!B10)</f>
        <v/>
      </c>
      <c r="C13" s="80" t="str">
        <f>IF('Feuille calcul'!H10=0,"",'Feuille calcul'!H10)</f>
        <v/>
      </c>
      <c r="D13" s="93" t="str">
        <f>IF('Feuille calcul'!I10=0,"",'Feuille calcul'!I10)</f>
        <v/>
      </c>
      <c r="E13" s="15">
        <f t="shared" si="14"/>
        <v>41505</v>
      </c>
      <c r="F13" s="44">
        <f>IF(AND(C13&gt;E13,C13&lt;H13),C13,E13)</f>
        <v>41505</v>
      </c>
      <c r="G13" s="44">
        <f>IF(AND(D13&gt;E13,D13&lt;H13),D13,H13)</f>
        <v>41506</v>
      </c>
      <c r="H13" s="16">
        <f t="shared" si="15"/>
        <v>41506</v>
      </c>
      <c r="I13" s="17">
        <f t="shared" si="16"/>
        <v>41506</v>
      </c>
      <c r="J13" s="44">
        <f>IF(AND(C13&gt;I13,C13&lt;L13),C13,I13)</f>
        <v>41506</v>
      </c>
      <c r="K13" s="44">
        <f>IF(AND(D13&gt;I13,D13&lt;L13),D13,L13)</f>
        <v>41507</v>
      </c>
      <c r="L13" s="16">
        <f t="shared" si="17"/>
        <v>41507</v>
      </c>
      <c r="M13" s="17">
        <f t="shared" si="18"/>
        <v>41507</v>
      </c>
      <c r="N13" s="44">
        <f>IF(AND(C13&gt;M13,C13&lt;P13),C13,M13)</f>
        <v>41507</v>
      </c>
      <c r="O13" s="44">
        <f>IF(AND(D13&gt;M13,D13&lt;P13),D13,P13)</f>
        <v>41508</v>
      </c>
      <c r="P13" s="15">
        <f t="shared" si="19"/>
        <v>41508</v>
      </c>
      <c r="Q13" s="17">
        <f t="shared" si="20"/>
        <v>41508</v>
      </c>
      <c r="R13" s="44">
        <f>IF(AND(C13&gt;Q13,C13&lt;T13),C13,Q13)</f>
        <v>41508</v>
      </c>
      <c r="S13" s="44">
        <f>IF(AND(D13&gt;Q13,D13&lt;T13),D13,T13)</f>
        <v>41509</v>
      </c>
      <c r="T13" s="16">
        <f t="shared" si="21"/>
        <v>41509</v>
      </c>
      <c r="U13" s="17">
        <f t="shared" si="22"/>
        <v>41509</v>
      </c>
      <c r="V13" s="44">
        <f>IF(AND(C13&gt;U13,C13&lt;X13),C13,U13)</f>
        <v>41509</v>
      </c>
      <c r="W13" s="44">
        <f>IF(AND(D13&gt;U13,D13&lt;X13),D13,X13)</f>
        <v>41510</v>
      </c>
      <c r="X13" s="15">
        <f t="shared" si="23"/>
        <v>41510</v>
      </c>
      <c r="Y13" s="17">
        <f t="shared" si="24"/>
        <v>41510</v>
      </c>
      <c r="Z13" s="44">
        <f>IF(AND(C13&gt;Y13,C13&lt;AB13),C13,Y13)</f>
        <v>41510</v>
      </c>
      <c r="AA13" s="44">
        <f>IF(AND(D13&gt;Y13,D13&lt;AB13),D13,AB13)</f>
        <v>41511</v>
      </c>
      <c r="AB13" s="16">
        <f t="shared" si="25"/>
        <v>41511</v>
      </c>
      <c r="AC13" s="17">
        <f t="shared" si="26"/>
        <v>41511</v>
      </c>
      <c r="AD13" s="44">
        <f>IF(AND(C13&gt;AC13,C13&lt;AF13),C13,AC13)</f>
        <v>41511</v>
      </c>
      <c r="AE13" s="44">
        <f>IF(AND(D13&gt;AC13,D13&lt;AF13),D13,AF13)</f>
        <v>41512</v>
      </c>
      <c r="AF13" s="18">
        <f t="shared" si="27"/>
        <v>41512</v>
      </c>
    </row>
    <row r="14" spans="1:32" s="26" customFormat="1" ht="15.75">
      <c r="A14" s="55" t="str">
        <f>'Feuille calcul'!A11</f>
        <v>Presse 04</v>
      </c>
      <c r="B14" s="66"/>
      <c r="C14" s="65"/>
      <c r="D14" s="94"/>
      <c r="E14" s="29">
        <f t="shared" si="14"/>
        <v>41505</v>
      </c>
      <c r="F14" s="29"/>
      <c r="G14" s="29"/>
      <c r="H14" s="30">
        <f t="shared" si="15"/>
        <v>41506</v>
      </c>
      <c r="I14" s="31">
        <f t="shared" si="16"/>
        <v>41506</v>
      </c>
      <c r="J14" s="29"/>
      <c r="K14" s="29"/>
      <c r="L14" s="30">
        <f t="shared" si="17"/>
        <v>41507</v>
      </c>
      <c r="M14" s="31">
        <f t="shared" si="18"/>
        <v>41507</v>
      </c>
      <c r="N14" s="29"/>
      <c r="O14" s="29"/>
      <c r="P14" s="29">
        <f t="shared" si="19"/>
        <v>41508</v>
      </c>
      <c r="Q14" s="31">
        <f t="shared" si="20"/>
        <v>41508</v>
      </c>
      <c r="R14" s="29"/>
      <c r="S14" s="29"/>
      <c r="T14" s="30">
        <f t="shared" si="21"/>
        <v>41509</v>
      </c>
      <c r="U14" s="31">
        <f t="shared" si="22"/>
        <v>41509</v>
      </c>
      <c r="V14" s="29"/>
      <c r="W14" s="29"/>
      <c r="X14" s="29">
        <f t="shared" si="23"/>
        <v>41510</v>
      </c>
      <c r="Y14" s="31">
        <f t="shared" si="24"/>
        <v>41510</v>
      </c>
      <c r="Z14" s="29"/>
      <c r="AA14" s="29"/>
      <c r="AB14" s="30">
        <f t="shared" si="25"/>
        <v>41511</v>
      </c>
      <c r="AC14" s="31">
        <f t="shared" si="26"/>
        <v>41511</v>
      </c>
      <c r="AD14" s="29"/>
      <c r="AE14" s="29"/>
      <c r="AF14" s="32">
        <f t="shared" si="27"/>
        <v>41512</v>
      </c>
    </row>
    <row r="15" spans="1:32" s="7" customFormat="1" ht="15.75">
      <c r="A15" s="90"/>
      <c r="B15" s="68" t="str">
        <f>IF('Feuille calcul'!B11=0,"",'Feuille calcul'!B11)</f>
        <v>NEO 1 Sign.Girod</v>
      </c>
      <c r="C15" s="81">
        <f>IF('Feuille calcul'!H11=0,"",'Feuille calcul'!H11)</f>
        <v>41506.5</v>
      </c>
      <c r="D15" s="95">
        <f>IF('Feuille calcul'!I11=0,"",'Feuille calcul'!I11)</f>
        <v>41517.333333333336</v>
      </c>
      <c r="E15" s="11">
        <f t="shared" si="14"/>
        <v>41505</v>
      </c>
      <c r="F15" s="11">
        <f>IF(AND(C15&gt;E15,C15&lt;H15),C15,E15)</f>
        <v>41505</v>
      </c>
      <c r="G15" s="11">
        <f>IF(AND(D15&gt;E15,D15&lt;H15),D15,H15)</f>
        <v>41506</v>
      </c>
      <c r="H15" s="12">
        <f t="shared" si="15"/>
        <v>41506</v>
      </c>
      <c r="I15" s="13">
        <f t="shared" si="16"/>
        <v>41506</v>
      </c>
      <c r="J15" s="11">
        <f>IF(AND(C15&gt;I15,C15&lt;L15),C15,I15)</f>
        <v>41506.5</v>
      </c>
      <c r="K15" s="11">
        <f>IF(AND(D15&gt;I15,D15&lt;L15),D15,L15)</f>
        <v>41507</v>
      </c>
      <c r="L15" s="12">
        <f t="shared" si="17"/>
        <v>41507</v>
      </c>
      <c r="M15" s="13">
        <f t="shared" si="18"/>
        <v>41507</v>
      </c>
      <c r="N15" s="11">
        <f>IF(AND(C15&gt;M15,C15&lt;P15),C15,M15)</f>
        <v>41507</v>
      </c>
      <c r="O15" s="11">
        <f>IF(AND(D15&gt;M15,D15&lt;P15),D15,P15)</f>
        <v>41508</v>
      </c>
      <c r="P15" s="11">
        <f t="shared" si="19"/>
        <v>41508</v>
      </c>
      <c r="Q15" s="13">
        <f t="shared" si="20"/>
        <v>41508</v>
      </c>
      <c r="R15" s="11">
        <f>IF(AND(C15&gt;Q15,C15&lt;T15),C15,Q15)</f>
        <v>41508</v>
      </c>
      <c r="S15" s="11">
        <f>IF(AND(D15&gt;Q15,D15&lt;T15),D15,T15)</f>
        <v>41509</v>
      </c>
      <c r="T15" s="12">
        <f t="shared" si="21"/>
        <v>41509</v>
      </c>
      <c r="U15" s="13">
        <f t="shared" si="22"/>
        <v>41509</v>
      </c>
      <c r="V15" s="11">
        <f>IF(AND(C15&gt;U15,C15&lt;X15),C15,U15)</f>
        <v>41509</v>
      </c>
      <c r="W15" s="11">
        <f>IF(AND(D15&gt;U15,D15&lt;X15),D15,X15)</f>
        <v>41510</v>
      </c>
      <c r="X15" s="11">
        <f t="shared" si="23"/>
        <v>41510</v>
      </c>
      <c r="Y15" s="13">
        <f t="shared" si="24"/>
        <v>41510</v>
      </c>
      <c r="Z15" s="11">
        <f>IF(AND(C15&gt;Y15,C15&lt;AB15),C15,Y15)</f>
        <v>41510</v>
      </c>
      <c r="AA15" s="11">
        <f>IF(AND(D15&gt;Y15,D15&lt;AB15),D15,AB15)</f>
        <v>41511</v>
      </c>
      <c r="AB15" s="12">
        <f t="shared" si="25"/>
        <v>41511</v>
      </c>
      <c r="AC15" s="13">
        <f t="shared" si="26"/>
        <v>41511</v>
      </c>
      <c r="AD15" s="11">
        <f>IF(AND(AA15&gt;AC15,AA15&lt;AF15),AA15,AC15)</f>
        <v>41511</v>
      </c>
      <c r="AE15" s="11">
        <f>IF(AND(D15&gt;AC15,D15&lt;AF15),D15,AF15)</f>
        <v>41512</v>
      </c>
      <c r="AF15" s="14">
        <f t="shared" si="27"/>
        <v>41512</v>
      </c>
    </row>
    <row r="16" spans="1:32" s="7" customFormat="1" ht="16.5" thickBot="1">
      <c r="A16" s="92"/>
      <c r="B16" s="82" t="str">
        <f>IF('Feuille calcul'!B12=0,"",'Feuille calcul'!B12)</f>
        <v/>
      </c>
      <c r="C16" s="80" t="str">
        <f>IF('Feuille calcul'!H12=0,"",'Feuille calcul'!H12)</f>
        <v/>
      </c>
      <c r="D16" s="93" t="str">
        <f>IF('Feuille calcul'!I12=0,"",'Feuille calcul'!I12)</f>
        <v/>
      </c>
      <c r="E16" s="15">
        <f t="shared" si="14"/>
        <v>41505</v>
      </c>
      <c r="F16" s="44">
        <f>IF(AND(C16&gt;E16,C16&lt;H16),C16,E16)</f>
        <v>41505</v>
      </c>
      <c r="G16" s="44">
        <f>IF(AND(D16&gt;E16,D16&lt;H16),D16,H16)</f>
        <v>41506</v>
      </c>
      <c r="H16" s="16">
        <f t="shared" si="15"/>
        <v>41506</v>
      </c>
      <c r="I16" s="17">
        <f t="shared" si="16"/>
        <v>41506</v>
      </c>
      <c r="J16" s="44">
        <f>IF(AND(C16&gt;I16,C16&lt;L16),C16,I16)</f>
        <v>41506</v>
      </c>
      <c r="K16" s="44">
        <f>IF(AND(D16&gt;I16,D16&lt;L16),D16,L16)</f>
        <v>41507</v>
      </c>
      <c r="L16" s="16">
        <f t="shared" si="17"/>
        <v>41507</v>
      </c>
      <c r="M16" s="17">
        <f t="shared" si="18"/>
        <v>41507</v>
      </c>
      <c r="N16" s="44">
        <f>IF(AND(C16&gt;M16,C16&lt;P16),C16,M16)</f>
        <v>41507</v>
      </c>
      <c r="O16" s="44">
        <f>IF(AND(D16&gt;M16,D16&lt;P16),D16,P16)</f>
        <v>41508</v>
      </c>
      <c r="P16" s="15">
        <f t="shared" si="19"/>
        <v>41508</v>
      </c>
      <c r="Q16" s="17">
        <f t="shared" si="20"/>
        <v>41508</v>
      </c>
      <c r="R16" s="44">
        <f>IF(AND(C16&gt;Q16,C16&lt;T16),C16,Q16)</f>
        <v>41508</v>
      </c>
      <c r="S16" s="44">
        <f>IF(AND(D16&gt;Q16,D16&lt;T16),D16,T16)</f>
        <v>41509</v>
      </c>
      <c r="T16" s="16">
        <f t="shared" si="21"/>
        <v>41509</v>
      </c>
      <c r="U16" s="17">
        <f t="shared" si="22"/>
        <v>41509</v>
      </c>
      <c r="V16" s="44">
        <f>IF(AND(C16&gt;U16,C16&lt;X16),C16,U16)</f>
        <v>41509</v>
      </c>
      <c r="W16" s="44">
        <f>IF(AND(D16&gt;U16,D16&lt;X16),D16,X16)</f>
        <v>41510</v>
      </c>
      <c r="X16" s="15">
        <f t="shared" si="23"/>
        <v>41510</v>
      </c>
      <c r="Y16" s="17">
        <f t="shared" si="24"/>
        <v>41510</v>
      </c>
      <c r="Z16" s="44">
        <f>IF(AND(C16&gt;Y16,C16&lt;AB16),C16,Y16)</f>
        <v>41510</v>
      </c>
      <c r="AA16" s="44">
        <f>IF(AND(D16&gt;Y16,D16&lt;AB16),D16,AB16)</f>
        <v>41511</v>
      </c>
      <c r="AB16" s="16">
        <f t="shared" si="25"/>
        <v>41511</v>
      </c>
      <c r="AC16" s="17">
        <f t="shared" si="26"/>
        <v>41511</v>
      </c>
      <c r="AD16" s="44">
        <f>IF(AND(C16&gt;AC16,C16&lt;AF16),C16,AC16)</f>
        <v>41511</v>
      </c>
      <c r="AE16" s="44">
        <f>IF(AND(D16&gt;AC16,D16&lt;AF16),D16,AF16)</f>
        <v>41512</v>
      </c>
      <c r="AF16" s="18">
        <f t="shared" si="27"/>
        <v>41512</v>
      </c>
    </row>
    <row r="17" spans="1:32" s="26" customFormat="1" ht="15.75">
      <c r="A17" s="55" t="str">
        <f>+'Feuille calcul'!A13</f>
        <v>Presse 05</v>
      </c>
      <c r="B17" s="66"/>
      <c r="C17" s="65"/>
      <c r="D17" s="94"/>
      <c r="E17" s="29">
        <f t="shared" si="14"/>
        <v>41505</v>
      </c>
      <c r="F17" s="29"/>
      <c r="G17" s="29"/>
      <c r="H17" s="30">
        <f t="shared" si="15"/>
        <v>41506</v>
      </c>
      <c r="I17" s="31">
        <f t="shared" si="16"/>
        <v>41506</v>
      </c>
      <c r="J17" s="29"/>
      <c r="K17" s="29"/>
      <c r="L17" s="30">
        <f t="shared" si="17"/>
        <v>41507</v>
      </c>
      <c r="M17" s="31">
        <f t="shared" si="18"/>
        <v>41507</v>
      </c>
      <c r="N17" s="29"/>
      <c r="O17" s="29"/>
      <c r="P17" s="29">
        <f t="shared" si="19"/>
        <v>41508</v>
      </c>
      <c r="Q17" s="31">
        <f t="shared" si="20"/>
        <v>41508</v>
      </c>
      <c r="R17" s="29"/>
      <c r="S17" s="29"/>
      <c r="T17" s="30">
        <f t="shared" si="21"/>
        <v>41509</v>
      </c>
      <c r="U17" s="31">
        <f t="shared" si="22"/>
        <v>41509</v>
      </c>
      <c r="V17" s="29"/>
      <c r="W17" s="29"/>
      <c r="X17" s="29">
        <f t="shared" si="23"/>
        <v>41510</v>
      </c>
      <c r="Y17" s="31">
        <f t="shared" si="24"/>
        <v>41510</v>
      </c>
      <c r="Z17" s="29"/>
      <c r="AA17" s="29"/>
      <c r="AB17" s="30">
        <f t="shared" si="25"/>
        <v>41511</v>
      </c>
      <c r="AC17" s="31">
        <f t="shared" si="26"/>
        <v>41511</v>
      </c>
      <c r="AD17" s="29"/>
      <c r="AE17" s="29"/>
      <c r="AF17" s="32">
        <f t="shared" si="27"/>
        <v>41512</v>
      </c>
    </row>
    <row r="18" spans="1:32" s="7" customFormat="1" ht="15.75">
      <c r="A18" s="90"/>
      <c r="B18" s="68" t="str">
        <f>IF('Feuille calcul'!B13=0,"",'Feuille calcul'!B13)</f>
        <v>Bouchons amcor</v>
      </c>
      <c r="C18" s="81">
        <f>IF('Feuille calcul'!H13=0,"",'Feuille calcul'!H13)</f>
        <v>41505</v>
      </c>
      <c r="D18" s="95">
        <f>IF('Feuille calcul'!I13=0,"",'Feuille calcul'!I13)</f>
        <v>41531.041666666664</v>
      </c>
      <c r="E18" s="11">
        <f t="shared" si="14"/>
        <v>41505</v>
      </c>
      <c r="F18" s="11">
        <f>IF(AND(C18&gt;E18,C18&lt;H18),C18,E18)</f>
        <v>41505</v>
      </c>
      <c r="G18" s="11">
        <f>IF(AND(D18&gt;E18,D18&lt;H18),D18,H18)</f>
        <v>41506</v>
      </c>
      <c r="H18" s="12">
        <f t="shared" si="15"/>
        <v>41506</v>
      </c>
      <c r="I18" s="13">
        <f t="shared" si="16"/>
        <v>41506</v>
      </c>
      <c r="J18" s="11">
        <f>IF(AND(C18&gt;I18,C18&lt;L18),C18,I18)</f>
        <v>41506</v>
      </c>
      <c r="K18" s="11">
        <f>IF(AND(D18&gt;I18,D18&lt;L18),D18,L18)</f>
        <v>41507</v>
      </c>
      <c r="L18" s="12">
        <f t="shared" si="17"/>
        <v>41507</v>
      </c>
      <c r="M18" s="13">
        <f t="shared" si="18"/>
        <v>41507</v>
      </c>
      <c r="N18" s="11">
        <f>IF(AND(C18&gt;M18,C18&lt;P18),C18,M18)</f>
        <v>41507</v>
      </c>
      <c r="O18" s="11">
        <f>IF(AND(D18&gt;M18,D18&lt;P18),D18,P18)</f>
        <v>41508</v>
      </c>
      <c r="P18" s="11">
        <f t="shared" si="19"/>
        <v>41508</v>
      </c>
      <c r="Q18" s="13">
        <f t="shared" si="20"/>
        <v>41508</v>
      </c>
      <c r="R18" s="11">
        <f>IF(AND(C18&gt;Q18,C18&lt;T18),C18,Q18)</f>
        <v>41508</v>
      </c>
      <c r="S18" s="11">
        <f>IF(AND(D18&gt;Q18,D18&lt;T18),D18,T18)</f>
        <v>41509</v>
      </c>
      <c r="T18" s="12">
        <f t="shared" si="21"/>
        <v>41509</v>
      </c>
      <c r="U18" s="13">
        <f t="shared" si="22"/>
        <v>41509</v>
      </c>
      <c r="V18" s="11">
        <f>IF(AND(C18&gt;U18,C18&lt;X18),C18,U18)</f>
        <v>41509</v>
      </c>
      <c r="W18" s="11">
        <f>IF(AND(D18&gt;U18,D18&lt;X18),D18,X18)</f>
        <v>41510</v>
      </c>
      <c r="X18" s="11">
        <f t="shared" si="23"/>
        <v>41510</v>
      </c>
      <c r="Y18" s="13">
        <f t="shared" si="24"/>
        <v>41510</v>
      </c>
      <c r="Z18" s="11">
        <f>IF(AND(C18&gt;Y18,C18&lt;AB18),C18,Y18)</f>
        <v>41510</v>
      </c>
      <c r="AA18" s="11">
        <f>IF(AND(D18&gt;Y18,D18&lt;AB18),D18,AB18)</f>
        <v>41511</v>
      </c>
      <c r="AB18" s="12">
        <f t="shared" si="25"/>
        <v>41511</v>
      </c>
      <c r="AC18" s="13">
        <f t="shared" si="26"/>
        <v>41511</v>
      </c>
      <c r="AD18" s="11">
        <f>IF(AND(AA18&gt;AC18,AA18&lt;AF18),AA18,AC18)</f>
        <v>41511</v>
      </c>
      <c r="AE18" s="11">
        <f>IF(AND(D18&gt;AC18,D18&lt;AF18),D18,AF18)</f>
        <v>41512</v>
      </c>
      <c r="AF18" s="14">
        <f t="shared" si="27"/>
        <v>41512</v>
      </c>
    </row>
    <row r="19" spans="1:32" s="7" customFormat="1" ht="16.5" thickBot="1">
      <c r="A19" s="92"/>
      <c r="B19" s="82" t="str">
        <f>IF('Feuille calcul'!B14=0,"",'Feuille calcul'!B14)</f>
        <v/>
      </c>
      <c r="C19" s="80" t="str">
        <f>IF('Feuille calcul'!H14=0,"",'Feuille calcul'!H14)</f>
        <v/>
      </c>
      <c r="D19" s="93" t="str">
        <f>IF('Feuille calcul'!I14=0,"",'Feuille calcul'!I14)</f>
        <v/>
      </c>
      <c r="E19" s="15">
        <f t="shared" si="14"/>
        <v>41505</v>
      </c>
      <c r="F19" s="44">
        <f>IF(AND(C19&gt;E19,C19&lt;H19),C19,E19)</f>
        <v>41505</v>
      </c>
      <c r="G19" s="44">
        <f>IF(AND(D19&gt;E19,D19&lt;H19),D19,H19)</f>
        <v>41506</v>
      </c>
      <c r="H19" s="16">
        <f t="shared" si="15"/>
        <v>41506</v>
      </c>
      <c r="I19" s="17">
        <f t="shared" si="16"/>
        <v>41506</v>
      </c>
      <c r="J19" s="44">
        <f>IF(AND(C19&gt;I19,C19&lt;L19),C19,I19)</f>
        <v>41506</v>
      </c>
      <c r="K19" s="44">
        <f>IF(AND(D19&gt;I19,D19&lt;L19),D19,L19)</f>
        <v>41507</v>
      </c>
      <c r="L19" s="16">
        <f t="shared" si="17"/>
        <v>41507</v>
      </c>
      <c r="M19" s="17">
        <f t="shared" si="18"/>
        <v>41507</v>
      </c>
      <c r="N19" s="44">
        <f>IF(AND(C19&gt;M19,C19&lt;P19),C19,M19)</f>
        <v>41507</v>
      </c>
      <c r="O19" s="44">
        <f>IF(AND(D19&gt;M19,D19&lt;P19),D19,P19)</f>
        <v>41508</v>
      </c>
      <c r="P19" s="15">
        <f t="shared" si="19"/>
        <v>41508</v>
      </c>
      <c r="Q19" s="17">
        <f t="shared" si="20"/>
        <v>41508</v>
      </c>
      <c r="R19" s="44">
        <f>IF(AND(C19&gt;Q19,C19&lt;T19),C19,Q19)</f>
        <v>41508</v>
      </c>
      <c r="S19" s="44">
        <f>IF(AND(D19&gt;Q19,D19&lt;T19),D19,T19)</f>
        <v>41509</v>
      </c>
      <c r="T19" s="16">
        <f t="shared" si="21"/>
        <v>41509</v>
      </c>
      <c r="U19" s="17">
        <f t="shared" si="22"/>
        <v>41509</v>
      </c>
      <c r="V19" s="44">
        <f>IF(AND(C19&gt;U19,C19&lt;X19),C19,U19)</f>
        <v>41509</v>
      </c>
      <c r="W19" s="44">
        <f>IF(AND(D19&gt;U19,D19&lt;X19),D19,X19)</f>
        <v>41510</v>
      </c>
      <c r="X19" s="15">
        <f t="shared" si="23"/>
        <v>41510</v>
      </c>
      <c r="Y19" s="17">
        <f t="shared" si="24"/>
        <v>41510</v>
      </c>
      <c r="Z19" s="44">
        <f>IF(AND(C19&gt;Y19,C19&lt;AB19),C19,Y19)</f>
        <v>41510</v>
      </c>
      <c r="AA19" s="44">
        <f>IF(AND(D19&gt;Y19,D19&lt;AB19),D19,AB19)</f>
        <v>41511</v>
      </c>
      <c r="AB19" s="16">
        <f t="shared" si="25"/>
        <v>41511</v>
      </c>
      <c r="AC19" s="17">
        <f t="shared" si="26"/>
        <v>41511</v>
      </c>
      <c r="AD19" s="44">
        <f>IF(AND(C19&gt;AC19,C19&lt;AF19),C19,AC19)</f>
        <v>41511</v>
      </c>
      <c r="AE19" s="44">
        <f>IF(AND(D19&gt;AC19,D19&lt;AF19),D19,AF19)</f>
        <v>41512</v>
      </c>
      <c r="AF19" s="18">
        <f t="shared" si="27"/>
        <v>41512</v>
      </c>
    </row>
    <row r="20" spans="1:32" s="26" customFormat="1" ht="15.75">
      <c r="A20" s="55" t="str">
        <f>+'Feuille calcul'!A15</f>
        <v>Presse 06</v>
      </c>
      <c r="B20" s="66"/>
      <c r="C20" s="65"/>
      <c r="D20" s="94"/>
      <c r="E20" s="29">
        <f t="shared" si="14"/>
        <v>41505</v>
      </c>
      <c r="F20" s="29"/>
      <c r="G20" s="29"/>
      <c r="H20" s="30">
        <f t="shared" si="15"/>
        <v>41506</v>
      </c>
      <c r="I20" s="31">
        <f t="shared" si="16"/>
        <v>41506</v>
      </c>
      <c r="J20" s="29"/>
      <c r="K20" s="29"/>
      <c r="L20" s="30">
        <f t="shared" si="17"/>
        <v>41507</v>
      </c>
      <c r="M20" s="31">
        <f t="shared" si="18"/>
        <v>41507</v>
      </c>
      <c r="N20" s="29"/>
      <c r="O20" s="29"/>
      <c r="P20" s="29">
        <f t="shared" si="19"/>
        <v>41508</v>
      </c>
      <c r="Q20" s="31">
        <f t="shared" si="20"/>
        <v>41508</v>
      </c>
      <c r="R20" s="29"/>
      <c r="S20" s="29"/>
      <c r="T20" s="30">
        <f t="shared" si="21"/>
        <v>41509</v>
      </c>
      <c r="U20" s="31">
        <f t="shared" si="22"/>
        <v>41509</v>
      </c>
      <c r="V20" s="29"/>
      <c r="W20" s="29"/>
      <c r="X20" s="29">
        <f t="shared" si="23"/>
        <v>41510</v>
      </c>
      <c r="Y20" s="31">
        <f t="shared" si="24"/>
        <v>41510</v>
      </c>
      <c r="Z20" s="29"/>
      <c r="AA20" s="29"/>
      <c r="AB20" s="30">
        <f t="shared" si="25"/>
        <v>41511</v>
      </c>
      <c r="AC20" s="31">
        <f t="shared" si="26"/>
        <v>41511</v>
      </c>
      <c r="AD20" s="29"/>
      <c r="AE20" s="29"/>
      <c r="AF20" s="32">
        <f t="shared" si="27"/>
        <v>41512</v>
      </c>
    </row>
    <row r="21" spans="1:32" s="7" customFormat="1" ht="15.75">
      <c r="A21" s="90"/>
      <c r="B21" s="68" t="str">
        <f>IF('Feuille calcul'!B15=0,"",'Feuille calcul'!B15)</f>
        <v/>
      </c>
      <c r="C21" s="81" t="str">
        <f>IF('Feuille calcul'!H15=0,"",'Feuille calcul'!H15)</f>
        <v/>
      </c>
      <c r="D21" s="95" t="str">
        <f>IF('Feuille calcul'!I15=0,"",'Feuille calcul'!I15)</f>
        <v/>
      </c>
      <c r="E21" s="11">
        <f t="shared" si="14"/>
        <v>41505</v>
      </c>
      <c r="F21" s="11">
        <f>IF(AND(C21&gt;E21,C21&lt;H21),C21,E21)</f>
        <v>41505</v>
      </c>
      <c r="G21" s="11">
        <f>IF(AND(D21&gt;E21,D21&lt;H21),D21,H21)</f>
        <v>41506</v>
      </c>
      <c r="H21" s="12">
        <f t="shared" si="15"/>
        <v>41506</v>
      </c>
      <c r="I21" s="13">
        <f t="shared" si="16"/>
        <v>41506</v>
      </c>
      <c r="J21" s="11">
        <f>IF(AND(C21&gt;I21,C21&lt;L21),C21,I21)</f>
        <v>41506</v>
      </c>
      <c r="K21" s="11">
        <f>IF(AND(D21&gt;I21,D21&lt;L21),D21,L21)</f>
        <v>41507</v>
      </c>
      <c r="L21" s="12">
        <f t="shared" si="17"/>
        <v>41507</v>
      </c>
      <c r="M21" s="13">
        <f t="shared" si="18"/>
        <v>41507</v>
      </c>
      <c r="N21" s="11">
        <f>IF(AND(C21&gt;M21,C21&lt;P21),C21,M21)</f>
        <v>41507</v>
      </c>
      <c r="O21" s="11">
        <f>IF(AND(D21&gt;M21,D21&lt;P21),D21,P21)</f>
        <v>41508</v>
      </c>
      <c r="P21" s="11">
        <f t="shared" si="19"/>
        <v>41508</v>
      </c>
      <c r="Q21" s="13">
        <f t="shared" si="20"/>
        <v>41508</v>
      </c>
      <c r="R21" s="11">
        <f>IF(AND(C21&gt;Q21,C21&lt;T21),C21,Q21)</f>
        <v>41508</v>
      </c>
      <c r="S21" s="11">
        <f>IF(AND(D21&gt;Q21,D21&lt;T21),D21,T21)</f>
        <v>41509</v>
      </c>
      <c r="T21" s="12">
        <f t="shared" si="21"/>
        <v>41509</v>
      </c>
      <c r="U21" s="13">
        <f t="shared" si="22"/>
        <v>41509</v>
      </c>
      <c r="V21" s="11">
        <f>IF(AND(C21&gt;U21,C21&lt;X21),C21,U21)</f>
        <v>41509</v>
      </c>
      <c r="W21" s="11">
        <f>IF(AND(D21&gt;U21,D21&lt;X21),D21,X21)</f>
        <v>41510</v>
      </c>
      <c r="X21" s="11">
        <f t="shared" si="23"/>
        <v>41510</v>
      </c>
      <c r="Y21" s="13">
        <f t="shared" si="24"/>
        <v>41510</v>
      </c>
      <c r="Z21" s="11">
        <f>IF(AND(C21&gt;Y21,C21&lt;AB21),C21,Y21)</f>
        <v>41510</v>
      </c>
      <c r="AA21" s="11">
        <f>IF(AND(D21&gt;Y21,D21&lt;AB21),D21,AB21)</f>
        <v>41511</v>
      </c>
      <c r="AB21" s="12">
        <f t="shared" si="25"/>
        <v>41511</v>
      </c>
      <c r="AC21" s="13">
        <f t="shared" si="26"/>
        <v>41511</v>
      </c>
      <c r="AD21" s="11">
        <f>IF(AND(AA21&gt;AC21,AA21&lt;AF21),AA21,AC21)</f>
        <v>41511</v>
      </c>
      <c r="AE21" s="11">
        <f>IF(AND(D21&gt;AC21,D21&lt;AF21),D21,AF21)</f>
        <v>41512</v>
      </c>
      <c r="AF21" s="14">
        <f t="shared" si="27"/>
        <v>41512</v>
      </c>
    </row>
    <row r="22" spans="1:32" s="7" customFormat="1" ht="16.5" thickBot="1">
      <c r="A22" s="92"/>
      <c r="B22" s="82" t="str">
        <f>IF('Feuille calcul'!B16=0,"",'Feuille calcul'!B16)</f>
        <v/>
      </c>
      <c r="C22" s="80" t="str">
        <f>IF('Feuille calcul'!H16=0,"",'Feuille calcul'!H16)</f>
        <v/>
      </c>
      <c r="D22" s="93" t="str">
        <f>IF('Feuille calcul'!I16=0,"",'Feuille calcul'!I16)</f>
        <v/>
      </c>
      <c r="E22" s="15">
        <f t="shared" si="14"/>
        <v>41505</v>
      </c>
      <c r="F22" s="44">
        <f>IF(AND(C22&gt;E22,C22&lt;H22),C22,E22)</f>
        <v>41505</v>
      </c>
      <c r="G22" s="44">
        <f>IF(AND(D22&gt;E22,D22&lt;H22),D22,H22)</f>
        <v>41506</v>
      </c>
      <c r="H22" s="16">
        <f t="shared" si="15"/>
        <v>41506</v>
      </c>
      <c r="I22" s="17">
        <f t="shared" si="16"/>
        <v>41506</v>
      </c>
      <c r="J22" s="44">
        <f>IF(AND(C22&gt;I22,C22&lt;L22),C22,I22)</f>
        <v>41506</v>
      </c>
      <c r="K22" s="44">
        <f>IF(AND(D22&gt;I22,D22&lt;L22),D22,L22)</f>
        <v>41507</v>
      </c>
      <c r="L22" s="16">
        <f t="shared" si="17"/>
        <v>41507</v>
      </c>
      <c r="M22" s="17">
        <f t="shared" si="18"/>
        <v>41507</v>
      </c>
      <c r="N22" s="44">
        <f>IF(AND(C22&gt;M22,C22&lt;P22),C22,M22)</f>
        <v>41507</v>
      </c>
      <c r="O22" s="44">
        <f>IF(AND(D22&gt;M22,D22&lt;P22),D22,P22)</f>
        <v>41508</v>
      </c>
      <c r="P22" s="15">
        <f t="shared" si="19"/>
        <v>41508</v>
      </c>
      <c r="Q22" s="17">
        <f t="shared" si="20"/>
        <v>41508</v>
      </c>
      <c r="R22" s="44">
        <f>IF(AND(C22&gt;Q22,C22&lt;T22),C22,Q22)</f>
        <v>41508</v>
      </c>
      <c r="S22" s="44">
        <f>IF(AND(D22&gt;Q22,D22&lt;T22),D22,T22)</f>
        <v>41509</v>
      </c>
      <c r="T22" s="16">
        <f t="shared" si="21"/>
        <v>41509</v>
      </c>
      <c r="U22" s="17">
        <f t="shared" si="22"/>
        <v>41509</v>
      </c>
      <c r="V22" s="44">
        <f>IF(AND(C22&gt;U22,C22&lt;X22),C22,U22)</f>
        <v>41509</v>
      </c>
      <c r="W22" s="44">
        <f>IF(AND(D22&gt;U22,D22&lt;X22),D22,X22)</f>
        <v>41510</v>
      </c>
      <c r="X22" s="15">
        <f t="shared" si="23"/>
        <v>41510</v>
      </c>
      <c r="Y22" s="17">
        <f t="shared" si="24"/>
        <v>41510</v>
      </c>
      <c r="Z22" s="44">
        <f>IF(AND(C22&gt;Y22,C22&lt;AB22),C22,Y22)</f>
        <v>41510</v>
      </c>
      <c r="AA22" s="44">
        <f>IF(AND(D22&gt;Y22,D22&lt;AB22),D22,AB22)</f>
        <v>41511</v>
      </c>
      <c r="AB22" s="16">
        <f t="shared" si="25"/>
        <v>41511</v>
      </c>
      <c r="AC22" s="17">
        <f t="shared" si="26"/>
        <v>41511</v>
      </c>
      <c r="AD22" s="44">
        <f>IF(AND(C22&gt;AC22,C22&lt;AF22),C22,AC22)</f>
        <v>41511</v>
      </c>
      <c r="AE22" s="44">
        <f>IF(AND(D22&gt;AC22,D22&lt;AF22),D22,AF22)</f>
        <v>41512</v>
      </c>
      <c r="AF22" s="18">
        <f t="shared" si="27"/>
        <v>41512</v>
      </c>
    </row>
    <row r="23" spans="1:32" s="26" customFormat="1" ht="15.75">
      <c r="A23" s="55" t="str">
        <f>+'Feuille calcul'!A17</f>
        <v>Presse 07</v>
      </c>
      <c r="B23" s="66"/>
      <c r="C23" s="65"/>
      <c r="D23" s="94"/>
      <c r="E23" s="29">
        <f t="shared" si="14"/>
        <v>41505</v>
      </c>
      <c r="F23" s="29"/>
      <c r="G23" s="29"/>
      <c r="H23" s="30">
        <f t="shared" si="15"/>
        <v>41506</v>
      </c>
      <c r="I23" s="31">
        <f t="shared" si="16"/>
        <v>41506</v>
      </c>
      <c r="J23" s="29"/>
      <c r="K23" s="29"/>
      <c r="L23" s="30">
        <f t="shared" si="17"/>
        <v>41507</v>
      </c>
      <c r="M23" s="31">
        <f t="shared" si="18"/>
        <v>41507</v>
      </c>
      <c r="N23" s="29"/>
      <c r="O23" s="29"/>
      <c r="P23" s="29">
        <f t="shared" si="19"/>
        <v>41508</v>
      </c>
      <c r="Q23" s="31">
        <f t="shared" si="20"/>
        <v>41508</v>
      </c>
      <c r="R23" s="29"/>
      <c r="S23" s="29"/>
      <c r="T23" s="30">
        <f t="shared" si="21"/>
        <v>41509</v>
      </c>
      <c r="U23" s="31">
        <f t="shared" si="22"/>
        <v>41509</v>
      </c>
      <c r="V23" s="29"/>
      <c r="W23" s="29"/>
      <c r="X23" s="29">
        <f t="shared" si="23"/>
        <v>41510</v>
      </c>
      <c r="Y23" s="31">
        <f t="shared" si="24"/>
        <v>41510</v>
      </c>
      <c r="Z23" s="29"/>
      <c r="AA23" s="29"/>
      <c r="AB23" s="30">
        <f t="shared" si="25"/>
        <v>41511</v>
      </c>
      <c r="AC23" s="31">
        <f t="shared" si="26"/>
        <v>41511</v>
      </c>
      <c r="AD23" s="29"/>
      <c r="AE23" s="29"/>
      <c r="AF23" s="32">
        <f t="shared" si="27"/>
        <v>41512</v>
      </c>
    </row>
    <row r="24" spans="1:32" s="7" customFormat="1" ht="15.75">
      <c r="A24" s="90"/>
      <c r="B24" s="68" t="str">
        <f>IF('Feuille calcul'!B17=0,"",'Feuille calcul'!B17)</f>
        <v>Palier RenePierre</v>
      </c>
      <c r="C24" s="81" t="str">
        <f>IF('Feuille calcul'!H17=0,"",'Feuille calcul'!H17)</f>
        <v/>
      </c>
      <c r="D24" s="95">
        <f>IF('Feuille calcul'!I17=0,"",'Feuille calcul'!I17)</f>
        <v>0.34722222222222227</v>
      </c>
      <c r="E24" s="11">
        <f t="shared" si="14"/>
        <v>41505</v>
      </c>
      <c r="F24" s="11">
        <f>IF(AND(C24&gt;E24,C24&lt;H24),C24,E24)</f>
        <v>41505</v>
      </c>
      <c r="G24" s="11">
        <f>IF(AND(D24&gt;E24,D24&lt;H24),D24,H24)</f>
        <v>41506</v>
      </c>
      <c r="H24" s="12">
        <f t="shared" si="15"/>
        <v>41506</v>
      </c>
      <c r="I24" s="13">
        <f t="shared" si="16"/>
        <v>41506</v>
      </c>
      <c r="J24" s="11">
        <f>IF(AND(C24&gt;I24,C24&lt;L24),C24,I24)</f>
        <v>41506</v>
      </c>
      <c r="K24" s="11">
        <f>IF(AND(D24&gt;I24,D24&lt;L24),D24,L24)</f>
        <v>41507</v>
      </c>
      <c r="L24" s="12">
        <f t="shared" si="17"/>
        <v>41507</v>
      </c>
      <c r="M24" s="13">
        <f t="shared" si="18"/>
        <v>41507</v>
      </c>
      <c r="N24" s="11">
        <f>IF(AND(C24&gt;M24,C24&lt;P24),C24,M24)</f>
        <v>41507</v>
      </c>
      <c r="O24" s="11">
        <f>IF(AND(D24&gt;M24,D24&lt;P24),D24,P24)</f>
        <v>41508</v>
      </c>
      <c r="P24" s="11">
        <f t="shared" si="19"/>
        <v>41508</v>
      </c>
      <c r="Q24" s="13">
        <f t="shared" si="20"/>
        <v>41508</v>
      </c>
      <c r="R24" s="11">
        <f>IF(AND(C24&gt;Q24,C24&lt;T24),C24,Q24)</f>
        <v>41508</v>
      </c>
      <c r="S24" s="11">
        <f>IF(AND(D24&gt;Q24,D24&lt;T24),D24,T24)</f>
        <v>41509</v>
      </c>
      <c r="T24" s="12">
        <f t="shared" si="21"/>
        <v>41509</v>
      </c>
      <c r="U24" s="13">
        <f t="shared" si="22"/>
        <v>41509</v>
      </c>
      <c r="V24" s="11">
        <f>IF(AND(C24&gt;U24,C24&lt;X24),C24,U24)</f>
        <v>41509</v>
      </c>
      <c r="W24" s="11">
        <f>IF(AND(D24&gt;U24,D24&lt;X24),D24,X24)</f>
        <v>41510</v>
      </c>
      <c r="X24" s="11">
        <f t="shared" si="23"/>
        <v>41510</v>
      </c>
      <c r="Y24" s="13">
        <f t="shared" si="24"/>
        <v>41510</v>
      </c>
      <c r="Z24" s="11">
        <f>IF(AND(C24&gt;Y24,C24&lt;AB24),C24,Y24)</f>
        <v>41510</v>
      </c>
      <c r="AA24" s="11">
        <f>IF(AND(D24&gt;Y24,D24&lt;AB24),D24,AB24)</f>
        <v>41511</v>
      </c>
      <c r="AB24" s="12">
        <f t="shared" si="25"/>
        <v>41511</v>
      </c>
      <c r="AC24" s="13">
        <f t="shared" si="26"/>
        <v>41511</v>
      </c>
      <c r="AD24" s="11">
        <f>IF(AND(AA24&gt;AC24,AA24&lt;AF24),AA24,AC24)</f>
        <v>41511</v>
      </c>
      <c r="AE24" s="11">
        <f>IF(AND(D24&gt;AC24,D24&lt;AF24),D24,AF24)</f>
        <v>41512</v>
      </c>
      <c r="AF24" s="14">
        <f t="shared" si="27"/>
        <v>41512</v>
      </c>
    </row>
    <row r="25" spans="1:32" s="7" customFormat="1" ht="16.5" thickBot="1">
      <c r="A25" s="92"/>
      <c r="B25" s="82" t="str">
        <f>IF('Feuille calcul'!B18=0,"",'Feuille calcul'!B18)</f>
        <v/>
      </c>
      <c r="C25" s="80" t="str">
        <f>IF('Feuille calcul'!H18=0,"",'Feuille calcul'!H18)</f>
        <v/>
      </c>
      <c r="D25" s="93" t="str">
        <f>IF('Feuille calcul'!I18=0,"",'Feuille calcul'!I18)</f>
        <v/>
      </c>
      <c r="E25" s="15">
        <f t="shared" si="14"/>
        <v>41505</v>
      </c>
      <c r="F25" s="44">
        <f>IF(AND(C25&gt;E25,C25&lt;H25),C25,E25)</f>
        <v>41505</v>
      </c>
      <c r="G25" s="44">
        <f>IF(AND(D25&gt;E25,D25&lt;H25),D25,H25)</f>
        <v>41506</v>
      </c>
      <c r="H25" s="16">
        <f t="shared" si="15"/>
        <v>41506</v>
      </c>
      <c r="I25" s="17">
        <f t="shared" si="16"/>
        <v>41506</v>
      </c>
      <c r="J25" s="44">
        <f>IF(AND(C25&gt;I25,C25&lt;L25),C25,I25)</f>
        <v>41506</v>
      </c>
      <c r="K25" s="44">
        <f>IF(AND(D25&gt;I25,D25&lt;L25),D25,L25)</f>
        <v>41507</v>
      </c>
      <c r="L25" s="16">
        <f t="shared" si="17"/>
        <v>41507</v>
      </c>
      <c r="M25" s="17">
        <f t="shared" si="18"/>
        <v>41507</v>
      </c>
      <c r="N25" s="44">
        <f>IF(AND(C25&gt;M25,C25&lt;P25),C25,M25)</f>
        <v>41507</v>
      </c>
      <c r="O25" s="44">
        <f>IF(AND(D25&gt;M25,D25&lt;P25),D25,P25)</f>
        <v>41508</v>
      </c>
      <c r="P25" s="15">
        <f t="shared" si="19"/>
        <v>41508</v>
      </c>
      <c r="Q25" s="17">
        <f t="shared" si="20"/>
        <v>41508</v>
      </c>
      <c r="R25" s="44">
        <f>IF(AND(C25&gt;Q25,C25&lt;T25),C25,Q25)</f>
        <v>41508</v>
      </c>
      <c r="S25" s="44">
        <f>IF(AND(D25&gt;Q25,D25&lt;T25),D25,T25)</f>
        <v>41509</v>
      </c>
      <c r="T25" s="16">
        <f t="shared" si="21"/>
        <v>41509</v>
      </c>
      <c r="U25" s="17">
        <f t="shared" si="22"/>
        <v>41509</v>
      </c>
      <c r="V25" s="44">
        <f>IF(AND(C25&gt;U25,C25&lt;X25),C25,U25)</f>
        <v>41509</v>
      </c>
      <c r="W25" s="44">
        <f>IF(AND(D25&gt;U25,D25&lt;X25),D25,X25)</f>
        <v>41510</v>
      </c>
      <c r="X25" s="15">
        <f t="shared" si="23"/>
        <v>41510</v>
      </c>
      <c r="Y25" s="17">
        <f t="shared" si="24"/>
        <v>41510</v>
      </c>
      <c r="Z25" s="44">
        <f>IF(AND(C25&gt;Y25,C25&lt;AB25),C25,Y25)</f>
        <v>41510</v>
      </c>
      <c r="AA25" s="44">
        <f>IF(AND(D25&gt;Y25,D25&lt;AB25),D25,AB25)</f>
        <v>41511</v>
      </c>
      <c r="AB25" s="16">
        <f t="shared" si="25"/>
        <v>41511</v>
      </c>
      <c r="AC25" s="17">
        <f t="shared" si="26"/>
        <v>41511</v>
      </c>
      <c r="AD25" s="44">
        <f>IF(AND(C25&gt;AC25,C25&lt;AF25),C25,AC25)</f>
        <v>41511</v>
      </c>
      <c r="AE25" s="44">
        <f>IF(AND(D25&gt;AC25,D25&lt;AF25),D25,AF25)</f>
        <v>41512</v>
      </c>
      <c r="AF25" s="18">
        <f t="shared" si="27"/>
        <v>41512</v>
      </c>
    </row>
    <row r="26" spans="1:32" s="26" customFormat="1" ht="15.75">
      <c r="A26" s="55" t="str">
        <f>+'Feuille calcul'!A19</f>
        <v>Presse 08</v>
      </c>
      <c r="B26" s="66"/>
      <c r="C26" s="65"/>
      <c r="D26" s="94"/>
      <c r="E26" s="29">
        <f t="shared" si="14"/>
        <v>41505</v>
      </c>
      <c r="F26" s="29"/>
      <c r="G26" s="29"/>
      <c r="H26" s="30">
        <f t="shared" si="15"/>
        <v>41506</v>
      </c>
      <c r="I26" s="31">
        <f t="shared" si="16"/>
        <v>41506</v>
      </c>
      <c r="J26" s="29"/>
      <c r="K26" s="29"/>
      <c r="L26" s="30">
        <f t="shared" si="17"/>
        <v>41507</v>
      </c>
      <c r="M26" s="31">
        <f t="shared" si="18"/>
        <v>41507</v>
      </c>
      <c r="N26" s="29"/>
      <c r="O26" s="29"/>
      <c r="P26" s="29">
        <f t="shared" si="19"/>
        <v>41508</v>
      </c>
      <c r="Q26" s="31">
        <f t="shared" si="20"/>
        <v>41508</v>
      </c>
      <c r="R26" s="29"/>
      <c r="S26" s="29"/>
      <c r="T26" s="30">
        <f t="shared" si="21"/>
        <v>41509</v>
      </c>
      <c r="U26" s="31">
        <f t="shared" si="22"/>
        <v>41509</v>
      </c>
      <c r="V26" s="29"/>
      <c r="W26" s="29"/>
      <c r="X26" s="29">
        <f t="shared" si="23"/>
        <v>41510</v>
      </c>
      <c r="Y26" s="31">
        <f t="shared" si="24"/>
        <v>41510</v>
      </c>
      <c r="Z26" s="29"/>
      <c r="AA26" s="29"/>
      <c r="AB26" s="30">
        <f t="shared" si="25"/>
        <v>41511</v>
      </c>
      <c r="AC26" s="31">
        <f t="shared" si="26"/>
        <v>41511</v>
      </c>
      <c r="AD26" s="29"/>
      <c r="AE26" s="29"/>
      <c r="AF26" s="32">
        <f t="shared" si="27"/>
        <v>41512</v>
      </c>
    </row>
    <row r="27" spans="1:32" s="7" customFormat="1" ht="15.75">
      <c r="A27" s="90"/>
      <c r="B27" s="68" t="str">
        <f>IF('Feuille calcul'!B19=0,"",'Feuille calcul'!B19)</f>
        <v>xenon diam 6</v>
      </c>
      <c r="C27" s="81">
        <f>IF('Feuille calcul'!H19=0,"",'Feuille calcul'!H19)</f>
        <v>41505.625</v>
      </c>
      <c r="D27" s="95">
        <f>IF('Feuille calcul'!I19=0,"",'Feuille calcul'!I19)</f>
        <v>41506.348379629628</v>
      </c>
      <c r="E27" s="11">
        <f t="shared" si="14"/>
        <v>41505</v>
      </c>
      <c r="F27" s="11">
        <f>IF(AND(C27&gt;E27,C27&lt;H27),C27,E27)</f>
        <v>41505.625</v>
      </c>
      <c r="G27" s="11">
        <f>IF(AND(D27&gt;E27,D27&lt;H27),D27,H27)</f>
        <v>41506</v>
      </c>
      <c r="H27" s="12">
        <f t="shared" si="15"/>
        <v>41506</v>
      </c>
      <c r="I27" s="13">
        <f t="shared" si="16"/>
        <v>41506</v>
      </c>
      <c r="J27" s="11">
        <f>IF(AND(C27&gt;I27,C27&lt;L27),C27,I27)</f>
        <v>41506</v>
      </c>
      <c r="K27" s="11">
        <f>IF(AND(D27&gt;I27,D27&lt;L27),D27,L27)</f>
        <v>41506.348379629628</v>
      </c>
      <c r="L27" s="12">
        <f t="shared" si="17"/>
        <v>41507</v>
      </c>
      <c r="M27" s="13">
        <f t="shared" si="18"/>
        <v>41507</v>
      </c>
      <c r="N27" s="11">
        <f>IF(AND(C27&gt;M27,C27&lt;P27),C27,M27)</f>
        <v>41507</v>
      </c>
      <c r="O27" s="11">
        <f>IF(AND(D27&gt;M27,D27&lt;P27),D27,P27)</f>
        <v>41508</v>
      </c>
      <c r="P27" s="11">
        <f t="shared" si="19"/>
        <v>41508</v>
      </c>
      <c r="Q27" s="13">
        <f t="shared" si="20"/>
        <v>41508</v>
      </c>
      <c r="R27" s="11">
        <f>IF(AND(C27&gt;Q27,C27&lt;T27),C27,Q27)</f>
        <v>41508</v>
      </c>
      <c r="S27" s="11">
        <f>IF(AND(D27&gt;Q27,D27&lt;T27),D27,T27)</f>
        <v>41509</v>
      </c>
      <c r="T27" s="12">
        <f t="shared" si="21"/>
        <v>41509</v>
      </c>
      <c r="U27" s="13">
        <f t="shared" si="22"/>
        <v>41509</v>
      </c>
      <c r="V27" s="11">
        <f>IF(AND(C27&gt;U27,C27&lt;X27),C27,U27)</f>
        <v>41509</v>
      </c>
      <c r="W27" s="11">
        <f>IF(AND(D27&gt;U27,D27&lt;X27),D27,X27)</f>
        <v>41510</v>
      </c>
      <c r="X27" s="11">
        <f t="shared" si="23"/>
        <v>41510</v>
      </c>
      <c r="Y27" s="13">
        <f t="shared" si="24"/>
        <v>41510</v>
      </c>
      <c r="Z27" s="11">
        <f>IF(AND(C27&gt;Y27,C27&lt;AB27),C27,Y27)</f>
        <v>41510</v>
      </c>
      <c r="AA27" s="11">
        <f>IF(AND(D27&gt;Y27,D27&lt;AB27),D27,AB27)</f>
        <v>41511</v>
      </c>
      <c r="AB27" s="12">
        <f t="shared" si="25"/>
        <v>41511</v>
      </c>
      <c r="AC27" s="13">
        <f t="shared" si="26"/>
        <v>41511</v>
      </c>
      <c r="AD27" s="11">
        <f>IF(AND(AA27&gt;AC27,AA27&lt;AF27),AA27,AC27)</f>
        <v>41511</v>
      </c>
      <c r="AE27" s="11">
        <f>IF(AND(D27&gt;AC27,D27&lt;AF27),D27,AF27)</f>
        <v>41512</v>
      </c>
      <c r="AF27" s="14">
        <f t="shared" si="27"/>
        <v>41512</v>
      </c>
    </row>
    <row r="28" spans="1:32" s="7" customFormat="1" ht="16.5" thickBot="1">
      <c r="A28" s="92"/>
      <c r="B28" s="68" t="str">
        <f>IF('Feuille calcul'!B20=0,"",'Feuille calcul'!B20)</f>
        <v>Bonchon rectangul</v>
      </c>
      <c r="C28" s="80">
        <f>IF('Feuille calcul'!H20=0,"",'Feuille calcul'!H20)</f>
        <v>41506.833333333336</v>
      </c>
      <c r="D28" s="93">
        <f>IF('Feuille calcul'!I20=0,"",'Feuille calcul'!I20)</f>
        <v>41508.65625</v>
      </c>
      <c r="E28" s="15">
        <f t="shared" si="14"/>
        <v>41505</v>
      </c>
      <c r="F28" s="44">
        <f>IF(AND(C28&gt;E28,C28&lt;H28),C28,E28)</f>
        <v>41505</v>
      </c>
      <c r="G28" s="44">
        <f>IF(AND(D28&gt;E28,D28&lt;H28),D28,H28)</f>
        <v>41506</v>
      </c>
      <c r="H28" s="16">
        <f t="shared" si="15"/>
        <v>41506</v>
      </c>
      <c r="I28" s="17">
        <f t="shared" si="16"/>
        <v>41506</v>
      </c>
      <c r="J28" s="44">
        <f>IF(AND(C28&gt;I28,C28&lt;L28),C28,I28)</f>
        <v>41506.833333333336</v>
      </c>
      <c r="K28" s="44">
        <f>IF(AND(D28&gt;I28,D28&lt;L28),D28,L28)</f>
        <v>41507</v>
      </c>
      <c r="L28" s="16">
        <f t="shared" si="17"/>
        <v>41507</v>
      </c>
      <c r="M28" s="17">
        <f t="shared" si="18"/>
        <v>41507</v>
      </c>
      <c r="N28" s="44">
        <f>IF(AND(C28&gt;M28,C28&lt;P28),C28,M28)</f>
        <v>41507</v>
      </c>
      <c r="O28" s="44">
        <f>IF(AND(D28&gt;M28,D28&lt;P28),D28,P28)</f>
        <v>41508</v>
      </c>
      <c r="P28" s="15">
        <f t="shared" si="19"/>
        <v>41508</v>
      </c>
      <c r="Q28" s="17">
        <f t="shared" si="20"/>
        <v>41508</v>
      </c>
      <c r="R28" s="44">
        <f>IF(AND(C28&gt;Q28,C28&lt;T28),C28,Q28)</f>
        <v>41508</v>
      </c>
      <c r="S28" s="44">
        <f>IF(AND(D28&gt;Q28,D28&lt;T28),D28,T28)</f>
        <v>41508.65625</v>
      </c>
      <c r="T28" s="16">
        <f t="shared" si="21"/>
        <v>41509</v>
      </c>
      <c r="U28" s="17">
        <f t="shared" si="22"/>
        <v>41509</v>
      </c>
      <c r="V28" s="44">
        <f>IF(AND(C28&gt;U28,C28&lt;X28),C28,U28)</f>
        <v>41509</v>
      </c>
      <c r="W28" s="44">
        <f>IF(AND(D28&gt;U28,D28&lt;X28),D28,X28)</f>
        <v>41510</v>
      </c>
      <c r="X28" s="15">
        <f t="shared" si="23"/>
        <v>41510</v>
      </c>
      <c r="Y28" s="17">
        <f t="shared" si="24"/>
        <v>41510</v>
      </c>
      <c r="Z28" s="44">
        <f>IF(AND(C28&gt;Y28,C28&lt;AB28),C28,Y28)</f>
        <v>41510</v>
      </c>
      <c r="AA28" s="44">
        <f>IF(AND(D28&gt;Y28,D28&lt;AB28),D28,AB28)</f>
        <v>41511</v>
      </c>
      <c r="AB28" s="16">
        <f t="shared" si="25"/>
        <v>41511</v>
      </c>
      <c r="AC28" s="17">
        <f t="shared" si="26"/>
        <v>41511</v>
      </c>
      <c r="AD28" s="44">
        <f>IF(AND(C28&gt;AC28,C28&lt;AF28),C28,AC28)</f>
        <v>41511</v>
      </c>
      <c r="AE28" s="44">
        <f>IF(AND(D28&gt;AC28,D28&lt;AF28),D28,AF28)</f>
        <v>41512</v>
      </c>
      <c r="AF28" s="18">
        <f t="shared" si="27"/>
        <v>41512</v>
      </c>
    </row>
    <row r="29" spans="1:32" s="26" customFormat="1" ht="15.75">
      <c r="A29" s="55" t="str">
        <f>+'Feuille calcul'!A21</f>
        <v>Presse 09</v>
      </c>
      <c r="B29" s="66"/>
      <c r="C29" s="65"/>
      <c r="D29" s="94"/>
      <c r="E29" s="29">
        <f t="shared" si="14"/>
        <v>41505</v>
      </c>
      <c r="F29" s="29"/>
      <c r="G29" s="29"/>
      <c r="H29" s="30">
        <f t="shared" si="15"/>
        <v>41506</v>
      </c>
      <c r="I29" s="31">
        <f t="shared" si="16"/>
        <v>41506</v>
      </c>
      <c r="J29" s="29"/>
      <c r="K29" s="29"/>
      <c r="L29" s="30">
        <f t="shared" si="17"/>
        <v>41507</v>
      </c>
      <c r="M29" s="31">
        <f t="shared" si="18"/>
        <v>41507</v>
      </c>
      <c r="N29" s="29"/>
      <c r="O29" s="29"/>
      <c r="P29" s="29">
        <f t="shared" si="19"/>
        <v>41508</v>
      </c>
      <c r="Q29" s="31">
        <f t="shared" si="20"/>
        <v>41508</v>
      </c>
      <c r="R29" s="29"/>
      <c r="S29" s="29"/>
      <c r="T29" s="30">
        <f t="shared" si="21"/>
        <v>41509</v>
      </c>
      <c r="U29" s="31">
        <f t="shared" si="22"/>
        <v>41509</v>
      </c>
      <c r="V29" s="29"/>
      <c r="W29" s="29"/>
      <c r="X29" s="29">
        <f t="shared" si="23"/>
        <v>41510</v>
      </c>
      <c r="Y29" s="31">
        <f t="shared" si="24"/>
        <v>41510</v>
      </c>
      <c r="Z29" s="29"/>
      <c r="AA29" s="29"/>
      <c r="AB29" s="30">
        <f t="shared" si="25"/>
        <v>41511</v>
      </c>
      <c r="AC29" s="31">
        <f t="shared" si="26"/>
        <v>41511</v>
      </c>
      <c r="AD29" s="29"/>
      <c r="AE29" s="29"/>
      <c r="AF29" s="32">
        <f t="shared" si="27"/>
        <v>41512</v>
      </c>
    </row>
    <row r="30" spans="1:32" s="7" customFormat="1" ht="15.75">
      <c r="A30" s="90"/>
      <c r="B30" s="68" t="str">
        <f>IF('Feuille calcul'!B21=0,"",'Feuille calcul'!B21)</f>
        <v>pPoignee ronde</v>
      </c>
      <c r="C30" s="81">
        <f>IF('Feuille calcul'!H21=0,"",'Feuille calcul'!H21)</f>
        <v>41508.5</v>
      </c>
      <c r="D30" s="95">
        <f>IF('Feuille calcul'!I21=0,"",'Feuille calcul'!I21)</f>
        <v>41512.666666666664</v>
      </c>
      <c r="E30" s="11">
        <f t="shared" si="14"/>
        <v>41505</v>
      </c>
      <c r="F30" s="11">
        <f>IF(AND(C30&gt;E30,C30&lt;H30),C30,E30)</f>
        <v>41505</v>
      </c>
      <c r="G30" s="11">
        <f>IF(AND(D30&gt;E30,D30&lt;H30),D30,H30)</f>
        <v>41506</v>
      </c>
      <c r="H30" s="12">
        <f t="shared" si="15"/>
        <v>41506</v>
      </c>
      <c r="I30" s="13">
        <f t="shared" si="16"/>
        <v>41506</v>
      </c>
      <c r="J30" s="11">
        <f>IF(AND(C30&gt;I30,C30&lt;L30),C30,I30)</f>
        <v>41506</v>
      </c>
      <c r="K30" s="11">
        <f>IF(AND(D30&gt;I30,D30&lt;L30),D30,L30)</f>
        <v>41507</v>
      </c>
      <c r="L30" s="12">
        <f t="shared" si="17"/>
        <v>41507</v>
      </c>
      <c r="M30" s="13">
        <f t="shared" si="18"/>
        <v>41507</v>
      </c>
      <c r="N30" s="11">
        <f>IF(AND(C30&gt;M30,C30&lt;P30),C30,M30)</f>
        <v>41507</v>
      </c>
      <c r="O30" s="11">
        <f>IF(AND(D30&gt;M30,D30&lt;P30),D30,P30)</f>
        <v>41508</v>
      </c>
      <c r="P30" s="11">
        <f t="shared" si="19"/>
        <v>41508</v>
      </c>
      <c r="Q30" s="13">
        <f t="shared" si="20"/>
        <v>41508</v>
      </c>
      <c r="R30" s="11">
        <f>IF(AND(C30&gt;Q30,C30&lt;T30),C30,Q30)</f>
        <v>41508.5</v>
      </c>
      <c r="S30" s="11">
        <f>IF(AND(D30&gt;Q30,D30&lt;T30),D30,T30)</f>
        <v>41509</v>
      </c>
      <c r="T30" s="12">
        <f t="shared" si="21"/>
        <v>41509</v>
      </c>
      <c r="U30" s="13">
        <f t="shared" si="22"/>
        <v>41509</v>
      </c>
      <c r="V30" s="11">
        <f>IF(AND(C30&gt;U30,C30&lt;X30),C30,U30)</f>
        <v>41509</v>
      </c>
      <c r="W30" s="11">
        <f>IF(AND(D30&gt;U30,D30&lt;X30),D30,X30)</f>
        <v>41510</v>
      </c>
      <c r="X30" s="11">
        <f t="shared" si="23"/>
        <v>41510</v>
      </c>
      <c r="Y30" s="13">
        <f t="shared" si="24"/>
        <v>41510</v>
      </c>
      <c r="Z30" s="11">
        <f>IF(AND(C30&gt;Y30,C30&lt;AB30),C30,Y30)</f>
        <v>41510</v>
      </c>
      <c r="AA30" s="11">
        <f>IF(AND(D30&gt;Y30,D30&lt;AB30),D30,AB30)</f>
        <v>41511</v>
      </c>
      <c r="AB30" s="12">
        <f t="shared" si="25"/>
        <v>41511</v>
      </c>
      <c r="AC30" s="13">
        <f t="shared" si="26"/>
        <v>41511</v>
      </c>
      <c r="AD30" s="11">
        <f>IF(AND(AA30&gt;AC30,AA30&lt;AF30),AA30,AC30)</f>
        <v>41511</v>
      </c>
      <c r="AE30" s="11">
        <f>IF(AND(D30&gt;AC30,D30&lt;AF30),D30,AF30)</f>
        <v>41512</v>
      </c>
      <c r="AF30" s="14">
        <f t="shared" si="27"/>
        <v>41512</v>
      </c>
    </row>
    <row r="31" spans="1:32" s="7" customFormat="1" ht="16.5" thickBot="1">
      <c r="A31" s="92"/>
      <c r="B31" s="82" t="str">
        <f>IF('Feuille calcul'!B22=0,"",'Feuille calcul'!B22)</f>
        <v/>
      </c>
      <c r="C31" s="80" t="str">
        <f>IF('Feuille calcul'!H22=0,"",'Feuille calcul'!H22)</f>
        <v/>
      </c>
      <c r="D31" s="93" t="str">
        <f>IF('Feuille calcul'!I22=0,"",'Feuille calcul'!I22)</f>
        <v/>
      </c>
      <c r="E31" s="15">
        <f t="shared" si="14"/>
        <v>41505</v>
      </c>
      <c r="F31" s="44">
        <f>IF(AND(C31&gt;E31,C31&lt;H31),C31,E31)</f>
        <v>41505</v>
      </c>
      <c r="G31" s="44">
        <f>IF(AND(D31&gt;E31,D31&lt;H31),D31,H31)</f>
        <v>41506</v>
      </c>
      <c r="H31" s="16">
        <f t="shared" si="15"/>
        <v>41506</v>
      </c>
      <c r="I31" s="17">
        <f t="shared" si="16"/>
        <v>41506</v>
      </c>
      <c r="J31" s="44">
        <f>IF(AND(C31&gt;I31,C31&lt;L31),C31,I31)</f>
        <v>41506</v>
      </c>
      <c r="K31" s="44">
        <f>IF(AND(D31&gt;I31,D31&lt;L31),D31,L31)</f>
        <v>41507</v>
      </c>
      <c r="L31" s="16">
        <f t="shared" si="17"/>
        <v>41507</v>
      </c>
      <c r="M31" s="17">
        <f t="shared" si="18"/>
        <v>41507</v>
      </c>
      <c r="N31" s="44">
        <f>IF(AND(C31&gt;M31,C31&lt;P31),C31,M31)</f>
        <v>41507</v>
      </c>
      <c r="O31" s="44">
        <f>IF(AND(D31&gt;M31,D31&lt;P31),D31,P31)</f>
        <v>41508</v>
      </c>
      <c r="P31" s="15">
        <f t="shared" si="19"/>
        <v>41508</v>
      </c>
      <c r="Q31" s="17">
        <f t="shared" si="20"/>
        <v>41508</v>
      </c>
      <c r="R31" s="44">
        <f>IF(AND(C31&gt;Q31,C31&lt;T31),C31,Q31)</f>
        <v>41508</v>
      </c>
      <c r="S31" s="44">
        <f>IF(AND(D31&gt;Q31,D31&lt;T31),D31,T31)</f>
        <v>41509</v>
      </c>
      <c r="T31" s="16">
        <f t="shared" si="21"/>
        <v>41509</v>
      </c>
      <c r="U31" s="17">
        <f t="shared" si="22"/>
        <v>41509</v>
      </c>
      <c r="V31" s="44">
        <f>IF(AND(C31&gt;U31,C31&lt;X31),C31,U31)</f>
        <v>41509</v>
      </c>
      <c r="W31" s="44">
        <f>IF(AND(D31&gt;U31,D31&lt;X31),D31,X31)</f>
        <v>41510</v>
      </c>
      <c r="X31" s="15">
        <f t="shared" si="23"/>
        <v>41510</v>
      </c>
      <c r="Y31" s="17">
        <f t="shared" si="24"/>
        <v>41510</v>
      </c>
      <c r="Z31" s="44">
        <f>IF(AND(C31&gt;Y31,C31&lt;AB31),C31,Y31)</f>
        <v>41510</v>
      </c>
      <c r="AA31" s="44">
        <f>IF(AND(D31&gt;Y31,D31&lt;AB31),D31,AB31)</f>
        <v>41511</v>
      </c>
      <c r="AB31" s="16">
        <f t="shared" si="25"/>
        <v>41511</v>
      </c>
      <c r="AC31" s="17">
        <f t="shared" si="26"/>
        <v>41511</v>
      </c>
      <c r="AD31" s="44">
        <f>IF(AND(C31&gt;AC31,C31&lt;AF31),C31,AC31)</f>
        <v>41511</v>
      </c>
      <c r="AE31" s="44">
        <f>IF(AND(D31&gt;AC31,D31&lt;AF31),D31,AF31)</f>
        <v>41512</v>
      </c>
      <c r="AF31" s="18">
        <f t="shared" si="27"/>
        <v>41512</v>
      </c>
    </row>
    <row r="32" spans="1:32" s="26" customFormat="1" ht="15.75">
      <c r="A32" s="55" t="str">
        <f>+'Feuille calcul'!A23</f>
        <v>Presse 10</v>
      </c>
      <c r="B32" s="66"/>
      <c r="C32" s="65"/>
      <c r="D32" s="94"/>
      <c r="E32" s="29">
        <f t="shared" si="14"/>
        <v>41505</v>
      </c>
      <c r="F32" s="29"/>
      <c r="G32" s="29"/>
      <c r="H32" s="30">
        <f t="shared" si="15"/>
        <v>41506</v>
      </c>
      <c r="I32" s="31">
        <f t="shared" si="16"/>
        <v>41506</v>
      </c>
      <c r="J32" s="29"/>
      <c r="K32" s="29"/>
      <c r="L32" s="30">
        <f t="shared" si="17"/>
        <v>41507</v>
      </c>
      <c r="M32" s="31">
        <f t="shared" si="18"/>
        <v>41507</v>
      </c>
      <c r="N32" s="29"/>
      <c r="O32" s="29"/>
      <c r="P32" s="29">
        <f t="shared" si="19"/>
        <v>41508</v>
      </c>
      <c r="Q32" s="31">
        <f t="shared" si="20"/>
        <v>41508</v>
      </c>
      <c r="R32" s="29"/>
      <c r="S32" s="29"/>
      <c r="T32" s="30">
        <f t="shared" si="21"/>
        <v>41509</v>
      </c>
      <c r="U32" s="31">
        <f t="shared" si="22"/>
        <v>41509</v>
      </c>
      <c r="V32" s="29"/>
      <c r="W32" s="29"/>
      <c r="X32" s="29">
        <f t="shared" si="23"/>
        <v>41510</v>
      </c>
      <c r="Y32" s="31">
        <f t="shared" si="24"/>
        <v>41510</v>
      </c>
      <c r="Z32" s="29"/>
      <c r="AA32" s="29"/>
      <c r="AB32" s="30">
        <f t="shared" si="25"/>
        <v>41511</v>
      </c>
      <c r="AC32" s="31">
        <f t="shared" si="26"/>
        <v>41511</v>
      </c>
      <c r="AD32" s="29"/>
      <c r="AE32" s="29"/>
      <c r="AF32" s="32">
        <f t="shared" si="27"/>
        <v>41512</v>
      </c>
    </row>
    <row r="33" spans="1:32" s="7" customFormat="1" ht="15.75">
      <c r="A33" s="90"/>
      <c r="B33" s="68" t="str">
        <f>IF('Feuille calcul'!B23=0,"",'Feuille calcul'!B23)</f>
        <v>Panier 210</v>
      </c>
      <c r="C33" s="81" t="str">
        <f>IF('Feuille calcul'!H23=0,"",'Feuille calcul'!H23)</f>
        <v/>
      </c>
      <c r="D33" s="95" t="str">
        <f>IF('Feuille calcul'!I23=0,"",'Feuille calcul'!I23)</f>
        <v/>
      </c>
      <c r="E33" s="11">
        <f t="shared" si="14"/>
        <v>41505</v>
      </c>
      <c r="F33" s="11">
        <f>IF(AND(C33&gt;E33,C33&lt;H33),C33,E33)</f>
        <v>41505</v>
      </c>
      <c r="G33" s="11">
        <f>IF(AND(D33&gt;E33,D33&lt;H33),D33,H33)</f>
        <v>41506</v>
      </c>
      <c r="H33" s="12">
        <f t="shared" si="15"/>
        <v>41506</v>
      </c>
      <c r="I33" s="13">
        <f t="shared" si="16"/>
        <v>41506</v>
      </c>
      <c r="J33" s="11">
        <f>IF(AND(C33&gt;I33,C33&lt;L33),C33,I33)</f>
        <v>41506</v>
      </c>
      <c r="K33" s="11">
        <f>IF(AND(D33&gt;I33,D33&lt;L33),D33,L33)</f>
        <v>41507</v>
      </c>
      <c r="L33" s="12">
        <f t="shared" si="17"/>
        <v>41507</v>
      </c>
      <c r="M33" s="13">
        <f t="shared" si="18"/>
        <v>41507</v>
      </c>
      <c r="N33" s="11">
        <f>IF(AND(C33&gt;M33,C33&lt;P33),C33,M33)</f>
        <v>41507</v>
      </c>
      <c r="O33" s="11">
        <f>IF(AND(D33&gt;M33,D33&lt;P33),D33,P33)</f>
        <v>41508</v>
      </c>
      <c r="P33" s="11">
        <f t="shared" si="19"/>
        <v>41508</v>
      </c>
      <c r="Q33" s="13">
        <f t="shared" si="20"/>
        <v>41508</v>
      </c>
      <c r="R33" s="11">
        <f>IF(AND(C33&gt;Q33,C33&lt;T33),C33,Q33)</f>
        <v>41508</v>
      </c>
      <c r="S33" s="11">
        <f>IF(AND(D33&gt;Q33,D33&lt;T33),D33,T33)</f>
        <v>41509</v>
      </c>
      <c r="T33" s="12">
        <f t="shared" si="21"/>
        <v>41509</v>
      </c>
      <c r="U33" s="13">
        <f t="shared" si="22"/>
        <v>41509</v>
      </c>
      <c r="V33" s="11">
        <f>IF(AND(C33&gt;U33,C33&lt;X33),C33,U33)</f>
        <v>41509</v>
      </c>
      <c r="W33" s="11">
        <f>IF(AND(D33&gt;U33,D33&lt;X33),D33,X33)</f>
        <v>41510</v>
      </c>
      <c r="X33" s="11">
        <f t="shared" si="23"/>
        <v>41510</v>
      </c>
      <c r="Y33" s="13">
        <f t="shared" si="24"/>
        <v>41510</v>
      </c>
      <c r="Z33" s="11">
        <f>IF(AND(C33&gt;Y33,C33&lt;AB33),C33,Y33)</f>
        <v>41510</v>
      </c>
      <c r="AA33" s="11">
        <f>IF(AND(D33&gt;Y33,D33&lt;AB33),D33,AB33)</f>
        <v>41511</v>
      </c>
      <c r="AB33" s="12">
        <f t="shared" si="25"/>
        <v>41511</v>
      </c>
      <c r="AC33" s="13">
        <f t="shared" si="26"/>
        <v>41511</v>
      </c>
      <c r="AD33" s="11">
        <f>IF(AND(AA33&gt;AC33,AA33&lt;AF33),AA33,AC33)</f>
        <v>41511</v>
      </c>
      <c r="AE33" s="11">
        <f>IF(AND(D33&gt;AC33,D33&lt;AF33),D33,AF33)</f>
        <v>41512</v>
      </c>
      <c r="AF33" s="14">
        <f t="shared" si="27"/>
        <v>41512</v>
      </c>
    </row>
    <row r="34" spans="1:32" s="7" customFormat="1" ht="16.5" thickBot="1">
      <c r="A34" s="92"/>
      <c r="B34" s="82" t="str">
        <f>IF('Feuille calcul'!B24=0,"",'Feuille calcul'!B24)</f>
        <v/>
      </c>
      <c r="C34" s="80" t="str">
        <f>IF('Feuille calcul'!H24=0,"",'Feuille calcul'!H24)</f>
        <v/>
      </c>
      <c r="D34" s="93" t="str">
        <f>IF('Feuille calcul'!I24=0,"",'Feuille calcul'!I24)</f>
        <v/>
      </c>
      <c r="E34" s="15">
        <f t="shared" si="14"/>
        <v>41505</v>
      </c>
      <c r="F34" s="44">
        <f>IF(AND(C34&gt;E34,C34&lt;H34),C34,E34)</f>
        <v>41505</v>
      </c>
      <c r="G34" s="44">
        <f>IF(AND(D34&gt;E34,D34&lt;H34),D34,H34)</f>
        <v>41506</v>
      </c>
      <c r="H34" s="16">
        <f t="shared" si="15"/>
        <v>41506</v>
      </c>
      <c r="I34" s="17">
        <f t="shared" si="16"/>
        <v>41506</v>
      </c>
      <c r="J34" s="44">
        <f>IF(AND(C34&gt;I34,C34&lt;L34),C34,I34)</f>
        <v>41506</v>
      </c>
      <c r="K34" s="44">
        <f>IF(AND(D34&gt;I34,D34&lt;L34),D34,L34)</f>
        <v>41507</v>
      </c>
      <c r="L34" s="16">
        <f t="shared" si="17"/>
        <v>41507</v>
      </c>
      <c r="M34" s="17">
        <f t="shared" si="18"/>
        <v>41507</v>
      </c>
      <c r="N34" s="44">
        <f>IF(AND(C34&gt;M34,C34&lt;P34),C34,M34)</f>
        <v>41507</v>
      </c>
      <c r="O34" s="44">
        <f>IF(AND(D34&gt;M34,D34&lt;P34),D34,P34)</f>
        <v>41508</v>
      </c>
      <c r="P34" s="15">
        <f t="shared" si="19"/>
        <v>41508</v>
      </c>
      <c r="Q34" s="17">
        <f t="shared" si="20"/>
        <v>41508</v>
      </c>
      <c r="R34" s="44">
        <f>IF(AND(C34&gt;Q34,C34&lt;T34),C34,Q34)</f>
        <v>41508</v>
      </c>
      <c r="S34" s="44">
        <f>IF(AND(D34&gt;Q34,D34&lt;T34),D34,T34)</f>
        <v>41509</v>
      </c>
      <c r="T34" s="16">
        <f t="shared" si="21"/>
        <v>41509</v>
      </c>
      <c r="U34" s="17">
        <f t="shared" si="22"/>
        <v>41509</v>
      </c>
      <c r="V34" s="44">
        <f>IF(AND(C34&gt;U34,C34&lt;X34),C34,U34)</f>
        <v>41509</v>
      </c>
      <c r="W34" s="44">
        <f>IF(AND(D34&gt;U34,D34&lt;X34),D34,X34)</f>
        <v>41510</v>
      </c>
      <c r="X34" s="15">
        <f t="shared" si="23"/>
        <v>41510</v>
      </c>
      <c r="Y34" s="17">
        <f t="shared" si="24"/>
        <v>41510</v>
      </c>
      <c r="Z34" s="44">
        <f>IF(AND(C34&gt;Y34,C34&lt;AB34),C34,Y34)</f>
        <v>41510</v>
      </c>
      <c r="AA34" s="44">
        <f>IF(AND(D34&gt;Y34,D34&lt;AB34),D34,AB34)</f>
        <v>41511</v>
      </c>
      <c r="AB34" s="16">
        <f t="shared" si="25"/>
        <v>41511</v>
      </c>
      <c r="AC34" s="17">
        <f t="shared" si="26"/>
        <v>41511</v>
      </c>
      <c r="AD34" s="44">
        <f>IF(AND(C34&gt;AC34,C34&lt;AF34),C34,AC34)</f>
        <v>41511</v>
      </c>
      <c r="AE34" s="44">
        <f>IF(AND(D34&gt;AC34,D34&lt;AF34),D34,AF34)</f>
        <v>41512</v>
      </c>
      <c r="AF34" s="18">
        <f t="shared" si="27"/>
        <v>41512</v>
      </c>
    </row>
  </sheetData>
  <mergeCells count="14">
    <mergeCell ref="M2:P2"/>
    <mergeCell ref="Q2:T2"/>
    <mergeCell ref="E3:H3"/>
    <mergeCell ref="U2:X2"/>
    <mergeCell ref="E2:H2"/>
    <mergeCell ref="I3:L3"/>
    <mergeCell ref="I2:L2"/>
    <mergeCell ref="M3:P3"/>
    <mergeCell ref="Y2:AB2"/>
    <mergeCell ref="Y3:AB3"/>
    <mergeCell ref="AC2:AF2"/>
    <mergeCell ref="AC3:AF3"/>
    <mergeCell ref="Q3:T3"/>
    <mergeCell ref="U3:X3"/>
  </mergeCells>
  <conditionalFormatting sqref="E6:AF6">
    <cfRule type="cellIs" dxfId="59" priority="611" operator="between">
      <formula>$C$6</formula>
      <formula>$D$6</formula>
    </cfRule>
  </conditionalFormatting>
  <conditionalFormatting sqref="E7:AF7">
    <cfRule type="cellIs" dxfId="58" priority="610" operator="between">
      <formula>$C$7</formula>
      <formula>$D$7</formula>
    </cfRule>
  </conditionalFormatting>
  <conditionalFormatting sqref="E9:AF9">
    <cfRule type="cellIs" dxfId="57" priority="609" operator="between">
      <formula>$C$9</formula>
      <formula>$D$9</formula>
    </cfRule>
  </conditionalFormatting>
  <conditionalFormatting sqref="E10:AF10">
    <cfRule type="cellIs" dxfId="56" priority="608" operator="between">
      <formula>$C$10</formula>
      <formula>$D$10</formula>
    </cfRule>
  </conditionalFormatting>
  <conditionalFormatting sqref="E12:AF12">
    <cfRule type="cellIs" dxfId="55" priority="607" operator="between">
      <formula>$C$12</formula>
      <formula>$D$12</formula>
    </cfRule>
  </conditionalFormatting>
  <conditionalFormatting sqref="E13:AF13">
    <cfRule type="cellIs" dxfId="54" priority="606" operator="between">
      <formula>$C$13</formula>
      <formula>$D$13</formula>
    </cfRule>
  </conditionalFormatting>
  <conditionalFormatting sqref="J12 F12 N12 R12 V12 Z12 AD12">
    <cfRule type="cellIs" dxfId="53" priority="604" operator="equal">
      <formula>$C$12</formula>
    </cfRule>
  </conditionalFormatting>
  <conditionalFormatting sqref="W7 G7 K7 O7 S7 AA7 AE7">
    <cfRule type="cellIs" dxfId="52" priority="536" operator="equal">
      <formula>$D$7</formula>
    </cfRule>
  </conditionalFormatting>
  <conditionalFormatting sqref="W6 G6 K6 O6 S6 AA6 AE6">
    <cfRule type="cellIs" dxfId="51" priority="494" operator="equal">
      <formula>$D$6</formula>
    </cfRule>
  </conditionalFormatting>
  <conditionalFormatting sqref="N9 R9 F9 J9 V9 Z9 AD9">
    <cfRule type="cellIs" dxfId="50" priority="479" operator="equal">
      <formula>$C$9</formula>
    </cfRule>
  </conditionalFormatting>
  <conditionalFormatting sqref="AA9 G9 K9 O9 S9 W9 AE9">
    <cfRule type="cellIs" dxfId="49" priority="472" operator="equal">
      <formula>$D$9</formula>
    </cfRule>
  </conditionalFormatting>
  <conditionalFormatting sqref="W10 G10 K10 O10 S10 AA10 AE10">
    <cfRule type="cellIs" dxfId="48" priority="460" operator="equal">
      <formula>$D$10</formula>
    </cfRule>
  </conditionalFormatting>
  <conditionalFormatting sqref="W12 AA12 AE12 K12 O12 S12 G12">
    <cfRule type="cellIs" dxfId="47" priority="433" operator="equal">
      <formula>$D$12</formula>
    </cfRule>
  </conditionalFormatting>
  <conditionalFormatting sqref="F13 J13 N13 R13 V13 Z13 AD13">
    <cfRule type="cellIs" dxfId="46" priority="420" operator="equal">
      <formula>$C$13</formula>
    </cfRule>
  </conditionalFormatting>
  <conditionalFormatting sqref="W13 AA13 AE13 G13 K13 O13 S13">
    <cfRule type="cellIs" dxfId="45" priority="411" operator="equal">
      <formula>$D$13</formula>
    </cfRule>
  </conditionalFormatting>
  <conditionalFormatting sqref="F6 J6 N6 R6 V6 Z6 AD6">
    <cfRule type="cellIs" dxfId="44" priority="375" operator="equal">
      <formula>$C$6</formula>
    </cfRule>
  </conditionalFormatting>
  <conditionalFormatting sqref="F7 J7 N7 R7 V7 Z7 AD7">
    <cfRule type="cellIs" dxfId="43" priority="359" operator="equal">
      <formula>$C$7</formula>
    </cfRule>
  </conditionalFormatting>
  <conditionalFormatting sqref="F10 J10 N10 R10 V10 Z10 AD10">
    <cfRule type="cellIs" dxfId="42" priority="284" operator="equal">
      <formula>$C$10</formula>
    </cfRule>
  </conditionalFormatting>
  <conditionalFormatting sqref="E15:AF15">
    <cfRule type="cellIs" dxfId="41" priority="210" operator="between">
      <formula>$C$15</formula>
      <formula>$D$15</formula>
    </cfRule>
  </conditionalFormatting>
  <conditionalFormatting sqref="E16:AF16">
    <cfRule type="cellIs" dxfId="40" priority="209" operator="between">
      <formula>$C$16</formula>
      <formula>$D$16</formula>
    </cfRule>
  </conditionalFormatting>
  <conditionalFormatting sqref="J15 F15 N15 R15 V15 Z15 AD15">
    <cfRule type="cellIs" dxfId="39" priority="208" operator="equal">
      <formula>$C$15</formula>
    </cfRule>
  </conditionalFormatting>
  <conditionalFormatting sqref="W15 AA15 AE15 K15 O15 S15 G15">
    <cfRule type="cellIs" dxfId="38" priority="204" operator="equal">
      <formula>$D$15</formula>
    </cfRule>
  </conditionalFormatting>
  <conditionalFormatting sqref="F16 J16 N16 R16 V16 Z16 AD16">
    <cfRule type="cellIs" dxfId="37" priority="201" operator="equal">
      <formula>$C$16</formula>
    </cfRule>
  </conditionalFormatting>
  <conditionalFormatting sqref="W16 AA16 AE16 G16 K16 O16 S16">
    <cfRule type="cellIs" dxfId="36" priority="197" operator="equal">
      <formula>$D$16</formula>
    </cfRule>
  </conditionalFormatting>
  <conditionalFormatting sqref="E18:AF18">
    <cfRule type="cellIs" dxfId="35" priority="180" operator="between">
      <formula>$C$18</formula>
      <formula>$D$18</formula>
    </cfRule>
  </conditionalFormatting>
  <conditionalFormatting sqref="E19:AF19">
    <cfRule type="cellIs" dxfId="34" priority="179" operator="between">
      <formula>$C$19</formula>
      <formula>$D$19</formula>
    </cfRule>
  </conditionalFormatting>
  <conditionalFormatting sqref="J18 F18 N18 R18 V18 Z18 AD18">
    <cfRule type="cellIs" dxfId="33" priority="178" operator="equal">
      <formula>$C$18</formula>
    </cfRule>
  </conditionalFormatting>
  <conditionalFormatting sqref="W18 AA18 AE18 K18 O18 S18 G18">
    <cfRule type="cellIs" dxfId="32" priority="174" operator="equal">
      <formula>$D$18</formula>
    </cfRule>
  </conditionalFormatting>
  <conditionalFormatting sqref="F19 J19 N19 R19 V19 Z19 AD19">
    <cfRule type="cellIs" dxfId="31" priority="171" operator="equal">
      <formula>$C$19</formula>
    </cfRule>
  </conditionalFormatting>
  <conditionalFormatting sqref="W19 AA19 AE19 G19 K19 O19 S19">
    <cfRule type="cellIs" dxfId="30" priority="167" operator="equal">
      <formula>$D$19</formula>
    </cfRule>
  </conditionalFormatting>
  <conditionalFormatting sqref="E21:AF21">
    <cfRule type="cellIs" dxfId="29" priority="150" operator="between">
      <formula>$C$21</formula>
      <formula>$D$21</formula>
    </cfRule>
  </conditionalFormatting>
  <conditionalFormatting sqref="E22:AF22">
    <cfRule type="cellIs" dxfId="28" priority="149" operator="between">
      <formula>$C$22</formula>
      <formula>$D$22</formula>
    </cfRule>
  </conditionalFormatting>
  <conditionalFormatting sqref="J21 F21 N21 R21 V21 Z21 AD21">
    <cfRule type="cellIs" dxfId="27" priority="148" operator="equal">
      <formula>$C$21</formula>
    </cfRule>
  </conditionalFormatting>
  <conditionalFormatting sqref="W21 AA21 AE21 K21 O21 S21 G21">
    <cfRule type="cellIs" dxfId="26" priority="144" operator="equal">
      <formula>$D$21</formula>
    </cfRule>
  </conditionalFormatting>
  <conditionalFormatting sqref="F22 J22 N22 R22 V22 Z22 AD22">
    <cfRule type="cellIs" dxfId="25" priority="141" operator="equal">
      <formula>$C$22</formula>
    </cfRule>
  </conditionalFormatting>
  <conditionalFormatting sqref="W22 AA22 AE22 G22 K22 O22 S22">
    <cfRule type="cellIs" dxfId="24" priority="137" operator="equal">
      <formula>$D$22</formula>
    </cfRule>
  </conditionalFormatting>
  <conditionalFormatting sqref="E24:AF24">
    <cfRule type="cellIs" dxfId="23" priority="120" operator="between">
      <formula>$C$24</formula>
      <formula>$D$24</formula>
    </cfRule>
  </conditionalFormatting>
  <conditionalFormatting sqref="E25:AF25">
    <cfRule type="cellIs" dxfId="22" priority="119" operator="between">
      <formula>$C$25</formula>
      <formula>$D$25</formula>
    </cfRule>
  </conditionalFormatting>
  <conditionalFormatting sqref="J24 F24 N24 R24 V24 Z24 AD24">
    <cfRule type="cellIs" dxfId="21" priority="118" operator="equal">
      <formula>$C$24</formula>
    </cfRule>
  </conditionalFormatting>
  <conditionalFormatting sqref="W24 AA24 AE24 K24 O24 S24 G24">
    <cfRule type="cellIs" dxfId="20" priority="114" operator="equal">
      <formula>$D$24</formula>
    </cfRule>
  </conditionalFormatting>
  <conditionalFormatting sqref="F25 J25 N25 R25 V25 Z25 AD25">
    <cfRule type="cellIs" dxfId="19" priority="111" operator="equal">
      <formula>$C$25</formula>
    </cfRule>
  </conditionalFormatting>
  <conditionalFormatting sqref="W25 AA25 AE25 G25 K25 O25 S25">
    <cfRule type="cellIs" dxfId="18" priority="107" operator="equal">
      <formula>$D$25</formula>
    </cfRule>
  </conditionalFormatting>
  <conditionalFormatting sqref="E27:AF27">
    <cfRule type="cellIs" dxfId="17" priority="90" operator="between">
      <formula>$C$27</formula>
      <formula>$D$27</formula>
    </cfRule>
  </conditionalFormatting>
  <conditionalFormatting sqref="E28:AF28">
    <cfRule type="cellIs" dxfId="16" priority="89" operator="between">
      <formula>$C$28</formula>
      <formula>$D$28</formula>
    </cfRule>
  </conditionalFormatting>
  <conditionalFormatting sqref="J27 F27 N27 R27 V27 Z27 AD27">
    <cfRule type="cellIs" dxfId="15" priority="88" operator="equal">
      <formula>$C$27</formula>
    </cfRule>
  </conditionalFormatting>
  <conditionalFormatting sqref="W27 AA27 AE27 K27 O27 S27 G27">
    <cfRule type="cellIs" dxfId="14" priority="84" operator="equal">
      <formula>$D$27</formula>
    </cfRule>
  </conditionalFormatting>
  <conditionalFormatting sqref="F28 J28 N28 R28 V28 Z28 AD28">
    <cfRule type="cellIs" dxfId="13" priority="81" operator="equal">
      <formula>$C$28</formula>
    </cfRule>
  </conditionalFormatting>
  <conditionalFormatting sqref="W28 AA28 AE28 G28 K28 O28 S28">
    <cfRule type="cellIs" dxfId="12" priority="77" operator="equal">
      <formula>$D$28</formula>
    </cfRule>
  </conditionalFormatting>
  <conditionalFormatting sqref="E30:AF30">
    <cfRule type="cellIs" dxfId="11" priority="60" operator="between">
      <formula>$C$30</formula>
      <formula>$D$30</formula>
    </cfRule>
  </conditionalFormatting>
  <conditionalFormatting sqref="E31:AF31">
    <cfRule type="cellIs" dxfId="10" priority="59" operator="between">
      <formula>$C$31</formula>
      <formula>$D$31</formula>
    </cfRule>
  </conditionalFormatting>
  <conditionalFormatting sqref="J30 F30 N30 R30 V30 Z30 AD30">
    <cfRule type="cellIs" dxfId="9" priority="58" operator="equal">
      <formula>$C$30</formula>
    </cfRule>
  </conditionalFormatting>
  <conditionalFormatting sqref="W30 AA30 AE30 K30 O30 S30 G30">
    <cfRule type="cellIs" dxfId="8" priority="54" operator="equal">
      <formula>$D$30</formula>
    </cfRule>
  </conditionalFormatting>
  <conditionalFormatting sqref="F31 J31 N31 R31 V31 Z31 AD31">
    <cfRule type="cellIs" dxfId="7" priority="51" operator="equal">
      <formula>$C$31</formula>
    </cfRule>
  </conditionalFormatting>
  <conditionalFormatting sqref="W31 AA31 AE31 G31 K31 O31 S31">
    <cfRule type="cellIs" dxfId="6" priority="47" operator="equal">
      <formula>$D$31</formula>
    </cfRule>
  </conditionalFormatting>
  <conditionalFormatting sqref="E33:AF33">
    <cfRule type="cellIs" dxfId="5" priority="30" operator="between">
      <formula>$C$33</formula>
      <formula>$D$33</formula>
    </cfRule>
  </conditionalFormatting>
  <conditionalFormatting sqref="E34:AF34">
    <cfRule type="cellIs" dxfId="4" priority="29" operator="between">
      <formula>$C$34</formula>
      <formula>$D$34</formula>
    </cfRule>
  </conditionalFormatting>
  <conditionalFormatting sqref="J33 F33 N33 R33 V33 Z33 AD33">
    <cfRule type="cellIs" dxfId="3" priority="28" operator="equal">
      <formula>$C$33</formula>
    </cfRule>
  </conditionalFormatting>
  <conditionalFormatting sqref="W33 AA33 AE33 K33 O33 S33 G33">
    <cfRule type="cellIs" dxfId="2" priority="24" operator="equal">
      <formula>$D$33</formula>
    </cfRule>
  </conditionalFormatting>
  <conditionalFormatting sqref="F34 J34 N34 R34 V34 Z34 AD34">
    <cfRule type="cellIs" dxfId="1" priority="21" operator="equal">
      <formula>$C$34</formula>
    </cfRule>
  </conditionalFormatting>
  <conditionalFormatting sqref="W34 AA34 AE34 G34 K34 O34 S34">
    <cfRule type="cellIs" dxfId="0" priority="17" operator="equal">
      <formula>$D$34</formula>
    </cfRule>
  </conditionalFormatting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91"/>
  <sheetViews>
    <sheetView workbookViewId="0">
      <selection activeCell="H33" sqref="H33:H37"/>
    </sheetView>
  </sheetViews>
  <sheetFormatPr baseColWidth="10" defaultRowHeight="15"/>
  <sheetData>
    <row r="1" spans="1:12" ht="15.75" thickBot="1">
      <c r="A1" s="7" t="s">
        <v>23</v>
      </c>
    </row>
    <row r="2" spans="1:12" ht="15.75" thickBot="1">
      <c r="B2" s="146" t="s">
        <v>32</v>
      </c>
      <c r="C2" s="147"/>
      <c r="D2" s="148" t="s">
        <v>33</v>
      </c>
      <c r="E2" s="148"/>
      <c r="F2" s="148" t="s">
        <v>34</v>
      </c>
      <c r="G2" s="148"/>
      <c r="H2" s="148" t="s">
        <v>35</v>
      </c>
      <c r="I2" s="148"/>
      <c r="J2" s="148" t="s">
        <v>36</v>
      </c>
      <c r="K2" s="149"/>
    </row>
    <row r="3" spans="1:12" ht="21.75" thickBot="1">
      <c r="A3" s="127" t="s">
        <v>31</v>
      </c>
      <c r="B3" s="243">
        <f>'Feuille calcul'!I1</f>
        <v>41505</v>
      </c>
      <c r="C3" s="244"/>
      <c r="D3" s="241">
        <f>B3+1</f>
        <v>41506</v>
      </c>
      <c r="E3" s="242"/>
      <c r="F3" s="241">
        <f t="shared" ref="F3" si="0">D3+1</f>
        <v>41507</v>
      </c>
      <c r="G3" s="242"/>
      <c r="H3" s="241">
        <f t="shared" ref="H3" si="1">F3+1</f>
        <v>41508</v>
      </c>
      <c r="I3" s="242"/>
      <c r="J3" s="241">
        <f t="shared" ref="J3" si="2">H3+1</f>
        <v>41509</v>
      </c>
      <c r="K3" s="242"/>
      <c r="L3" s="7"/>
    </row>
    <row r="4" spans="1:12">
      <c r="A4" s="237" t="s">
        <v>37</v>
      </c>
      <c r="B4" s="205" t="s">
        <v>38</v>
      </c>
      <c r="C4" s="208" t="s">
        <v>38</v>
      </c>
      <c r="D4" s="205" t="s">
        <v>38</v>
      </c>
      <c r="E4" s="208" t="s">
        <v>38</v>
      </c>
      <c r="F4" s="205" t="s">
        <v>38</v>
      </c>
      <c r="G4" s="205" t="s">
        <v>38</v>
      </c>
      <c r="H4" s="163" t="s">
        <v>52</v>
      </c>
      <c r="I4" s="193" t="s">
        <v>53</v>
      </c>
      <c r="J4" s="196" t="s">
        <v>53</v>
      </c>
      <c r="K4" s="193" t="s">
        <v>53</v>
      </c>
    </row>
    <row r="5" spans="1:12">
      <c r="A5" s="235"/>
      <c r="B5" s="206"/>
      <c r="C5" s="209"/>
      <c r="D5" s="206"/>
      <c r="E5" s="209"/>
      <c r="F5" s="206"/>
      <c r="G5" s="206"/>
      <c r="H5" s="163"/>
      <c r="I5" s="194"/>
      <c r="J5" s="197"/>
      <c r="K5" s="194"/>
    </row>
    <row r="6" spans="1:12">
      <c r="A6" s="235"/>
      <c r="B6" s="206"/>
      <c r="C6" s="209"/>
      <c r="D6" s="206"/>
      <c r="E6" s="209"/>
      <c r="F6" s="206"/>
      <c r="G6" s="206"/>
      <c r="H6" s="163"/>
      <c r="I6" s="194"/>
      <c r="J6" s="197"/>
      <c r="K6" s="194"/>
    </row>
    <row r="7" spans="1:12">
      <c r="A7" s="235"/>
      <c r="B7" s="206"/>
      <c r="C7" s="209"/>
      <c r="D7" s="206"/>
      <c r="E7" s="209"/>
      <c r="F7" s="206"/>
      <c r="G7" s="206"/>
      <c r="H7" s="163"/>
      <c r="I7" s="194"/>
      <c r="J7" s="197"/>
      <c r="K7" s="194"/>
    </row>
    <row r="8" spans="1:12" ht="15.75" thickBot="1">
      <c r="A8" s="236"/>
      <c r="B8" s="207"/>
      <c r="C8" s="210"/>
      <c r="D8" s="207"/>
      <c r="E8" s="210"/>
      <c r="F8" s="207"/>
      <c r="G8" s="207"/>
      <c r="H8" s="211"/>
      <c r="I8" s="195"/>
      <c r="J8" s="198"/>
      <c r="K8" s="195"/>
    </row>
    <row r="9" spans="1:12">
      <c r="A9" s="237" t="s">
        <v>10</v>
      </c>
      <c r="B9" s="227" t="s">
        <v>39</v>
      </c>
      <c r="C9" s="215" t="s">
        <v>39</v>
      </c>
      <c r="D9" s="227" t="s">
        <v>39</v>
      </c>
      <c r="E9" s="215" t="s">
        <v>39</v>
      </c>
      <c r="F9" s="227" t="s">
        <v>39</v>
      </c>
      <c r="G9" s="215" t="s">
        <v>39</v>
      </c>
      <c r="H9" s="227" t="s">
        <v>39</v>
      </c>
      <c r="I9" s="215" t="s">
        <v>39</v>
      </c>
      <c r="J9" s="227" t="s">
        <v>39</v>
      </c>
      <c r="K9" s="215" t="s">
        <v>39</v>
      </c>
    </row>
    <row r="10" spans="1:12">
      <c r="A10" s="235"/>
      <c r="B10" s="228"/>
      <c r="C10" s="216"/>
      <c r="D10" s="228"/>
      <c r="E10" s="216"/>
      <c r="F10" s="228"/>
      <c r="G10" s="216"/>
      <c r="H10" s="228"/>
      <c r="I10" s="216"/>
      <c r="J10" s="228"/>
      <c r="K10" s="216"/>
    </row>
    <row r="11" spans="1:12">
      <c r="A11" s="235"/>
      <c r="B11" s="228"/>
      <c r="C11" s="216"/>
      <c r="D11" s="228"/>
      <c r="E11" s="216"/>
      <c r="F11" s="228"/>
      <c r="G11" s="216"/>
      <c r="H11" s="228"/>
      <c r="I11" s="216"/>
      <c r="J11" s="228"/>
      <c r="K11" s="216"/>
    </row>
    <row r="12" spans="1:12">
      <c r="A12" s="235"/>
      <c r="B12" s="228"/>
      <c r="C12" s="216"/>
      <c r="D12" s="228"/>
      <c r="E12" s="216"/>
      <c r="F12" s="228"/>
      <c r="G12" s="216"/>
      <c r="H12" s="228"/>
      <c r="I12" s="216"/>
      <c r="J12" s="228"/>
      <c r="K12" s="216"/>
    </row>
    <row r="13" spans="1:12" ht="15.75" thickBot="1">
      <c r="A13" s="235"/>
      <c r="B13" s="228"/>
      <c r="C13" s="216"/>
      <c r="D13" s="228"/>
      <c r="E13" s="216"/>
      <c r="F13" s="228"/>
      <c r="G13" s="216"/>
      <c r="H13" s="228"/>
      <c r="I13" s="216"/>
      <c r="J13" s="228"/>
      <c r="K13" s="216"/>
    </row>
    <row r="14" spans="1:12">
      <c r="A14" s="237" t="s">
        <v>13</v>
      </c>
      <c r="B14" s="202"/>
      <c r="C14" s="199"/>
      <c r="D14" s="202"/>
      <c r="E14" s="199"/>
      <c r="F14" s="202"/>
      <c r="G14" s="199"/>
      <c r="H14" s="202"/>
      <c r="I14" s="199"/>
      <c r="J14" s="202"/>
      <c r="K14" s="199"/>
    </row>
    <row r="15" spans="1:12">
      <c r="A15" s="235"/>
      <c r="B15" s="203"/>
      <c r="C15" s="200"/>
      <c r="D15" s="203"/>
      <c r="E15" s="200"/>
      <c r="F15" s="203"/>
      <c r="G15" s="200"/>
      <c r="H15" s="203"/>
      <c r="I15" s="200"/>
      <c r="J15" s="203"/>
      <c r="K15" s="200"/>
    </row>
    <row r="16" spans="1:12">
      <c r="A16" s="235"/>
      <c r="B16" s="203"/>
      <c r="C16" s="200"/>
      <c r="D16" s="203"/>
      <c r="E16" s="200"/>
      <c r="F16" s="203"/>
      <c r="G16" s="200"/>
      <c r="H16" s="203"/>
      <c r="I16" s="200"/>
      <c r="J16" s="203"/>
      <c r="K16" s="200"/>
    </row>
    <row r="17" spans="1:16">
      <c r="A17" s="235"/>
      <c r="B17" s="203"/>
      <c r="C17" s="200"/>
      <c r="D17" s="203"/>
      <c r="E17" s="200"/>
      <c r="F17" s="203"/>
      <c r="G17" s="200"/>
      <c r="H17" s="203"/>
      <c r="I17" s="200"/>
      <c r="J17" s="203"/>
      <c r="K17" s="200"/>
    </row>
    <row r="18" spans="1:16" ht="15.75" thickBot="1">
      <c r="A18" s="236"/>
      <c r="B18" s="204"/>
      <c r="C18" s="201"/>
      <c r="D18" s="204"/>
      <c r="E18" s="201"/>
      <c r="F18" s="204"/>
      <c r="G18" s="201"/>
      <c r="H18" s="204"/>
      <c r="I18" s="201"/>
      <c r="J18" s="204"/>
      <c r="K18" s="201"/>
    </row>
    <row r="19" spans="1:16">
      <c r="A19" s="235" t="s">
        <v>14</v>
      </c>
      <c r="B19" s="247"/>
      <c r="C19" s="162" t="s">
        <v>47</v>
      </c>
      <c r="D19" s="162" t="s">
        <v>49</v>
      </c>
      <c r="E19" s="218" t="s">
        <v>40</v>
      </c>
      <c r="F19" s="221" t="s">
        <v>40</v>
      </c>
      <c r="G19" s="224" t="s">
        <v>40</v>
      </c>
      <c r="H19" s="221" t="s">
        <v>40</v>
      </c>
      <c r="I19" s="224" t="s">
        <v>40</v>
      </c>
      <c r="J19" s="221" t="s">
        <v>40</v>
      </c>
      <c r="K19" s="224" t="s">
        <v>40</v>
      </c>
    </row>
    <row r="20" spans="1:16">
      <c r="A20" s="235"/>
      <c r="B20" s="248"/>
      <c r="C20" s="163"/>
      <c r="D20" s="163"/>
      <c r="E20" s="219"/>
      <c r="F20" s="222"/>
      <c r="G20" s="225"/>
      <c r="H20" s="222"/>
      <c r="I20" s="225"/>
      <c r="J20" s="222"/>
      <c r="K20" s="225"/>
    </row>
    <row r="21" spans="1:16">
      <c r="A21" s="235"/>
      <c r="B21" s="248"/>
      <c r="C21" s="163"/>
      <c r="D21" s="163"/>
      <c r="E21" s="219"/>
      <c r="F21" s="222"/>
      <c r="G21" s="225"/>
      <c r="H21" s="222"/>
      <c r="I21" s="225"/>
      <c r="J21" s="222"/>
      <c r="K21" s="225"/>
      <c r="P21" s="7"/>
    </row>
    <row r="22" spans="1:16">
      <c r="A22" s="235"/>
      <c r="B22" s="248"/>
      <c r="C22" s="163"/>
      <c r="D22" s="163"/>
      <c r="E22" s="219"/>
      <c r="F22" s="222"/>
      <c r="G22" s="225"/>
      <c r="H22" s="222"/>
      <c r="I22" s="225"/>
      <c r="J22" s="222"/>
      <c r="K22" s="225"/>
    </row>
    <row r="23" spans="1:16" ht="15.75" thickBot="1">
      <c r="A23" s="236"/>
      <c r="B23" s="249"/>
      <c r="C23" s="211"/>
      <c r="D23" s="211"/>
      <c r="E23" s="220"/>
      <c r="F23" s="223"/>
      <c r="G23" s="226"/>
      <c r="H23" s="223"/>
      <c r="I23" s="226"/>
      <c r="J23" s="223"/>
      <c r="K23" s="226"/>
    </row>
    <row r="24" spans="1:16" ht="15" customHeight="1">
      <c r="A24" s="237" t="s">
        <v>15</v>
      </c>
      <c r="B24" s="212" t="s">
        <v>43</v>
      </c>
      <c r="C24" s="215" t="s">
        <v>43</v>
      </c>
      <c r="D24" s="212" t="s">
        <v>43</v>
      </c>
      <c r="E24" s="215" t="s">
        <v>43</v>
      </c>
      <c r="F24" s="227" t="s">
        <v>43</v>
      </c>
      <c r="G24" s="215" t="s">
        <v>43</v>
      </c>
      <c r="H24" s="227" t="s">
        <v>43</v>
      </c>
      <c r="I24" s="215" t="s">
        <v>43</v>
      </c>
      <c r="J24" s="212" t="s">
        <v>43</v>
      </c>
      <c r="K24" s="215" t="s">
        <v>43</v>
      </c>
    </row>
    <row r="25" spans="1:16">
      <c r="A25" s="235"/>
      <c r="B25" s="213"/>
      <c r="C25" s="216"/>
      <c r="D25" s="213"/>
      <c r="E25" s="216"/>
      <c r="F25" s="228"/>
      <c r="G25" s="216"/>
      <c r="H25" s="228"/>
      <c r="I25" s="216"/>
      <c r="J25" s="213"/>
      <c r="K25" s="216"/>
    </row>
    <row r="26" spans="1:16">
      <c r="A26" s="235"/>
      <c r="B26" s="213"/>
      <c r="C26" s="216"/>
      <c r="D26" s="213"/>
      <c r="E26" s="216"/>
      <c r="F26" s="228"/>
      <c r="G26" s="216"/>
      <c r="H26" s="228"/>
      <c r="I26" s="216"/>
      <c r="J26" s="213"/>
      <c r="K26" s="216"/>
    </row>
    <row r="27" spans="1:16">
      <c r="A27" s="235"/>
      <c r="B27" s="213"/>
      <c r="C27" s="216"/>
      <c r="D27" s="213"/>
      <c r="E27" s="216"/>
      <c r="F27" s="228"/>
      <c r="G27" s="216"/>
      <c r="H27" s="228"/>
      <c r="I27" s="216"/>
      <c r="J27" s="213"/>
      <c r="K27" s="216"/>
    </row>
    <row r="28" spans="1:16" ht="15.75" thickBot="1">
      <c r="A28" s="236"/>
      <c r="B28" s="214"/>
      <c r="C28" s="217"/>
      <c r="D28" s="214"/>
      <c r="E28" s="217"/>
      <c r="F28" s="229"/>
      <c r="G28" s="217"/>
      <c r="H28" s="229"/>
      <c r="I28" s="217"/>
      <c r="J28" s="214"/>
      <c r="K28" s="217"/>
    </row>
    <row r="29" spans="1:16">
      <c r="A29" s="245" t="s">
        <v>16</v>
      </c>
      <c r="B29" s="128"/>
      <c r="C29" s="124"/>
      <c r="D29" s="128"/>
      <c r="E29" s="124"/>
      <c r="F29" s="128"/>
      <c r="G29" s="124"/>
      <c r="H29" s="128"/>
      <c r="I29" s="124"/>
      <c r="J29" s="128"/>
      <c r="K29" s="124"/>
    </row>
    <row r="30" spans="1:16">
      <c r="A30" s="246"/>
      <c r="B30" s="129"/>
      <c r="C30" s="125"/>
      <c r="D30" s="129"/>
      <c r="E30" s="125"/>
      <c r="F30" s="129"/>
      <c r="G30" s="125"/>
      <c r="H30" s="129"/>
      <c r="I30" s="125"/>
      <c r="J30" s="129"/>
      <c r="K30" s="125"/>
    </row>
    <row r="31" spans="1:16">
      <c r="A31" s="246"/>
      <c r="B31" s="129"/>
      <c r="C31" s="125"/>
      <c r="D31" s="129"/>
      <c r="E31" s="125"/>
      <c r="F31" s="129"/>
      <c r="G31" s="125"/>
      <c r="H31" s="129"/>
      <c r="I31" s="125"/>
      <c r="J31" s="129"/>
      <c r="K31" s="125"/>
    </row>
    <row r="32" spans="1:16" ht="15.75" thickBot="1">
      <c r="A32" s="246"/>
      <c r="B32" s="129"/>
      <c r="C32" s="125"/>
      <c r="D32" s="129"/>
      <c r="E32" s="125"/>
      <c r="F32" s="129"/>
      <c r="G32" s="125"/>
      <c r="H32" s="129"/>
      <c r="I32" s="125"/>
      <c r="J32" s="129"/>
      <c r="K32" s="125"/>
    </row>
    <row r="33" spans="1:11" ht="15" customHeight="1">
      <c r="A33" s="237" t="s">
        <v>17</v>
      </c>
      <c r="B33" s="167" t="s">
        <v>54</v>
      </c>
      <c r="C33" s="170" t="s">
        <v>54</v>
      </c>
      <c r="D33" s="167" t="s">
        <v>54</v>
      </c>
      <c r="E33" s="170" t="s">
        <v>54</v>
      </c>
      <c r="F33" s="167" t="s">
        <v>54</v>
      </c>
      <c r="G33" s="173" t="s">
        <v>57</v>
      </c>
      <c r="H33" s="176" t="s">
        <v>56</v>
      </c>
      <c r="I33" s="176" t="s">
        <v>56</v>
      </c>
      <c r="J33" s="179" t="s">
        <v>56</v>
      </c>
      <c r="K33" s="182" t="s">
        <v>56</v>
      </c>
    </row>
    <row r="34" spans="1:11">
      <c r="A34" s="235"/>
      <c r="B34" s="168"/>
      <c r="C34" s="171"/>
      <c r="D34" s="168"/>
      <c r="E34" s="171"/>
      <c r="F34" s="168"/>
      <c r="G34" s="174"/>
      <c r="H34" s="177"/>
      <c r="I34" s="177"/>
      <c r="J34" s="180"/>
      <c r="K34" s="183"/>
    </row>
    <row r="35" spans="1:11">
      <c r="A35" s="235"/>
      <c r="B35" s="168"/>
      <c r="C35" s="171"/>
      <c r="D35" s="168"/>
      <c r="E35" s="171"/>
      <c r="F35" s="168"/>
      <c r="G35" s="174"/>
      <c r="H35" s="177"/>
      <c r="I35" s="177"/>
      <c r="J35" s="180"/>
      <c r="K35" s="183"/>
    </row>
    <row r="36" spans="1:11">
      <c r="A36" s="235"/>
      <c r="B36" s="168"/>
      <c r="C36" s="171"/>
      <c r="D36" s="168"/>
      <c r="E36" s="171"/>
      <c r="F36" s="168"/>
      <c r="G36" s="174"/>
      <c r="H36" s="177"/>
      <c r="I36" s="177"/>
      <c r="J36" s="180"/>
      <c r="K36" s="183"/>
    </row>
    <row r="37" spans="1:11" ht="15" customHeight="1" thickBot="1">
      <c r="A37" s="236"/>
      <c r="B37" s="169"/>
      <c r="C37" s="172"/>
      <c r="D37" s="169"/>
      <c r="E37" s="172"/>
      <c r="F37" s="169"/>
      <c r="G37" s="175"/>
      <c r="H37" s="178"/>
      <c r="I37" s="178"/>
      <c r="J37" s="181"/>
      <c r="K37" s="184"/>
    </row>
    <row r="38" spans="1:11">
      <c r="A38" s="235" t="s">
        <v>18</v>
      </c>
      <c r="B38" s="163" t="s">
        <v>48</v>
      </c>
      <c r="C38" s="230" t="s">
        <v>46</v>
      </c>
      <c r="D38" s="232" t="s">
        <v>46</v>
      </c>
      <c r="E38" s="163" t="s">
        <v>50</v>
      </c>
      <c r="F38" s="153" t="s">
        <v>68</v>
      </c>
      <c r="G38" s="150" t="s">
        <v>68</v>
      </c>
      <c r="H38" s="153" t="s">
        <v>68</v>
      </c>
      <c r="I38" s="150" t="s">
        <v>68</v>
      </c>
      <c r="J38" s="153" t="s">
        <v>68</v>
      </c>
      <c r="K38" s="150" t="s">
        <v>68</v>
      </c>
    </row>
    <row r="39" spans="1:11">
      <c r="A39" s="235"/>
      <c r="B39" s="163"/>
      <c r="C39" s="230"/>
      <c r="D39" s="232"/>
      <c r="E39" s="163"/>
      <c r="F39" s="154"/>
      <c r="G39" s="151"/>
      <c r="H39" s="154"/>
      <c r="I39" s="151"/>
      <c r="J39" s="154"/>
      <c r="K39" s="151"/>
    </row>
    <row r="40" spans="1:11">
      <c r="A40" s="235"/>
      <c r="B40" s="163"/>
      <c r="C40" s="230"/>
      <c r="D40" s="232"/>
      <c r="E40" s="163"/>
      <c r="F40" s="154"/>
      <c r="G40" s="151"/>
      <c r="H40" s="154"/>
      <c r="I40" s="151"/>
      <c r="J40" s="154"/>
      <c r="K40" s="151"/>
    </row>
    <row r="41" spans="1:11">
      <c r="A41" s="235"/>
      <c r="B41" s="163"/>
      <c r="C41" s="230"/>
      <c r="D41" s="232"/>
      <c r="E41" s="163"/>
      <c r="F41" s="154"/>
      <c r="G41" s="151"/>
      <c r="H41" s="154"/>
      <c r="I41" s="151"/>
      <c r="J41" s="154"/>
      <c r="K41" s="151"/>
    </row>
    <row r="42" spans="1:11" ht="15.75" thickBot="1">
      <c r="A42" s="236"/>
      <c r="B42" s="211"/>
      <c r="C42" s="231"/>
      <c r="D42" s="233"/>
      <c r="E42" s="211"/>
      <c r="F42" s="155"/>
      <c r="G42" s="152"/>
      <c r="H42" s="155"/>
      <c r="I42" s="152"/>
      <c r="J42" s="155"/>
      <c r="K42" s="152"/>
    </row>
    <row r="43" spans="1:11">
      <c r="A43" s="237" t="s">
        <v>19</v>
      </c>
      <c r="B43" s="130"/>
      <c r="C43" s="121"/>
      <c r="D43" s="130"/>
      <c r="E43" s="121"/>
      <c r="F43" s="130"/>
      <c r="G43" s="121"/>
      <c r="H43" s="130"/>
      <c r="I43" s="121"/>
      <c r="J43" s="130"/>
      <c r="K43" s="121"/>
    </row>
    <row r="44" spans="1:11">
      <c r="A44" s="235"/>
      <c r="B44" s="131"/>
      <c r="C44" s="122"/>
      <c r="D44" s="131"/>
      <c r="E44" s="122"/>
      <c r="F44" s="131"/>
      <c r="G44" s="122"/>
      <c r="H44" s="131"/>
      <c r="I44" s="122"/>
      <c r="J44" s="131"/>
      <c r="K44" s="122"/>
    </row>
    <row r="45" spans="1:11">
      <c r="A45" s="235"/>
      <c r="B45" s="131"/>
      <c r="C45" s="122"/>
      <c r="D45" s="131"/>
      <c r="E45" s="122"/>
      <c r="F45" s="131"/>
      <c r="G45" s="122"/>
      <c r="H45" s="131"/>
      <c r="I45" s="122"/>
      <c r="J45" s="131"/>
      <c r="K45" s="122"/>
    </row>
    <row r="46" spans="1:11">
      <c r="A46" s="235"/>
      <c r="B46" s="131"/>
      <c r="C46" s="122"/>
      <c r="D46" s="131"/>
      <c r="E46" s="122"/>
      <c r="F46" s="131"/>
      <c r="G46" s="122"/>
      <c r="H46" s="131"/>
      <c r="I46" s="122"/>
      <c r="J46" s="131"/>
      <c r="K46" s="122"/>
    </row>
    <row r="47" spans="1:11" ht="15.75" thickBot="1">
      <c r="A47" s="236"/>
      <c r="B47" s="132"/>
      <c r="C47" s="123"/>
      <c r="D47" s="132"/>
      <c r="E47" s="123"/>
      <c r="F47" s="132"/>
      <c r="G47" s="123"/>
      <c r="H47" s="132"/>
      <c r="I47" s="123"/>
      <c r="J47" s="132"/>
      <c r="K47" s="123"/>
    </row>
    <row r="48" spans="1:11" ht="15" customHeight="1">
      <c r="A48" s="237" t="s">
        <v>20</v>
      </c>
      <c r="B48" s="187" t="s">
        <v>55</v>
      </c>
      <c r="C48" s="190" t="s">
        <v>55</v>
      </c>
      <c r="D48" s="167" t="s">
        <v>55</v>
      </c>
      <c r="E48" s="164" t="s">
        <v>55</v>
      </c>
      <c r="F48" s="167" t="s">
        <v>55</v>
      </c>
      <c r="G48" s="164" t="s">
        <v>55</v>
      </c>
      <c r="H48" s="167" t="s">
        <v>55</v>
      </c>
      <c r="I48" s="164" t="s">
        <v>55</v>
      </c>
      <c r="J48" s="167" t="s">
        <v>55</v>
      </c>
      <c r="K48" s="164" t="s">
        <v>55</v>
      </c>
    </row>
    <row r="49" spans="1:11">
      <c r="A49" s="235"/>
      <c r="B49" s="188"/>
      <c r="C49" s="191"/>
      <c r="D49" s="168"/>
      <c r="E49" s="165"/>
      <c r="F49" s="168"/>
      <c r="G49" s="165"/>
      <c r="H49" s="168"/>
      <c r="I49" s="165"/>
      <c r="J49" s="168"/>
      <c r="K49" s="165"/>
    </row>
    <row r="50" spans="1:11">
      <c r="A50" s="235"/>
      <c r="B50" s="188"/>
      <c r="C50" s="191"/>
      <c r="D50" s="168"/>
      <c r="E50" s="165"/>
      <c r="F50" s="168"/>
      <c r="G50" s="165"/>
      <c r="H50" s="168"/>
      <c r="I50" s="165"/>
      <c r="J50" s="168"/>
      <c r="K50" s="165"/>
    </row>
    <row r="51" spans="1:11">
      <c r="A51" s="235"/>
      <c r="B51" s="188"/>
      <c r="C51" s="191"/>
      <c r="D51" s="168"/>
      <c r="E51" s="165"/>
      <c r="F51" s="168"/>
      <c r="G51" s="165"/>
      <c r="H51" s="168"/>
      <c r="I51" s="165"/>
      <c r="J51" s="168"/>
      <c r="K51" s="165"/>
    </row>
    <row r="52" spans="1:11" ht="15.75" thickBot="1">
      <c r="A52" s="236"/>
      <c r="B52" s="189"/>
      <c r="C52" s="192"/>
      <c r="D52" s="169"/>
      <c r="E52" s="166"/>
      <c r="F52" s="169"/>
      <c r="G52" s="166"/>
      <c r="H52" s="169"/>
      <c r="I52" s="166"/>
      <c r="J52" s="169"/>
      <c r="K52" s="166"/>
    </row>
    <row r="53" spans="1:11" s="4" customFormat="1">
      <c r="A53" s="237" t="s">
        <v>42</v>
      </c>
      <c r="B53" s="130"/>
      <c r="C53" s="121"/>
      <c r="D53" s="130"/>
      <c r="E53" s="121"/>
      <c r="F53" s="185" t="s">
        <v>51</v>
      </c>
      <c r="G53" s="121"/>
      <c r="H53" s="130"/>
      <c r="I53" s="162" t="s">
        <v>66</v>
      </c>
      <c r="J53" s="130"/>
      <c r="K53" s="121"/>
    </row>
    <row r="54" spans="1:11" s="4" customFormat="1">
      <c r="A54" s="235"/>
      <c r="B54" s="131"/>
      <c r="C54" s="122"/>
      <c r="D54" s="131"/>
      <c r="E54" s="122"/>
      <c r="F54" s="186"/>
      <c r="G54" s="122"/>
      <c r="H54" s="131"/>
      <c r="I54" s="163"/>
      <c r="J54" s="131"/>
      <c r="K54" s="122"/>
    </row>
    <row r="55" spans="1:11" s="4" customFormat="1">
      <c r="A55" s="235"/>
      <c r="B55" s="131"/>
      <c r="C55" s="122"/>
      <c r="D55" s="131"/>
      <c r="E55" s="122"/>
      <c r="F55" s="186"/>
      <c r="G55" s="122"/>
      <c r="H55" s="131"/>
      <c r="I55" s="163"/>
      <c r="J55" s="131"/>
      <c r="K55" s="122"/>
    </row>
    <row r="56" spans="1:11" s="4" customFormat="1">
      <c r="A56" s="235"/>
      <c r="B56" s="131"/>
      <c r="C56" s="122"/>
      <c r="D56" s="131"/>
      <c r="E56" s="122"/>
      <c r="F56" s="186"/>
      <c r="G56" s="122"/>
      <c r="H56" s="131"/>
      <c r="I56" s="163"/>
      <c r="J56" s="131"/>
      <c r="K56" s="122"/>
    </row>
    <row r="57" spans="1:11" s="4" customFormat="1" ht="15.75" thickBot="1">
      <c r="A57" s="235"/>
      <c r="B57" s="131"/>
      <c r="C57" s="122"/>
      <c r="D57" s="131"/>
      <c r="E57" s="122"/>
      <c r="F57" s="186"/>
      <c r="G57" s="122"/>
      <c r="H57" s="131"/>
      <c r="I57" s="163"/>
      <c r="J57" s="131"/>
      <c r="K57" s="123"/>
    </row>
    <row r="58" spans="1:11" s="4" customFormat="1" ht="15" customHeight="1">
      <c r="A58" s="238" t="s">
        <v>67</v>
      </c>
      <c r="B58" s="156">
        <v>4</v>
      </c>
      <c r="C58" s="157"/>
      <c r="D58" s="156">
        <v>3</v>
      </c>
      <c r="E58" s="157"/>
      <c r="F58" s="156">
        <v>3</v>
      </c>
      <c r="G58" s="157"/>
      <c r="H58" s="156">
        <v>4</v>
      </c>
      <c r="I58" s="157"/>
      <c r="J58" s="156">
        <v>3</v>
      </c>
      <c r="K58" s="157"/>
    </row>
    <row r="59" spans="1:11" s="4" customFormat="1">
      <c r="A59" s="239"/>
      <c r="B59" s="158"/>
      <c r="C59" s="159"/>
      <c r="D59" s="158"/>
      <c r="E59" s="159"/>
      <c r="F59" s="158"/>
      <c r="G59" s="159"/>
      <c r="H59" s="158"/>
      <c r="I59" s="159"/>
      <c r="J59" s="158"/>
      <c r="K59" s="159"/>
    </row>
    <row r="60" spans="1:11" s="4" customFormat="1">
      <c r="A60" s="239"/>
      <c r="B60" s="158"/>
      <c r="C60" s="159"/>
      <c r="D60" s="158"/>
      <c r="E60" s="159"/>
      <c r="F60" s="158"/>
      <c r="G60" s="159"/>
      <c r="H60" s="158"/>
      <c r="I60" s="159"/>
      <c r="J60" s="158"/>
      <c r="K60" s="159"/>
    </row>
    <row r="61" spans="1:11" s="4" customFormat="1">
      <c r="A61" s="239"/>
      <c r="B61" s="158"/>
      <c r="C61" s="159"/>
      <c r="D61" s="158"/>
      <c r="E61" s="159"/>
      <c r="F61" s="158"/>
      <c r="G61" s="159"/>
      <c r="H61" s="158"/>
      <c r="I61" s="159"/>
      <c r="J61" s="158"/>
      <c r="K61" s="159"/>
    </row>
    <row r="62" spans="1:11" s="4" customFormat="1" ht="15.75" thickBot="1">
      <c r="A62" s="240"/>
      <c r="B62" s="160"/>
      <c r="C62" s="161"/>
      <c r="D62" s="160"/>
      <c r="E62" s="161"/>
      <c r="F62" s="160"/>
      <c r="G62" s="161"/>
      <c r="H62" s="160"/>
      <c r="I62" s="161"/>
      <c r="J62" s="160"/>
      <c r="K62" s="161"/>
    </row>
    <row r="63" spans="1:11" s="4" customFormat="1">
      <c r="A63" s="234"/>
      <c r="B63" s="64"/>
      <c r="C63" s="64"/>
      <c r="D63" s="64"/>
      <c r="E63" s="64"/>
      <c r="F63" s="64"/>
      <c r="G63" s="64"/>
      <c r="H63" s="64"/>
      <c r="I63" s="64"/>
      <c r="J63" s="64"/>
      <c r="K63" s="64"/>
    </row>
    <row r="64" spans="1:11" s="4" customFormat="1">
      <c r="A64" s="234"/>
      <c r="B64" s="64"/>
      <c r="C64" s="64"/>
      <c r="D64" s="64"/>
      <c r="E64" s="64"/>
      <c r="F64" s="64"/>
      <c r="G64" s="64"/>
      <c r="H64" s="64"/>
      <c r="I64" s="64"/>
      <c r="J64" s="64"/>
      <c r="K64" s="64"/>
    </row>
    <row r="65" spans="1:11" s="4" customFormat="1">
      <c r="A65" s="234"/>
      <c r="B65" s="64"/>
      <c r="C65" s="64"/>
      <c r="D65" s="64"/>
      <c r="E65" s="64"/>
      <c r="F65" s="64"/>
      <c r="G65" s="64"/>
      <c r="H65" s="64"/>
      <c r="I65" s="64"/>
      <c r="J65" s="64"/>
      <c r="K65" s="64"/>
    </row>
    <row r="66" spans="1:11" s="4" customFormat="1">
      <c r="A66" s="234"/>
      <c r="B66" s="64"/>
      <c r="C66" s="64"/>
      <c r="D66" s="64"/>
      <c r="E66" s="64"/>
      <c r="F66" s="64"/>
      <c r="G66" s="64"/>
      <c r="H66" s="64"/>
      <c r="I66" s="64"/>
      <c r="J66" s="64"/>
      <c r="K66" s="64"/>
    </row>
    <row r="67" spans="1:11" s="4" customFormat="1">
      <c r="A67" s="234"/>
      <c r="B67" s="64"/>
      <c r="C67" s="64"/>
      <c r="D67" s="64"/>
      <c r="E67" s="64"/>
      <c r="F67" s="64"/>
      <c r="G67" s="64"/>
      <c r="H67" s="64"/>
      <c r="I67" s="64"/>
      <c r="J67" s="64"/>
      <c r="K67" s="64"/>
    </row>
    <row r="68" spans="1:11" s="4" customFormat="1">
      <c r="A68" s="234"/>
      <c r="B68" s="64"/>
      <c r="C68" s="64"/>
      <c r="D68" s="64"/>
      <c r="E68" s="64"/>
      <c r="F68" s="64"/>
      <c r="G68" s="64"/>
      <c r="H68" s="64"/>
      <c r="I68" s="64"/>
      <c r="J68" s="64"/>
      <c r="K68" s="64"/>
    </row>
    <row r="69" spans="1:11" s="4" customFormat="1">
      <c r="A69" s="234"/>
      <c r="B69" s="64"/>
      <c r="C69" s="64"/>
      <c r="D69" s="64"/>
      <c r="E69" s="64"/>
      <c r="F69" s="64"/>
      <c r="G69" s="64"/>
      <c r="H69" s="64"/>
      <c r="I69" s="64"/>
      <c r="J69" s="64"/>
      <c r="K69" s="64"/>
    </row>
    <row r="70" spans="1:11" s="4" customFormat="1">
      <c r="A70" s="234"/>
      <c r="B70" s="64"/>
      <c r="C70" s="64"/>
      <c r="D70" s="64"/>
      <c r="E70" s="64"/>
      <c r="F70" s="64"/>
      <c r="G70" s="64"/>
      <c r="H70" s="64"/>
      <c r="I70" s="64"/>
      <c r="J70" s="64"/>
      <c r="K70" s="64"/>
    </row>
    <row r="71" spans="1:11" s="4" customFormat="1">
      <c r="A71" s="234"/>
      <c r="B71" s="64"/>
      <c r="C71" s="64"/>
      <c r="D71" s="64"/>
      <c r="E71" s="64"/>
      <c r="F71" s="64"/>
      <c r="G71" s="64"/>
      <c r="H71" s="64"/>
      <c r="I71" s="64"/>
      <c r="J71" s="64"/>
      <c r="K71" s="64"/>
    </row>
    <row r="72" spans="1:11" s="4" customFormat="1">
      <c r="A72" s="234"/>
      <c r="B72" s="64"/>
      <c r="C72" s="64"/>
      <c r="D72" s="64"/>
      <c r="E72" s="64"/>
      <c r="F72" s="64"/>
      <c r="G72" s="64"/>
      <c r="H72" s="64"/>
      <c r="I72" s="64"/>
      <c r="J72" s="64"/>
      <c r="K72" s="64"/>
    </row>
    <row r="73" spans="1:11" s="4" customFormat="1">
      <c r="A73" s="234"/>
      <c r="B73" s="64"/>
      <c r="C73" s="64"/>
      <c r="D73" s="64"/>
      <c r="E73" s="64"/>
      <c r="F73" s="64"/>
      <c r="G73" s="64"/>
      <c r="H73" s="64"/>
      <c r="I73" s="64"/>
      <c r="J73" s="64"/>
      <c r="K73" s="64"/>
    </row>
    <row r="74" spans="1:11" s="4" customFormat="1">
      <c r="A74" s="234"/>
      <c r="B74" s="64"/>
      <c r="C74" s="64"/>
      <c r="D74" s="64"/>
      <c r="E74" s="64"/>
      <c r="F74" s="64"/>
      <c r="G74" s="64"/>
      <c r="H74" s="64"/>
      <c r="I74" s="64"/>
      <c r="J74" s="64"/>
      <c r="K74" s="64"/>
    </row>
    <row r="75" spans="1:11" s="4" customFormat="1">
      <c r="A75" s="234"/>
      <c r="B75" s="64"/>
      <c r="C75" s="64"/>
      <c r="D75" s="64"/>
      <c r="E75" s="64"/>
      <c r="F75" s="64"/>
      <c r="G75" s="64"/>
      <c r="H75" s="64"/>
      <c r="I75" s="64"/>
      <c r="J75" s="64"/>
      <c r="K75" s="64"/>
    </row>
    <row r="76" spans="1:11" s="4" customFormat="1">
      <c r="A76" s="234"/>
      <c r="B76" s="64"/>
      <c r="C76" s="64"/>
      <c r="D76" s="64"/>
      <c r="E76" s="64"/>
      <c r="F76" s="64"/>
      <c r="G76" s="64"/>
      <c r="H76" s="64"/>
      <c r="I76" s="64"/>
      <c r="J76" s="64"/>
      <c r="K76" s="64"/>
    </row>
    <row r="77" spans="1:11" s="4" customFormat="1">
      <c r="A77" s="234"/>
      <c r="B77" s="64"/>
      <c r="C77" s="64"/>
      <c r="D77" s="64"/>
      <c r="E77" s="64"/>
      <c r="F77" s="64"/>
      <c r="G77" s="64"/>
      <c r="H77" s="64"/>
      <c r="I77" s="64"/>
      <c r="J77" s="64"/>
      <c r="K77" s="64"/>
    </row>
    <row r="78" spans="1:11" s="4" customFormat="1">
      <c r="A78" s="234"/>
      <c r="B78" s="64"/>
      <c r="C78" s="64"/>
      <c r="D78" s="64"/>
      <c r="E78" s="64"/>
      <c r="F78" s="64"/>
      <c r="G78" s="64"/>
      <c r="H78" s="64"/>
      <c r="I78" s="64"/>
      <c r="J78" s="64"/>
      <c r="K78" s="64"/>
    </row>
    <row r="79" spans="1:11" s="4" customFormat="1">
      <c r="A79" s="234"/>
      <c r="B79" s="64"/>
      <c r="C79" s="64"/>
      <c r="D79" s="64"/>
      <c r="E79" s="64"/>
      <c r="F79" s="64"/>
      <c r="G79" s="64"/>
      <c r="H79" s="64"/>
      <c r="I79" s="64"/>
      <c r="J79" s="64"/>
      <c r="K79" s="64"/>
    </row>
    <row r="80" spans="1:11" s="4" customFormat="1">
      <c r="A80" s="234"/>
      <c r="B80" s="64"/>
      <c r="C80" s="64"/>
      <c r="D80" s="64"/>
      <c r="E80" s="64"/>
      <c r="F80" s="64"/>
      <c r="G80" s="64"/>
      <c r="H80" s="64"/>
      <c r="I80" s="64"/>
      <c r="J80" s="64"/>
      <c r="K80" s="64"/>
    </row>
    <row r="81" spans="1:11" s="4" customFormat="1">
      <c r="A81" s="234"/>
      <c r="B81" s="64"/>
      <c r="C81" s="64"/>
      <c r="D81" s="64"/>
      <c r="E81" s="64"/>
      <c r="F81" s="64"/>
      <c r="G81" s="64"/>
      <c r="H81" s="64"/>
      <c r="I81" s="64"/>
      <c r="J81" s="64"/>
      <c r="K81" s="64"/>
    </row>
    <row r="82" spans="1:11" s="4" customFormat="1">
      <c r="A82" s="234"/>
      <c r="B82" s="64"/>
      <c r="C82" s="64"/>
      <c r="D82" s="64"/>
      <c r="E82" s="64"/>
      <c r="F82" s="64"/>
      <c r="G82" s="64"/>
      <c r="H82" s="64"/>
      <c r="I82" s="64"/>
      <c r="J82" s="64"/>
      <c r="K82" s="64"/>
    </row>
    <row r="83" spans="1:11" s="4" customFormat="1"/>
    <row r="84" spans="1:11" s="4" customFormat="1"/>
    <row r="85" spans="1:11" s="4" customFormat="1"/>
    <row r="86" spans="1:11" s="4" customFormat="1"/>
    <row r="87" spans="1:11" s="4" customFormat="1"/>
    <row r="88" spans="1:11" s="4" customFormat="1"/>
    <row r="89" spans="1:11" s="4" customFormat="1"/>
    <row r="90" spans="1:11" s="4" customFormat="1"/>
    <row r="91" spans="1:11" s="4" customFormat="1"/>
  </sheetData>
  <mergeCells count="113">
    <mergeCell ref="J3:K3"/>
    <mergeCell ref="A4:A8"/>
    <mergeCell ref="A33:A37"/>
    <mergeCell ref="B3:C3"/>
    <mergeCell ref="D3:E3"/>
    <mergeCell ref="F3:G3"/>
    <mergeCell ref="H3:I3"/>
    <mergeCell ref="A9:A13"/>
    <mergeCell ref="A14:A18"/>
    <mergeCell ref="A19:A23"/>
    <mergeCell ref="A24:A28"/>
    <mergeCell ref="A29:A32"/>
    <mergeCell ref="B19:B23"/>
    <mergeCell ref="C19:C23"/>
    <mergeCell ref="B4:B8"/>
    <mergeCell ref="C4:C8"/>
    <mergeCell ref="A68:A72"/>
    <mergeCell ref="A73:A77"/>
    <mergeCell ref="A78:A82"/>
    <mergeCell ref="A38:A42"/>
    <mergeCell ref="A43:A47"/>
    <mergeCell ref="A48:A52"/>
    <mergeCell ref="A53:A57"/>
    <mergeCell ref="A58:A62"/>
    <mergeCell ref="A63:A67"/>
    <mergeCell ref="B38:B42"/>
    <mergeCell ref="C38:C42"/>
    <mergeCell ref="D38:D42"/>
    <mergeCell ref="B24:B28"/>
    <mergeCell ref="C24:C28"/>
    <mergeCell ref="D24:D28"/>
    <mergeCell ref="E38:E42"/>
    <mergeCell ref="G9:G13"/>
    <mergeCell ref="H9:H13"/>
    <mergeCell ref="B9:B13"/>
    <mergeCell ref="C9:C13"/>
    <mergeCell ref="D9:D13"/>
    <mergeCell ref="E9:E13"/>
    <mergeCell ref="F9:F13"/>
    <mergeCell ref="D4:D8"/>
    <mergeCell ref="E4:E8"/>
    <mergeCell ref="F4:F8"/>
    <mergeCell ref="G4:G8"/>
    <mergeCell ref="H4:H8"/>
    <mergeCell ref="J24:J28"/>
    <mergeCell ref="K24:K28"/>
    <mergeCell ref="D19:D23"/>
    <mergeCell ref="E19:E23"/>
    <mergeCell ref="F19:F23"/>
    <mergeCell ref="G19:G23"/>
    <mergeCell ref="H19:H23"/>
    <mergeCell ref="I19:I23"/>
    <mergeCell ref="J19:J23"/>
    <mergeCell ref="K19:K23"/>
    <mergeCell ref="E24:E28"/>
    <mergeCell ref="F24:F28"/>
    <mergeCell ref="G24:G28"/>
    <mergeCell ref="H24:H28"/>
    <mergeCell ref="I24:I28"/>
    <mergeCell ref="I9:I13"/>
    <mergeCell ref="J9:J13"/>
    <mergeCell ref="K9:K13"/>
    <mergeCell ref="K14:K18"/>
    <mergeCell ref="B14:B18"/>
    <mergeCell ref="C14:C18"/>
    <mergeCell ref="D14:D18"/>
    <mergeCell ref="E14:E18"/>
    <mergeCell ref="F14:F18"/>
    <mergeCell ref="G14:G18"/>
    <mergeCell ref="H14:H18"/>
    <mergeCell ref="I14:I18"/>
    <mergeCell ref="J14:J18"/>
    <mergeCell ref="B58:C62"/>
    <mergeCell ref="D58:E62"/>
    <mergeCell ref="F58:G62"/>
    <mergeCell ref="H58:I62"/>
    <mergeCell ref="J58:K62"/>
    <mergeCell ref="I53:I57"/>
    <mergeCell ref="G48:G52"/>
    <mergeCell ref="H48:H52"/>
    <mergeCell ref="I48:I52"/>
    <mergeCell ref="J48:J52"/>
    <mergeCell ref="K48:K52"/>
    <mergeCell ref="F53:F57"/>
    <mergeCell ref="B48:B52"/>
    <mergeCell ref="C48:C52"/>
    <mergeCell ref="D48:D52"/>
    <mergeCell ref="E48:E52"/>
    <mergeCell ref="F48:F52"/>
    <mergeCell ref="B2:C2"/>
    <mergeCell ref="D2:E2"/>
    <mergeCell ref="F2:G2"/>
    <mergeCell ref="H2:I2"/>
    <mergeCell ref="J2:K2"/>
    <mergeCell ref="G38:G42"/>
    <mergeCell ref="H38:H42"/>
    <mergeCell ref="I38:I42"/>
    <mergeCell ref="J38:J42"/>
    <mergeCell ref="K38:K42"/>
    <mergeCell ref="G33:G37"/>
    <mergeCell ref="H33:H37"/>
    <mergeCell ref="I33:I37"/>
    <mergeCell ref="J33:J37"/>
    <mergeCell ref="K33:K37"/>
    <mergeCell ref="B33:B37"/>
    <mergeCell ref="C33:C37"/>
    <mergeCell ref="D33:D37"/>
    <mergeCell ref="E33:E37"/>
    <mergeCell ref="F33:F37"/>
    <mergeCell ref="F38:F42"/>
    <mergeCell ref="I4:I8"/>
    <mergeCell ref="J4:J8"/>
    <mergeCell ref="K4:K8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57"/>
  <sheetViews>
    <sheetView tabSelected="1" workbookViewId="0">
      <selection activeCell="M10" sqref="M10"/>
    </sheetView>
  </sheetViews>
  <sheetFormatPr baseColWidth="10" defaultRowHeight="15"/>
  <sheetData>
    <row r="1" spans="1:11" ht="15.75" thickBot="1"/>
    <row r="2" spans="1:11" ht="21" customHeight="1">
      <c r="A2" s="262" t="s">
        <v>31</v>
      </c>
      <c r="B2" s="296" t="s">
        <v>61</v>
      </c>
      <c r="C2" s="296"/>
      <c r="D2" s="296" t="s">
        <v>62</v>
      </c>
      <c r="E2" s="296"/>
      <c r="F2" s="296" t="s">
        <v>63</v>
      </c>
      <c r="G2" s="296"/>
      <c r="H2" s="296" t="s">
        <v>64</v>
      </c>
      <c r="I2" s="296"/>
      <c r="J2" s="297" t="s">
        <v>65</v>
      </c>
      <c r="K2" s="298"/>
    </row>
    <row r="3" spans="1:11" s="7" customFormat="1" ht="15.75" thickBot="1">
      <c r="A3" s="263"/>
      <c r="B3" s="126" t="s">
        <v>59</v>
      </c>
      <c r="C3" s="126" t="s">
        <v>58</v>
      </c>
      <c r="D3" s="126" t="s">
        <v>59</v>
      </c>
      <c r="E3" s="126" t="s">
        <v>58</v>
      </c>
      <c r="F3" s="126" t="s">
        <v>59</v>
      </c>
      <c r="G3" s="126" t="s">
        <v>58</v>
      </c>
      <c r="H3" s="126" t="s">
        <v>59</v>
      </c>
      <c r="I3" s="126" t="s">
        <v>58</v>
      </c>
      <c r="J3" s="126" t="s">
        <v>59</v>
      </c>
      <c r="K3" s="126" t="s">
        <v>58</v>
      </c>
    </row>
    <row r="4" spans="1:11">
      <c r="A4" s="287" t="s">
        <v>37</v>
      </c>
      <c r="B4" s="275">
        <f>((3600/'Feuille calcul'!E5)*'Feuille calcul'!D5)*24</f>
        <v>6912</v>
      </c>
      <c r="C4" s="273"/>
      <c r="D4" s="278">
        <f>B4*2</f>
        <v>13824</v>
      </c>
      <c r="E4" s="273"/>
      <c r="F4" s="273"/>
      <c r="G4" s="273"/>
      <c r="H4" s="273"/>
      <c r="I4" s="273"/>
      <c r="J4" s="273"/>
      <c r="K4" s="274"/>
    </row>
    <row r="5" spans="1:11">
      <c r="A5" s="288"/>
      <c r="B5" s="276"/>
      <c r="C5" s="251"/>
      <c r="D5" s="279"/>
      <c r="E5" s="251"/>
      <c r="F5" s="251"/>
      <c r="G5" s="251"/>
      <c r="H5" s="251"/>
      <c r="I5" s="251"/>
      <c r="J5" s="251"/>
      <c r="K5" s="254"/>
    </row>
    <row r="6" spans="1:11">
      <c r="A6" s="288"/>
      <c r="B6" s="276"/>
      <c r="C6" s="251"/>
      <c r="D6" s="279"/>
      <c r="E6" s="251"/>
      <c r="F6" s="251"/>
      <c r="G6" s="251"/>
      <c r="H6" s="251"/>
      <c r="I6" s="251"/>
      <c r="J6" s="251"/>
      <c r="K6" s="254"/>
    </row>
    <row r="7" spans="1:11">
      <c r="A7" s="288"/>
      <c r="B7" s="276"/>
      <c r="C7" s="251"/>
      <c r="D7" s="279"/>
      <c r="E7" s="251"/>
      <c r="F7" s="251"/>
      <c r="G7" s="251"/>
      <c r="H7" s="251"/>
      <c r="I7" s="251"/>
      <c r="J7" s="251"/>
      <c r="K7" s="254"/>
    </row>
    <row r="8" spans="1:11" ht="15.75" thickBot="1">
      <c r="A8" s="289"/>
      <c r="B8" s="277"/>
      <c r="C8" s="252"/>
      <c r="D8" s="280"/>
      <c r="E8" s="252"/>
      <c r="F8" s="252"/>
      <c r="G8" s="252"/>
      <c r="H8" s="252"/>
      <c r="I8" s="252"/>
      <c r="J8" s="252"/>
      <c r="K8" s="255"/>
    </row>
    <row r="9" spans="1:11">
      <c r="A9" s="287" t="s">
        <v>10</v>
      </c>
      <c r="B9" s="275">
        <f>((3600/'Feuille calcul'!E7)*'Feuille calcul'!D7)*24</f>
        <v>24000</v>
      </c>
      <c r="C9" s="250"/>
      <c r="D9" s="278">
        <f>B9*2</f>
        <v>48000</v>
      </c>
      <c r="E9" s="250"/>
      <c r="F9" s="250"/>
      <c r="G9" s="250"/>
      <c r="H9" s="250"/>
      <c r="I9" s="250"/>
      <c r="J9" s="250"/>
      <c r="K9" s="253"/>
    </row>
    <row r="10" spans="1:11">
      <c r="A10" s="288"/>
      <c r="B10" s="276"/>
      <c r="C10" s="251"/>
      <c r="D10" s="279"/>
      <c r="E10" s="251"/>
      <c r="F10" s="251"/>
      <c r="G10" s="251"/>
      <c r="H10" s="251"/>
      <c r="I10" s="251"/>
      <c r="J10" s="251"/>
      <c r="K10" s="254"/>
    </row>
    <row r="11" spans="1:11">
      <c r="A11" s="288"/>
      <c r="B11" s="276"/>
      <c r="C11" s="251"/>
      <c r="D11" s="279"/>
      <c r="E11" s="251"/>
      <c r="F11" s="251"/>
      <c r="G11" s="251"/>
      <c r="H11" s="251"/>
      <c r="I11" s="251"/>
      <c r="J11" s="251"/>
      <c r="K11" s="254"/>
    </row>
    <row r="12" spans="1:11">
      <c r="A12" s="288"/>
      <c r="B12" s="276"/>
      <c r="C12" s="251"/>
      <c r="D12" s="279"/>
      <c r="E12" s="251"/>
      <c r="F12" s="251"/>
      <c r="G12" s="251"/>
      <c r="H12" s="251"/>
      <c r="I12" s="251"/>
      <c r="J12" s="251"/>
      <c r="K12" s="254"/>
    </row>
    <row r="13" spans="1:11" ht="15.75" thickBot="1">
      <c r="A13" s="289"/>
      <c r="B13" s="277"/>
      <c r="C13" s="252"/>
      <c r="D13" s="280"/>
      <c r="E13" s="252"/>
      <c r="F13" s="252"/>
      <c r="G13" s="252"/>
      <c r="H13" s="252"/>
      <c r="I13" s="252"/>
      <c r="J13" s="252"/>
      <c r="K13" s="255"/>
    </row>
    <row r="14" spans="1:11">
      <c r="A14" s="283" t="s">
        <v>13</v>
      </c>
      <c r="B14" s="270"/>
      <c r="C14" s="250"/>
      <c r="D14" s="250"/>
      <c r="E14" s="250"/>
      <c r="F14" s="250"/>
      <c r="G14" s="250"/>
      <c r="H14" s="250"/>
      <c r="I14" s="250"/>
      <c r="J14" s="250"/>
      <c r="K14" s="253"/>
    </row>
    <row r="15" spans="1:11">
      <c r="A15" s="281"/>
      <c r="B15" s="271"/>
      <c r="C15" s="251"/>
      <c r="D15" s="251"/>
      <c r="E15" s="251"/>
      <c r="F15" s="251"/>
      <c r="G15" s="251"/>
      <c r="H15" s="251"/>
      <c r="I15" s="251"/>
      <c r="J15" s="251"/>
      <c r="K15" s="254"/>
    </row>
    <row r="16" spans="1:11">
      <c r="A16" s="281"/>
      <c r="B16" s="271"/>
      <c r="C16" s="251"/>
      <c r="D16" s="251"/>
      <c r="E16" s="251"/>
      <c r="F16" s="251"/>
      <c r="G16" s="251"/>
      <c r="H16" s="251"/>
      <c r="I16" s="251"/>
      <c r="J16" s="251"/>
      <c r="K16" s="254"/>
    </row>
    <row r="17" spans="1:11">
      <c r="A17" s="281"/>
      <c r="B17" s="271"/>
      <c r="C17" s="251"/>
      <c r="D17" s="251"/>
      <c r="E17" s="251"/>
      <c r="F17" s="251"/>
      <c r="G17" s="251"/>
      <c r="H17" s="251"/>
      <c r="I17" s="251"/>
      <c r="J17" s="251"/>
      <c r="K17" s="254"/>
    </row>
    <row r="18" spans="1:11" ht="15.75" thickBot="1">
      <c r="A18" s="282"/>
      <c r="B18" s="272"/>
      <c r="C18" s="252"/>
      <c r="D18" s="252"/>
      <c r="E18" s="252"/>
      <c r="F18" s="252"/>
      <c r="G18" s="252"/>
      <c r="H18" s="252"/>
      <c r="I18" s="252"/>
      <c r="J18" s="252"/>
      <c r="K18" s="255"/>
    </row>
    <row r="19" spans="1:11">
      <c r="A19" s="281" t="s">
        <v>14</v>
      </c>
      <c r="B19" s="270"/>
      <c r="C19" s="250"/>
      <c r="D19" s="250"/>
      <c r="E19" s="250"/>
      <c r="F19" s="250"/>
      <c r="G19" s="250"/>
      <c r="H19" s="250"/>
      <c r="I19" s="250"/>
      <c r="J19" s="250"/>
      <c r="K19" s="253"/>
    </row>
    <row r="20" spans="1:11">
      <c r="A20" s="281"/>
      <c r="B20" s="271"/>
      <c r="C20" s="251"/>
      <c r="D20" s="251"/>
      <c r="E20" s="251"/>
      <c r="F20" s="251"/>
      <c r="G20" s="251"/>
      <c r="H20" s="251"/>
      <c r="I20" s="251"/>
      <c r="J20" s="251"/>
      <c r="K20" s="254"/>
    </row>
    <row r="21" spans="1:11">
      <c r="A21" s="281"/>
      <c r="B21" s="271"/>
      <c r="C21" s="251"/>
      <c r="D21" s="251"/>
      <c r="E21" s="251"/>
      <c r="F21" s="251"/>
      <c r="G21" s="251"/>
      <c r="H21" s="251"/>
      <c r="I21" s="251"/>
      <c r="J21" s="251"/>
      <c r="K21" s="254"/>
    </row>
    <row r="22" spans="1:11">
      <c r="A22" s="281"/>
      <c r="B22" s="271"/>
      <c r="C22" s="251"/>
      <c r="D22" s="251"/>
      <c r="E22" s="251"/>
      <c r="F22" s="251"/>
      <c r="G22" s="251"/>
      <c r="H22" s="251"/>
      <c r="I22" s="251"/>
      <c r="J22" s="251"/>
      <c r="K22" s="254"/>
    </row>
    <row r="23" spans="1:11" ht="15.75" thickBot="1">
      <c r="A23" s="282"/>
      <c r="B23" s="272"/>
      <c r="C23" s="252"/>
      <c r="D23" s="252"/>
      <c r="E23" s="252"/>
      <c r="F23" s="252"/>
      <c r="G23" s="252"/>
      <c r="H23" s="252"/>
      <c r="I23" s="252"/>
      <c r="J23" s="252"/>
      <c r="K23" s="255"/>
    </row>
    <row r="24" spans="1:11">
      <c r="A24" s="290" t="s">
        <v>15</v>
      </c>
      <c r="B24" s="270"/>
      <c r="C24" s="250"/>
      <c r="D24" s="250"/>
      <c r="E24" s="250"/>
      <c r="F24" s="250"/>
      <c r="G24" s="250"/>
      <c r="H24" s="250"/>
      <c r="I24" s="250"/>
      <c r="J24" s="250"/>
      <c r="K24" s="253"/>
    </row>
    <row r="25" spans="1:11">
      <c r="A25" s="291"/>
      <c r="B25" s="271"/>
      <c r="C25" s="251"/>
      <c r="D25" s="251"/>
      <c r="E25" s="251"/>
      <c r="F25" s="251"/>
      <c r="G25" s="251"/>
      <c r="H25" s="251"/>
      <c r="I25" s="251"/>
      <c r="J25" s="251"/>
      <c r="K25" s="254"/>
    </row>
    <row r="26" spans="1:11">
      <c r="A26" s="291"/>
      <c r="B26" s="271"/>
      <c r="C26" s="251"/>
      <c r="D26" s="251"/>
      <c r="E26" s="251"/>
      <c r="F26" s="251"/>
      <c r="G26" s="251"/>
      <c r="H26" s="251"/>
      <c r="I26" s="251"/>
      <c r="J26" s="251"/>
      <c r="K26" s="254"/>
    </row>
    <row r="27" spans="1:11">
      <c r="A27" s="291"/>
      <c r="B27" s="271"/>
      <c r="C27" s="251"/>
      <c r="D27" s="251"/>
      <c r="E27" s="251"/>
      <c r="F27" s="251"/>
      <c r="G27" s="251"/>
      <c r="H27" s="251"/>
      <c r="I27" s="251"/>
      <c r="J27" s="251"/>
      <c r="K27" s="254"/>
    </row>
    <row r="28" spans="1:11" ht="15.75" thickBot="1">
      <c r="A28" s="292"/>
      <c r="B28" s="272"/>
      <c r="C28" s="252"/>
      <c r="D28" s="252"/>
      <c r="E28" s="252"/>
      <c r="F28" s="252"/>
      <c r="G28" s="252"/>
      <c r="H28" s="252"/>
      <c r="I28" s="252"/>
      <c r="J28" s="252"/>
      <c r="K28" s="255"/>
    </row>
    <row r="29" spans="1:11">
      <c r="A29" s="293" t="s">
        <v>16</v>
      </c>
      <c r="B29" s="267"/>
      <c r="C29" s="256"/>
      <c r="D29" s="256"/>
      <c r="E29" s="256"/>
      <c r="F29" s="256"/>
      <c r="G29" s="256"/>
      <c r="H29" s="256"/>
      <c r="I29" s="256"/>
      <c r="J29" s="256"/>
      <c r="K29" s="259"/>
    </row>
    <row r="30" spans="1:11">
      <c r="A30" s="294"/>
      <c r="B30" s="268"/>
      <c r="C30" s="257"/>
      <c r="D30" s="257"/>
      <c r="E30" s="257"/>
      <c r="F30" s="257"/>
      <c r="G30" s="257"/>
      <c r="H30" s="257"/>
      <c r="I30" s="257"/>
      <c r="J30" s="257"/>
      <c r="K30" s="260"/>
    </row>
    <row r="31" spans="1:11">
      <c r="A31" s="294"/>
      <c r="B31" s="268"/>
      <c r="C31" s="257"/>
      <c r="D31" s="257"/>
      <c r="E31" s="257"/>
      <c r="F31" s="257"/>
      <c r="G31" s="257"/>
      <c r="H31" s="257"/>
      <c r="I31" s="257"/>
      <c r="J31" s="257"/>
      <c r="K31" s="260"/>
    </row>
    <row r="32" spans="1:11" ht="15.75" thickBot="1">
      <c r="A32" s="295"/>
      <c r="B32" s="269"/>
      <c r="C32" s="258"/>
      <c r="D32" s="258"/>
      <c r="E32" s="258"/>
      <c r="F32" s="258"/>
      <c r="G32" s="258"/>
      <c r="H32" s="258"/>
      <c r="I32" s="258"/>
      <c r="J32" s="258"/>
      <c r="K32" s="261"/>
    </row>
    <row r="33" spans="1:11">
      <c r="A33" s="290" t="s">
        <v>17</v>
      </c>
      <c r="B33" s="270"/>
      <c r="C33" s="250"/>
      <c r="D33" s="250"/>
      <c r="E33" s="250"/>
      <c r="F33" s="250"/>
      <c r="G33" s="250"/>
      <c r="H33" s="250"/>
      <c r="I33" s="250"/>
      <c r="J33" s="250"/>
      <c r="K33" s="253"/>
    </row>
    <row r="34" spans="1:11">
      <c r="A34" s="291"/>
      <c r="B34" s="271"/>
      <c r="C34" s="251"/>
      <c r="D34" s="251"/>
      <c r="E34" s="251"/>
      <c r="F34" s="251"/>
      <c r="G34" s="251"/>
      <c r="H34" s="251"/>
      <c r="I34" s="251"/>
      <c r="J34" s="251"/>
      <c r="K34" s="254"/>
    </row>
    <row r="35" spans="1:11">
      <c r="A35" s="291"/>
      <c r="B35" s="271"/>
      <c r="C35" s="251"/>
      <c r="D35" s="251"/>
      <c r="E35" s="251"/>
      <c r="F35" s="251"/>
      <c r="G35" s="251"/>
      <c r="H35" s="251"/>
      <c r="I35" s="251"/>
      <c r="J35" s="251"/>
      <c r="K35" s="254"/>
    </row>
    <row r="36" spans="1:11">
      <c r="A36" s="291"/>
      <c r="B36" s="271"/>
      <c r="C36" s="251"/>
      <c r="D36" s="251"/>
      <c r="E36" s="251"/>
      <c r="F36" s="251"/>
      <c r="G36" s="251"/>
      <c r="H36" s="251"/>
      <c r="I36" s="251"/>
      <c r="J36" s="251"/>
      <c r="K36" s="254"/>
    </row>
    <row r="37" spans="1:11" ht="15.75" thickBot="1">
      <c r="A37" s="292"/>
      <c r="B37" s="272"/>
      <c r="C37" s="252"/>
      <c r="D37" s="252"/>
      <c r="E37" s="252"/>
      <c r="F37" s="252"/>
      <c r="G37" s="252"/>
      <c r="H37" s="252"/>
      <c r="I37" s="252"/>
      <c r="J37" s="252"/>
      <c r="K37" s="255"/>
    </row>
    <row r="38" spans="1:11">
      <c r="A38" s="281" t="s">
        <v>18</v>
      </c>
      <c r="B38" s="270"/>
      <c r="C38" s="250"/>
      <c r="D38" s="250"/>
      <c r="E38" s="250"/>
      <c r="F38" s="250"/>
      <c r="G38" s="250"/>
      <c r="H38" s="250"/>
      <c r="I38" s="250"/>
      <c r="J38" s="250"/>
      <c r="K38" s="253"/>
    </row>
    <row r="39" spans="1:11">
      <c r="A39" s="281"/>
      <c r="B39" s="271"/>
      <c r="C39" s="251"/>
      <c r="D39" s="251"/>
      <c r="E39" s="251"/>
      <c r="F39" s="251"/>
      <c r="G39" s="251"/>
      <c r="H39" s="251"/>
      <c r="I39" s="251"/>
      <c r="J39" s="251"/>
      <c r="K39" s="254"/>
    </row>
    <row r="40" spans="1:11">
      <c r="A40" s="281"/>
      <c r="B40" s="271"/>
      <c r="C40" s="251"/>
      <c r="D40" s="251"/>
      <c r="E40" s="251"/>
      <c r="F40" s="251"/>
      <c r="G40" s="251"/>
      <c r="H40" s="251"/>
      <c r="I40" s="251"/>
      <c r="J40" s="251"/>
      <c r="K40" s="254"/>
    </row>
    <row r="41" spans="1:11">
      <c r="A41" s="281"/>
      <c r="B41" s="271"/>
      <c r="C41" s="251"/>
      <c r="D41" s="251"/>
      <c r="E41" s="251"/>
      <c r="F41" s="251"/>
      <c r="G41" s="251"/>
      <c r="H41" s="251"/>
      <c r="I41" s="251"/>
      <c r="J41" s="251"/>
      <c r="K41" s="254"/>
    </row>
    <row r="42" spans="1:11" ht="15.75" thickBot="1">
      <c r="A42" s="282"/>
      <c r="B42" s="272"/>
      <c r="C42" s="252"/>
      <c r="D42" s="252"/>
      <c r="E42" s="252"/>
      <c r="F42" s="252"/>
      <c r="G42" s="252"/>
      <c r="H42" s="252"/>
      <c r="I42" s="252"/>
      <c r="J42" s="252"/>
      <c r="K42" s="255"/>
    </row>
    <row r="43" spans="1:11">
      <c r="A43" s="283" t="s">
        <v>19</v>
      </c>
      <c r="B43" s="270"/>
      <c r="C43" s="250"/>
      <c r="D43" s="250"/>
      <c r="E43" s="250"/>
      <c r="F43" s="250"/>
      <c r="G43" s="250"/>
      <c r="H43" s="250"/>
      <c r="I43" s="250"/>
      <c r="J43" s="250"/>
      <c r="K43" s="253"/>
    </row>
    <row r="44" spans="1:11">
      <c r="A44" s="281"/>
      <c r="B44" s="271"/>
      <c r="C44" s="251"/>
      <c r="D44" s="251"/>
      <c r="E44" s="251"/>
      <c r="F44" s="251"/>
      <c r="G44" s="251"/>
      <c r="H44" s="251"/>
      <c r="I44" s="251"/>
      <c r="J44" s="251"/>
      <c r="K44" s="254"/>
    </row>
    <row r="45" spans="1:11">
      <c r="A45" s="281"/>
      <c r="B45" s="271"/>
      <c r="C45" s="251"/>
      <c r="D45" s="251"/>
      <c r="E45" s="251"/>
      <c r="F45" s="251"/>
      <c r="G45" s="251"/>
      <c r="H45" s="251"/>
      <c r="I45" s="251"/>
      <c r="J45" s="251"/>
      <c r="K45" s="254"/>
    </row>
    <row r="46" spans="1:11">
      <c r="A46" s="281"/>
      <c r="B46" s="271"/>
      <c r="C46" s="251"/>
      <c r="D46" s="251"/>
      <c r="E46" s="251"/>
      <c r="F46" s="251"/>
      <c r="G46" s="251"/>
      <c r="H46" s="251"/>
      <c r="I46" s="251"/>
      <c r="J46" s="251"/>
      <c r="K46" s="254"/>
    </row>
    <row r="47" spans="1:11" ht="15.75" thickBot="1">
      <c r="A47" s="282"/>
      <c r="B47" s="272"/>
      <c r="C47" s="252"/>
      <c r="D47" s="252"/>
      <c r="E47" s="252"/>
      <c r="F47" s="252"/>
      <c r="G47" s="252"/>
      <c r="H47" s="252"/>
      <c r="I47" s="252"/>
      <c r="J47" s="252"/>
      <c r="K47" s="255"/>
    </row>
    <row r="48" spans="1:11">
      <c r="A48" s="283" t="s">
        <v>20</v>
      </c>
      <c r="B48" s="270"/>
      <c r="C48" s="250"/>
      <c r="D48" s="250"/>
      <c r="E48" s="250"/>
      <c r="F48" s="250"/>
      <c r="G48" s="250"/>
      <c r="H48" s="250"/>
      <c r="I48" s="250"/>
      <c r="J48" s="250"/>
      <c r="K48" s="253"/>
    </row>
    <row r="49" spans="1:11">
      <c r="A49" s="281"/>
      <c r="B49" s="271"/>
      <c r="C49" s="251"/>
      <c r="D49" s="251"/>
      <c r="E49" s="251"/>
      <c r="F49" s="251"/>
      <c r="G49" s="251"/>
      <c r="H49" s="251"/>
      <c r="I49" s="251"/>
      <c r="J49" s="251"/>
      <c r="K49" s="254"/>
    </row>
    <row r="50" spans="1:11">
      <c r="A50" s="281"/>
      <c r="B50" s="271"/>
      <c r="C50" s="251"/>
      <c r="D50" s="251"/>
      <c r="E50" s="251"/>
      <c r="F50" s="251"/>
      <c r="G50" s="251"/>
      <c r="H50" s="251"/>
      <c r="I50" s="251"/>
      <c r="J50" s="251"/>
      <c r="K50" s="254"/>
    </row>
    <row r="51" spans="1:11">
      <c r="A51" s="281"/>
      <c r="B51" s="271"/>
      <c r="C51" s="251"/>
      <c r="D51" s="251"/>
      <c r="E51" s="251"/>
      <c r="F51" s="251"/>
      <c r="G51" s="251"/>
      <c r="H51" s="251"/>
      <c r="I51" s="251"/>
      <c r="J51" s="251"/>
      <c r="K51" s="254"/>
    </row>
    <row r="52" spans="1:11" ht="15.75" thickBot="1">
      <c r="A52" s="282"/>
      <c r="B52" s="272"/>
      <c r="C52" s="252"/>
      <c r="D52" s="252"/>
      <c r="E52" s="252"/>
      <c r="F52" s="252"/>
      <c r="G52" s="252"/>
      <c r="H52" s="252"/>
      <c r="I52" s="252"/>
      <c r="J52" s="252"/>
      <c r="K52" s="255"/>
    </row>
    <row r="53" spans="1:11">
      <c r="A53" s="284" t="s">
        <v>60</v>
      </c>
      <c r="B53" s="264"/>
      <c r="C53" s="250"/>
      <c r="D53" s="250"/>
      <c r="E53" s="250"/>
      <c r="F53" s="250"/>
      <c r="G53" s="250"/>
      <c r="H53" s="250"/>
      <c r="I53" s="250"/>
      <c r="J53" s="250"/>
      <c r="K53" s="253"/>
    </row>
    <row r="54" spans="1:11">
      <c r="A54" s="285"/>
      <c r="B54" s="265"/>
      <c r="C54" s="251"/>
      <c r="D54" s="251"/>
      <c r="E54" s="251"/>
      <c r="F54" s="251"/>
      <c r="G54" s="251"/>
      <c r="H54" s="251"/>
      <c r="I54" s="251"/>
      <c r="J54" s="251"/>
      <c r="K54" s="254"/>
    </row>
    <row r="55" spans="1:11">
      <c r="A55" s="285"/>
      <c r="B55" s="265"/>
      <c r="C55" s="251"/>
      <c r="D55" s="251"/>
      <c r="E55" s="251"/>
      <c r="F55" s="251"/>
      <c r="G55" s="251"/>
      <c r="H55" s="251"/>
      <c r="I55" s="251"/>
      <c r="J55" s="251"/>
      <c r="K55" s="254"/>
    </row>
    <row r="56" spans="1:11">
      <c r="A56" s="285"/>
      <c r="B56" s="265"/>
      <c r="C56" s="251"/>
      <c r="D56" s="251"/>
      <c r="E56" s="251"/>
      <c r="F56" s="251"/>
      <c r="G56" s="251"/>
      <c r="H56" s="251"/>
      <c r="I56" s="251"/>
      <c r="J56" s="251"/>
      <c r="K56" s="254"/>
    </row>
    <row r="57" spans="1:11" ht="15.75" thickBot="1">
      <c r="A57" s="286"/>
      <c r="B57" s="266"/>
      <c r="C57" s="252"/>
      <c r="D57" s="252"/>
      <c r="E57" s="252"/>
      <c r="F57" s="252"/>
      <c r="G57" s="252"/>
      <c r="H57" s="252"/>
      <c r="I57" s="252"/>
      <c r="J57" s="252"/>
      <c r="K57" s="255"/>
    </row>
  </sheetData>
  <mergeCells count="127">
    <mergeCell ref="B2:C2"/>
    <mergeCell ref="D2:E2"/>
    <mergeCell ref="F2:G2"/>
    <mergeCell ref="H2:I2"/>
    <mergeCell ref="J2:K2"/>
    <mergeCell ref="A4:A8"/>
    <mergeCell ref="D4:D8"/>
    <mergeCell ref="E4:E8"/>
    <mergeCell ref="F4:F8"/>
    <mergeCell ref="G4:G8"/>
    <mergeCell ref="A38:A42"/>
    <mergeCell ref="A43:A47"/>
    <mergeCell ref="A48:A52"/>
    <mergeCell ref="A53:A57"/>
    <mergeCell ref="B4:B8"/>
    <mergeCell ref="C4:C8"/>
    <mergeCell ref="A9:A13"/>
    <mergeCell ref="A14:A18"/>
    <mergeCell ref="A19:A23"/>
    <mergeCell ref="A24:A28"/>
    <mergeCell ref="A29:A32"/>
    <mergeCell ref="A33:A37"/>
    <mergeCell ref="H4:H8"/>
    <mergeCell ref="I4:I8"/>
    <mergeCell ref="J4:J8"/>
    <mergeCell ref="K4:K8"/>
    <mergeCell ref="B9:B13"/>
    <mergeCell ref="C9:C13"/>
    <mergeCell ref="D9:D13"/>
    <mergeCell ref="E9:E13"/>
    <mergeCell ref="F9:F13"/>
    <mergeCell ref="G9:G13"/>
    <mergeCell ref="H9:H13"/>
    <mergeCell ref="I9:I13"/>
    <mergeCell ref="J9:J13"/>
    <mergeCell ref="K9:K13"/>
    <mergeCell ref="B14:B18"/>
    <mergeCell ref="C14:C18"/>
    <mergeCell ref="D14:D18"/>
    <mergeCell ref="E14:E18"/>
    <mergeCell ref="F14:F18"/>
    <mergeCell ref="G14:G18"/>
    <mergeCell ref="H14:H18"/>
    <mergeCell ref="I14:I18"/>
    <mergeCell ref="J14:J18"/>
    <mergeCell ref="K14:K18"/>
    <mergeCell ref="B19:B23"/>
    <mergeCell ref="C19:C23"/>
    <mergeCell ref="D19:D23"/>
    <mergeCell ref="E19:E23"/>
    <mergeCell ref="F19:F23"/>
    <mergeCell ref="G19:G23"/>
    <mergeCell ref="H19:H23"/>
    <mergeCell ref="I19:I23"/>
    <mergeCell ref="J19:J23"/>
    <mergeCell ref="K19:K23"/>
    <mergeCell ref="B24:B28"/>
    <mergeCell ref="C24:C28"/>
    <mergeCell ref="D24:D28"/>
    <mergeCell ref="E24:E28"/>
    <mergeCell ref="F24:F28"/>
    <mergeCell ref="G24:G28"/>
    <mergeCell ref="H24:H28"/>
    <mergeCell ref="I24:I28"/>
    <mergeCell ref="J24:J28"/>
    <mergeCell ref="K24:K28"/>
    <mergeCell ref="B33:B37"/>
    <mergeCell ref="C33:C37"/>
    <mergeCell ref="D33:D37"/>
    <mergeCell ref="E33:E37"/>
    <mergeCell ref="F33:F37"/>
    <mergeCell ref="G33:G37"/>
    <mergeCell ref="B43:B47"/>
    <mergeCell ref="C43:C47"/>
    <mergeCell ref="D43:D47"/>
    <mergeCell ref="E43:E47"/>
    <mergeCell ref="F43:F47"/>
    <mergeCell ref="G43:G47"/>
    <mergeCell ref="H33:H37"/>
    <mergeCell ref="I33:I37"/>
    <mergeCell ref="J33:J37"/>
    <mergeCell ref="B38:B42"/>
    <mergeCell ref="C38:C42"/>
    <mergeCell ref="D38:D42"/>
    <mergeCell ref="E38:E42"/>
    <mergeCell ref="F38:F42"/>
    <mergeCell ref="G38:G42"/>
    <mergeCell ref="A2:A3"/>
    <mergeCell ref="B53:B57"/>
    <mergeCell ref="C53:C57"/>
    <mergeCell ref="D53:D57"/>
    <mergeCell ref="E53:E57"/>
    <mergeCell ref="F53:F57"/>
    <mergeCell ref="H48:H52"/>
    <mergeCell ref="I48:I52"/>
    <mergeCell ref="J48:J52"/>
    <mergeCell ref="B29:B32"/>
    <mergeCell ref="C29:C32"/>
    <mergeCell ref="D29:D32"/>
    <mergeCell ref="E29:E32"/>
    <mergeCell ref="F29:F32"/>
    <mergeCell ref="G29:G32"/>
    <mergeCell ref="H43:H47"/>
    <mergeCell ref="I43:I47"/>
    <mergeCell ref="J43:J47"/>
    <mergeCell ref="B48:B52"/>
    <mergeCell ref="C48:C52"/>
    <mergeCell ref="D48:D52"/>
    <mergeCell ref="E48:E52"/>
    <mergeCell ref="F48:F52"/>
    <mergeCell ref="G48:G52"/>
    <mergeCell ref="G53:G57"/>
    <mergeCell ref="H53:H57"/>
    <mergeCell ref="I53:I57"/>
    <mergeCell ref="J53:J57"/>
    <mergeCell ref="K53:K57"/>
    <mergeCell ref="H29:H32"/>
    <mergeCell ref="I29:I32"/>
    <mergeCell ref="J29:J32"/>
    <mergeCell ref="K29:K32"/>
    <mergeCell ref="K48:K52"/>
    <mergeCell ref="K43:K47"/>
    <mergeCell ref="H38:H42"/>
    <mergeCell ref="I38:I42"/>
    <mergeCell ref="J38:J42"/>
    <mergeCell ref="K38:K42"/>
    <mergeCell ref="K33:K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B5"/>
  <sheetViews>
    <sheetView workbookViewId="0">
      <selection activeCell="D26" sqref="D26"/>
    </sheetView>
  </sheetViews>
  <sheetFormatPr baseColWidth="10" defaultRowHeight="15"/>
  <sheetData>
    <row r="3" spans="1:2">
      <c r="A3" s="7"/>
    </row>
    <row r="5" spans="1:2">
      <c r="A5" s="7"/>
      <c r="B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 calcul</vt:lpstr>
      <vt:lpstr>GRANTT</vt:lpstr>
      <vt:lpstr>Planning perso</vt:lpstr>
      <vt:lpstr>Feuille prod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Laurence</cp:lastModifiedBy>
  <cp:lastPrinted>2013-08-02T19:49:57Z</cp:lastPrinted>
  <dcterms:created xsi:type="dcterms:W3CDTF">2013-03-30T15:13:44Z</dcterms:created>
  <dcterms:modified xsi:type="dcterms:W3CDTF">2013-08-21T19:58:48Z</dcterms:modified>
</cp:coreProperties>
</file>