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285" windowWidth="15120" windowHeight="7305" activeTab="1"/>
  </bookViews>
  <sheets>
    <sheet name="Hypothesis" sheetId="29" r:id="rId1"/>
    <sheet name="CPG_Transfo2" sheetId="34" r:id="rId2"/>
    <sheet name="CPG_Transfo1" sheetId="33" r:id="rId3"/>
    <sheet name="CPG_Data" sheetId="27" r:id="rId4"/>
  </sheets>
  <definedNames>
    <definedName name="Industries">Hypothesis!$C$26:$C$37</definedName>
    <definedName name="ParametersType">Hypothesis!$E$26:$E$28</definedName>
  </definedNames>
  <calcPr calcId="125725"/>
</workbook>
</file>

<file path=xl/calcChain.xml><?xml version="1.0" encoding="utf-8"?>
<calcChain xmlns="http://schemas.openxmlformats.org/spreadsheetml/2006/main">
  <c r="L10" i="33"/>
  <c r="K10"/>
  <c r="J10"/>
  <c r="I5" i="34"/>
  <c r="H5"/>
  <c r="G5"/>
  <c r="I7" i="33"/>
  <c r="I6"/>
  <c r="I5"/>
  <c r="I4"/>
  <c r="F7" i="34"/>
  <c r="F6"/>
  <c r="F5"/>
  <c r="F4"/>
  <c r="B5"/>
  <c r="A7"/>
  <c r="I7" s="1"/>
  <c r="A6"/>
  <c r="H6" s="1"/>
  <c r="A5"/>
  <c r="A4"/>
  <c r="H4" s="1"/>
  <c r="B1"/>
  <c r="L5" i="33"/>
  <c r="K5"/>
  <c r="J5"/>
  <c r="G5" s="1"/>
  <c r="H5" i="27"/>
  <c r="H7"/>
  <c r="H6"/>
  <c r="H4"/>
  <c r="D4" i="34" l="1"/>
  <c r="I4"/>
  <c r="D6"/>
  <c r="B4"/>
  <c r="G4"/>
  <c r="B6"/>
  <c r="E5"/>
  <c r="G6"/>
  <c r="I6"/>
  <c r="C7"/>
  <c r="E7"/>
  <c r="H7"/>
  <c r="C5"/>
  <c r="C4"/>
  <c r="E4"/>
  <c r="D5"/>
  <c r="C6"/>
  <c r="E6"/>
  <c r="B7"/>
  <c r="D7"/>
  <c r="G7"/>
  <c r="H5" i="33"/>
  <c r="F4" i="27"/>
  <c r="J4" i="34" l="1"/>
  <c r="J7"/>
  <c r="J5"/>
  <c r="J6"/>
  <c r="A4" i="27"/>
  <c r="A4" i="33" s="1"/>
  <c r="Q3" i="27"/>
  <c r="Q4"/>
  <c r="Q5"/>
  <c r="Q6"/>
  <c r="Q2"/>
  <c r="Q1"/>
  <c r="P5"/>
  <c r="P3"/>
  <c r="P4"/>
  <c r="P2"/>
  <c r="P1"/>
  <c r="J4" i="33" l="1"/>
  <c r="K4"/>
  <c r="D4"/>
  <c r="B4"/>
  <c r="L4"/>
  <c r="E4"/>
  <c r="F4" s="1"/>
  <c r="C4"/>
  <c r="M4"/>
  <c r="B1"/>
  <c r="H4" l="1"/>
  <c r="G4"/>
  <c r="B1" i="27"/>
  <c r="B12" i="29"/>
  <c r="B5" i="27"/>
  <c r="B6" s="1"/>
  <c r="L7"/>
  <c r="G7"/>
  <c r="F7"/>
  <c r="L6"/>
  <c r="G6"/>
  <c r="F6"/>
  <c r="L5"/>
  <c r="G5"/>
  <c r="F5"/>
  <c r="B7" l="1"/>
  <c r="A6"/>
  <c r="A6" i="33" s="1"/>
  <c r="B17" i="29"/>
  <c r="B23" s="1"/>
  <c r="A5" i="27"/>
  <c r="L6" i="33" l="1"/>
  <c r="J6"/>
  <c r="D6"/>
  <c r="B6"/>
  <c r="K6"/>
  <c r="E6"/>
  <c r="F6" s="1"/>
  <c r="C6"/>
  <c r="A7" i="27"/>
  <c r="A7" i="33" s="1"/>
  <c r="A5"/>
  <c r="H6" l="1"/>
  <c r="G6"/>
  <c r="D5"/>
  <c r="B5"/>
  <c r="E5"/>
  <c r="F5" s="1"/>
  <c r="C5"/>
  <c r="K7"/>
  <c r="D7"/>
  <c r="B7"/>
  <c r="L7"/>
  <c r="J7"/>
  <c r="E7"/>
  <c r="F7" s="1"/>
  <c r="C7"/>
  <c r="M6"/>
  <c r="L4" i="27"/>
  <c r="G4"/>
  <c r="M7" i="33" l="1"/>
  <c r="G7"/>
  <c r="H7"/>
  <c r="M5"/>
</calcChain>
</file>

<file path=xl/sharedStrings.xml><?xml version="1.0" encoding="utf-8"?>
<sst xmlns="http://schemas.openxmlformats.org/spreadsheetml/2006/main" count="99" uniqueCount="55">
  <si>
    <t>Category</t>
  </si>
  <si>
    <t>Parameter</t>
  </si>
  <si>
    <t>Website</t>
  </si>
  <si>
    <t>Social Media</t>
  </si>
  <si>
    <t>Mobile</t>
  </si>
  <si>
    <t>Performance</t>
  </si>
  <si>
    <t>Media</t>
  </si>
  <si>
    <t>Maximum</t>
  </si>
  <si>
    <t>Minimum</t>
  </si>
  <si>
    <t>Range</t>
  </si>
  <si>
    <t>Parameter1</t>
  </si>
  <si>
    <t>Competitor1</t>
  </si>
  <si>
    <t>Competitor2</t>
  </si>
  <si>
    <t>Parameter2</t>
  </si>
  <si>
    <t>Parameter3</t>
  </si>
  <si>
    <t>Parameter4</t>
  </si>
  <si>
    <t>Binary</t>
  </si>
  <si>
    <t>Quantitative</t>
  </si>
  <si>
    <t>Benchmark</t>
  </si>
  <si>
    <t>Key</t>
  </si>
  <si>
    <t>Weght of each category within the industries</t>
  </si>
  <si>
    <t>CPG</t>
  </si>
  <si>
    <t>Automotive</t>
  </si>
  <si>
    <t>Higher Education</t>
  </si>
  <si>
    <t>Travel</t>
  </si>
  <si>
    <t>Healthcare</t>
  </si>
  <si>
    <t>Banking</t>
  </si>
  <si>
    <t>Online Trading</t>
  </si>
  <si>
    <t>Fashion</t>
  </si>
  <si>
    <t>Sports</t>
  </si>
  <si>
    <t>Pharma</t>
  </si>
  <si>
    <t>Telecom</t>
  </si>
  <si>
    <t>Public Sector</t>
  </si>
  <si>
    <t>Quantitative transformation</t>
  </si>
  <si>
    <t xml:space="preserve">Choice : </t>
  </si>
  <si>
    <t>Categories</t>
  </si>
  <si>
    <t>Log and scale transf</t>
  </si>
  <si>
    <t>Scale transf only</t>
  </si>
  <si>
    <t>New Type</t>
  </si>
  <si>
    <t>Lists</t>
  </si>
  <si>
    <t>Type of Parameters</t>
  </si>
  <si>
    <t>Industries</t>
  </si>
  <si>
    <t xml:space="preserve"> </t>
  </si>
  <si>
    <t>1. Presence</t>
  </si>
  <si>
    <t>2. UI/Fonctionality</t>
  </si>
  <si>
    <t>3. Branding</t>
  </si>
  <si>
    <t>4. Experience</t>
  </si>
  <si>
    <t>5. Sales</t>
  </si>
  <si>
    <t>1 to 5</t>
  </si>
  <si>
    <t>0 to 2</t>
  </si>
  <si>
    <t>Client</t>
  </si>
  <si>
    <t>Original Type</t>
  </si>
  <si>
    <t>Original type</t>
  </si>
  <si>
    <t>Channel</t>
  </si>
  <si>
    <t>formule appliquée dans transfo2 :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</si>
</sst>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.0\ _€_-;\-* #,##0.0\ _€_-;_-* &quot;-&quot;??\ _€_-;_-@_-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79">
    <xf numFmtId="0" fontId="0" fillId="0" borderId="0" xfId="0"/>
    <xf numFmtId="0" fontId="2" fillId="0" borderId="0" xfId="0" applyFont="1" applyBorder="1" applyAlignment="1">
      <alignment wrapText="1"/>
    </xf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5" fillId="0" borderId="0" xfId="0" applyFont="1" applyBorder="1"/>
    <xf numFmtId="0" fontId="2" fillId="0" borderId="0" xfId="0" applyFont="1" applyBorder="1"/>
    <xf numFmtId="0" fontId="2" fillId="4" borderId="0" xfId="0" applyFont="1" applyFill="1" applyBorder="1" applyAlignment="1">
      <alignment horizontal="center" vertical="center" wrapText="1"/>
    </xf>
    <xf numFmtId="0" fontId="2" fillId="0" borderId="9" xfId="0" applyFont="1" applyBorder="1"/>
    <xf numFmtId="0" fontId="5" fillId="0" borderId="14" xfId="0" applyFont="1" applyBorder="1"/>
    <xf numFmtId="0" fontId="5" fillId="0" borderId="14" xfId="0" applyFont="1" applyBorder="1" applyAlignment="1">
      <alignment horizontal="center" vertical="center"/>
    </xf>
    <xf numFmtId="0" fontId="2" fillId="0" borderId="11" xfId="0" applyFont="1" applyBorder="1"/>
    <xf numFmtId="0" fontId="2" fillId="0" borderId="12" xfId="0" applyFont="1" applyBorder="1"/>
    <xf numFmtId="0" fontId="5" fillId="0" borderId="11" xfId="0" applyFont="1" applyBorder="1"/>
    <xf numFmtId="0" fontId="5" fillId="0" borderId="9" xfId="0" applyFont="1" applyBorder="1"/>
    <xf numFmtId="0" fontId="5" fillId="0" borderId="12" xfId="0" applyFont="1" applyBorder="1"/>
    <xf numFmtId="0" fontId="2" fillId="0" borderId="1" xfId="0" applyFont="1" applyBorder="1"/>
    <xf numFmtId="0" fontId="4" fillId="0" borderId="0" xfId="0" applyFont="1" applyBorder="1"/>
    <xf numFmtId="0" fontId="2" fillId="0" borderId="4" xfId="0" applyFont="1" applyBorder="1"/>
    <xf numFmtId="0" fontId="2" fillId="0" borderId="5" xfId="0" applyFont="1" applyBorder="1"/>
    <xf numFmtId="0" fontId="2" fillId="0" borderId="7" xfId="0" applyFont="1" applyBorder="1"/>
    <xf numFmtId="0" fontId="4" fillId="5" borderId="0" xfId="0" applyFont="1" applyFill="1"/>
    <xf numFmtId="0" fontId="5" fillId="0" borderId="0" xfId="0" applyFont="1"/>
    <xf numFmtId="0" fontId="2" fillId="0" borderId="0" xfId="0" applyFont="1"/>
    <xf numFmtId="0" fontId="2" fillId="0" borderId="7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4" fontId="2" fillId="6" borderId="11" xfId="2" applyNumberFormat="1" applyFont="1" applyFill="1" applyBorder="1"/>
    <xf numFmtId="164" fontId="2" fillId="6" borderId="9" xfId="2" applyNumberFormat="1" applyFont="1" applyFill="1" applyBorder="1"/>
    <xf numFmtId="164" fontId="2" fillId="6" borderId="12" xfId="2" applyNumberFormat="1" applyFont="1" applyFill="1" applyBorder="1"/>
    <xf numFmtId="164" fontId="2" fillId="2" borderId="11" xfId="2" applyNumberFormat="1" applyFont="1" applyFill="1" applyBorder="1"/>
    <xf numFmtId="164" fontId="2" fillId="2" borderId="9" xfId="2" applyNumberFormat="1" applyFont="1" applyFill="1" applyBorder="1"/>
    <xf numFmtId="164" fontId="2" fillId="2" borderId="12" xfId="2" applyNumberFormat="1" applyFont="1" applyFill="1" applyBorder="1"/>
    <xf numFmtId="0" fontId="6" fillId="0" borderId="6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43" fontId="6" fillId="0" borderId="14" xfId="2" applyFont="1" applyFill="1" applyBorder="1"/>
    <xf numFmtId="43" fontId="3" fillId="0" borderId="0" xfId="2" applyFont="1" applyFill="1" applyBorder="1"/>
    <xf numFmtId="43" fontId="6" fillId="0" borderId="1" xfId="2" applyFont="1" applyFill="1" applyBorder="1" applyAlignment="1">
      <alignment horizontal="center" vertical="center" wrapText="1"/>
    </xf>
    <xf numFmtId="0" fontId="2" fillId="0" borderId="14" xfId="0" applyFont="1" applyBorder="1"/>
    <xf numFmtId="0" fontId="4" fillId="0" borderId="3" xfId="0" applyFont="1" applyBorder="1"/>
    <xf numFmtId="0" fontId="4" fillId="0" borderId="18" xfId="0" applyFont="1" applyBorder="1"/>
    <xf numFmtId="0" fontId="4" fillId="0" borderId="17" xfId="0" applyFont="1" applyBorder="1"/>
    <xf numFmtId="0" fontId="4" fillId="3" borderId="0" xfId="0" applyFont="1" applyFill="1"/>
    <xf numFmtId="9" fontId="4" fillId="3" borderId="4" xfId="1" applyFont="1" applyFill="1" applyBorder="1" applyAlignment="1">
      <alignment horizontal="center" vertical="center"/>
    </xf>
    <xf numFmtId="9" fontId="4" fillId="3" borderId="18" xfId="1" applyFont="1" applyFill="1" applyBorder="1" applyAlignment="1">
      <alignment horizontal="center" vertical="center"/>
    </xf>
    <xf numFmtId="9" fontId="4" fillId="3" borderId="5" xfId="1" applyFont="1" applyFill="1" applyBorder="1" applyAlignment="1">
      <alignment horizontal="center" vertical="center"/>
    </xf>
    <xf numFmtId="9" fontId="4" fillId="3" borderId="17" xfId="1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164" fontId="2" fillId="6" borderId="11" xfId="0" applyNumberFormat="1" applyFont="1" applyFill="1" applyBorder="1" applyAlignment="1">
      <alignment horizontal="center" vertical="center"/>
    </xf>
    <xf numFmtId="0" fontId="2" fillId="6" borderId="11" xfId="0" applyFont="1" applyFill="1" applyBorder="1" applyAlignment="1">
      <alignment horizontal="center" vertical="center"/>
    </xf>
    <xf numFmtId="164" fontId="2" fillId="6" borderId="9" xfId="0" applyNumberFormat="1" applyFont="1" applyFill="1" applyBorder="1" applyAlignment="1">
      <alignment horizontal="center" vertical="center"/>
    </xf>
    <xf numFmtId="0" fontId="2" fillId="6" borderId="9" xfId="0" applyFont="1" applyFill="1" applyBorder="1" applyAlignment="1">
      <alignment horizontal="center" vertical="center"/>
    </xf>
    <xf numFmtId="164" fontId="2" fillId="6" borderId="12" xfId="0" applyNumberFormat="1" applyFont="1" applyFill="1" applyBorder="1" applyAlignment="1">
      <alignment horizontal="center" vertical="center"/>
    </xf>
    <xf numFmtId="0" fontId="2" fillId="6" borderId="12" xfId="0" applyFont="1" applyFill="1" applyBorder="1" applyAlignment="1">
      <alignment horizontal="center" vertical="center"/>
    </xf>
    <xf numFmtId="0" fontId="4" fillId="7" borderId="1" xfId="0" applyFont="1" applyFill="1" applyBorder="1" applyAlignment="1">
      <alignment wrapText="1"/>
    </xf>
    <xf numFmtId="0" fontId="5" fillId="0" borderId="0" xfId="0" applyFont="1" applyBorder="1" applyAlignment="1">
      <alignment wrapText="1"/>
    </xf>
    <xf numFmtId="164" fontId="3" fillId="6" borderId="15" xfId="2" applyNumberFormat="1" applyFont="1" applyFill="1" applyBorder="1"/>
    <xf numFmtId="164" fontId="3" fillId="6" borderId="16" xfId="2" applyNumberFormat="1" applyFont="1" applyFill="1" applyBorder="1"/>
    <xf numFmtId="164" fontId="3" fillId="6" borderId="13" xfId="2" applyNumberFormat="1" applyFont="1" applyFill="1" applyBorder="1"/>
    <xf numFmtId="0" fontId="2" fillId="0" borderId="1" xfId="0" applyFont="1" applyBorder="1" applyAlignment="1">
      <alignment horizontal="left" vertical="center"/>
    </xf>
    <xf numFmtId="0" fontId="6" fillId="0" borderId="17" xfId="0" applyFont="1" applyFill="1" applyBorder="1" applyAlignment="1">
      <alignment horizontal="center" vertical="center" wrapText="1"/>
    </xf>
    <xf numFmtId="164" fontId="2" fillId="2" borderId="15" xfId="2" applyNumberFormat="1" applyFont="1" applyFill="1" applyBorder="1"/>
    <xf numFmtId="164" fontId="2" fillId="2" borderId="16" xfId="2" applyNumberFormat="1" applyFont="1" applyFill="1" applyBorder="1"/>
    <xf numFmtId="164" fontId="2" fillId="2" borderId="13" xfId="2" applyNumberFormat="1" applyFont="1" applyFill="1" applyBorder="1"/>
    <xf numFmtId="0" fontId="5" fillId="0" borderId="2" xfId="0" applyFont="1" applyBorder="1"/>
    <xf numFmtId="0" fontId="2" fillId="0" borderId="17" xfId="0" applyFont="1" applyBorder="1"/>
    <xf numFmtId="0" fontId="2" fillId="0" borderId="18" xfId="0" applyFont="1" applyBorder="1"/>
    <xf numFmtId="164" fontId="2" fillId="6" borderId="15" xfId="2" applyNumberFormat="1" applyFont="1" applyFill="1" applyBorder="1"/>
    <xf numFmtId="164" fontId="2" fillId="6" borderId="16" xfId="2" applyNumberFormat="1" applyFont="1" applyFill="1" applyBorder="1"/>
    <xf numFmtId="164" fontId="2" fillId="6" borderId="13" xfId="2" applyNumberFormat="1" applyFont="1" applyFill="1" applyBorder="1"/>
    <xf numFmtId="0" fontId="4" fillId="8" borderId="3" xfId="0" applyFont="1" applyFill="1" applyBorder="1"/>
    <xf numFmtId="0" fontId="6" fillId="0" borderId="1" xfId="0" applyFont="1" applyFill="1" applyBorder="1" applyAlignment="1">
      <alignment wrapText="1"/>
    </xf>
    <xf numFmtId="0" fontId="3" fillId="0" borderId="1" xfId="0" applyFont="1" applyFill="1" applyBorder="1" applyAlignment="1">
      <alignment wrapText="1"/>
    </xf>
    <xf numFmtId="0" fontId="3" fillId="0" borderId="0" xfId="0" applyFont="1" applyFill="1" applyBorder="1"/>
    <xf numFmtId="43" fontId="2" fillId="6" borderId="9" xfId="2" applyFont="1" applyFill="1" applyBorder="1" applyAlignment="1">
      <alignment horizontal="center" vertical="center"/>
    </xf>
    <xf numFmtId="0" fontId="2" fillId="0" borderId="0" xfId="0" applyFont="1" applyBorder="1" applyAlignment="1">
      <alignment horizontal="right" vertical="center"/>
    </xf>
    <xf numFmtId="164" fontId="2" fillId="0" borderId="0" xfId="0" applyNumberFormat="1" applyFont="1" applyBorder="1"/>
  </cellXfs>
  <cellStyles count="3">
    <cellStyle name="Milliers" xfId="2" builtinId="3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3"/>
  </sheetPr>
  <dimension ref="B2:P37"/>
  <sheetViews>
    <sheetView showGridLines="0" workbookViewId="0">
      <selection activeCell="M16" sqref="M16"/>
    </sheetView>
  </sheetViews>
  <sheetFormatPr baseColWidth="10" defaultRowHeight="12" outlineLevelRow="1"/>
  <cols>
    <col min="1" max="1" width="3.42578125" style="22" customWidth="1"/>
    <col min="2" max="2" width="3.7109375" style="22" customWidth="1"/>
    <col min="3" max="6" width="11.42578125" style="22"/>
    <col min="7" max="7" width="11.42578125" style="22" customWidth="1"/>
    <col min="8" max="15" width="11.42578125" style="22"/>
    <col min="16" max="16" width="21.28515625" style="22" bestFit="1" customWidth="1"/>
    <col min="17" max="16384" width="11.42578125" style="22"/>
  </cols>
  <sheetData>
    <row r="2" spans="2:15">
      <c r="B2" s="20">
        <v>1</v>
      </c>
      <c r="C2" s="21" t="s">
        <v>20</v>
      </c>
    </row>
    <row r="4" spans="2:15" ht="12.75" outlineLevel="1" thickBot="1">
      <c r="C4" s="19"/>
      <c r="D4" s="23" t="s">
        <v>21</v>
      </c>
      <c r="E4" s="23" t="s">
        <v>22</v>
      </c>
      <c r="F4" s="23" t="s">
        <v>23</v>
      </c>
      <c r="G4" s="23" t="s">
        <v>24</v>
      </c>
      <c r="H4" s="23" t="s">
        <v>25</v>
      </c>
      <c r="I4" s="23" t="s">
        <v>26</v>
      </c>
      <c r="J4" s="23" t="s">
        <v>27</v>
      </c>
      <c r="K4" s="23" t="s">
        <v>28</v>
      </c>
      <c r="L4" s="23" t="s">
        <v>29</v>
      </c>
      <c r="M4" s="23" t="s">
        <v>30</v>
      </c>
      <c r="N4" s="23" t="s">
        <v>31</v>
      </c>
      <c r="O4" s="24" t="s">
        <v>32</v>
      </c>
    </row>
    <row r="5" spans="2:15" ht="12.75" outlineLevel="1" thickTop="1">
      <c r="C5" s="17" t="s">
        <v>2</v>
      </c>
      <c r="D5" s="43"/>
      <c r="E5" s="43"/>
      <c r="F5" s="43"/>
      <c r="G5" s="43"/>
      <c r="H5" s="43"/>
      <c r="I5" s="43"/>
      <c r="J5" s="43"/>
      <c r="K5" s="43"/>
      <c r="L5" s="43"/>
      <c r="M5" s="43"/>
      <c r="N5" s="43"/>
      <c r="O5" s="44"/>
    </row>
    <row r="6" spans="2:15" outlineLevel="1">
      <c r="C6" s="17" t="s">
        <v>3</v>
      </c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4"/>
    </row>
    <row r="7" spans="2:15" outlineLevel="1">
      <c r="C7" s="17" t="s">
        <v>5</v>
      </c>
      <c r="D7" s="43"/>
      <c r="E7" s="43"/>
      <c r="F7" s="43"/>
      <c r="G7" s="43"/>
      <c r="H7" s="43"/>
      <c r="I7" s="43"/>
      <c r="J7" s="43"/>
      <c r="K7" s="43"/>
      <c r="L7" s="43"/>
      <c r="M7" s="43"/>
      <c r="N7" s="43"/>
      <c r="O7" s="44"/>
    </row>
    <row r="8" spans="2:15" outlineLevel="1">
      <c r="C8" s="17" t="s">
        <v>6</v>
      </c>
      <c r="D8" s="43"/>
      <c r="E8" s="43"/>
      <c r="F8" s="43"/>
      <c r="G8" s="43"/>
      <c r="H8" s="43"/>
      <c r="I8" s="43"/>
      <c r="J8" s="43"/>
      <c r="K8" s="43"/>
      <c r="L8" s="43"/>
      <c r="M8" s="43"/>
      <c r="N8" s="43"/>
      <c r="O8" s="44"/>
    </row>
    <row r="9" spans="2:15" outlineLevel="1">
      <c r="C9" s="18" t="s">
        <v>4</v>
      </c>
      <c r="D9" s="45"/>
      <c r="E9" s="45"/>
      <c r="F9" s="45"/>
      <c r="G9" s="45"/>
      <c r="H9" s="45"/>
      <c r="I9" s="45"/>
      <c r="J9" s="45"/>
      <c r="K9" s="45"/>
      <c r="L9" s="45"/>
      <c r="M9" s="45"/>
      <c r="N9" s="45"/>
      <c r="O9" s="46"/>
    </row>
    <row r="10" spans="2:15" outlineLevel="1"/>
    <row r="12" spans="2:15">
      <c r="B12" s="20">
        <f>MAX(B$1:B11)+1</f>
        <v>2</v>
      </c>
      <c r="C12" s="21" t="s">
        <v>9</v>
      </c>
    </row>
    <row r="14" spans="2:15" outlineLevel="1">
      <c r="C14" s="22" t="s">
        <v>34</v>
      </c>
      <c r="D14" s="42">
        <v>5</v>
      </c>
    </row>
    <row r="15" spans="2:15" outlineLevel="1"/>
    <row r="17" spans="2:16">
      <c r="B17" s="20">
        <f>MAX(B$1:B16)+1</f>
        <v>3</v>
      </c>
      <c r="C17" s="21" t="s">
        <v>33</v>
      </c>
    </row>
    <row r="18" spans="2:16" ht="12" customHeight="1"/>
    <row r="19" spans="2:16" ht="12" customHeight="1" outlineLevel="1">
      <c r="C19" s="22" t="s">
        <v>34</v>
      </c>
      <c r="D19" s="42"/>
      <c r="P19" s="56" t="s">
        <v>36</v>
      </c>
    </row>
    <row r="20" spans="2:16" outlineLevel="1">
      <c r="P20" s="56" t="s">
        <v>37</v>
      </c>
    </row>
    <row r="21" spans="2:16" outlineLevel="1"/>
    <row r="23" spans="2:16">
      <c r="B23" s="20">
        <f>MAX(B$1:B22)+1</f>
        <v>4</v>
      </c>
      <c r="C23" s="21" t="s">
        <v>39</v>
      </c>
    </row>
    <row r="24" spans="2:16">
      <c r="C24" s="21"/>
    </row>
    <row r="25" spans="2:16">
      <c r="C25" s="21" t="s">
        <v>41</v>
      </c>
      <c r="D25" s="21"/>
      <c r="E25" s="4" t="s">
        <v>40</v>
      </c>
      <c r="G25" s="21" t="s">
        <v>35</v>
      </c>
    </row>
    <row r="26" spans="2:16">
      <c r="C26" s="61" t="s">
        <v>21</v>
      </c>
      <c r="E26" s="15" t="s">
        <v>16</v>
      </c>
      <c r="G26" s="15" t="s">
        <v>43</v>
      </c>
    </row>
    <row r="27" spans="2:16">
      <c r="C27" s="61" t="s">
        <v>22</v>
      </c>
      <c r="E27" s="15" t="s">
        <v>17</v>
      </c>
      <c r="G27" s="15" t="s">
        <v>44</v>
      </c>
      <c r="H27" s="22" t="s">
        <v>42</v>
      </c>
    </row>
    <row r="28" spans="2:16">
      <c r="C28" s="61" t="s">
        <v>23</v>
      </c>
      <c r="E28" s="15" t="s">
        <v>48</v>
      </c>
      <c r="G28" s="15" t="s">
        <v>45</v>
      </c>
    </row>
    <row r="29" spans="2:16">
      <c r="C29" s="61" t="s">
        <v>24</v>
      </c>
      <c r="E29" s="15" t="s">
        <v>49</v>
      </c>
      <c r="G29" s="15" t="s">
        <v>46</v>
      </c>
    </row>
    <row r="30" spans="2:16">
      <c r="C30" s="61" t="s">
        <v>25</v>
      </c>
      <c r="G30" s="15" t="s">
        <v>47</v>
      </c>
    </row>
    <row r="31" spans="2:16">
      <c r="C31" s="61" t="s">
        <v>26</v>
      </c>
    </row>
    <row r="32" spans="2:16">
      <c r="C32" s="61" t="s">
        <v>27</v>
      </c>
    </row>
    <row r="33" spans="3:3">
      <c r="C33" s="61" t="s">
        <v>28</v>
      </c>
    </row>
    <row r="34" spans="3:3">
      <c r="C34" s="61" t="s">
        <v>29</v>
      </c>
    </row>
    <row r="35" spans="3:3">
      <c r="C35" s="61" t="s">
        <v>30</v>
      </c>
    </row>
    <row r="36" spans="3:3">
      <c r="C36" s="61" t="s">
        <v>31</v>
      </c>
    </row>
    <row r="37" spans="3:3">
      <c r="C37" s="61" t="s">
        <v>32</v>
      </c>
    </row>
  </sheetData>
  <dataValidations count="1">
    <dataValidation type="list" allowBlank="1" showInputMessage="1" showErrorMessage="1" sqref="D19">
      <formula1>$P$19:$P$20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5" tint="0.79998168889431442"/>
  </sheetPr>
  <dimension ref="A1:N8"/>
  <sheetViews>
    <sheetView showGridLines="0" tabSelected="1" workbookViewId="0">
      <selection activeCell="G10" sqref="G10"/>
    </sheetView>
  </sheetViews>
  <sheetFormatPr baseColWidth="10" defaultRowHeight="12"/>
  <cols>
    <col min="1" max="1" width="5.140625" style="16" customWidth="1"/>
    <col min="2" max="2" width="10" style="5" customWidth="1"/>
    <col min="3" max="3" width="14.85546875" style="5" customWidth="1"/>
    <col min="4" max="4" width="23.7109375" style="5" customWidth="1"/>
    <col min="5" max="5" width="10.42578125" style="3" customWidth="1"/>
    <col min="6" max="6" width="10.7109375" style="3" bestFit="1" customWidth="1"/>
    <col min="7" max="9" width="13.85546875" style="5" customWidth="1"/>
    <col min="10" max="10" width="12.5703125" style="36" customWidth="1"/>
    <col min="11" max="13" width="11.42578125" style="5"/>
    <col min="14" max="14" width="15" style="5" customWidth="1"/>
    <col min="15" max="16384" width="11.42578125" style="5"/>
  </cols>
  <sheetData>
    <row r="1" spans="1:14" ht="35.25" customHeight="1">
      <c r="B1" s="6">
        <f>Hypothesis!D14</f>
        <v>5</v>
      </c>
      <c r="C1" s="1"/>
      <c r="D1" s="1"/>
      <c r="E1" s="2"/>
      <c r="F1" s="2"/>
      <c r="G1" s="62" t="s">
        <v>50</v>
      </c>
      <c r="H1" s="31" t="s">
        <v>11</v>
      </c>
      <c r="I1" s="31" t="s">
        <v>12</v>
      </c>
      <c r="J1" s="37" t="s">
        <v>18</v>
      </c>
      <c r="N1" s="57"/>
    </row>
    <row r="2" spans="1:14" s="4" customFormat="1" ht="12.75" thickBot="1">
      <c r="A2" s="38" t="s">
        <v>19</v>
      </c>
      <c r="B2" s="8" t="s">
        <v>53</v>
      </c>
      <c r="C2" s="8" t="s">
        <v>0</v>
      </c>
      <c r="D2" s="8" t="s">
        <v>1</v>
      </c>
      <c r="E2" s="9" t="s">
        <v>52</v>
      </c>
      <c r="F2" s="9" t="s">
        <v>38</v>
      </c>
      <c r="G2" s="66"/>
      <c r="H2" s="8"/>
      <c r="I2" s="8"/>
      <c r="J2" s="35"/>
      <c r="N2" s="1"/>
    </row>
    <row r="3" spans="1:14" ht="12.75" thickTop="1">
      <c r="G3" s="68"/>
      <c r="N3" s="1"/>
    </row>
    <row r="4" spans="1:14">
      <c r="A4" s="72" t="str">
        <f>CPG_Data!A4</f>
        <v>Website1. PresenceParameter1</v>
      </c>
      <c r="B4" s="12" t="str">
        <f>INDEX(CPG_Data!$A$1:$L$7,MATCH(CPG_Transfo2!$A4,CPG_Data!$A$1:$A$7,0),MATCH(CPG_Transfo2!B$2,CPG_Data!$A$2:$J$2,0))</f>
        <v>Website</v>
      </c>
      <c r="C4" s="10" t="str">
        <f>INDEX(CPG_Data!$A$1:$L$7,MATCH(CPG_Transfo2!$A4,CPG_Data!$A$1:$A$7,0),MATCH(CPG_Transfo2!C$2,CPG_Data!$A$2:$J$2,0))</f>
        <v>1. Presence</v>
      </c>
      <c r="D4" s="10" t="str">
        <f>INDEX(CPG_Data!$A$1:$L$7,MATCH(CPG_Transfo2!$A4,CPG_Data!$A$1:$A$7,0),MATCH(CPG_Transfo2!D$2,CPG_Data!$A$2:$J$2,0))</f>
        <v>Parameter1</v>
      </c>
      <c r="E4" s="47" t="str">
        <f>INDEX(CPG_Data!$A$1:$L$7,MATCH(CPG_Transfo2!$A4,CPG_Data!$A$1:$A$7,0),MATCH(CPG_Transfo2!E$2,CPG_Data!$A$2:$J$2,0))</f>
        <v>Binary</v>
      </c>
      <c r="F4" s="51" t="str">
        <f>Hypothesis!$E$28</f>
        <v>1 to 5</v>
      </c>
      <c r="G4" s="69">
        <f>IF(INDEX(CPG_Data!$A$1:$L$7,MATCH(CPG_Transfo2!$A4,CPG_Data!$A$1:$A$7,0),MATCH(CPG_Transfo2!G$1,CPG_Data!$A$1:$L$1,0))=0,1,5)</f>
        <v>5</v>
      </c>
      <c r="H4" s="25">
        <f>IF(INDEX(CPG_Data!$A$1:$L$7,MATCH(CPG_Transfo2!$A4,CPG_Data!$A$1:$A$7,0),MATCH(CPG_Transfo2!H$1,CPG_Data!$A$1:$L$1,0))=0,1,5)</f>
        <v>1</v>
      </c>
      <c r="I4" s="25">
        <f>IF(INDEX(CPG_Data!$A$1:$L$7,MATCH(CPG_Transfo2!$A4,CPG_Data!$A$1:$A$7,0),MATCH(CPG_Transfo2!I$1,CPG_Data!$A$1:$L$1,0))=0,1,5)</f>
        <v>1</v>
      </c>
      <c r="J4" s="58">
        <f>AVERAGE(G4:I4)</f>
        <v>2.3333333333333335</v>
      </c>
      <c r="N4" s="1"/>
    </row>
    <row r="5" spans="1:14">
      <c r="A5" s="40" t="str">
        <f>CPG_Data!A5</f>
        <v>Website1. PresenceParameter2</v>
      </c>
      <c r="B5" s="13" t="str">
        <f>INDEX(CPG_Data!$A$1:$L$7,MATCH(CPG_Transfo2!$A5,CPG_Data!$A$1:$A$7,0),MATCH(CPG_Transfo2!B$2,CPG_Data!$A$2:$J$2,0))</f>
        <v>Website</v>
      </c>
      <c r="C5" s="7" t="str">
        <f>INDEX(CPG_Data!$A$1:$L$7,MATCH(CPG_Transfo2!$A5,CPG_Data!$A$1:$A$7,0),MATCH(CPG_Transfo2!C$2,CPG_Data!$A$2:$J$2,0))</f>
        <v>1. Presence</v>
      </c>
      <c r="D5" s="7" t="str">
        <f>INDEX(CPG_Data!$A$1:$L$7,MATCH(CPG_Transfo2!$A5,CPG_Data!$A$1:$A$7,0),MATCH(CPG_Transfo2!D$2,CPG_Data!$A$2:$J$2,0))</f>
        <v>Parameter2</v>
      </c>
      <c r="E5" s="48" t="str">
        <f>INDEX(CPG_Data!$A$1:$L$7,MATCH(CPG_Transfo2!$A5,CPG_Data!$A$1:$A$7,0),MATCH(CPG_Transfo2!E$2,CPG_Data!$A$2:$J$2,0))</f>
        <v>Quantitative</v>
      </c>
      <c r="F5" s="53" t="str">
        <f>Hypothesis!$E$28</f>
        <v>1 to 5</v>
      </c>
      <c r="G5" s="70">
        <f>INT((INDEX(CPG_Transfo1!$A$1:$L$7,MATCH(CPG_Transfo2!$A5,CPG_Transfo1!$A$1:$A$7,0),MATCH(CPG_Transfo2!G$1,CPG_Transfo1!$A$1:$L$1,0))-INDEX(CPG_Transfo1!$A$1:$L$7,MATCH(CPG_Transfo2!$A5,CPG_Transfo1!$A$1:$A$7,0),MATCH(CPG_Transfo1!$H$2,CPG_Transfo1!$A$2:$L$2,0)))/INDEX(CPG_Transfo1!$A$1:$L$7,MATCH(CPG_Transfo2!$A5,CPG_Transfo1!$A$1:$A$7,0),MATCH(CPG_Transfo1!$I$2,CPG_Transfo1!$A$2:$L$2,0)))</f>
        <v>2</v>
      </c>
      <c r="H5" s="26">
        <f>INT((INDEX(CPG_Transfo1!$A$1:$L$7,MATCH(CPG_Transfo2!$A5,CPG_Transfo1!$A$1:$A$7,0),MATCH(CPG_Transfo2!H$1,CPG_Transfo1!$A$1:$L$1,0))-INDEX(CPG_Transfo1!$A$1:$L$7,MATCH(CPG_Transfo2!$A5,CPG_Transfo1!$A$1:$A$7,0),MATCH(CPG_Transfo1!$H$2,CPG_Transfo1!$A$2:$L$2,0)))/INDEX(CPG_Transfo1!$A$1:$L$7,MATCH(CPG_Transfo2!$A5,CPG_Transfo1!$A$1:$A$7,0),MATCH(CPG_Transfo1!$I$2,CPG_Transfo1!$A$2:$L$2,0)))</f>
        <v>0</v>
      </c>
      <c r="I5" s="26">
        <f>INT((INDEX(CPG_Transfo1!$A$1:$L$7,MATCH(CPG_Transfo2!$A5,CPG_Transfo1!$A$1:$A$7,0),MATCH(CPG_Transfo2!I$1,CPG_Transfo1!$A$1:$L$1,0))-INDEX(CPG_Transfo1!$A$1:$L$7,MATCH(CPG_Transfo2!$A5,CPG_Transfo1!$A$1:$A$7,0),MATCH(CPG_Transfo1!$H$2,CPG_Transfo1!$A$2:$L$2,0)))/INDEX(CPG_Transfo1!$A$1:$L$7,MATCH(CPG_Transfo2!$A5,CPG_Transfo1!$A$1:$A$7,0),MATCH(CPG_Transfo1!$I$2,CPG_Transfo1!$A$2:$L$2,0)))</f>
        <v>5</v>
      </c>
      <c r="J5" s="59">
        <f>AVERAGE(G5:I5)</f>
        <v>2.3333333333333335</v>
      </c>
      <c r="N5" s="1"/>
    </row>
    <row r="6" spans="1:14">
      <c r="A6" s="40" t="str">
        <f>CPG_Data!A6</f>
        <v>Website1. PresenceParameter3</v>
      </c>
      <c r="B6" s="13" t="str">
        <f>INDEX(CPG_Data!$A$1:$L$7,MATCH(CPG_Transfo2!$A6,CPG_Data!$A$1:$A$7,0),MATCH(CPG_Transfo2!B$2,CPG_Data!$A$2:$J$2,0))</f>
        <v>Website</v>
      </c>
      <c r="C6" s="7" t="str">
        <f>INDEX(CPG_Data!$A$1:$L$7,MATCH(CPG_Transfo2!$A6,CPG_Data!$A$1:$A$7,0),MATCH(CPG_Transfo2!C$2,CPG_Data!$A$2:$J$2,0))</f>
        <v>1. Presence</v>
      </c>
      <c r="D6" s="7" t="str">
        <f>INDEX(CPG_Data!$A$1:$L$7,MATCH(CPG_Transfo2!$A6,CPG_Data!$A$1:$A$7,0),MATCH(CPG_Transfo2!D$2,CPG_Data!$A$2:$J$2,0))</f>
        <v>Parameter3</v>
      </c>
      <c r="E6" s="48" t="str">
        <f>INDEX(CPG_Data!$A$1:$L$7,MATCH(CPG_Transfo2!$A6,CPG_Data!$A$1:$A$7,0),MATCH(CPG_Transfo2!E$2,CPG_Data!$A$2:$J$2,0))</f>
        <v>1 to 5</v>
      </c>
      <c r="F6" s="53" t="str">
        <f>Hypothesis!$E$28</f>
        <v>1 to 5</v>
      </c>
      <c r="G6" s="70">
        <f>INDEX(CPG_Data!$A$1:$L$7,MATCH(CPG_Transfo2!$A6,CPG_Data!$A$1:$A$7,0),MATCH(CPG_Transfo2!G$1,CPG_Data!$A$1:$L$1,0))</f>
        <v>1</v>
      </c>
      <c r="H6" s="26">
        <f>INDEX(CPG_Data!$A$1:$L$7,MATCH(CPG_Transfo2!$A6,CPG_Data!$A$1:$A$7,0),MATCH(CPG_Transfo2!H$1,CPG_Data!$A$1:$L$1,0))</f>
        <v>5</v>
      </c>
      <c r="I6" s="26">
        <f>INDEX(CPG_Data!$A$1:$L$7,MATCH(CPG_Transfo2!$A6,CPG_Data!$A$1:$A$7,0),MATCH(CPG_Transfo2!I$1,CPG_Data!$A$1:$L$1,0))</f>
        <v>3</v>
      </c>
      <c r="J6" s="59">
        <f>AVERAGE(G6:I6)</f>
        <v>3</v>
      </c>
      <c r="N6" s="1"/>
    </row>
    <row r="7" spans="1:14">
      <c r="A7" s="41" t="str">
        <f>CPG_Data!A7</f>
        <v>Website3. BrandingParameter4</v>
      </c>
      <c r="B7" s="14" t="str">
        <f>INDEX(CPG_Data!$A$1:$L$7,MATCH(CPG_Transfo2!$A7,CPG_Data!$A$1:$A$7,0),MATCH(CPG_Transfo2!B$2,CPG_Data!$A$2:$J$2,0))</f>
        <v>Website</v>
      </c>
      <c r="C7" s="11" t="str">
        <f>INDEX(CPG_Data!$A$1:$L$7,MATCH(CPG_Transfo2!$A7,CPG_Data!$A$1:$A$7,0),MATCH(CPG_Transfo2!C$2,CPG_Data!$A$2:$J$2,0))</f>
        <v>3. Branding</v>
      </c>
      <c r="D7" s="11" t="str">
        <f>INDEX(CPG_Data!$A$1:$L$7,MATCH(CPG_Transfo2!$A7,CPG_Data!$A$1:$A$7,0),MATCH(CPG_Transfo2!D$2,CPG_Data!$A$2:$J$2,0))</f>
        <v>Parameter4</v>
      </c>
      <c r="E7" s="49" t="str">
        <f>INDEX(CPG_Data!$A$1:$L$7,MATCH(CPG_Transfo2!$A7,CPG_Data!$A$1:$A$7,0),MATCH(CPG_Transfo2!E$2,CPG_Data!$A$2:$J$2,0))</f>
        <v>0 to 2</v>
      </c>
      <c r="F7" s="55" t="str">
        <f>Hypothesis!$E$28</f>
        <v>1 to 5</v>
      </c>
      <c r="G7" s="71">
        <f>IF(INDEX(CPG_Data!$A$1:$L$7,MATCH(CPG_Transfo2!$A7,CPG_Data!$A$1:$A$7,0),MATCH(CPG_Transfo2!G$1,CPG_Data!$A$1:$L$1,0))=0,1,IF(INDEX(CPG_Data!$A$1:$L$7,MATCH(CPG_Transfo2!$A7,CPG_Data!$A$1:$A$7,0),MATCH(CPG_Transfo2!G$1,CPG_Data!$A$1:$L$1,0))=1,3,5))</f>
        <v>3</v>
      </c>
      <c r="H7" s="27">
        <f>IF(INDEX(CPG_Data!$A$1:$L$7,MATCH(CPG_Transfo2!$A7,CPG_Data!$A$1:$A$7,0),MATCH(CPG_Transfo2!H$1,CPG_Data!$A$1:$L$1,0))=0,1,IF(INDEX(CPG_Data!$A$1:$L$7,MATCH(CPG_Transfo2!$A7,CPG_Data!$A$1:$A$7,0),MATCH(CPG_Transfo2!H$1,CPG_Data!$A$1:$L$1,0))=1,3,5))</f>
        <v>1</v>
      </c>
      <c r="I7" s="27">
        <f>IF(INDEX(CPG_Data!$A$1:$L$7,MATCH(CPG_Transfo2!$A7,CPG_Data!$A$1:$A$7,0),MATCH(CPG_Transfo2!I$1,CPG_Data!$A$1:$L$1,0))=0,1,IF(INDEX(CPG_Data!$A$1:$L$7,MATCH(CPG_Transfo2!$A7,CPG_Data!$A$1:$A$7,0),MATCH(CPG_Transfo2!I$1,CPG_Data!$A$1:$L$1,0))=1,3,5))</f>
        <v>5</v>
      </c>
      <c r="J7" s="60">
        <f>AVERAGE(G7:I7)</f>
        <v>3</v>
      </c>
      <c r="N7" s="1"/>
    </row>
    <row r="8" spans="1:14">
      <c r="B8" s="4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theme="5" tint="0.79998168889431442"/>
  </sheetPr>
  <dimension ref="A1:Q10"/>
  <sheetViews>
    <sheetView showGridLines="0" topLeftCell="D1" workbookViewId="0">
      <selection activeCell="D10" sqref="D10:I10"/>
    </sheetView>
  </sheetViews>
  <sheetFormatPr baseColWidth="10" defaultRowHeight="12"/>
  <cols>
    <col min="1" max="1" width="5.140625" style="16" customWidth="1"/>
    <col min="2" max="2" width="10" style="5" customWidth="1"/>
    <col min="3" max="3" width="14.85546875" style="5" customWidth="1"/>
    <col min="4" max="4" width="23.7109375" style="5" customWidth="1"/>
    <col min="5" max="5" width="10.42578125" style="3" customWidth="1"/>
    <col min="6" max="6" width="10.7109375" style="3" bestFit="1" customWidth="1"/>
    <col min="7" max="7" width="11.5703125" style="3" bestFit="1" customWidth="1"/>
    <col min="8" max="9" width="8.5703125" style="3" customWidth="1"/>
    <col min="10" max="12" width="13.85546875" style="5" customWidth="1"/>
    <col min="13" max="13" width="12.5703125" style="36" customWidth="1"/>
    <col min="14" max="16" width="11.42578125" style="5"/>
    <col min="17" max="17" width="15" style="5" customWidth="1"/>
    <col min="18" max="16384" width="11.42578125" style="5"/>
  </cols>
  <sheetData>
    <row r="1" spans="1:17" ht="35.25" customHeight="1">
      <c r="B1" s="6">
        <f>Hypothesis!D14</f>
        <v>5</v>
      </c>
      <c r="C1" s="1"/>
      <c r="D1" s="1"/>
      <c r="E1" s="2"/>
      <c r="F1" s="2"/>
      <c r="G1" s="2"/>
      <c r="H1" s="2"/>
      <c r="I1" s="2"/>
      <c r="J1" s="62" t="s">
        <v>50</v>
      </c>
      <c r="K1" s="31" t="s">
        <v>11</v>
      </c>
      <c r="L1" s="31" t="s">
        <v>12</v>
      </c>
      <c r="M1" s="37" t="s">
        <v>18</v>
      </c>
      <c r="Q1" s="57"/>
    </row>
    <row r="2" spans="1:17" s="4" customFormat="1" ht="12.75" thickBot="1">
      <c r="A2" s="38" t="s">
        <v>19</v>
      </c>
      <c r="B2" s="8" t="s">
        <v>53</v>
      </c>
      <c r="C2" s="8" t="s">
        <v>0</v>
      </c>
      <c r="D2" s="8" t="s">
        <v>1</v>
      </c>
      <c r="E2" s="9" t="s">
        <v>52</v>
      </c>
      <c r="F2" s="9" t="s">
        <v>38</v>
      </c>
      <c r="G2" s="9" t="s">
        <v>7</v>
      </c>
      <c r="H2" s="9" t="s">
        <v>8</v>
      </c>
      <c r="I2" s="9" t="s">
        <v>9</v>
      </c>
      <c r="J2" s="66"/>
      <c r="K2" s="8"/>
      <c r="L2" s="8"/>
      <c r="M2" s="35"/>
      <c r="Q2" s="1"/>
    </row>
    <row r="3" spans="1:17" ht="12.75" thickTop="1">
      <c r="J3" s="68"/>
      <c r="Q3" s="1"/>
    </row>
    <row r="4" spans="1:17">
      <c r="A4" s="72" t="str">
        <f>CPG_Data!A4</f>
        <v>Website1. PresenceParameter1</v>
      </c>
      <c r="B4" s="12" t="str">
        <f>INDEX(CPG_Data!$A$1:$L$7,MATCH(CPG_Transfo1!$A4,CPG_Data!$A$1:$A$7,0),MATCH(CPG_Transfo1!B$2,CPG_Data!$A$2:$J$2,0))</f>
        <v>Website</v>
      </c>
      <c r="C4" s="10" t="str">
        <f>INDEX(CPG_Data!$A$1:$L$7,MATCH(CPG_Transfo1!$A4,CPG_Data!$A$1:$A$7,0),MATCH(CPG_Transfo1!C$2,CPG_Data!$A$2:$J$2,0))</f>
        <v>1. Presence</v>
      </c>
      <c r="D4" s="10" t="str">
        <f>INDEX(CPG_Data!$A$1:$L$7,MATCH(CPG_Transfo1!$A4,CPG_Data!$A$1:$A$7,0),MATCH(CPG_Transfo1!D$2,CPG_Data!$A$2:$J$2,0))</f>
        <v>Parameter1</v>
      </c>
      <c r="E4" s="47" t="str">
        <f>INDEX(CPG_Data!$A$1:$L$7,MATCH(CPG_Transfo1!$A4,CPG_Data!$A$1:$A$7,0),MATCH(CPG_Transfo1!E$2,CPG_Data!$A$2:$J$2,0))</f>
        <v>Binary</v>
      </c>
      <c r="F4" s="51" t="str">
        <f>IF(E4=Hypothesis!$E$27,Hypothesis!$E$27,Hypothesis!$E$28)</f>
        <v>1 to 5</v>
      </c>
      <c r="G4" s="50">
        <f>MAX(J4:L4)</f>
        <v>5</v>
      </c>
      <c r="H4" s="50">
        <f>MIN(J4:L4)</f>
        <v>1</v>
      </c>
      <c r="I4" s="51" t="str">
        <f>IF(F4=Hypothesis!$E$27,(G4-H4)/$B$1,"")</f>
        <v/>
      </c>
      <c r="J4" s="69">
        <f>IF(INDEX(CPG_Data!$A$1:$L$7,MATCH(CPG_Transfo1!$A4,CPG_Data!$A$1:$A$7,0),MATCH(CPG_Transfo1!J$1,CPG_Data!$A$1:$L$1,0))=0,1,5)</f>
        <v>5</v>
      </c>
      <c r="K4" s="25">
        <f>IF(INDEX(CPG_Data!$A$1:$L$7,MATCH(CPG_Transfo1!$A4,CPG_Data!$A$1:$A$7,0),MATCH(CPG_Transfo1!K$1,CPG_Data!$A$1:$L$1,0))=0,1,5)</f>
        <v>1</v>
      </c>
      <c r="L4" s="25">
        <f>IF(INDEX(CPG_Data!$A$1:$L$7,MATCH(CPG_Transfo1!$A4,CPG_Data!$A$1:$A$7,0),MATCH(CPG_Transfo1!L$1,CPG_Data!$A$1:$L$1,0))=0,1,5)</f>
        <v>1</v>
      </c>
      <c r="M4" s="58">
        <f>AVERAGE(J4:L4)</f>
        <v>2.3333333333333335</v>
      </c>
      <c r="Q4" s="1"/>
    </row>
    <row r="5" spans="1:17">
      <c r="A5" s="40" t="str">
        <f>CPG_Data!A5</f>
        <v>Website1. PresenceParameter2</v>
      </c>
      <c r="B5" s="13" t="str">
        <f>INDEX(CPG_Data!$A$1:$L$7,MATCH(CPG_Transfo1!$A5,CPG_Data!$A$1:$A$7,0),MATCH(CPG_Transfo1!B$2,CPG_Data!$A$2:$J$2,0))</f>
        <v>Website</v>
      </c>
      <c r="C5" s="7" t="str">
        <f>INDEX(CPG_Data!$A$1:$L$7,MATCH(CPG_Transfo1!$A5,CPG_Data!$A$1:$A$7,0),MATCH(CPG_Transfo1!C$2,CPG_Data!$A$2:$J$2,0))</f>
        <v>1. Presence</v>
      </c>
      <c r="D5" s="7" t="str">
        <f>INDEX(CPG_Data!$A$1:$L$7,MATCH(CPG_Transfo1!$A5,CPG_Data!$A$1:$A$7,0),MATCH(CPG_Transfo1!D$2,CPG_Data!$A$2:$J$2,0))</f>
        <v>Parameter2</v>
      </c>
      <c r="E5" s="48" t="str">
        <f>INDEX(CPG_Data!$A$1:$L$7,MATCH(CPG_Transfo1!$A5,CPG_Data!$A$1:$A$7,0),MATCH(CPG_Transfo1!E$2,CPG_Data!$A$2:$J$2,0))</f>
        <v>Quantitative</v>
      </c>
      <c r="F5" s="53" t="str">
        <f>IF(E5=Hypothesis!$E$27,Hypothesis!$E$27,Hypothesis!$E$28)</f>
        <v>Quantitative</v>
      </c>
      <c r="G5" s="52">
        <f>MAX(J5:L5)</f>
        <v>2.2304489213782741</v>
      </c>
      <c r="H5" s="52">
        <f>MIN(J5:L5)</f>
        <v>1.954242509439325</v>
      </c>
      <c r="I5" s="76">
        <f>IF(F5=Hypothesis!$E$27,(G5-H5)/$B$1,"")</f>
        <v>5.5241282387789824E-2</v>
      </c>
      <c r="J5" s="70">
        <f>LOG(INDEX(CPG_Data!$A$1:$L$7,MATCH(CPG_Transfo1!$A5,CPG_Data!$A$1:$A$7,0),MATCH(CPG_Transfo1!J$1,CPG_Data!$A$1:$L$1,0)))</f>
        <v>2.0969100130080562</v>
      </c>
      <c r="K5" s="26">
        <f>LOG(INDEX(CPG_Data!$A$1:$L$7,MATCH(CPG_Transfo1!$A5,CPG_Data!$A$1:$A$7,0),MATCH(CPG_Transfo1!K$1,CPG_Data!$A$1:$L$1,0)))</f>
        <v>1.954242509439325</v>
      </c>
      <c r="L5" s="26">
        <f>LOG(INDEX(CPG_Data!$A$1:$L$7,MATCH(CPG_Transfo1!$A5,CPG_Data!$A$1:$A$7,0),MATCH(CPG_Transfo1!L$1,CPG_Data!$A$1:$L$1,0)))</f>
        <v>2.2304489213782741</v>
      </c>
      <c r="M5" s="59">
        <f>AVERAGE(J5:L5)</f>
        <v>2.0938671479418853</v>
      </c>
      <c r="Q5" s="1"/>
    </row>
    <row r="6" spans="1:17">
      <c r="A6" s="40" t="str">
        <f>CPG_Data!A6</f>
        <v>Website1. PresenceParameter3</v>
      </c>
      <c r="B6" s="13" t="str">
        <f>INDEX(CPG_Data!$A$1:$L$7,MATCH(CPG_Transfo1!$A6,CPG_Data!$A$1:$A$7,0),MATCH(CPG_Transfo1!B$2,CPG_Data!$A$2:$J$2,0))</f>
        <v>Website</v>
      </c>
      <c r="C6" s="7" t="str">
        <f>INDEX(CPG_Data!$A$1:$L$7,MATCH(CPG_Transfo1!$A6,CPG_Data!$A$1:$A$7,0),MATCH(CPG_Transfo1!C$2,CPG_Data!$A$2:$J$2,0))</f>
        <v>1. Presence</v>
      </c>
      <c r="D6" s="7" t="str">
        <f>INDEX(CPG_Data!$A$1:$L$7,MATCH(CPG_Transfo1!$A6,CPG_Data!$A$1:$A$7,0),MATCH(CPG_Transfo1!D$2,CPG_Data!$A$2:$J$2,0))</f>
        <v>Parameter3</v>
      </c>
      <c r="E6" s="48" t="str">
        <f>INDEX(CPG_Data!$A$1:$L$7,MATCH(CPG_Transfo1!$A6,CPG_Data!$A$1:$A$7,0),MATCH(CPG_Transfo1!E$2,CPG_Data!$A$2:$J$2,0))</f>
        <v>1 to 5</v>
      </c>
      <c r="F6" s="53" t="str">
        <f>IF(E6=Hypothesis!$E$27,Hypothesis!$E$27,Hypothesis!$E$28)</f>
        <v>1 to 5</v>
      </c>
      <c r="G6" s="52">
        <f>MAX(J6:L6)</f>
        <v>5</v>
      </c>
      <c r="H6" s="52">
        <f>MIN(J6:L6)</f>
        <v>1</v>
      </c>
      <c r="I6" s="53" t="str">
        <f>IF(F6=Hypothesis!$E$27,(G6-H6)/$B$1,"")</f>
        <v/>
      </c>
      <c r="J6" s="70">
        <f>INDEX(CPG_Data!$A$1:$L$7,MATCH(CPG_Transfo1!$A6,CPG_Data!$A$1:$A$7,0),MATCH(CPG_Transfo1!J$1,CPG_Data!$A$1:$L$1,0))</f>
        <v>1</v>
      </c>
      <c r="K6" s="26">
        <f>INDEX(CPG_Data!$A$1:$L$7,MATCH(CPG_Transfo1!$A6,CPG_Data!$A$1:$A$7,0),MATCH(CPG_Transfo1!K$1,CPG_Data!$A$1:$L$1,0))</f>
        <v>5</v>
      </c>
      <c r="L6" s="26">
        <f>INDEX(CPG_Data!$A$1:$L$7,MATCH(CPG_Transfo1!$A6,CPG_Data!$A$1:$A$7,0),MATCH(CPG_Transfo1!L$1,CPG_Data!$A$1:$L$1,0))</f>
        <v>3</v>
      </c>
      <c r="M6" s="59">
        <f>AVERAGE(J6:L6)</f>
        <v>3</v>
      </c>
      <c r="Q6" s="1"/>
    </row>
    <row r="7" spans="1:17">
      <c r="A7" s="41" t="str">
        <f>CPG_Data!A7</f>
        <v>Website3. BrandingParameter4</v>
      </c>
      <c r="B7" s="14" t="str">
        <f>INDEX(CPG_Data!$A$1:$L$7,MATCH(CPG_Transfo1!$A7,CPG_Data!$A$1:$A$7,0),MATCH(CPG_Transfo1!B$2,CPG_Data!$A$2:$J$2,0))</f>
        <v>Website</v>
      </c>
      <c r="C7" s="11" t="str">
        <f>INDEX(CPG_Data!$A$1:$L$7,MATCH(CPG_Transfo1!$A7,CPG_Data!$A$1:$A$7,0),MATCH(CPG_Transfo1!C$2,CPG_Data!$A$2:$J$2,0))</f>
        <v>3. Branding</v>
      </c>
      <c r="D7" s="11" t="str">
        <f>INDEX(CPG_Data!$A$1:$L$7,MATCH(CPG_Transfo1!$A7,CPG_Data!$A$1:$A$7,0),MATCH(CPG_Transfo1!D$2,CPG_Data!$A$2:$J$2,0))</f>
        <v>Parameter4</v>
      </c>
      <c r="E7" s="49" t="str">
        <f>INDEX(CPG_Data!$A$1:$L$7,MATCH(CPG_Transfo1!$A7,CPG_Data!$A$1:$A$7,0),MATCH(CPG_Transfo1!E$2,CPG_Data!$A$2:$J$2,0))</f>
        <v>0 to 2</v>
      </c>
      <c r="F7" s="55" t="str">
        <f>IF(E7=Hypothesis!$E$27,Hypothesis!$E$27,Hypothesis!$E$28)</f>
        <v>1 to 5</v>
      </c>
      <c r="G7" s="54">
        <f>MAX(J7:L7)</f>
        <v>5</v>
      </c>
      <c r="H7" s="54">
        <f>MIN(J7:L7)</f>
        <v>1</v>
      </c>
      <c r="I7" s="55" t="str">
        <f>IF(F7=Hypothesis!$E$27,(G7-H7)/$B$1,"")</f>
        <v/>
      </c>
      <c r="J7" s="71">
        <f>IF(INDEX(CPG_Data!$A$1:$L$7,MATCH(CPG_Transfo1!$A7,CPG_Data!$A$1:$A$7,0),MATCH(CPG_Transfo1!J$1,CPG_Data!$A$1:$L$1,0))=0,1,IF(INDEX(CPG_Data!$A$1:$L$7,MATCH(CPG_Transfo1!$A7,CPG_Data!$A$1:$A$7,0),MATCH(CPG_Transfo1!J$1,CPG_Data!$A$1:$L$1,0))=1,3,5))</f>
        <v>3</v>
      </c>
      <c r="K7" s="27">
        <f>IF(INDEX(CPG_Data!$A$1:$L$7,MATCH(CPG_Transfo1!$A7,CPG_Data!$A$1:$A$7,0),MATCH(CPG_Transfo1!K$1,CPG_Data!$A$1:$L$1,0))=0,1,IF(INDEX(CPG_Data!$A$1:$L$7,MATCH(CPG_Transfo1!$A7,CPG_Data!$A$1:$A$7,0),MATCH(CPG_Transfo1!K$1,CPG_Data!$A$1:$L$1,0))=1,3,5))</f>
        <v>1</v>
      </c>
      <c r="L7" s="27">
        <f>IF(INDEX(CPG_Data!$A$1:$L$7,MATCH(CPG_Transfo1!$A7,CPG_Data!$A$1:$A$7,0),MATCH(CPG_Transfo1!L$1,CPG_Data!$A$1:$L$1,0))=0,1,IF(INDEX(CPG_Data!$A$1:$L$7,MATCH(CPG_Transfo1!$A7,CPG_Data!$A$1:$A$7,0),MATCH(CPG_Transfo1!L$1,CPG_Data!$A$1:$L$1,0))=1,3,5))</f>
        <v>5</v>
      </c>
      <c r="M7" s="60">
        <f>AVERAGE(J7:L7)</f>
        <v>3</v>
      </c>
      <c r="Q7" s="1"/>
    </row>
    <row r="8" spans="1:17">
      <c r="B8" s="4"/>
    </row>
    <row r="10" spans="1:17" ht="15" customHeight="1">
      <c r="D10" s="77" t="s">
        <v>54</v>
      </c>
      <c r="E10" s="77"/>
      <c r="F10" s="77"/>
      <c r="G10" s="77"/>
      <c r="H10" s="77"/>
      <c r="I10" s="77"/>
      <c r="J10" s="78">
        <f>INT((J5-$H$5)/$I$5)</f>
        <v>2</v>
      </c>
      <c r="K10" s="78">
        <f t="shared" ref="K10:L10" si="0">INT((K5-$H$5)/$I$5)</f>
        <v>0</v>
      </c>
      <c r="L10" s="78">
        <f t="shared" si="0"/>
        <v>5</v>
      </c>
    </row>
  </sheetData>
  <mergeCells count="1">
    <mergeCell ref="D10:I10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theme="4" tint="0.79998168889431442"/>
  </sheetPr>
  <dimension ref="A1:Q7"/>
  <sheetViews>
    <sheetView showGridLines="0" workbookViewId="0">
      <selection activeCell="I10" sqref="I10"/>
    </sheetView>
  </sheetViews>
  <sheetFormatPr baseColWidth="10" defaultRowHeight="12"/>
  <cols>
    <col min="1" max="1" width="3.42578125" style="16" customWidth="1"/>
    <col min="2" max="2" width="10" style="5" customWidth="1"/>
    <col min="3" max="3" width="14.85546875" style="5" customWidth="1"/>
    <col min="4" max="4" width="16.7109375" style="5" customWidth="1"/>
    <col min="5" max="5" width="10.42578125" style="3" customWidth="1"/>
    <col min="6" max="6" width="11.5703125" style="3" bestFit="1" customWidth="1"/>
    <col min="7" max="8" width="8.5703125" style="3" customWidth="1"/>
    <col min="9" max="11" width="13.85546875" style="5" customWidth="1"/>
    <col min="12" max="12" width="12.5703125" style="36" customWidth="1"/>
    <col min="13" max="16384" width="11.42578125" style="5"/>
  </cols>
  <sheetData>
    <row r="1" spans="1:17" ht="35.25" customHeight="1">
      <c r="B1" s="6">
        <f>Hypothesis!D14</f>
        <v>5</v>
      </c>
      <c r="C1" s="1"/>
      <c r="D1" s="1"/>
      <c r="E1" s="2"/>
      <c r="F1" s="2"/>
      <c r="G1" s="2"/>
      <c r="H1" s="2"/>
      <c r="I1" s="62" t="s">
        <v>50</v>
      </c>
      <c r="J1" s="31" t="s">
        <v>11</v>
      </c>
      <c r="K1" s="31" t="s">
        <v>12</v>
      </c>
      <c r="L1" s="37" t="s">
        <v>18</v>
      </c>
      <c r="P1" s="73" t="str">
        <f>Hypothesis!E25</f>
        <v>Type of Parameters</v>
      </c>
      <c r="Q1" s="5" t="str">
        <f>Hypothesis!G25</f>
        <v>Categories</v>
      </c>
    </row>
    <row r="2" spans="1:17" s="4" customFormat="1" ht="12.75" thickBot="1">
      <c r="A2" s="38" t="s">
        <v>19</v>
      </c>
      <c r="B2" s="8" t="s">
        <v>53</v>
      </c>
      <c r="C2" s="8" t="s">
        <v>0</v>
      </c>
      <c r="D2" s="8" t="s">
        <v>1</v>
      </c>
      <c r="E2" s="8" t="s">
        <v>51</v>
      </c>
      <c r="F2" s="9" t="s">
        <v>7</v>
      </c>
      <c r="G2" s="9" t="s">
        <v>8</v>
      </c>
      <c r="H2" s="9" t="s">
        <v>9</v>
      </c>
      <c r="I2" s="66"/>
      <c r="J2" s="8"/>
      <c r="K2" s="8"/>
      <c r="L2" s="35"/>
      <c r="P2" s="74" t="str">
        <f>Hypothesis!E26</f>
        <v>Binary</v>
      </c>
      <c r="Q2" s="4" t="str">
        <f>Hypothesis!G26</f>
        <v>1. Presence</v>
      </c>
    </row>
    <row r="3" spans="1:17" ht="12.75" thickTop="1">
      <c r="I3" s="67"/>
      <c r="P3" s="74" t="str">
        <f>Hypothesis!E27</f>
        <v>Quantitative</v>
      </c>
      <c r="Q3" s="4" t="str">
        <f>Hypothesis!G27</f>
        <v>2. UI/Fonctionality</v>
      </c>
    </row>
    <row r="4" spans="1:17">
      <c r="A4" s="39" t="str">
        <f t="shared" ref="A4:A7" si="0">B4&amp;C4&amp;D4</f>
        <v>Website1. PresenceParameter1</v>
      </c>
      <c r="B4" s="12" t="s">
        <v>2</v>
      </c>
      <c r="C4" s="10" t="s">
        <v>43</v>
      </c>
      <c r="D4" s="10" t="s">
        <v>10</v>
      </c>
      <c r="E4" s="32" t="s">
        <v>16</v>
      </c>
      <c r="F4" s="50">
        <f>MAX(I4:K4)</f>
        <v>1</v>
      </c>
      <c r="G4" s="50">
        <f>MIN(I4:K4)</f>
        <v>0</v>
      </c>
      <c r="H4" s="51" t="str">
        <f>IF(E4=$P$3,(F4-G4)/$B$1,"")</f>
        <v/>
      </c>
      <c r="I4" s="63">
        <v>1</v>
      </c>
      <c r="J4" s="28">
        <v>0</v>
      </c>
      <c r="K4" s="28">
        <v>0</v>
      </c>
      <c r="L4" s="58">
        <f>AVERAGE(I4:K4)</f>
        <v>0.33333333333333331</v>
      </c>
      <c r="P4" s="74" t="str">
        <f>Hypothesis!E28</f>
        <v>1 to 5</v>
      </c>
      <c r="Q4" s="4" t="str">
        <f>Hypothesis!G28</f>
        <v>3. Branding</v>
      </c>
    </row>
    <row r="5" spans="1:17">
      <c r="A5" s="40" t="str">
        <f t="shared" si="0"/>
        <v>Website1. PresenceParameter2</v>
      </c>
      <c r="B5" s="13" t="str">
        <f t="shared" ref="B5:B7" si="1">B4</f>
        <v>Website</v>
      </c>
      <c r="C5" s="7" t="s">
        <v>43</v>
      </c>
      <c r="D5" s="7" t="s">
        <v>13</v>
      </c>
      <c r="E5" s="33" t="s">
        <v>17</v>
      </c>
      <c r="F5" s="52">
        <f>MAX(I5:K5)</f>
        <v>170</v>
      </c>
      <c r="G5" s="52">
        <f>MIN(I5:K5)</f>
        <v>90</v>
      </c>
      <c r="H5" s="53">
        <f>IF(E5=$P$3,(F5-G5)/$B$1,"")</f>
        <v>16</v>
      </c>
      <c r="I5" s="64">
        <v>125</v>
      </c>
      <c r="J5" s="29">
        <v>90</v>
      </c>
      <c r="K5" s="29">
        <v>170</v>
      </c>
      <c r="L5" s="59">
        <f>AVERAGE(I5:K5)</f>
        <v>128.33333333333334</v>
      </c>
      <c r="P5" s="74" t="str">
        <f>Hypothesis!E29</f>
        <v>0 to 2</v>
      </c>
      <c r="Q5" s="4" t="str">
        <f>Hypothesis!G29</f>
        <v>4. Experience</v>
      </c>
    </row>
    <row r="6" spans="1:17">
      <c r="A6" s="40" t="str">
        <f t="shared" si="0"/>
        <v>Website1. PresenceParameter3</v>
      </c>
      <c r="B6" s="13" t="str">
        <f t="shared" si="1"/>
        <v>Website</v>
      </c>
      <c r="C6" s="7" t="s">
        <v>43</v>
      </c>
      <c r="D6" s="7" t="s">
        <v>14</v>
      </c>
      <c r="E6" s="33" t="s">
        <v>48</v>
      </c>
      <c r="F6" s="52">
        <f>MAX(I6:K6)</f>
        <v>5</v>
      </c>
      <c r="G6" s="52">
        <f>MIN(I6:K6)</f>
        <v>1</v>
      </c>
      <c r="H6" s="53" t="str">
        <f t="shared" ref="H6:H7" si="2">IF(E6=$P$3,(F6-G6)/$B$1,"")</f>
        <v/>
      </c>
      <c r="I6" s="64">
        <v>1</v>
      </c>
      <c r="J6" s="29">
        <v>5</v>
      </c>
      <c r="K6" s="29">
        <v>3</v>
      </c>
      <c r="L6" s="59">
        <f>AVERAGE(I6:K6)</f>
        <v>3</v>
      </c>
      <c r="P6" s="75"/>
      <c r="Q6" s="4" t="str">
        <f>Hypothesis!G30</f>
        <v>5. Sales</v>
      </c>
    </row>
    <row r="7" spans="1:17">
      <c r="A7" s="41" t="str">
        <f t="shared" si="0"/>
        <v>Website3. BrandingParameter4</v>
      </c>
      <c r="B7" s="14" t="str">
        <f t="shared" si="1"/>
        <v>Website</v>
      </c>
      <c r="C7" s="11" t="s">
        <v>45</v>
      </c>
      <c r="D7" s="11" t="s">
        <v>15</v>
      </c>
      <c r="E7" s="34" t="s">
        <v>49</v>
      </c>
      <c r="F7" s="54">
        <f>MAX(I7:K7)</f>
        <v>2</v>
      </c>
      <c r="G7" s="54">
        <f>MIN(I7:K7)</f>
        <v>0</v>
      </c>
      <c r="H7" s="55" t="str">
        <f t="shared" si="2"/>
        <v/>
      </c>
      <c r="I7" s="65">
        <v>1</v>
      </c>
      <c r="J7" s="30">
        <v>0</v>
      </c>
      <c r="K7" s="30">
        <v>2</v>
      </c>
      <c r="L7" s="60">
        <f>AVERAGE(I7:K7)</f>
        <v>1</v>
      </c>
    </row>
  </sheetData>
  <dataValidations count="2">
    <dataValidation type="list" allowBlank="1" showInputMessage="1" showErrorMessage="1" sqref="C4:C7">
      <formula1>$Q$2:$Q$6</formula1>
    </dataValidation>
    <dataValidation type="list" allowBlank="1" showInputMessage="1" showErrorMessage="1" sqref="E4:E7">
      <formula1>$P$2:$P$5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Hypothesis</vt:lpstr>
      <vt:lpstr>CPG_Transfo2</vt:lpstr>
      <vt:lpstr>CPG_Transfo1</vt:lpstr>
      <vt:lpstr>CPG_Data</vt:lpstr>
      <vt:lpstr>Industries</vt:lpstr>
      <vt:lpstr>ParametersType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raphaëlle</dc:creator>
  <cp:lastModifiedBy>Raph</cp:lastModifiedBy>
  <dcterms:created xsi:type="dcterms:W3CDTF">2012-10-15T12:17:24Z</dcterms:created>
  <dcterms:modified xsi:type="dcterms:W3CDTF">2013-01-05T12:56:16Z</dcterms:modified>
</cp:coreProperties>
</file>